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35" windowWidth="15600" windowHeight="11580" activeTab="1"/>
  </bookViews>
  <sheets>
    <sheet name="ALCALDIA" sheetId="7" r:id="rId1"/>
    <sheet name="1.1" sheetId="1" r:id="rId2"/>
    <sheet name="12.5" sheetId="4" state="hidden" r:id="rId3"/>
  </sheets>
  <definedNames>
    <definedName name="_xlnm._FilterDatabase" localSheetId="1" hidden="1">'1.1'!$A$7:$AP$237</definedName>
    <definedName name="_xlnm._FilterDatabase" localSheetId="2" hidden="1">'12.5'!$A$7:$AO$182</definedName>
    <definedName name="_xlnm._FilterDatabase" localSheetId="0" hidden="1">ALCALDIA!$A$7:$AP$237</definedName>
    <definedName name="_xlnm.Print_Area" localSheetId="1">'1.1'!$A$1:$AP$259</definedName>
  </definedNames>
  <calcPr calcId="144525" iterateCount="1"/>
</workbook>
</file>

<file path=xl/calcChain.xml><?xml version="1.0" encoding="utf-8"?>
<calcChain xmlns="http://schemas.openxmlformats.org/spreadsheetml/2006/main">
  <c r="J261" i="1" l="1"/>
  <c r="AL239" i="7" l="1"/>
  <c r="AK239" i="7"/>
  <c r="AI239" i="7"/>
  <c r="AF239" i="7"/>
  <c r="AE239" i="7"/>
  <c r="AD239" i="7"/>
  <c r="AC239" i="7"/>
  <c r="AB239" i="7"/>
  <c r="AA239" i="7"/>
  <c r="Z239" i="7"/>
  <c r="Y239" i="7"/>
  <c r="W239" i="7"/>
  <c r="V239" i="7"/>
  <c r="T239" i="7"/>
  <c r="R239" i="7"/>
  <c r="Q210" i="7"/>
  <c r="Q209" i="7"/>
  <c r="S208" i="7"/>
  <c r="Q208" i="7" s="1"/>
  <c r="Q207" i="7"/>
  <c r="Q206" i="7"/>
  <c r="Q205" i="7"/>
  <c r="Q204" i="7"/>
  <c r="Q203" i="7"/>
  <c r="Q202" i="7"/>
  <c r="S201" i="7"/>
  <c r="Q201" i="7" s="1"/>
  <c r="Q200" i="7"/>
  <c r="Q199" i="7"/>
  <c r="S198" i="7"/>
  <c r="Q198" i="7" s="1"/>
  <c r="Q197" i="7"/>
  <c r="Q196" i="7"/>
  <c r="S195" i="7"/>
  <c r="Q195" i="7" s="1"/>
  <c r="Q194" i="7"/>
  <c r="Q193" i="7"/>
  <c r="Q192" i="7"/>
  <c r="Q191" i="7"/>
  <c r="Q190" i="7"/>
  <c r="Q189" i="7"/>
  <c r="Q237" i="7"/>
  <c r="Q188" i="7"/>
  <c r="Q187" i="7"/>
  <c r="Q236" i="7"/>
  <c r="Q235" i="7"/>
  <c r="Q234" i="7"/>
  <c r="Q233" i="7"/>
  <c r="Q186" i="7"/>
  <c r="S185" i="7"/>
  <c r="Q185" i="7" s="1"/>
  <c r="Q184" i="7"/>
  <c r="Q183" i="7"/>
  <c r="Q182" i="7"/>
  <c r="Q181" i="7"/>
  <c r="Q180" i="7"/>
  <c r="Q179" i="7"/>
  <c r="Q178" i="7"/>
  <c r="Q177" i="7"/>
  <c r="Q176" i="7"/>
  <c r="Q175" i="7"/>
  <c r="Q174" i="7"/>
  <c r="Q173" i="7"/>
  <c r="Q172" i="7"/>
  <c r="Q171" i="7"/>
  <c r="Q170" i="7"/>
  <c r="Q169" i="7"/>
  <c r="Q168" i="7"/>
  <c r="Q167" i="7"/>
  <c r="Q166" i="7"/>
  <c r="Q165" i="7"/>
  <c r="Q164" i="7"/>
  <c r="Q163" i="7"/>
  <c r="Q162" i="7"/>
  <c r="Q232" i="7"/>
  <c r="Q231" i="7"/>
  <c r="Q230" i="7"/>
  <c r="Q161" i="7"/>
  <c r="Q229" i="7"/>
  <c r="Q228" i="7"/>
  <c r="Q227" i="7"/>
  <c r="Q160" i="7"/>
  <c r="Q159" i="7"/>
  <c r="Q158" i="7"/>
  <c r="S157" i="7"/>
  <c r="Q157" i="7"/>
  <c r="Q156" i="7"/>
  <c r="Q155" i="7"/>
  <c r="Q154" i="7"/>
  <c r="Q153" i="7"/>
  <c r="Q152" i="7"/>
  <c r="Q151" i="7"/>
  <c r="Q150" i="7"/>
  <c r="Q149" i="7"/>
  <c r="Q148" i="7"/>
  <c r="Q147" i="7"/>
  <c r="Q146" i="7"/>
  <c r="Q145" i="7"/>
  <c r="Q144" i="7"/>
  <c r="Q143" i="7"/>
  <c r="Q142" i="7"/>
  <c r="Q141" i="7"/>
  <c r="Q140" i="7"/>
  <c r="Q139" i="7"/>
  <c r="Q138" i="7"/>
  <c r="Q137" i="7"/>
  <c r="Q136" i="7"/>
  <c r="Q135" i="7"/>
  <c r="Q134" i="7"/>
  <c r="Q133" i="7"/>
  <c r="Q132" i="7"/>
  <c r="Q131" i="7"/>
  <c r="Q226" i="7"/>
  <c r="Q130" i="7"/>
  <c r="Q129" i="7"/>
  <c r="Q128" i="7"/>
  <c r="Q225" i="7"/>
  <c r="S127" i="7"/>
  <c r="Q127" i="7" s="1"/>
  <c r="Q126" i="7"/>
  <c r="Q125" i="7"/>
  <c r="S124" i="7"/>
  <c r="Q124" i="7" s="1"/>
  <c r="Q123" i="7"/>
  <c r="Q122" i="7"/>
  <c r="Q121" i="7"/>
  <c r="Q120" i="7"/>
  <c r="Q119" i="7"/>
  <c r="Q118" i="7"/>
  <c r="Q117" i="7"/>
  <c r="Q116" i="7"/>
  <c r="Q115" i="7"/>
  <c r="Q114" i="7"/>
  <c r="Q113" i="7"/>
  <c r="Q112" i="7"/>
  <c r="Q111" i="7"/>
  <c r="Q110" i="7"/>
  <c r="Q109" i="7"/>
  <c r="Q108" i="7"/>
  <c r="Q107" i="7"/>
  <c r="Q106" i="7"/>
  <c r="Q105" i="7"/>
  <c r="Q104" i="7"/>
  <c r="Q103" i="7"/>
  <c r="Q224" i="7"/>
  <c r="Q102" i="7"/>
  <c r="Q101" i="7"/>
  <c r="Q100" i="7"/>
  <c r="Q99" i="7"/>
  <c r="Q98" i="7"/>
  <c r="Q97" i="7"/>
  <c r="Q96" i="7"/>
  <c r="Q223" i="7"/>
  <c r="Q222" i="7"/>
  <c r="Q221" i="7"/>
  <c r="Q220" i="7"/>
  <c r="Q219" i="7"/>
  <c r="Q95" i="7"/>
  <c r="Q94" i="7"/>
  <c r="Q93" i="7"/>
  <c r="Q92" i="7"/>
  <c r="Q91" i="7"/>
  <c r="Q90" i="7"/>
  <c r="Q89" i="7"/>
  <c r="Q88" i="7"/>
  <c r="Q87" i="7"/>
  <c r="Q86" i="7"/>
  <c r="Q85" i="7"/>
  <c r="Q84" i="7"/>
  <c r="S83" i="7"/>
  <c r="Q83" i="7" s="1"/>
  <c r="Q82" i="7"/>
  <c r="Q81" i="7"/>
  <c r="Q80" i="7"/>
  <c r="Q79" i="7"/>
  <c r="Q78" i="7"/>
  <c r="S77" i="7"/>
  <c r="Q77" i="7"/>
  <c r="Q76" i="7"/>
  <c r="Q75" i="7"/>
  <c r="Q74" i="7"/>
  <c r="Q73" i="7"/>
  <c r="Q72" i="7"/>
  <c r="Q71" i="7"/>
  <c r="Q70" i="7"/>
  <c r="Q218" i="7"/>
  <c r="Q69" i="7"/>
  <c r="Q68" i="7"/>
  <c r="Q67" i="7"/>
  <c r="Q217" i="7"/>
  <c r="Q216" i="7"/>
  <c r="Q215" i="7"/>
  <c r="Q66" i="7"/>
  <c r="S65" i="7"/>
  <c r="Q65" i="7" s="1"/>
  <c r="Q64" i="7"/>
  <c r="Q63" i="7"/>
  <c r="Q62" i="7"/>
  <c r="Q61" i="7"/>
  <c r="Q60" i="7"/>
  <c r="Q59" i="7"/>
  <c r="Q58" i="7"/>
  <c r="Q57" i="7"/>
  <c r="S56" i="7"/>
  <c r="Q56" i="7" s="1"/>
  <c r="Q55" i="7"/>
  <c r="Q54" i="7"/>
  <c r="Q53" i="7"/>
  <c r="Q52" i="7"/>
  <c r="Q51" i="7"/>
  <c r="Q50" i="7"/>
  <c r="S49" i="7"/>
  <c r="Q49" i="7" s="1"/>
  <c r="Q48" i="7"/>
  <c r="S47" i="7"/>
  <c r="Q47" i="7"/>
  <c r="Q46" i="7"/>
  <c r="Q45" i="7"/>
  <c r="Q44" i="7"/>
  <c r="Q43" i="7"/>
  <c r="S42" i="7"/>
  <c r="Q42" i="7"/>
  <c r="Q41" i="7"/>
  <c r="Q40" i="7"/>
  <c r="Q214" i="7"/>
  <c r="Q39" i="7"/>
  <c r="Q38" i="7"/>
  <c r="Q37" i="7"/>
  <c r="Q36" i="7"/>
  <c r="S35" i="7"/>
  <c r="Q35" i="7" s="1"/>
  <c r="Q213" i="7"/>
  <c r="Q34" i="7"/>
  <c r="Q33" i="7"/>
  <c r="S32" i="7"/>
  <c r="Q32" i="7"/>
  <c r="Q31" i="7"/>
  <c r="Q30" i="7"/>
  <c r="Q29" i="7"/>
  <c r="Q28" i="7"/>
  <c r="Q27" i="7"/>
  <c r="Q26" i="7"/>
  <c r="Q25" i="7"/>
  <c r="Q24" i="7"/>
  <c r="Q23" i="7"/>
  <c r="Q22" i="7"/>
  <c r="Q21" i="7"/>
  <c r="Q20" i="7"/>
  <c r="Q19" i="7"/>
  <c r="Q18" i="7"/>
  <c r="Q17" i="7"/>
  <c r="Q16" i="7"/>
  <c r="S15" i="7"/>
  <c r="Q15" i="7"/>
  <c r="Q212" i="7"/>
  <c r="Q14" i="7"/>
  <c r="Q13" i="7"/>
  <c r="Q12" i="7"/>
  <c r="Q211" i="7"/>
  <c r="Q11" i="7"/>
  <c r="Q10" i="7"/>
  <c r="Q9" i="7"/>
  <c r="S8" i="7"/>
  <c r="S243" i="7" s="1"/>
  <c r="Q8" i="7"/>
  <c r="Q239" i="7" s="1"/>
  <c r="N3" i="7"/>
  <c r="T240" i="7" l="1"/>
  <c r="T243" i="7" s="1"/>
  <c r="W240" i="7"/>
  <c r="W243" i="7" s="1"/>
  <c r="S239" i="7"/>
  <c r="J250" i="7" s="1"/>
  <c r="V240" i="7"/>
  <c r="V243" i="7" s="1"/>
  <c r="Y240" i="7"/>
  <c r="Y243" i="7" s="1"/>
  <c r="V239" i="1"/>
  <c r="T239" i="1"/>
  <c r="S235" i="1"/>
  <c r="Q231" i="1"/>
  <c r="AF239" i="1"/>
  <c r="AE239" i="1"/>
  <c r="AD239" i="1"/>
  <c r="AC239" i="1"/>
  <c r="AB239" i="1"/>
  <c r="AA239" i="1"/>
  <c r="Z239" i="1"/>
  <c r="S33" i="1"/>
  <c r="S8" i="1"/>
  <c r="J252" i="7" l="1"/>
  <c r="Q243" i="7"/>
  <c r="J258" i="7"/>
  <c r="K252" i="7"/>
  <c r="K258" i="7" s="1"/>
  <c r="Q204" i="1"/>
  <c r="Q171" i="1"/>
  <c r="Q136" i="1"/>
  <c r="S207" i="1"/>
  <c r="Q207" i="1" s="1"/>
  <c r="S173" i="1"/>
  <c r="Q173" i="1" s="1"/>
  <c r="S138" i="1"/>
  <c r="S69" i="1"/>
  <c r="Q69" i="1" s="1"/>
  <c r="Q33" i="1"/>
  <c r="Q102" i="1"/>
  <c r="Q138" i="1"/>
  <c r="Q10" i="1"/>
  <c r="AK186" i="4"/>
  <c r="R195" i="4" s="1"/>
  <c r="R201" i="4" s="1"/>
  <c r="AJ184" i="4"/>
  <c r="AI184" i="4"/>
  <c r="AH184" i="4"/>
  <c r="AG184" i="4"/>
  <c r="AF184" i="4"/>
  <c r="AE184" i="4"/>
  <c r="W184" i="4"/>
  <c r="W185" i="4" s="1"/>
  <c r="U184" i="4"/>
  <c r="U185" i="4" s="1"/>
  <c r="T184" i="4"/>
  <c r="T185" i="4" s="1"/>
  <c r="S184" i="4"/>
  <c r="S185" i="4" s="1"/>
  <c r="S186" i="4" s="1"/>
  <c r="X182" i="4"/>
  <c r="Q182" i="4"/>
  <c r="X181" i="4"/>
  <c r="Q181" i="4" s="1"/>
  <c r="X180" i="4"/>
  <c r="Q180" i="4" s="1"/>
  <c r="X179" i="4"/>
  <c r="Q179" i="4" s="1"/>
  <c r="X178" i="4"/>
  <c r="Q178" i="4"/>
  <c r="X177" i="4"/>
  <c r="Q177" i="4" s="1"/>
  <c r="X176" i="4"/>
  <c r="Q176" i="4" s="1"/>
  <c r="X175" i="4"/>
  <c r="Q175" i="4" s="1"/>
  <c r="X174" i="4"/>
  <c r="Q174" i="4"/>
  <c r="X173" i="4"/>
  <c r="Q173" i="4" s="1"/>
  <c r="X172" i="4"/>
  <c r="Q172" i="4" s="1"/>
  <c r="X171" i="4"/>
  <c r="Q171" i="4" s="1"/>
  <c r="X170" i="4"/>
  <c r="Q170" i="4"/>
  <c r="X169" i="4"/>
  <c r="Q169" i="4" s="1"/>
  <c r="V168" i="4"/>
  <c r="X168" i="4" s="1"/>
  <c r="Q168" i="4" s="1"/>
  <c r="X167" i="4"/>
  <c r="R167" i="4"/>
  <c r="X166" i="4"/>
  <c r="Q166" i="4" s="1"/>
  <c r="X165" i="4"/>
  <c r="Q165" i="4" s="1"/>
  <c r="X164" i="4"/>
  <c r="Q164" i="4" s="1"/>
  <c r="X163" i="4"/>
  <c r="Q163" i="4" s="1"/>
  <c r="X162" i="4"/>
  <c r="Q162" i="4" s="1"/>
  <c r="X161" i="4"/>
  <c r="Q161" i="4" s="1"/>
  <c r="X160" i="4"/>
  <c r="Q160" i="4" s="1"/>
  <c r="V159" i="4"/>
  <c r="X159" i="4" s="1"/>
  <c r="Q159" i="4" s="1"/>
  <c r="R159" i="4"/>
  <c r="X158" i="4"/>
  <c r="Q158" i="4" s="1"/>
  <c r="X157" i="4"/>
  <c r="Q157" i="4" s="1"/>
  <c r="X156" i="4"/>
  <c r="Q156" i="4" s="1"/>
  <c r="V155" i="4"/>
  <c r="R155" i="4"/>
  <c r="X154" i="4"/>
  <c r="Q154" i="4" s="1"/>
  <c r="X153" i="4"/>
  <c r="Q153" i="4" s="1"/>
  <c r="X152" i="4"/>
  <c r="Q152" i="4" s="1"/>
  <c r="X151" i="4"/>
  <c r="Q151" i="4" s="1"/>
  <c r="X150" i="4"/>
  <c r="Q150" i="4" s="1"/>
  <c r="X149" i="4"/>
  <c r="Q149" i="4" s="1"/>
  <c r="R149" i="4"/>
  <c r="X148" i="4"/>
  <c r="Q148" i="4" s="1"/>
  <c r="X147" i="4"/>
  <c r="Q147" i="4" s="1"/>
  <c r="X146" i="4"/>
  <c r="Q146" i="4" s="1"/>
  <c r="X145" i="4"/>
  <c r="R145" i="4"/>
  <c r="X144" i="4"/>
  <c r="Q144" i="4" s="1"/>
  <c r="X143" i="4"/>
  <c r="Q143" i="4" s="1"/>
  <c r="X142" i="4"/>
  <c r="Q142" i="4" s="1"/>
  <c r="X141" i="4"/>
  <c r="Q141" i="4" s="1"/>
  <c r="X140" i="4"/>
  <c r="Q140" i="4" s="1"/>
  <c r="X139" i="4"/>
  <c r="Q139" i="4" s="1"/>
  <c r="X138" i="4"/>
  <c r="Q138" i="4" s="1"/>
  <c r="X137" i="4"/>
  <c r="Q137" i="4" s="1"/>
  <c r="X136" i="4"/>
  <c r="R136" i="4"/>
  <c r="Q136" i="4"/>
  <c r="X135" i="4"/>
  <c r="Q135" i="4" s="1"/>
  <c r="X134" i="4"/>
  <c r="Q134" i="4" s="1"/>
  <c r="X133" i="4"/>
  <c r="Q133" i="4" s="1"/>
  <c r="X132" i="4"/>
  <c r="Q132" i="4" s="1"/>
  <c r="X131" i="4"/>
  <c r="Q131" i="4" s="1"/>
  <c r="X130" i="4"/>
  <c r="Q130" i="4" s="1"/>
  <c r="X129" i="4"/>
  <c r="R129" i="4"/>
  <c r="X128" i="4"/>
  <c r="Q128" i="4" s="1"/>
  <c r="X127" i="4"/>
  <c r="Q127" i="4" s="1"/>
  <c r="X126" i="4"/>
  <c r="Q126" i="4" s="1"/>
  <c r="X125" i="4"/>
  <c r="Q125" i="4" s="1"/>
  <c r="X124" i="4"/>
  <c r="Q124" i="4" s="1"/>
  <c r="X123" i="4"/>
  <c r="Q123" i="4" s="1"/>
  <c r="X122" i="4"/>
  <c r="Q122" i="4" s="1"/>
  <c r="X121" i="4"/>
  <c r="Q121" i="4" s="1"/>
  <c r="X120" i="4"/>
  <c r="Q120" i="4" s="1"/>
  <c r="X119" i="4"/>
  <c r="Q119" i="4" s="1"/>
  <c r="X118" i="4"/>
  <c r="Q118" i="4" s="1"/>
  <c r="X117" i="4"/>
  <c r="Q117" i="4" s="1"/>
  <c r="X116" i="4"/>
  <c r="Q116" i="4" s="1"/>
  <c r="X114" i="4"/>
  <c r="Q114" i="4" s="1"/>
  <c r="X113" i="4"/>
  <c r="Q113" i="4" s="1"/>
  <c r="X112" i="4"/>
  <c r="Q112" i="4" s="1"/>
  <c r="X111" i="4"/>
  <c r="Q111" i="4" s="1"/>
  <c r="X110" i="4"/>
  <c r="Q110" i="4" s="1"/>
  <c r="X109" i="4"/>
  <c r="Q109" i="4" s="1"/>
  <c r="X108" i="4"/>
  <c r="Q108" i="4" s="1"/>
  <c r="X107" i="4"/>
  <c r="Q107" i="4" s="1"/>
  <c r="X106" i="4"/>
  <c r="Q106" i="4" s="1"/>
  <c r="X105" i="4"/>
  <c r="Q105" i="4" s="1"/>
  <c r="X104" i="4"/>
  <c r="Q104" i="4" s="1"/>
  <c r="X103" i="4"/>
  <c r="Q103" i="4" s="1"/>
  <c r="X102" i="4"/>
  <c r="Q102" i="4" s="1"/>
  <c r="X101" i="4"/>
  <c r="Q101" i="4" s="1"/>
  <c r="X100" i="4"/>
  <c r="Q100" i="4" s="1"/>
  <c r="R100" i="4"/>
  <c r="X99" i="4"/>
  <c r="Q99" i="4" s="1"/>
  <c r="X98" i="4"/>
  <c r="Q98" i="4" s="1"/>
  <c r="X97" i="4"/>
  <c r="Q97" i="4" s="1"/>
  <c r="X96" i="4"/>
  <c r="Q96" i="4"/>
  <c r="X95" i="4"/>
  <c r="Q95" i="4" s="1"/>
  <c r="X94" i="4"/>
  <c r="Q94" i="4" s="1"/>
  <c r="Q93" i="4"/>
  <c r="X92" i="4"/>
  <c r="Q92" i="4" s="1"/>
  <c r="X91" i="4"/>
  <c r="Q91" i="4" s="1"/>
  <c r="X90" i="4"/>
  <c r="Q90" i="4" s="1"/>
  <c r="X89" i="4"/>
  <c r="Q89" i="4" s="1"/>
  <c r="X88" i="4"/>
  <c r="Q88" i="4" s="1"/>
  <c r="X87" i="4"/>
  <c r="Q87" i="4" s="1"/>
  <c r="X86" i="4"/>
  <c r="Q86" i="4" s="1"/>
  <c r="X85" i="4"/>
  <c r="Q85" i="4" s="1"/>
  <c r="X84" i="4"/>
  <c r="Q84" i="4" s="1"/>
  <c r="X83" i="4"/>
  <c r="Q83" i="4" s="1"/>
  <c r="X82" i="4"/>
  <c r="Q82" i="4" s="1"/>
  <c r="X81" i="4"/>
  <c r="Q81" i="4" s="1"/>
  <c r="X80" i="4"/>
  <c r="Q80" i="4" s="1"/>
  <c r="X79" i="4"/>
  <c r="Q79" i="4" s="1"/>
  <c r="X78" i="4"/>
  <c r="Q78" i="4" s="1"/>
  <c r="X77" i="4"/>
  <c r="Q77" i="4" s="1"/>
  <c r="X76" i="4"/>
  <c r="Q76" i="4" s="1"/>
  <c r="X75" i="4"/>
  <c r="Q75" i="4" s="1"/>
  <c r="X74" i="4"/>
  <c r="Q74" i="4" s="1"/>
  <c r="X73" i="4"/>
  <c r="Q73" i="4" s="1"/>
  <c r="X72" i="4"/>
  <c r="Q72" i="4" s="1"/>
  <c r="X71" i="4"/>
  <c r="Q71" i="4" s="1"/>
  <c r="X70" i="4"/>
  <c r="Q70" i="4" s="1"/>
  <c r="X69" i="4"/>
  <c r="Q69" i="4" s="1"/>
  <c r="X68" i="4"/>
  <c r="Q68" i="4" s="1"/>
  <c r="X67" i="4"/>
  <c r="Q67" i="4" s="1"/>
  <c r="X66" i="4"/>
  <c r="Q66" i="4" s="1"/>
  <c r="X65" i="4"/>
  <c r="Q65" i="4" s="1"/>
  <c r="X64" i="4"/>
  <c r="Q64" i="4" s="1"/>
  <c r="X63" i="4"/>
  <c r="Q63" i="4" s="1"/>
  <c r="X62" i="4"/>
  <c r="Q62" i="4" s="1"/>
  <c r="X61" i="4"/>
  <c r="Q61" i="4" s="1"/>
  <c r="X60" i="4"/>
  <c r="Q60" i="4" s="1"/>
  <c r="X59" i="4"/>
  <c r="Q59" i="4" s="1"/>
  <c r="X58" i="4"/>
  <c r="Q58" i="4" s="1"/>
  <c r="Q57" i="4"/>
  <c r="X56" i="4"/>
  <c r="Q56" i="4" s="1"/>
  <c r="X55" i="4"/>
  <c r="Q55" i="4" s="1"/>
  <c r="X54" i="4"/>
  <c r="Q54" i="4" s="1"/>
  <c r="X53" i="4"/>
  <c r="Q53" i="4" s="1"/>
  <c r="X52" i="4"/>
  <c r="Q52" i="4" s="1"/>
  <c r="X51" i="4"/>
  <c r="Q51" i="4" s="1"/>
  <c r="X50" i="4"/>
  <c r="Q50" i="4" s="1"/>
  <c r="X49" i="4"/>
  <c r="Q49" i="4" s="1"/>
  <c r="X48" i="4"/>
  <c r="Q48" i="4" s="1"/>
  <c r="X47" i="4"/>
  <c r="Q47" i="4" s="1"/>
  <c r="X46" i="4"/>
  <c r="Q46" i="4" s="1"/>
  <c r="X45" i="4"/>
  <c r="Q45" i="4" s="1"/>
  <c r="X44" i="4"/>
  <c r="Q44" i="4" s="1"/>
  <c r="X43" i="4"/>
  <c r="Q43" i="4"/>
  <c r="X42" i="4"/>
  <c r="Q42" i="4" s="1"/>
  <c r="X41" i="4"/>
  <c r="Q41" i="4" s="1"/>
  <c r="X40" i="4"/>
  <c r="Q40" i="4" s="1"/>
  <c r="X39" i="4"/>
  <c r="Q39" i="4" s="1"/>
  <c r="X38" i="4"/>
  <c r="Q38" i="4" s="1"/>
  <c r="X37" i="4"/>
  <c r="Q37" i="4" s="1"/>
  <c r="X36" i="4"/>
  <c r="Q36" i="4" s="1"/>
  <c r="X35" i="4"/>
  <c r="Q35" i="4" s="1"/>
  <c r="X34" i="4"/>
  <c r="Q34" i="4" s="1"/>
  <c r="X33" i="4"/>
  <c r="Q33" i="4" s="1"/>
  <c r="X32" i="4"/>
  <c r="Q32" i="4" s="1"/>
  <c r="X31" i="4"/>
  <c r="Q31" i="4" s="1"/>
  <c r="X30" i="4"/>
  <c r="Q30" i="4" s="1"/>
  <c r="X29" i="4"/>
  <c r="Q29" i="4" s="1"/>
  <c r="X28" i="4"/>
  <c r="Q28" i="4" s="1"/>
  <c r="X27" i="4"/>
  <c r="Q27" i="4" s="1"/>
  <c r="X26" i="4"/>
  <c r="Q26" i="4" s="1"/>
  <c r="X25" i="4"/>
  <c r="Q25" i="4" s="1"/>
  <c r="X24" i="4"/>
  <c r="Q24" i="4" s="1"/>
  <c r="X23" i="4"/>
  <c r="Q23" i="4" s="1"/>
  <c r="X22" i="4"/>
  <c r="Q22" i="4" s="1"/>
  <c r="X21" i="4"/>
  <c r="Q21" i="4" s="1"/>
  <c r="X20" i="4"/>
  <c r="Q20" i="4" s="1"/>
  <c r="X19" i="4"/>
  <c r="Q19" i="4" s="1"/>
  <c r="X18" i="4"/>
  <c r="Q18" i="4" s="1"/>
  <c r="X17" i="4"/>
  <c r="Q17" i="4" s="1"/>
  <c r="X16" i="4"/>
  <c r="Q16" i="4" s="1"/>
  <c r="X15" i="4"/>
  <c r="Q15" i="4" s="1"/>
  <c r="X14" i="4"/>
  <c r="Q14" i="4" s="1"/>
  <c r="X13" i="4"/>
  <c r="Q13" i="4" s="1"/>
  <c r="X12" i="4"/>
  <c r="Q12" i="4" s="1"/>
  <c r="X11" i="4"/>
  <c r="Q11" i="4"/>
  <c r="X10" i="4"/>
  <c r="Q10" i="4" s="1"/>
  <c r="X9" i="4"/>
  <c r="Q9" i="4" s="1"/>
  <c r="Q8" i="4"/>
  <c r="J261" i="7" l="1"/>
  <c r="R184" i="4"/>
  <c r="Q129" i="4"/>
  <c r="Q145" i="4"/>
  <c r="V184" i="4"/>
  <c r="V186" i="4" s="1"/>
  <c r="P195" i="4" s="1"/>
  <c r="Q167" i="4"/>
  <c r="V185" i="4"/>
  <c r="R185" i="4"/>
  <c r="R186" i="4" s="1"/>
  <c r="P193" i="4" s="1"/>
  <c r="U186" i="4"/>
  <c r="X155" i="4"/>
  <c r="X184" i="4" s="1"/>
  <c r="S90" i="1"/>
  <c r="Q90" i="1" s="1"/>
  <c r="S228" i="1"/>
  <c r="Q228" i="1" s="1"/>
  <c r="S225" i="1"/>
  <c r="S59" i="1"/>
  <c r="S222" i="1"/>
  <c r="S84" i="1"/>
  <c r="Q84" i="1" s="1"/>
  <c r="S52" i="1"/>
  <c r="Q52" i="1" s="1"/>
  <c r="Q53" i="1"/>
  <c r="Q54" i="1"/>
  <c r="Q55" i="1"/>
  <c r="Q56" i="1"/>
  <c r="Q57" i="1"/>
  <c r="Q58" i="1"/>
  <c r="S50" i="1"/>
  <c r="Q50" i="1" s="1"/>
  <c r="Q78" i="1"/>
  <c r="S45" i="1"/>
  <c r="Q45" i="1" s="1"/>
  <c r="S17" i="1"/>
  <c r="S37" i="1"/>
  <c r="Q37" i="1" s="1"/>
  <c r="S141" i="1"/>
  <c r="Q141" i="1" s="1"/>
  <c r="Q139" i="1"/>
  <c r="Q34" i="1"/>
  <c r="Q9" i="1"/>
  <c r="Q32" i="1"/>
  <c r="Q68" i="1"/>
  <c r="Q101" i="1"/>
  <c r="Q137" i="1"/>
  <c r="Q172" i="1"/>
  <c r="Q205" i="1"/>
  <c r="Q206" i="1"/>
  <c r="Q28" i="1"/>
  <c r="Q62" i="1"/>
  <c r="Q63" i="1"/>
  <c r="Q64" i="1"/>
  <c r="Q61" i="1"/>
  <c r="Q65" i="1"/>
  <c r="Q91" i="1"/>
  <c r="Q92" i="1"/>
  <c r="Q93" i="1"/>
  <c r="Q94" i="1"/>
  <c r="Q95" i="1"/>
  <c r="Q96" i="1"/>
  <c r="Q97" i="1"/>
  <c r="Q131" i="1"/>
  <c r="Q167" i="1"/>
  <c r="Q168" i="1"/>
  <c r="Q200" i="1"/>
  <c r="Q235" i="1"/>
  <c r="Q11" i="1"/>
  <c r="Q35" i="1"/>
  <c r="Q70" i="1"/>
  <c r="Q103" i="1"/>
  <c r="Q140" i="1"/>
  <c r="Q174" i="1"/>
  <c r="Q175" i="1"/>
  <c r="Q176" i="1"/>
  <c r="Q208" i="1"/>
  <c r="Q12" i="1"/>
  <c r="Q36" i="1"/>
  <c r="Q71" i="1"/>
  <c r="Q72" i="1"/>
  <c r="Q73" i="1"/>
  <c r="Q104" i="1"/>
  <c r="Q105" i="1"/>
  <c r="Q106" i="1"/>
  <c r="Q107" i="1"/>
  <c r="Q108" i="1"/>
  <c r="Q142" i="1"/>
  <c r="Q177" i="1"/>
  <c r="Q178" i="1"/>
  <c r="Q179" i="1"/>
  <c r="Q209" i="1"/>
  <c r="Q210" i="1"/>
  <c r="Q211" i="1"/>
  <c r="Q212" i="1"/>
  <c r="Q13" i="1"/>
  <c r="Q14" i="1"/>
  <c r="Q15" i="1"/>
  <c r="Q38" i="1"/>
  <c r="Q39" i="1"/>
  <c r="Q40" i="1"/>
  <c r="Q41" i="1"/>
  <c r="Q74" i="1"/>
  <c r="Q75" i="1"/>
  <c r="Q76" i="1"/>
  <c r="Q109" i="1"/>
  <c r="Q110" i="1"/>
  <c r="Q111" i="1"/>
  <c r="Q112" i="1"/>
  <c r="Q113" i="1"/>
  <c r="Q114" i="1"/>
  <c r="Q115" i="1"/>
  <c r="Q143" i="1"/>
  <c r="Q144" i="1"/>
  <c r="Q145" i="1"/>
  <c r="Q180" i="1"/>
  <c r="Q213" i="1"/>
  <c r="Q214" i="1"/>
  <c r="Q16" i="1"/>
  <c r="Q42" i="1"/>
  <c r="Q77" i="1"/>
  <c r="Q116" i="1"/>
  <c r="Q146" i="1"/>
  <c r="Q181" i="1"/>
  <c r="Q182" i="1"/>
  <c r="Q183" i="1"/>
  <c r="Q215" i="1"/>
  <c r="Q18" i="1"/>
  <c r="Q19" i="1"/>
  <c r="Q20" i="1"/>
  <c r="Q21" i="1"/>
  <c r="Q43" i="1"/>
  <c r="Q44" i="1"/>
  <c r="Q46" i="1"/>
  <c r="Q47" i="1"/>
  <c r="Q79" i="1"/>
  <c r="Q80" i="1"/>
  <c r="Q117" i="1"/>
  <c r="Q118" i="1"/>
  <c r="Q119" i="1"/>
  <c r="Q120" i="1"/>
  <c r="Q121" i="1"/>
  <c r="Q122" i="1"/>
  <c r="Q147" i="1"/>
  <c r="Q148" i="1"/>
  <c r="Q149" i="1"/>
  <c r="Q184" i="1"/>
  <c r="Q185" i="1"/>
  <c r="Q186" i="1"/>
  <c r="Q216" i="1"/>
  <c r="Q217" i="1"/>
  <c r="Q218" i="1"/>
  <c r="Q29" i="1"/>
  <c r="Q98" i="1"/>
  <c r="Q22" i="1"/>
  <c r="Q23" i="1"/>
  <c r="Q48" i="1"/>
  <c r="Q49" i="1"/>
  <c r="Q51" i="1"/>
  <c r="Q81" i="1"/>
  <c r="Q82" i="1"/>
  <c r="Q83" i="1"/>
  <c r="Q123" i="1"/>
  <c r="Q150" i="1"/>
  <c r="Q151" i="1"/>
  <c r="Q152" i="1"/>
  <c r="Q187" i="1"/>
  <c r="Q219" i="1"/>
  <c r="Q24" i="1"/>
  <c r="Q85" i="1"/>
  <c r="Q86" i="1"/>
  <c r="Q87" i="1"/>
  <c r="Q88" i="1"/>
  <c r="Q124" i="1"/>
  <c r="Q153" i="1"/>
  <c r="Q188" i="1"/>
  <c r="Q220" i="1"/>
  <c r="Q221" i="1"/>
  <c r="Q222" i="1"/>
  <c r="Q223" i="1"/>
  <c r="Q224" i="1"/>
  <c r="Q25" i="1"/>
  <c r="Q26" i="1"/>
  <c r="Q59" i="1"/>
  <c r="Q89" i="1"/>
  <c r="Q125" i="1"/>
  <c r="Q154" i="1"/>
  <c r="Q155" i="1"/>
  <c r="Q156" i="1"/>
  <c r="Q157" i="1"/>
  <c r="Q158" i="1"/>
  <c r="Q189" i="1"/>
  <c r="Q190" i="1"/>
  <c r="Q191" i="1"/>
  <c r="Q225" i="1"/>
  <c r="Q226" i="1"/>
  <c r="Q227" i="1"/>
  <c r="Q27" i="1"/>
  <c r="Q60" i="1"/>
  <c r="Q126" i="1"/>
  <c r="Q127" i="1"/>
  <c r="Q128" i="1"/>
  <c r="Q129" i="1"/>
  <c r="Q159" i="1"/>
  <c r="Q192" i="1"/>
  <c r="Q193" i="1"/>
  <c r="Q194" i="1"/>
  <c r="Q229" i="1"/>
  <c r="Q230" i="1"/>
  <c r="Q130" i="1"/>
  <c r="Q160" i="1"/>
  <c r="Q161" i="1"/>
  <c r="Q162" i="1"/>
  <c r="Q163" i="1"/>
  <c r="Q164" i="1"/>
  <c r="Q165" i="1"/>
  <c r="Q195" i="1"/>
  <c r="Q196" i="1"/>
  <c r="Q197" i="1"/>
  <c r="Q198" i="1"/>
  <c r="Q232" i="1"/>
  <c r="Q233" i="1"/>
  <c r="Q166" i="1"/>
  <c r="Q199" i="1"/>
  <c r="Q234" i="1"/>
  <c r="Q201" i="1"/>
  <c r="Q30" i="1"/>
  <c r="Q66" i="1"/>
  <c r="Q99" i="1"/>
  <c r="Q132" i="1"/>
  <c r="Q133" i="1"/>
  <c r="Q134" i="1"/>
  <c r="Q169" i="1"/>
  <c r="Q202" i="1"/>
  <c r="Q236" i="1"/>
  <c r="Q31" i="1"/>
  <c r="Q67" i="1"/>
  <c r="Q100" i="1"/>
  <c r="Q135" i="1"/>
  <c r="Q170" i="1"/>
  <c r="Q203" i="1"/>
  <c r="Q237" i="1"/>
  <c r="AL239" i="1"/>
  <c r="AK239" i="1"/>
  <c r="AI239" i="1"/>
  <c r="Y239" i="1"/>
  <c r="Y240" i="1" s="1"/>
  <c r="W239" i="1"/>
  <c r="W240" i="1" s="1"/>
  <c r="W243" i="1" s="1"/>
  <c r="V240" i="1"/>
  <c r="V243" i="1" s="1"/>
  <c r="R239" i="1"/>
  <c r="Q17" i="1" l="1"/>
  <c r="S243" i="1"/>
  <c r="Q243" i="1" s="1"/>
  <c r="P201" i="4"/>
  <c r="T240" i="1"/>
  <c r="T243" i="1" s="1"/>
  <c r="J252" i="1" s="1"/>
  <c r="X185" i="4"/>
  <c r="X186" i="4" s="1"/>
  <c r="Q195" i="4" s="1"/>
  <c r="Q201" i="4" s="1"/>
  <c r="Q155" i="4"/>
  <c r="Q184" i="4" s="1"/>
  <c r="Y243" i="1"/>
  <c r="K252" i="1" l="1"/>
  <c r="K258" i="1" s="1"/>
  <c r="Q185" i="4"/>
  <c r="Q186" i="4" s="1"/>
  <c r="Q8" i="1"/>
  <c r="Q239" i="1" s="1"/>
  <c r="S239" i="1" l="1"/>
  <c r="J250" i="1" l="1"/>
  <c r="J258" i="1" s="1"/>
</calcChain>
</file>

<file path=xl/sharedStrings.xml><?xml version="1.0" encoding="utf-8"?>
<sst xmlns="http://schemas.openxmlformats.org/spreadsheetml/2006/main" count="15458" uniqueCount="1255">
  <si>
    <t>AUTOMERCADO EXPRESS 2707, C.A.</t>
  </si>
  <si>
    <t>J-40670082-7</t>
  </si>
  <si>
    <t>Av. Victor Baptista C.C. Modelo Nivel  1 Local 2 Sector Punta Brava  1201 Los Teques Miranda, VE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</si>
  <si>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</si>
  <si>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</si>
  <si>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</si>
  <si>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</si>
  <si>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</si>
  <si>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</si>
  <si>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</si>
  <si>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</si>
  <si>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</si>
  <si>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</si>
  <si>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</si>
  <si>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</si>
  <si>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</si>
  <si>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</si>
  <si>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</si>
  <si>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</si>
  <si>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</si>
  <si>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F.O.B</t>
  </si>
  <si>
    <t>Exento</t>
  </si>
  <si>
    <t>Base General Imponible Contribuyentes</t>
  </si>
  <si>
    <t>Porc.General Con</t>
  </si>
  <si>
    <t>Debito General Fiscal Contribuyentes</t>
  </si>
  <si>
    <t>Base General Imponible no Contribuyentes</t>
  </si>
  <si>
    <t>Porc.General No Con</t>
  </si>
  <si>
    <t>Debito General Fiscal no Contribuyentes</t>
  </si>
  <si>
    <t>Base General Reducida Contribuyentes</t>
  </si>
  <si>
    <t>Porc.Reducida Con</t>
  </si>
  <si>
    <t>Debito Reducido Fiscal Contribuyentes</t>
  </si>
  <si>
    <t>Base General Reducida no Contribuyentes</t>
  </si>
  <si>
    <t>Porc.Reducida No Con</t>
  </si>
  <si>
    <t>Debito Reducido Fiscal no Contribuyentes</t>
  </si>
  <si>
    <t>Base adicional contribuyente</t>
  </si>
  <si>
    <t>Porc.Adicional Con</t>
  </si>
  <si>
    <t>Alicuota adicional contribuyente</t>
  </si>
  <si>
    <t>Base adicional no contribuyente</t>
  </si>
  <si>
    <t>Porc.Adicional No Con</t>
  </si>
  <si>
    <t>Alicota adicional no contribuyente</t>
  </si>
  <si>
    <t>I.V.A. Retenido</t>
  </si>
  <si>
    <t>Fecha Factura Retencion Aplicada</t>
  </si>
  <si>
    <t>No. Comprobante</t>
  </si>
  <si>
    <t>Fecha Recepcion Comprobante</t>
  </si>
  <si>
    <t>No. Control</t>
  </si>
  <si>
    <t>1</t>
  </si>
  <si>
    <t>6/1/2020</t>
  </si>
  <si>
    <t>0201</t>
  </si>
  <si>
    <t>001</t>
  </si>
  <si>
    <t>Z1F0000700</t>
  </si>
  <si>
    <t>-</t>
  </si>
  <si>
    <t>FC</t>
  </si>
  <si>
    <t>00086201-00086306</t>
  </si>
  <si>
    <t/>
  </si>
  <si>
    <t>VENTAS NO CONTRIBUYENTES</t>
  </si>
  <si>
    <t>16</t>
  </si>
  <si>
    <t>2</t>
  </si>
  <si>
    <t>NC</t>
  </si>
  <si>
    <t>00000177</t>
  </si>
  <si>
    <t>00086297</t>
  </si>
  <si>
    <t>27/9/2019</t>
  </si>
  <si>
    <t>VEN</t>
  </si>
  <si>
    <t>YUS LUNA</t>
  </si>
  <si>
    <t xml:space="preserve">V27371611 </t>
  </si>
  <si>
    <t>3</t>
  </si>
  <si>
    <t>002</t>
  </si>
  <si>
    <t>Z1B8050002</t>
  </si>
  <si>
    <t>00143200-00143324</t>
  </si>
  <si>
    <t>4</t>
  </si>
  <si>
    <t>003</t>
  </si>
  <si>
    <t>Z1B8051199</t>
  </si>
  <si>
    <t>00163236-00163269</t>
  </si>
  <si>
    <t>5</t>
  </si>
  <si>
    <t>00163270</t>
  </si>
  <si>
    <t>INACHINI SOLUCIONES C.A</t>
  </si>
  <si>
    <t>J-31724677-2</t>
  </si>
  <si>
    <t>6</t>
  </si>
  <si>
    <t>00163271-00163382</t>
  </si>
  <si>
    <t>7</t>
  </si>
  <si>
    <t>004</t>
  </si>
  <si>
    <t>Z1B8050937</t>
  </si>
  <si>
    <t>00135364-00135386</t>
  </si>
  <si>
    <t>8</t>
  </si>
  <si>
    <t>00135387</t>
  </si>
  <si>
    <t>FRANCISCO BARBELLA INV</t>
  </si>
  <si>
    <t xml:space="preserve">V06461870-5 </t>
  </si>
  <si>
    <t>9</t>
  </si>
  <si>
    <t>00135388-00135505</t>
  </si>
  <si>
    <t>10</t>
  </si>
  <si>
    <t>00135506</t>
  </si>
  <si>
    <t>LUBRICANTE MILLOTE</t>
  </si>
  <si>
    <t>J-40681383-4</t>
  </si>
  <si>
    <t>11</t>
  </si>
  <si>
    <t>00135507-00135551</t>
  </si>
  <si>
    <t>12</t>
  </si>
  <si>
    <t>005</t>
  </si>
  <si>
    <t>Z1B8050363</t>
  </si>
  <si>
    <t>00144644-00144760</t>
  </si>
  <si>
    <t>13</t>
  </si>
  <si>
    <t>00000143</t>
  </si>
  <si>
    <t>00144729</t>
  </si>
  <si>
    <t>12/10/2019</t>
  </si>
  <si>
    <t>DAMARIS RODRIGUEZ</t>
  </si>
  <si>
    <t>V11821432</t>
  </si>
  <si>
    <t>14</t>
  </si>
  <si>
    <t>006</t>
  </si>
  <si>
    <t>Z1B8044815</t>
  </si>
  <si>
    <t>00124948-00125016</t>
  </si>
  <si>
    <t>15</t>
  </si>
  <si>
    <t>007</t>
  </si>
  <si>
    <t>Z1B8050013</t>
  </si>
  <si>
    <t>00155974-00156066</t>
  </si>
  <si>
    <t>00000155</t>
  </si>
  <si>
    <t>00155979</t>
  </si>
  <si>
    <t>MARIA FIGUEREDO</t>
  </si>
  <si>
    <t>V2140978</t>
  </si>
  <si>
    <t>17</t>
  </si>
  <si>
    <t>008</t>
  </si>
  <si>
    <t>Z1B8050003</t>
  </si>
  <si>
    <t>00153732-00153791</t>
  </si>
  <si>
    <t>18</t>
  </si>
  <si>
    <t>014</t>
  </si>
  <si>
    <t>Z1F0000338</t>
  </si>
  <si>
    <t>00046749-00046774</t>
  </si>
  <si>
    <t>19</t>
  </si>
  <si>
    <t>015</t>
  </si>
  <si>
    <t>Z1B8050356</t>
  </si>
  <si>
    <t>00080021-00080050</t>
  </si>
  <si>
    <t>20</t>
  </si>
  <si>
    <t>0202</t>
  </si>
  <si>
    <t>Z1F0004616</t>
  </si>
  <si>
    <t>00045362-00045634</t>
  </si>
  <si>
    <t>21</t>
  </si>
  <si>
    <t>Z1F0008858</t>
  </si>
  <si>
    <t>00063994-00064189</t>
  </si>
  <si>
    <t>22</t>
  </si>
  <si>
    <t>Z1F0008965</t>
  </si>
  <si>
    <t>00063077-00063138</t>
  </si>
  <si>
    <t>23</t>
  </si>
  <si>
    <t>Z1B8050578</t>
  </si>
  <si>
    <t>00127275-00127276</t>
  </si>
  <si>
    <t>36</t>
  </si>
  <si>
    <t>7/1/2020</t>
  </si>
  <si>
    <t>00086307-00086423</t>
  </si>
  <si>
    <t>37</t>
  </si>
  <si>
    <t>00143325-00143459</t>
  </si>
  <si>
    <t>38</t>
  </si>
  <si>
    <t>00000092</t>
  </si>
  <si>
    <t>00143370</t>
  </si>
  <si>
    <t>20/9/2019</t>
  </si>
  <si>
    <t>MIGUE PEREZ</t>
  </si>
  <si>
    <t>V11056493</t>
  </si>
  <si>
    <t>39</t>
  </si>
  <si>
    <t>00163383-00163488</t>
  </si>
  <si>
    <t>40</t>
  </si>
  <si>
    <t>00163489</t>
  </si>
  <si>
    <t>DISTRI Y COMER LA DIVINA PASTORA 2025 C .A</t>
  </si>
  <si>
    <t xml:space="preserve">J-412880446 </t>
  </si>
  <si>
    <t>41</t>
  </si>
  <si>
    <t>00163490-00163510</t>
  </si>
  <si>
    <t>42</t>
  </si>
  <si>
    <t>00163511</t>
  </si>
  <si>
    <t>MONTREX C .A</t>
  </si>
  <si>
    <t>J-404142355</t>
  </si>
  <si>
    <t>43</t>
  </si>
  <si>
    <t>00163512-00163529</t>
  </si>
  <si>
    <t>44</t>
  </si>
  <si>
    <t>00135552-00135561</t>
  </si>
  <si>
    <t>45</t>
  </si>
  <si>
    <t>00135562</t>
  </si>
  <si>
    <t>GRUPO CORPORATIVO MANUBER C.A</t>
  </si>
  <si>
    <t>J409821315</t>
  </si>
  <si>
    <t>46</t>
  </si>
  <si>
    <t>00135563-00135650</t>
  </si>
  <si>
    <t>47</t>
  </si>
  <si>
    <t>00135651</t>
  </si>
  <si>
    <t>CORPORACION JR 2628 C.A</t>
  </si>
  <si>
    <t>J411475270</t>
  </si>
  <si>
    <t>48</t>
  </si>
  <si>
    <t>00135652-00135697</t>
  </si>
  <si>
    <t>49</t>
  </si>
  <si>
    <t>00144761-00144768</t>
  </si>
  <si>
    <t>50</t>
  </si>
  <si>
    <t>00144769</t>
  </si>
  <si>
    <t>ALFREDO HERRERA LYNCH S.C</t>
  </si>
  <si>
    <t>J00120722-8</t>
  </si>
  <si>
    <t>51</t>
  </si>
  <si>
    <t>00144770-00144894</t>
  </si>
  <si>
    <t>52</t>
  </si>
  <si>
    <t>00000144</t>
  </si>
  <si>
    <t>00144635</t>
  </si>
  <si>
    <t>SILVIA DA SILVA</t>
  </si>
  <si>
    <t>V16887333</t>
  </si>
  <si>
    <t>53</t>
  </si>
  <si>
    <t>00125017-1</t>
  </si>
  <si>
    <t>54</t>
  </si>
  <si>
    <t>00125030</t>
  </si>
  <si>
    <t>COOPERATIVA ALF, R.L.</t>
  </si>
  <si>
    <t>J-29610885-4</t>
  </si>
  <si>
    <t>55</t>
  </si>
  <si>
    <t>00125031-00125076</t>
  </si>
  <si>
    <t>56</t>
  </si>
  <si>
    <t>00125077</t>
  </si>
  <si>
    <t>INVERSIONES TADYCHRIS,C.A.</t>
  </si>
  <si>
    <t>J-41226703-5</t>
  </si>
  <si>
    <t>57</t>
  </si>
  <si>
    <t>00125078-00125101</t>
  </si>
  <si>
    <t>58</t>
  </si>
  <si>
    <t>00000133</t>
  </si>
  <si>
    <t>00125056</t>
  </si>
  <si>
    <t>IRIS GIL</t>
  </si>
  <si>
    <t>V11038122</t>
  </si>
  <si>
    <t>59</t>
  </si>
  <si>
    <t>00000134</t>
  </si>
  <si>
    <t>00124974</t>
  </si>
  <si>
    <t>LEIDEN MIJARES</t>
  </si>
  <si>
    <t>V13613761</t>
  </si>
  <si>
    <t>60</t>
  </si>
  <si>
    <t>00156067-00156131</t>
  </si>
  <si>
    <t>61</t>
  </si>
  <si>
    <t>00153792</t>
  </si>
  <si>
    <t>MARIBEL AUTISTA</t>
  </si>
  <si>
    <t>V10176005</t>
  </si>
  <si>
    <t>62</t>
  </si>
  <si>
    <t>00046775-00046792</t>
  </si>
  <si>
    <t>63</t>
  </si>
  <si>
    <t>00080051-00080095</t>
  </si>
  <si>
    <t>64</t>
  </si>
  <si>
    <t>00045635-00045659</t>
  </si>
  <si>
    <t>65</t>
  </si>
  <si>
    <t>00045661-00045803</t>
  </si>
  <si>
    <t>66</t>
  </si>
  <si>
    <t>00045804-00045931</t>
  </si>
  <si>
    <t>67</t>
  </si>
  <si>
    <t>001062958</t>
  </si>
  <si>
    <t>JOSE GONZALEZ</t>
  </si>
  <si>
    <t xml:space="preserve">V16345979 </t>
  </si>
  <si>
    <t>68</t>
  </si>
  <si>
    <t>00000055</t>
  </si>
  <si>
    <t>00045715</t>
  </si>
  <si>
    <t>14/6/2019</t>
  </si>
  <si>
    <t>BETSY MENDOZA</t>
  </si>
  <si>
    <t xml:space="preserve">V15518113 </t>
  </si>
  <si>
    <t>69</t>
  </si>
  <si>
    <t>00064190-00064394</t>
  </si>
  <si>
    <t>70</t>
  </si>
  <si>
    <t>00063139-00063294</t>
  </si>
  <si>
    <t>100</t>
  </si>
  <si>
    <t>8/1/2020</t>
  </si>
  <si>
    <t>00086424-00086525</t>
  </si>
  <si>
    <t>101</t>
  </si>
  <si>
    <t>00143460-00143599</t>
  </si>
  <si>
    <t>102</t>
  </si>
  <si>
    <t>00163530-00163588</t>
  </si>
  <si>
    <t>103</t>
  </si>
  <si>
    <t>00163589</t>
  </si>
  <si>
    <t>FASTNAILS C.A</t>
  </si>
  <si>
    <t>J311222243</t>
  </si>
  <si>
    <t>104</t>
  </si>
  <si>
    <t>00163590-00163662</t>
  </si>
  <si>
    <t>105</t>
  </si>
  <si>
    <t>00135698-00135818</t>
  </si>
  <si>
    <t>106</t>
  </si>
  <si>
    <t>00000115</t>
  </si>
  <si>
    <t>00135705</t>
  </si>
  <si>
    <t>RICARDO CAMPERO</t>
  </si>
  <si>
    <t xml:space="preserve">V12994088 </t>
  </si>
  <si>
    <t>107</t>
  </si>
  <si>
    <t>00000116</t>
  </si>
  <si>
    <t>00135777</t>
  </si>
  <si>
    <t>JUAN MORILLO</t>
  </si>
  <si>
    <t>V22604474</t>
  </si>
  <si>
    <t>108</t>
  </si>
  <si>
    <t>00144896-00144926</t>
  </si>
  <si>
    <t>109</t>
  </si>
  <si>
    <t>00144927</t>
  </si>
  <si>
    <t>TODO CROMADO 4HRLRE C.A</t>
  </si>
  <si>
    <t xml:space="preserve">J-29736355-6 </t>
  </si>
  <si>
    <t>110</t>
  </si>
  <si>
    <t>00144928-00145047</t>
  </si>
  <si>
    <t>111</t>
  </si>
  <si>
    <t>00125103-00125163</t>
  </si>
  <si>
    <t>112</t>
  </si>
  <si>
    <t>00125164</t>
  </si>
  <si>
    <t>DISTRIBUIDORA KC 22CA</t>
  </si>
  <si>
    <t>J401341438</t>
  </si>
  <si>
    <t>113</t>
  </si>
  <si>
    <t>00125165-00125167</t>
  </si>
  <si>
    <t>114</t>
  </si>
  <si>
    <t>00125168</t>
  </si>
  <si>
    <t>INV OEH CAMACAROBLANC</t>
  </si>
  <si>
    <t xml:space="preserve">J412593420 </t>
  </si>
  <si>
    <t>115</t>
  </si>
  <si>
    <t>00125169-00125176</t>
  </si>
  <si>
    <t>116</t>
  </si>
  <si>
    <t>00156133-00156145</t>
  </si>
  <si>
    <t>117</t>
  </si>
  <si>
    <t>00046793-00046826</t>
  </si>
  <si>
    <t>118</t>
  </si>
  <si>
    <t>00080096-00080109</t>
  </si>
  <si>
    <t>119</t>
  </si>
  <si>
    <t>00045933-00045977</t>
  </si>
  <si>
    <t>120</t>
  </si>
  <si>
    <t>00045978</t>
  </si>
  <si>
    <t>METALURGIA LOS PARRAS</t>
  </si>
  <si>
    <t xml:space="preserve">J402612028 </t>
  </si>
  <si>
    <t>121</t>
  </si>
  <si>
    <t>00045979-00046043</t>
  </si>
  <si>
    <t>122</t>
  </si>
  <si>
    <t>00046044</t>
  </si>
  <si>
    <t>YARITZA</t>
  </si>
  <si>
    <t xml:space="preserve">V142059169 </t>
  </si>
  <si>
    <t>123</t>
  </si>
  <si>
    <t>00046045-00046210</t>
  </si>
  <si>
    <t>124</t>
  </si>
  <si>
    <t>00046211</t>
  </si>
  <si>
    <t>JJ</t>
  </si>
  <si>
    <t xml:space="preserve">V124152173 </t>
  </si>
  <si>
    <t>125</t>
  </si>
  <si>
    <t>00046212-00046230</t>
  </si>
  <si>
    <t>126</t>
  </si>
  <si>
    <t>00000056</t>
  </si>
  <si>
    <t>00046186</t>
  </si>
  <si>
    <t>17/6/2019</t>
  </si>
  <si>
    <t>JENNIFER SOTO</t>
  </si>
  <si>
    <t xml:space="preserve">V26725261 </t>
  </si>
  <si>
    <t>127</t>
  </si>
  <si>
    <t>00064395-00064462</t>
  </si>
  <si>
    <t>128</t>
  </si>
  <si>
    <t>00064463</t>
  </si>
  <si>
    <t>BAZAR JOMANLYZ</t>
  </si>
  <si>
    <t xml:space="preserve">J312162171 </t>
  </si>
  <si>
    <t>129</t>
  </si>
  <si>
    <t>00064464-00064507</t>
  </si>
  <si>
    <t>130</t>
  </si>
  <si>
    <t>00063295-00063487</t>
  </si>
  <si>
    <t>131</t>
  </si>
  <si>
    <t>00127277-00127280</t>
  </si>
  <si>
    <t>153</t>
  </si>
  <si>
    <t>9/1/2020</t>
  </si>
  <si>
    <t>00086526-00086618</t>
  </si>
  <si>
    <t>154</t>
  </si>
  <si>
    <t>00143600-00143704</t>
  </si>
  <si>
    <t>155</t>
  </si>
  <si>
    <t>00163663-00163668</t>
  </si>
  <si>
    <t>156</t>
  </si>
  <si>
    <t>00163669</t>
  </si>
  <si>
    <t>CORPORACION JR 2628</t>
  </si>
  <si>
    <t>J-411475270</t>
  </si>
  <si>
    <t>157</t>
  </si>
  <si>
    <t>00163670-00163688</t>
  </si>
  <si>
    <t>158</t>
  </si>
  <si>
    <t>00163689</t>
  </si>
  <si>
    <t>PAELLA EN VIVO, DELIVERY Y ALGO MAS C.A</t>
  </si>
  <si>
    <t>J407217607</t>
  </si>
  <si>
    <t>159</t>
  </si>
  <si>
    <t>00163690-00163738</t>
  </si>
  <si>
    <t>160</t>
  </si>
  <si>
    <t>00163739</t>
  </si>
  <si>
    <t>CONSTRUCCIONES M.Y.R.H CA</t>
  </si>
  <si>
    <t>J-30595485-2</t>
  </si>
  <si>
    <t>161</t>
  </si>
  <si>
    <t>00163740-00163767</t>
  </si>
  <si>
    <t>162</t>
  </si>
  <si>
    <t>00135819</t>
  </si>
  <si>
    <t>JHOMAR SANCHEZ</t>
  </si>
  <si>
    <t>V17742257</t>
  </si>
  <si>
    <t>163</t>
  </si>
  <si>
    <t>00135820</t>
  </si>
  <si>
    <t>DISTRIBUIDORA MONTOVJ C.A</t>
  </si>
  <si>
    <t>J-40786379-7</t>
  </si>
  <si>
    <t>164</t>
  </si>
  <si>
    <t>00135821-00135918</t>
  </si>
  <si>
    <t>165</t>
  </si>
  <si>
    <t>00135919</t>
  </si>
  <si>
    <t>METALURGICA MONTEBLANCO C.A</t>
  </si>
  <si>
    <t>J-30668214-7</t>
  </si>
  <si>
    <t>166</t>
  </si>
  <si>
    <t>00135920-00135959</t>
  </si>
  <si>
    <t>167</t>
  </si>
  <si>
    <t>00000117</t>
  </si>
  <si>
    <t>00135836</t>
  </si>
  <si>
    <t>EDGAR BUSTOS</t>
  </si>
  <si>
    <t>V9688280</t>
  </si>
  <si>
    <t>168</t>
  </si>
  <si>
    <t>00145048-00145156</t>
  </si>
  <si>
    <t>169</t>
  </si>
  <si>
    <t>00125177-00125287</t>
  </si>
  <si>
    <t>170</t>
  </si>
  <si>
    <t>00156146-00156170</t>
  </si>
  <si>
    <t>171</t>
  </si>
  <si>
    <t>00153793-00153802</t>
  </si>
  <si>
    <t>172</t>
  </si>
  <si>
    <t>00153803</t>
  </si>
  <si>
    <t>FRANKLIN PRATO</t>
  </si>
  <si>
    <t>J-14023321-4</t>
  </si>
  <si>
    <t>173</t>
  </si>
  <si>
    <t>00153804-00153847</t>
  </si>
  <si>
    <t>174</t>
  </si>
  <si>
    <t>00153848</t>
  </si>
  <si>
    <t>COORPORACION DE ABASTECIMIENTO CARRIZAL S.A</t>
  </si>
  <si>
    <t>G-200126078</t>
  </si>
  <si>
    <t>175</t>
  </si>
  <si>
    <t>009</t>
  </si>
  <si>
    <t>Z1B8014458</t>
  </si>
  <si>
    <t>00163320-00163331</t>
  </si>
  <si>
    <t>176</t>
  </si>
  <si>
    <t>00046827-00046840</t>
  </si>
  <si>
    <t>177</t>
  </si>
  <si>
    <t>00046841</t>
  </si>
  <si>
    <t>GLOBALCOPYPLOT</t>
  </si>
  <si>
    <t>J412331272</t>
  </si>
  <si>
    <t>178</t>
  </si>
  <si>
    <t>00046842-00046843</t>
  </si>
  <si>
    <t>179</t>
  </si>
  <si>
    <t>00080110</t>
  </si>
  <si>
    <t>DANIEL ANDRADE</t>
  </si>
  <si>
    <t>V11044785</t>
  </si>
  <si>
    <t>180</t>
  </si>
  <si>
    <t>00046231-00046549</t>
  </si>
  <si>
    <t>181</t>
  </si>
  <si>
    <t>00064508-00064518</t>
  </si>
  <si>
    <t>182</t>
  </si>
  <si>
    <t>00064519</t>
  </si>
  <si>
    <t>MARIANGELA HIDALGO</t>
  </si>
  <si>
    <t xml:space="preserve">V102161898 </t>
  </si>
  <si>
    <t>183</t>
  </si>
  <si>
    <t>00064520-00064521</t>
  </si>
  <si>
    <t>184</t>
  </si>
  <si>
    <t>00064522</t>
  </si>
  <si>
    <t>BELDOMO DIAZ</t>
  </si>
  <si>
    <t xml:space="preserve">V102776757 </t>
  </si>
  <si>
    <t>185</t>
  </si>
  <si>
    <t>00064523-00064540</t>
  </si>
  <si>
    <t>186</t>
  </si>
  <si>
    <t>00063488-00063688</t>
  </si>
  <si>
    <t>207</t>
  </si>
  <si>
    <t>10/1/2020</t>
  </si>
  <si>
    <t>00086619-00086731</t>
  </si>
  <si>
    <t>208</t>
  </si>
  <si>
    <t>00143705-00143736</t>
  </si>
  <si>
    <t>209</t>
  </si>
  <si>
    <t>00143737</t>
  </si>
  <si>
    <t>HIPER MODELO C.A.</t>
  </si>
  <si>
    <t>J-30810252-0</t>
  </si>
  <si>
    <t>210</t>
  </si>
  <si>
    <t>00143738-00143806</t>
  </si>
  <si>
    <t>211</t>
  </si>
  <si>
    <t>00163768-00163805</t>
  </si>
  <si>
    <t>212</t>
  </si>
  <si>
    <t>00163806</t>
  </si>
  <si>
    <t>PAELLAS EN VIVO C.A</t>
  </si>
  <si>
    <t>J-407217607</t>
  </si>
  <si>
    <t>213</t>
  </si>
  <si>
    <t>00163807-00163841</t>
  </si>
  <si>
    <t>214</t>
  </si>
  <si>
    <t>00135960-00136005</t>
  </si>
  <si>
    <t>215</t>
  </si>
  <si>
    <t>00136006</t>
  </si>
  <si>
    <t>J-29736355-6</t>
  </si>
  <si>
    <t>216</t>
  </si>
  <si>
    <t>00136007-00136038</t>
  </si>
  <si>
    <t>217</t>
  </si>
  <si>
    <t>00145157-00145228</t>
  </si>
  <si>
    <t>218</t>
  </si>
  <si>
    <t>00145229</t>
  </si>
  <si>
    <t>INVERSIONES TRAVEL WAY 2021C.A</t>
  </si>
  <si>
    <t>J-29785663-3</t>
  </si>
  <si>
    <t>219</t>
  </si>
  <si>
    <t>00145230-00145235</t>
  </si>
  <si>
    <t>220</t>
  </si>
  <si>
    <t>00125288-00125367</t>
  </si>
  <si>
    <t>221</t>
  </si>
  <si>
    <t>00156171-00156208</t>
  </si>
  <si>
    <t>222</t>
  </si>
  <si>
    <t>00156209</t>
  </si>
  <si>
    <t>MANTENIMIENTOS ARFERCA C.A</t>
  </si>
  <si>
    <t>J41073527-9</t>
  </si>
  <si>
    <t>223</t>
  </si>
  <si>
    <t>00156210-00156216</t>
  </si>
  <si>
    <t>224</t>
  </si>
  <si>
    <t>00156217</t>
  </si>
  <si>
    <t>LABORATORIO CLINICO CG PLUS CA</t>
  </si>
  <si>
    <t>J40224374-0</t>
  </si>
  <si>
    <t>225</t>
  </si>
  <si>
    <t>00156218-00156248</t>
  </si>
  <si>
    <t>226</t>
  </si>
  <si>
    <t>00153849-00153940</t>
  </si>
  <si>
    <t>227</t>
  </si>
  <si>
    <t>00163332-00163367</t>
  </si>
  <si>
    <t>228</t>
  </si>
  <si>
    <t>00163368</t>
  </si>
  <si>
    <t>HARRYS PACHECO</t>
  </si>
  <si>
    <t>V15758471-1</t>
  </si>
  <si>
    <t>229</t>
  </si>
  <si>
    <t>00163369</t>
  </si>
  <si>
    <t>230</t>
  </si>
  <si>
    <t>00163370-00163383</t>
  </si>
  <si>
    <t>231</t>
  </si>
  <si>
    <t>00163384</t>
  </si>
  <si>
    <t>MIGUEL ALVAREZ</t>
  </si>
  <si>
    <t>V14772733</t>
  </si>
  <si>
    <t>232</t>
  </si>
  <si>
    <t>00163385-00163422</t>
  </si>
  <si>
    <t>233</t>
  </si>
  <si>
    <t>010</t>
  </si>
  <si>
    <t>Z1F0000341</t>
  </si>
  <si>
    <t>00064245-00064293</t>
  </si>
  <si>
    <t>234</t>
  </si>
  <si>
    <t>00046844-00046848</t>
  </si>
  <si>
    <t>235</t>
  </si>
  <si>
    <t>00080111-00080114</t>
  </si>
  <si>
    <t>236</t>
  </si>
  <si>
    <t>00046550-00046709</t>
  </si>
  <si>
    <t>237</t>
  </si>
  <si>
    <t>00000057</t>
  </si>
  <si>
    <t>00046611</t>
  </si>
  <si>
    <t>20/6/2019</t>
  </si>
  <si>
    <t>SILVIA BARRIOS</t>
  </si>
  <si>
    <t xml:space="preserve">V10535842 </t>
  </si>
  <si>
    <t>238</t>
  </si>
  <si>
    <t>00064541</t>
  </si>
  <si>
    <t>ARIVEL</t>
  </si>
  <si>
    <t xml:space="preserve">V2068798 </t>
  </si>
  <si>
    <t>239</t>
  </si>
  <si>
    <t>00063689-00063778</t>
  </si>
  <si>
    <t>257</t>
  </si>
  <si>
    <t>11/1/2020</t>
  </si>
  <si>
    <t>00086732-00086846</t>
  </si>
  <si>
    <t>258</t>
  </si>
  <si>
    <t>00143807-00143885</t>
  </si>
  <si>
    <t>259</t>
  </si>
  <si>
    <t>00143886</t>
  </si>
  <si>
    <t>INVERSIONES LOURDKARY C.A</t>
  </si>
  <si>
    <t>J400903009</t>
  </si>
  <si>
    <t>260</t>
  </si>
  <si>
    <t>00143887-00143892</t>
  </si>
  <si>
    <t>261</t>
  </si>
  <si>
    <t>00163842-00163945</t>
  </si>
  <si>
    <t>262</t>
  </si>
  <si>
    <t>00136039-00136055</t>
  </si>
  <si>
    <t>263</t>
  </si>
  <si>
    <t>00136056</t>
  </si>
  <si>
    <t>INVERSIONES MADOYUAL C.A</t>
  </si>
  <si>
    <t>J003484334</t>
  </si>
  <si>
    <t>264</t>
  </si>
  <si>
    <t>00136057-00136125</t>
  </si>
  <si>
    <t>265</t>
  </si>
  <si>
    <t>00145236-00145356</t>
  </si>
  <si>
    <t>266</t>
  </si>
  <si>
    <t>00125368-00125475</t>
  </si>
  <si>
    <t>267</t>
  </si>
  <si>
    <t>00156249-00156370</t>
  </si>
  <si>
    <t>268</t>
  </si>
  <si>
    <t>00156371</t>
  </si>
  <si>
    <t>INVERCIONES EL QUE TRAE TODO C.A</t>
  </si>
  <si>
    <t xml:space="preserve">J-41114073-2 </t>
  </si>
  <si>
    <t>269</t>
  </si>
  <si>
    <t>00156372-00156385</t>
  </si>
  <si>
    <t>270</t>
  </si>
  <si>
    <t>00153941-00153945</t>
  </si>
  <si>
    <t>271</t>
  </si>
  <si>
    <t>00153946</t>
  </si>
  <si>
    <t>PROSPER</t>
  </si>
  <si>
    <t>J-31398196-6</t>
  </si>
  <si>
    <t>272</t>
  </si>
  <si>
    <t>00153947-00154066</t>
  </si>
  <si>
    <t>273</t>
  </si>
  <si>
    <t>00163423-00163424</t>
  </si>
  <si>
    <t>274</t>
  </si>
  <si>
    <t>00163425</t>
  </si>
  <si>
    <t>INVERSIONES SUMINISTROS MAAG C.A</t>
  </si>
  <si>
    <t>J-412630822</t>
  </si>
  <si>
    <t>275</t>
  </si>
  <si>
    <t>00163426-00163469</t>
  </si>
  <si>
    <t>276</t>
  </si>
  <si>
    <t>00000105</t>
  </si>
  <si>
    <t>00163460</t>
  </si>
  <si>
    <t>DANIELA ASCANIO</t>
  </si>
  <si>
    <t>V13477175</t>
  </si>
  <si>
    <t>277</t>
  </si>
  <si>
    <t>00064294-00064360</t>
  </si>
  <si>
    <t>278</t>
  </si>
  <si>
    <t>012</t>
  </si>
  <si>
    <t>Z1B8038506</t>
  </si>
  <si>
    <t>00067559</t>
  </si>
  <si>
    <t>MERCEDES CEDEÑO</t>
  </si>
  <si>
    <t xml:space="preserve">V12730557 </t>
  </si>
  <si>
    <t>279</t>
  </si>
  <si>
    <t>00046849-00046853</t>
  </si>
  <si>
    <t>280</t>
  </si>
  <si>
    <t>00080115-00080164</t>
  </si>
  <si>
    <t>281</t>
  </si>
  <si>
    <t>00046710-00046907</t>
  </si>
  <si>
    <t>282</t>
  </si>
  <si>
    <t>00064542-00064551</t>
  </si>
  <si>
    <t>283</t>
  </si>
  <si>
    <t>00064552</t>
  </si>
  <si>
    <t xml:space="preserve">V402612028 </t>
  </si>
  <si>
    <t>284</t>
  </si>
  <si>
    <t>00064553-00064684</t>
  </si>
  <si>
    <t>285</t>
  </si>
  <si>
    <t>00063779-00063942</t>
  </si>
  <si>
    <t>286</t>
  </si>
  <si>
    <t>00063943</t>
  </si>
  <si>
    <t>KRACATOA MERCADO DE LA CARNE</t>
  </si>
  <si>
    <t xml:space="preserve">V002501804 </t>
  </si>
  <si>
    <t>287</t>
  </si>
  <si>
    <t>00063944-00063969</t>
  </si>
  <si>
    <t>322</t>
  </si>
  <si>
    <t>12/1/2020</t>
  </si>
  <si>
    <t>00086847-00086983</t>
  </si>
  <si>
    <t>323</t>
  </si>
  <si>
    <t>00000178</t>
  </si>
  <si>
    <t>00086851</t>
  </si>
  <si>
    <t>GUSTAVO ALMARZA</t>
  </si>
  <si>
    <t>V15960943</t>
  </si>
  <si>
    <t>324</t>
  </si>
  <si>
    <t>00143893-00144005</t>
  </si>
  <si>
    <t>325</t>
  </si>
  <si>
    <t>00163946-00164085</t>
  </si>
  <si>
    <t>326</t>
  </si>
  <si>
    <t>00000124</t>
  </si>
  <si>
    <t>00164056</t>
  </si>
  <si>
    <t>25/1/2020</t>
  </si>
  <si>
    <t>LILIANA BRICEÑO</t>
  </si>
  <si>
    <t>V11414903</t>
  </si>
  <si>
    <t>327</t>
  </si>
  <si>
    <t>00136126-00136196</t>
  </si>
  <si>
    <t>328</t>
  </si>
  <si>
    <t>00136197</t>
  </si>
  <si>
    <t>BAZAR JOMANLYZ C.A.</t>
  </si>
  <si>
    <t>J312162171</t>
  </si>
  <si>
    <t>329</t>
  </si>
  <si>
    <t>00136198-00136228</t>
  </si>
  <si>
    <t>330</t>
  </si>
  <si>
    <t>00145357-00145464</t>
  </si>
  <si>
    <t>331</t>
  </si>
  <si>
    <t>00125476-00125491</t>
  </si>
  <si>
    <t>332</t>
  </si>
  <si>
    <t>00125492</t>
  </si>
  <si>
    <t xml:space="preserve">J-40982131-5 </t>
  </si>
  <si>
    <t>333</t>
  </si>
  <si>
    <t>00125493-00125558</t>
  </si>
  <si>
    <t>334</t>
  </si>
  <si>
    <t>00125559</t>
  </si>
  <si>
    <t>J-40982131-5</t>
  </si>
  <si>
    <t>335</t>
  </si>
  <si>
    <t>00125560-00125590</t>
  </si>
  <si>
    <t>336</t>
  </si>
  <si>
    <t>00156386-00156472</t>
  </si>
  <si>
    <t>337</t>
  </si>
  <si>
    <t>00156473</t>
  </si>
  <si>
    <t>GENECIS CORDOVA</t>
  </si>
  <si>
    <t xml:space="preserve">V315284685 </t>
  </si>
  <si>
    <t>338</t>
  </si>
  <si>
    <t>00156474-00156486</t>
  </si>
  <si>
    <t>339</t>
  </si>
  <si>
    <t>00154067-00154177</t>
  </si>
  <si>
    <t>340</t>
  </si>
  <si>
    <t>00154178</t>
  </si>
  <si>
    <t>INVERSIONES TRAVEL WAY  2021 CA</t>
  </si>
  <si>
    <t>J297856633</t>
  </si>
  <si>
    <t>341</t>
  </si>
  <si>
    <t>00154179-00154185</t>
  </si>
  <si>
    <t>342</t>
  </si>
  <si>
    <t>00163470-00163520</t>
  </si>
  <si>
    <t>343</t>
  </si>
  <si>
    <t>00163521</t>
  </si>
  <si>
    <t>344</t>
  </si>
  <si>
    <t>00163522-00163561</t>
  </si>
  <si>
    <t>345</t>
  </si>
  <si>
    <t>00064361</t>
  </si>
  <si>
    <t>EVERTO BERRIOS</t>
  </si>
  <si>
    <t>V6363897</t>
  </si>
  <si>
    <t>346</t>
  </si>
  <si>
    <t>00046854-00046867</t>
  </si>
  <si>
    <t>347</t>
  </si>
  <si>
    <t>00080165-00080222</t>
  </si>
  <si>
    <t>348</t>
  </si>
  <si>
    <t>00046908-00047044</t>
  </si>
  <si>
    <t>349</t>
  </si>
  <si>
    <t>00064685-00064746</t>
  </si>
  <si>
    <t>350</t>
  </si>
  <si>
    <t>00064747</t>
  </si>
  <si>
    <t>INVERSIONES SUPREMA</t>
  </si>
  <si>
    <t xml:space="preserve">V409201384 </t>
  </si>
  <si>
    <t>351</t>
  </si>
  <si>
    <t>00064748</t>
  </si>
  <si>
    <t>MAYOLI GOMEZ</t>
  </si>
  <si>
    <t>V174028679</t>
  </si>
  <si>
    <t>352</t>
  </si>
  <si>
    <t>00064749-00064788</t>
  </si>
  <si>
    <t>353</t>
  </si>
  <si>
    <t>00063970-00064088</t>
  </si>
  <si>
    <t>Resumen Libro de Ventas</t>
  </si>
  <si>
    <t>Base no Imponible</t>
  </si>
  <si>
    <t>Débito Fiscal</t>
  </si>
  <si>
    <t>IVA Retenido</t>
  </si>
  <si>
    <t>Total Ventas no Gravadas</t>
  </si>
  <si>
    <t>Total Ventas Gravadas Alícuota General</t>
  </si>
  <si>
    <t>Total Ventas Gravadas Alícuota Reducida</t>
  </si>
  <si>
    <t>Total Ventas Gravadas Alícuota General+Adicional</t>
  </si>
  <si>
    <t>Total General Ventas</t>
  </si>
  <si>
    <t>011</t>
  </si>
  <si>
    <t>1043</t>
  </si>
  <si>
    <t>1044</t>
  </si>
  <si>
    <t>1045</t>
  </si>
  <si>
    <t>1046</t>
  </si>
  <si>
    <t>1047</t>
  </si>
  <si>
    <t>1048</t>
  </si>
  <si>
    <t>1049</t>
  </si>
  <si>
    <t>1379</t>
  </si>
  <si>
    <t>1380</t>
  </si>
  <si>
    <t>1381</t>
  </si>
  <si>
    <t>1382</t>
  </si>
  <si>
    <t>1383</t>
  </si>
  <si>
    <t>1384</t>
  </si>
  <si>
    <t>1385</t>
  </si>
  <si>
    <t>1463</t>
  </si>
  <si>
    <t>1464</t>
  </si>
  <si>
    <t>1465</t>
  </si>
  <si>
    <t>1466</t>
  </si>
  <si>
    <t>1467</t>
  </si>
  <si>
    <t>1469</t>
  </si>
  <si>
    <t>1468</t>
  </si>
  <si>
    <t>1308</t>
  </si>
  <si>
    <t>1309</t>
  </si>
  <si>
    <t>1310</t>
  </si>
  <si>
    <t>1311</t>
  </si>
  <si>
    <t>1312</t>
  </si>
  <si>
    <t>1313</t>
  </si>
  <si>
    <t>1314</t>
  </si>
  <si>
    <t>1456</t>
  </si>
  <si>
    <t>1457</t>
  </si>
  <si>
    <t>1458</t>
  </si>
  <si>
    <t>1459</t>
  </si>
  <si>
    <t>1460</t>
  </si>
  <si>
    <t>1461</t>
  </si>
  <si>
    <t>1462</t>
  </si>
  <si>
    <t>1365</t>
  </si>
  <si>
    <t>1366</t>
  </si>
  <si>
    <t>1367</t>
  </si>
  <si>
    <t>1368</t>
  </si>
  <si>
    <t>1369</t>
  </si>
  <si>
    <t>1423</t>
  </si>
  <si>
    <t>1424</t>
  </si>
  <si>
    <t>1425</t>
  </si>
  <si>
    <t>1426</t>
  </si>
  <si>
    <t>1427</t>
  </si>
  <si>
    <t>1428</t>
  </si>
  <si>
    <t>1429</t>
  </si>
  <si>
    <t>1377</t>
  </si>
  <si>
    <t>1378</t>
  </si>
  <si>
    <t>1375</t>
  </si>
  <si>
    <t>1376</t>
  </si>
  <si>
    <t>0903</t>
  </si>
  <si>
    <t>0904</t>
  </si>
  <si>
    <t>0905</t>
  </si>
  <si>
    <t>1230</t>
  </si>
  <si>
    <t>1068</t>
  </si>
  <si>
    <t>1069</t>
  </si>
  <si>
    <t>1070</t>
  </si>
  <si>
    <t>1071</t>
  </si>
  <si>
    <t>1072</t>
  </si>
  <si>
    <t>1073</t>
  </si>
  <si>
    <t>1074</t>
  </si>
  <si>
    <t>1198</t>
  </si>
  <si>
    <t>1199</t>
  </si>
  <si>
    <t>1200</t>
  </si>
  <si>
    <t>1201</t>
  </si>
  <si>
    <t>1202</t>
  </si>
  <si>
    <t>1203</t>
  </si>
  <si>
    <t>1204</t>
  </si>
  <si>
    <t>0279</t>
  </si>
  <si>
    <t>0280</t>
  </si>
  <si>
    <t>0281</t>
  </si>
  <si>
    <t>0282</t>
  </si>
  <si>
    <t>0283</t>
  </si>
  <si>
    <t>0284</t>
  </si>
  <si>
    <t>0285</t>
  </si>
  <si>
    <t>1364</t>
  </si>
  <si>
    <t>1370</t>
  </si>
  <si>
    <t>0403</t>
  </si>
  <si>
    <t>0404</t>
  </si>
  <si>
    <t>0405</t>
  </si>
  <si>
    <t>0406</t>
  </si>
  <si>
    <t>0407</t>
  </si>
  <si>
    <t>0408</t>
  </si>
  <si>
    <t>0409</t>
  </si>
  <si>
    <t>0399</t>
  </si>
  <si>
    <t>0400</t>
  </si>
  <si>
    <t>0401</t>
  </si>
  <si>
    <t>0402</t>
  </si>
  <si>
    <t>1206</t>
  </si>
  <si>
    <t>1208</t>
  </si>
  <si>
    <t>Z1B8050149</t>
  </si>
  <si>
    <t>LIBRO DE VENTAS DEL 30-12-2019 AL 05-01-2020</t>
  </si>
  <si>
    <t>Base General Imponible Contrib.</t>
  </si>
  <si>
    <t>Alic.</t>
  </si>
  <si>
    <t>Debito General Fiscal Contrib.</t>
  </si>
  <si>
    <t>Base General Imponible no Contrib.</t>
  </si>
  <si>
    <t>Debito General Fiscal no Contrib.</t>
  </si>
  <si>
    <t>Base General Reducida Contrib.</t>
  </si>
  <si>
    <t>Debito Reducido Fiscal Contrib.</t>
  </si>
  <si>
    <t>Base General Reducida no Contrib.</t>
  </si>
  <si>
    <t>Debito Reducido Fiscal no Contrib.</t>
  </si>
  <si>
    <t>30/12/2019</t>
  </si>
  <si>
    <t>1036</t>
  </si>
  <si>
    <t>00085762-00085787</t>
  </si>
  <si>
    <t>0393</t>
  </si>
  <si>
    <t>00062363-00062406</t>
  </si>
  <si>
    <t>1373</t>
  </si>
  <si>
    <t>00142765-00142789</t>
  </si>
  <si>
    <t>0397</t>
  </si>
  <si>
    <t>00063160-00063187</t>
  </si>
  <si>
    <t>1294</t>
  </si>
  <si>
    <t>00177042-00177325</t>
  </si>
  <si>
    <t>00162798-00162821</t>
  </si>
  <si>
    <t>1302</t>
  </si>
  <si>
    <t>00134875-00134896</t>
  </si>
  <si>
    <t>1450</t>
  </si>
  <si>
    <t>00144187-00144211</t>
  </si>
  <si>
    <t>1358</t>
  </si>
  <si>
    <t>00124392-00124432</t>
  </si>
  <si>
    <t>1417</t>
  </si>
  <si>
    <t>00155390-00155409</t>
  </si>
  <si>
    <t>00155410</t>
  </si>
  <si>
    <t>COMERCIALIZADORA J2L TEAM</t>
  </si>
  <si>
    <t xml:space="preserve">J-40163019-7 </t>
  </si>
  <si>
    <t>00155411-00155532</t>
  </si>
  <si>
    <t>1371</t>
  </si>
  <si>
    <t>00152971-00153042</t>
  </si>
  <si>
    <t>00000103</t>
  </si>
  <si>
    <t>00153023</t>
  </si>
  <si>
    <t>OAMBRA ZUARES</t>
  </si>
  <si>
    <t>V21469297</t>
  </si>
  <si>
    <t>00162604-00162710</t>
  </si>
  <si>
    <t>00162711</t>
  </si>
  <si>
    <t>NADIA GUZMAN</t>
  </si>
  <si>
    <t>V142604893</t>
  </si>
  <si>
    <t>00162712-00162719</t>
  </si>
  <si>
    <t>00162720</t>
  </si>
  <si>
    <t>PAELLA EN VIVO C.A</t>
  </si>
  <si>
    <t>J40721760-7</t>
  </si>
  <si>
    <t>00162721-00162763</t>
  </si>
  <si>
    <t>0893</t>
  </si>
  <si>
    <t>00063834</t>
  </si>
  <si>
    <t>LUISA</t>
  </si>
  <si>
    <t xml:space="preserve">V85485648 </t>
  </si>
  <si>
    <t>00063835</t>
  </si>
  <si>
    <t>LACTEOS Y VIVERES LANZA C.A</t>
  </si>
  <si>
    <t>J-30617898-8</t>
  </si>
  <si>
    <t>00063836-00063904</t>
  </si>
  <si>
    <t>00063905</t>
  </si>
  <si>
    <t>INEVERSIONES VEN 2017 C.A</t>
  </si>
  <si>
    <t>J410776790</t>
  </si>
  <si>
    <t>24</t>
  </si>
  <si>
    <t>00063906-00063949</t>
  </si>
  <si>
    <t>25</t>
  </si>
  <si>
    <t>00000114</t>
  </si>
  <si>
    <t>00063709</t>
  </si>
  <si>
    <t>29/12/2019</t>
  </si>
  <si>
    <t>MARIA CONTRERAS</t>
  </si>
  <si>
    <t>V678881</t>
  </si>
  <si>
    <t>26</t>
  </si>
  <si>
    <t>00063860</t>
  </si>
  <si>
    <t>JAIVER MOLINA</t>
  </si>
  <si>
    <t>V16301708</t>
  </si>
  <si>
    <t>27</t>
  </si>
  <si>
    <t>0272</t>
  </si>
  <si>
    <t>00044506-00044566</t>
  </si>
  <si>
    <t>28</t>
  </si>
  <si>
    <t>00000054</t>
  </si>
  <si>
    <t>00044545</t>
  </si>
  <si>
    <t>5/6/2019</t>
  </si>
  <si>
    <t>NAYAT HAFOURY</t>
  </si>
  <si>
    <t xml:space="preserve">V12157308 </t>
  </si>
  <si>
    <t>29</t>
  </si>
  <si>
    <t>1219</t>
  </si>
  <si>
    <t>00067457-00067499</t>
  </si>
  <si>
    <t>30</t>
  </si>
  <si>
    <t>013</t>
  </si>
  <si>
    <t>00127178-00127197</t>
  </si>
  <si>
    <t>31</t>
  </si>
  <si>
    <t>1062</t>
  </si>
  <si>
    <t>00046370-00046456</t>
  </si>
  <si>
    <t>32</t>
  </si>
  <si>
    <t>1192</t>
  </si>
  <si>
    <t>00079612-00079666</t>
  </si>
  <si>
    <t>33</t>
  </si>
  <si>
    <t>00079667</t>
  </si>
  <si>
    <t>34</t>
  </si>
  <si>
    <t>00079668-00079710</t>
  </si>
  <si>
    <t>35</t>
  </si>
  <si>
    <t>N/A</t>
  </si>
  <si>
    <t>00151186</t>
  </si>
  <si>
    <t xml:space="preserve">SUMINISTROS DESCARTMEDIC, C.A </t>
  </si>
  <si>
    <t>J-407085530</t>
  </si>
  <si>
    <t>20190700000521</t>
  </si>
  <si>
    <t>00140084</t>
  </si>
  <si>
    <t>20190800000541</t>
  </si>
  <si>
    <t>00123099</t>
  </si>
  <si>
    <t>20190800000546</t>
  </si>
  <si>
    <t>00146015</t>
  </si>
  <si>
    <t>20191000000593</t>
  </si>
  <si>
    <t>00150082</t>
  </si>
  <si>
    <t xml:space="preserve">INST. AUTONOMO CUERPO DE BOMBEROS DEL EDO MIRANDA </t>
  </si>
  <si>
    <t>G-200021772</t>
  </si>
  <si>
    <t>20191003</t>
  </si>
  <si>
    <t>00079826</t>
  </si>
  <si>
    <t>20191000000601</t>
  </si>
  <si>
    <t>137</t>
  </si>
  <si>
    <t>20190904</t>
  </si>
  <si>
    <t>00139303</t>
  </si>
  <si>
    <t>20191101</t>
  </si>
  <si>
    <t>119893</t>
  </si>
  <si>
    <t>20191102</t>
  </si>
  <si>
    <t>00139583</t>
  </si>
  <si>
    <t>20191103</t>
  </si>
  <si>
    <t>00159638</t>
  </si>
  <si>
    <t xml:space="preserve">MATADERO MAELLA, C.A </t>
  </si>
  <si>
    <t>J-000713820</t>
  </si>
  <si>
    <t>20191100042313</t>
  </si>
  <si>
    <t>00137792</t>
  </si>
  <si>
    <t>20191100042243</t>
  </si>
  <si>
    <t>00138963</t>
  </si>
  <si>
    <t>20191100042203</t>
  </si>
  <si>
    <t>00115-00117</t>
  </si>
  <si>
    <t xml:space="preserve">ALCALDIA DEL MUNICIPIO CARRIZAL </t>
  </si>
  <si>
    <t>G-200002662</t>
  </si>
  <si>
    <t>20190700000450</t>
  </si>
  <si>
    <t>00118</t>
  </si>
  <si>
    <t>20190700000505</t>
  </si>
  <si>
    <t>31/12/2019</t>
  </si>
  <si>
    <t>1037</t>
  </si>
  <si>
    <t>00085788-00085850</t>
  </si>
  <si>
    <t>0394</t>
  </si>
  <si>
    <t>00062407-00062488</t>
  </si>
  <si>
    <t>1374</t>
  </si>
  <si>
    <t>00142790-00142838</t>
  </si>
  <si>
    <t>0398</t>
  </si>
  <si>
    <t>00063188-00063267</t>
  </si>
  <si>
    <t>1295</t>
  </si>
  <si>
    <t>00177326-00177581</t>
  </si>
  <si>
    <t>00162822-00162876</t>
  </si>
  <si>
    <t>1303</t>
  </si>
  <si>
    <t>00134897-00134937</t>
  </si>
  <si>
    <t>1451</t>
  </si>
  <si>
    <t>00144212-00144247</t>
  </si>
  <si>
    <t>00000142</t>
  </si>
  <si>
    <t>00144222</t>
  </si>
  <si>
    <t>YOSELIN GARCIA</t>
  </si>
  <si>
    <t>V17533594</t>
  </si>
  <si>
    <t>1359</t>
  </si>
  <si>
    <t>00124433-00124509</t>
  </si>
  <si>
    <t>1418</t>
  </si>
  <si>
    <t>00155533-00155544</t>
  </si>
  <si>
    <t>00155545</t>
  </si>
  <si>
    <t>LAEN ELECTRIC, C.A</t>
  </si>
  <si>
    <t>J-31124236-8</t>
  </si>
  <si>
    <t>00155546-00155653</t>
  </si>
  <si>
    <t>1372</t>
  </si>
  <si>
    <t>00153043-00153182</t>
  </si>
  <si>
    <t>00000104</t>
  </si>
  <si>
    <t>00153104</t>
  </si>
  <si>
    <t>FLOR QUERALES</t>
  </si>
  <si>
    <t>V4843889</t>
  </si>
  <si>
    <t>00162764-00162792</t>
  </si>
  <si>
    <t>00162793</t>
  </si>
  <si>
    <t>SOLUCIONES GLOBALES A&amp;R C.A</t>
  </si>
  <si>
    <t>J-41159974-3</t>
  </si>
  <si>
    <t>00162794-00162904</t>
  </si>
  <si>
    <t>00000102</t>
  </si>
  <si>
    <t>00162655</t>
  </si>
  <si>
    <t>VILLASMIL MARIA</t>
  </si>
  <si>
    <t>V14875659</t>
  </si>
  <si>
    <t>0894</t>
  </si>
  <si>
    <t>00063950-00064031</t>
  </si>
  <si>
    <t>0274</t>
  </si>
  <si>
    <t>00044567-00044654</t>
  </si>
  <si>
    <t>71</t>
  </si>
  <si>
    <t>00044655</t>
  </si>
  <si>
    <t>JHON DIAZ</t>
  </si>
  <si>
    <t xml:space="preserve">V285531389 </t>
  </si>
  <si>
    <t>72</t>
  </si>
  <si>
    <t>00044656-00044702</t>
  </si>
  <si>
    <t>73</t>
  </si>
  <si>
    <t>1220</t>
  </si>
  <si>
    <t>00067500-00067540</t>
  </si>
  <si>
    <t>74</t>
  </si>
  <si>
    <t>00127198-00127217</t>
  </si>
  <si>
    <t>75</t>
  </si>
  <si>
    <t>1063</t>
  </si>
  <si>
    <t>00046457-00046545</t>
  </si>
  <si>
    <t>76</t>
  </si>
  <si>
    <t>00046546</t>
  </si>
  <si>
    <t>77</t>
  </si>
  <si>
    <t>00046547-00046568</t>
  </si>
  <si>
    <t>78</t>
  </si>
  <si>
    <t>00046569</t>
  </si>
  <si>
    <t>FUNERARIA LOS ALTOS, C.A.</t>
  </si>
  <si>
    <t>J-40446165-5</t>
  </si>
  <si>
    <t>79</t>
  </si>
  <si>
    <t>00046570-00046600</t>
  </si>
  <si>
    <t>80</t>
  </si>
  <si>
    <t>1193</t>
  </si>
  <si>
    <t>00079711</t>
  </si>
  <si>
    <t>FREDDY QUINTERO</t>
  </si>
  <si>
    <t>V5637248</t>
  </si>
  <si>
    <t>81</t>
  </si>
  <si>
    <t>00079712-00079801</t>
  </si>
  <si>
    <t>82</t>
  </si>
  <si>
    <t>00079802</t>
  </si>
  <si>
    <t>PANADERIA Y DELICATESES KEIVERY PAN</t>
  </si>
  <si>
    <t>J413044994</t>
  </si>
  <si>
    <t>83</t>
  </si>
  <si>
    <t>00079803-00079840</t>
  </si>
  <si>
    <t>84</t>
  </si>
  <si>
    <t>015016535</t>
  </si>
  <si>
    <t>MAOLY SIERRA</t>
  </si>
  <si>
    <t>V22784486</t>
  </si>
  <si>
    <t>85</t>
  </si>
  <si>
    <t>1296</t>
  </si>
  <si>
    <t>00177582-00177657</t>
  </si>
  <si>
    <t>86</t>
  </si>
  <si>
    <t>2/1/2020</t>
  </si>
  <si>
    <t>1038</t>
  </si>
  <si>
    <t>00085851-00085912</t>
  </si>
  <si>
    <t>87</t>
  </si>
  <si>
    <t>0395</t>
  </si>
  <si>
    <t>00062489-00062608</t>
  </si>
  <si>
    <t>88</t>
  </si>
  <si>
    <t>Z1B8050365</t>
  </si>
  <si>
    <t>1139</t>
  </si>
  <si>
    <t>00085720-00085736</t>
  </si>
  <si>
    <t xml:space="preserve">VENTAS NO CONTRIBUYENTES </t>
  </si>
  <si>
    <t>89</t>
  </si>
  <si>
    <t>00142839-00142886</t>
  </si>
  <si>
    <t>90</t>
  </si>
  <si>
    <t>00063268-00063293</t>
  </si>
  <si>
    <t>91</t>
  </si>
  <si>
    <t>00063294</t>
  </si>
  <si>
    <t>DIAZ WILMER</t>
  </si>
  <si>
    <t xml:space="preserve">V107167703 </t>
  </si>
  <si>
    <t>92</t>
  </si>
  <si>
    <t>00063295-00063398</t>
  </si>
  <si>
    <t>93</t>
  </si>
  <si>
    <t>1297</t>
  </si>
  <si>
    <t>00177658-00177883</t>
  </si>
  <si>
    <t>94</t>
  </si>
  <si>
    <t>00162877-00162926</t>
  </si>
  <si>
    <t>95</t>
  </si>
  <si>
    <t>1304</t>
  </si>
  <si>
    <t>00134938-00134996</t>
  </si>
  <si>
    <t>96</t>
  </si>
  <si>
    <t>1452</t>
  </si>
  <si>
    <t>00144248-00144333</t>
  </si>
  <si>
    <t>97</t>
  </si>
  <si>
    <t>00144334</t>
  </si>
  <si>
    <t>INVERSIONES JOSE CAÑIZALES FP</t>
  </si>
  <si>
    <t xml:space="preserve">J-110410898 </t>
  </si>
  <si>
    <t>98</t>
  </si>
  <si>
    <t>00144335-00144343</t>
  </si>
  <si>
    <t>99</t>
  </si>
  <si>
    <t>1360</t>
  </si>
  <si>
    <t>00124510-00124627</t>
  </si>
  <si>
    <t>00000131</t>
  </si>
  <si>
    <t>00124510</t>
  </si>
  <si>
    <t>ELIZABETH MEZA</t>
  </si>
  <si>
    <t>V10502994</t>
  </si>
  <si>
    <t>00000132</t>
  </si>
  <si>
    <t>00124523</t>
  </si>
  <si>
    <t>CARMEN TORREALBA</t>
  </si>
  <si>
    <t>V18363610</t>
  </si>
  <si>
    <t>1419</t>
  </si>
  <si>
    <t>00155654-00155711</t>
  </si>
  <si>
    <t>00153183-00153293</t>
  </si>
  <si>
    <t>00153294</t>
  </si>
  <si>
    <t>00153295-00153375</t>
  </si>
  <si>
    <t>00162905-00163032</t>
  </si>
  <si>
    <t>00162810</t>
  </si>
  <si>
    <t>REYES LIDIA</t>
  </si>
  <si>
    <t>V12976918</t>
  </si>
  <si>
    <t>0895</t>
  </si>
  <si>
    <t>00064031</t>
  </si>
  <si>
    <t xml:space="preserve">SIN ACTIVIDAD </t>
  </si>
  <si>
    <t>0275</t>
  </si>
  <si>
    <t>00044703-00044846</t>
  </si>
  <si>
    <t>1221</t>
  </si>
  <si>
    <t>00067540</t>
  </si>
  <si>
    <t>00127218-00127249</t>
  </si>
  <si>
    <t>1064</t>
  </si>
  <si>
    <t>00046601-00046629</t>
  </si>
  <si>
    <t>1194</t>
  </si>
  <si>
    <t>00079841-00079843</t>
  </si>
  <si>
    <t>3/1/2020</t>
  </si>
  <si>
    <t>1039</t>
  </si>
  <si>
    <t>00085913-00086007</t>
  </si>
  <si>
    <t>0396</t>
  </si>
  <si>
    <t>00062609-00062731</t>
  </si>
  <si>
    <t>00142887-00142975</t>
  </si>
  <si>
    <t>00063399-00063420</t>
  </si>
  <si>
    <t>00063421</t>
  </si>
  <si>
    <t>DAXY ARRECHEDERA</t>
  </si>
  <si>
    <t>V202747300</t>
  </si>
  <si>
    <t>00063422-00063478</t>
  </si>
  <si>
    <t>00063479</t>
  </si>
  <si>
    <t>INYERBERT VILLEGAS</t>
  </si>
  <si>
    <t xml:space="preserve">V207934555 </t>
  </si>
  <si>
    <t>00063480-00063537</t>
  </si>
  <si>
    <t>1298</t>
  </si>
  <si>
    <t>00177884-00178187</t>
  </si>
  <si>
    <t>00162927-00163005</t>
  </si>
  <si>
    <t>1305</t>
  </si>
  <si>
    <t>00134997-00135082</t>
  </si>
  <si>
    <t>1453</t>
  </si>
  <si>
    <t>00144344-00144428</t>
  </si>
  <si>
    <t>1361</t>
  </si>
  <si>
    <t>00124628-00124700</t>
  </si>
  <si>
    <t>1420</t>
  </si>
  <si>
    <t>00155712-00155801</t>
  </si>
  <si>
    <t>00153376-00153518</t>
  </si>
  <si>
    <t>00163033-00163170</t>
  </si>
  <si>
    <t>0896</t>
  </si>
  <si>
    <t>00064032-00064104</t>
  </si>
  <si>
    <t>0276</t>
  </si>
  <si>
    <t>00044847-00045010</t>
  </si>
  <si>
    <t>132</t>
  </si>
  <si>
    <t>1222</t>
  </si>
  <si>
    <t>133</t>
  </si>
  <si>
    <t>00127250-00127258</t>
  </si>
  <si>
    <t>134</t>
  </si>
  <si>
    <t>1065</t>
  </si>
  <si>
    <t>00046630-00046670</t>
  </si>
  <si>
    <t>135</t>
  </si>
  <si>
    <t>1195</t>
  </si>
  <si>
    <t>00079844-00079901</t>
  </si>
  <si>
    <t>136</t>
  </si>
  <si>
    <t>1041</t>
  </si>
  <si>
    <t>00086008-00086098</t>
  </si>
  <si>
    <t>4/1/2020</t>
  </si>
  <si>
    <t>00062732-00062958</t>
  </si>
  <si>
    <t>138</t>
  </si>
  <si>
    <t>00142976-00143054</t>
  </si>
  <si>
    <t>139</t>
  </si>
  <si>
    <t>00063538-00063767</t>
  </si>
  <si>
    <t>140</t>
  </si>
  <si>
    <t>1299</t>
  </si>
  <si>
    <t>00178188-00178370</t>
  </si>
  <si>
    <t>141</t>
  </si>
  <si>
    <t>00163006-00163131</t>
  </si>
  <si>
    <t>142</t>
  </si>
  <si>
    <t>1306</t>
  </si>
  <si>
    <t>00135083-00135213</t>
  </si>
  <si>
    <t>143</t>
  </si>
  <si>
    <t>1454</t>
  </si>
  <si>
    <t>00144429-00144553</t>
  </si>
  <si>
    <t>144</t>
  </si>
  <si>
    <t>1362</t>
  </si>
  <si>
    <t>00124701-00124851</t>
  </si>
  <si>
    <t>145</t>
  </si>
  <si>
    <t>1421</t>
  </si>
  <si>
    <t>00155802-00155930</t>
  </si>
  <si>
    <t>146</t>
  </si>
  <si>
    <t>00153519-00153597</t>
  </si>
  <si>
    <t>147</t>
  </si>
  <si>
    <t>00163171-00163268</t>
  </si>
  <si>
    <t>148</t>
  </si>
  <si>
    <t>0897</t>
  </si>
  <si>
    <t>00064105-00064114</t>
  </si>
  <si>
    <t>149</t>
  </si>
  <si>
    <t>0277</t>
  </si>
  <si>
    <t>00045011-00045109</t>
  </si>
  <si>
    <t>150</t>
  </si>
  <si>
    <t>00045110</t>
  </si>
  <si>
    <t>JOSE BELLO</t>
  </si>
  <si>
    <t xml:space="preserve">V110416716 </t>
  </si>
  <si>
    <t>151</t>
  </si>
  <si>
    <t>00045111-00045176</t>
  </si>
  <si>
    <t>152</t>
  </si>
  <si>
    <t>1223</t>
  </si>
  <si>
    <t>00067541-00067552</t>
  </si>
  <si>
    <t>00127259-00127270</t>
  </si>
  <si>
    <t>1066</t>
  </si>
  <si>
    <t>00046671-00046708</t>
  </si>
  <si>
    <t>1196</t>
  </si>
  <si>
    <t>00079902-00079942</t>
  </si>
  <si>
    <t>1042</t>
  </si>
  <si>
    <t>00086099-00086200</t>
  </si>
  <si>
    <t>5/1/2020</t>
  </si>
  <si>
    <t>00062959-00063076</t>
  </si>
  <si>
    <t>00143055-00143199</t>
  </si>
  <si>
    <t>00063768-00063993</t>
  </si>
  <si>
    <t>1300</t>
  </si>
  <si>
    <t>00178371-00178561</t>
  </si>
  <si>
    <t>1307</t>
  </si>
  <si>
    <t>00135214-00135363</t>
  </si>
  <si>
    <t>1455</t>
  </si>
  <si>
    <t>00144554-00144643</t>
  </si>
  <si>
    <t>1363</t>
  </si>
  <si>
    <t>00124852-00124947</t>
  </si>
  <si>
    <t>1422</t>
  </si>
  <si>
    <t>00155931-00155973</t>
  </si>
  <si>
    <t>00153598-00153731</t>
  </si>
  <si>
    <t>00163269-00163319</t>
  </si>
  <si>
    <t>0898</t>
  </si>
  <si>
    <t>00064115-00064244</t>
  </si>
  <si>
    <t>0278</t>
  </si>
  <si>
    <t>00045177-00045212</t>
  </si>
  <si>
    <t>00045213</t>
  </si>
  <si>
    <t>JOSE PANCHALO</t>
  </si>
  <si>
    <t xml:space="preserve">V309065645 </t>
  </si>
  <si>
    <t>00045214-00045361</t>
  </si>
  <si>
    <t>1224</t>
  </si>
  <si>
    <t>00067553-00067558</t>
  </si>
  <si>
    <t>1205</t>
  </si>
  <si>
    <t>00127271-00127274</t>
  </si>
  <si>
    <t>1067</t>
  </si>
  <si>
    <t>00046709-00046748</t>
  </si>
  <si>
    <t>1197</t>
  </si>
  <si>
    <t>00079943-00080008</t>
  </si>
  <si>
    <t>00178562-00178707</t>
  </si>
  <si>
    <t>1301</t>
  </si>
  <si>
    <t>00178708-00178833</t>
  </si>
  <si>
    <t>00178834-00178955</t>
  </si>
  <si>
    <t>00178956-00179081</t>
  </si>
  <si>
    <t>00179082-00179151</t>
  </si>
  <si>
    <t>00179152-00179283</t>
  </si>
  <si>
    <t>00179284-00179465</t>
  </si>
  <si>
    <t>00085737-00085806</t>
  </si>
  <si>
    <t>1140</t>
  </si>
  <si>
    <t>1141</t>
  </si>
  <si>
    <t>1142</t>
  </si>
  <si>
    <t>LIBRO DE VENTAS DEL 06-01 AL 12-01-2020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</si>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</sst>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 * #,##0.00_ ;_ * \-#,##0.00_ ;_ * &quot;-&quot;??_ ;_ @_ "/>
    <numFmt numFmtId="164" formatCode="##########################"/>
    <numFmt numFmtId="165" formatCode="yyyy\-mm\-dd"/>
    <numFmt numFmtId="166" formatCode="###,###,###,###,##0.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0">
    <xf numFmtId="0" fontId="0" fillId="0" borderId="0" xfId="0"/>
    <xf numFmtId="166" fontId="2" fillId="2" borderId="0" xfId="0" applyNumberFormat="1" applyFont="1" applyFill="1" applyAlignment="1">
      <alignment horizontal="left"/>
    </xf>
    <xf numFmtId="49" fontId="2" fillId="2" borderId="0" xfId="0" applyNumberFormat="1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49" fontId="0" fillId="2" borderId="0" xfId="0" applyNumberFormat="1" applyFill="1"/>
    <xf numFmtId="165" fontId="0" fillId="2" borderId="0" xfId="0" applyNumberFormat="1" applyFill="1"/>
    <xf numFmtId="166" fontId="0" fillId="2" borderId="0" xfId="0" applyNumberFormat="1" applyFill="1"/>
    <xf numFmtId="0" fontId="0" fillId="2" borderId="0" xfId="0" applyFill="1"/>
    <xf numFmtId="166" fontId="2" fillId="2" borderId="0" xfId="0" applyNumberFormat="1" applyFont="1" applyFill="1"/>
    <xf numFmtId="49" fontId="0" fillId="2" borderId="1" xfId="0" applyNumberFormat="1" applyFill="1" applyBorder="1"/>
    <xf numFmtId="165" fontId="0" fillId="2" borderId="1" xfId="0" applyNumberFormat="1" applyFill="1" applyBorder="1"/>
    <xf numFmtId="166" fontId="0" fillId="2" borderId="1" xfId="0" applyNumberFormat="1" applyFill="1" applyBorder="1"/>
    <xf numFmtId="166" fontId="0" fillId="2" borderId="2" xfId="0" applyNumberFormat="1" applyFill="1" applyBorder="1"/>
    <xf numFmtId="49" fontId="2" fillId="2" borderId="1" xfId="0" applyNumberFormat="1" applyFont="1" applyFill="1" applyBorder="1" applyAlignment="1">
      <alignment horizontal="center" vertical="center" wrapText="1"/>
    </xf>
    <xf numFmtId="165" fontId="2" fillId="2" borderId="1" xfId="0" applyNumberFormat="1" applyFont="1" applyFill="1" applyBorder="1" applyAlignment="1">
      <alignment horizontal="center" vertical="center" wrapText="1"/>
    </xf>
    <xf numFmtId="166" fontId="2" fillId="2" borderId="1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166" fontId="3" fillId="2" borderId="0" xfId="0" applyNumberFormat="1" applyFont="1" applyFill="1"/>
    <xf numFmtId="43" fontId="0" fillId="2" borderId="0" xfId="1" applyFont="1" applyFill="1"/>
    <xf numFmtId="0" fontId="2" fillId="2" borderId="0" xfId="0" applyFont="1" applyFill="1" applyAlignment="1">
      <alignment horizontal="left"/>
    </xf>
    <xf numFmtId="166" fontId="2" fillId="0" borderId="0" xfId="0" applyNumberFormat="1" applyFont="1" applyAlignment="1">
      <alignment horizontal="left"/>
    </xf>
    <xf numFmtId="166" fontId="2" fillId="0" borderId="0" xfId="0" applyNumberFormat="1" applyFont="1" applyAlignment="1">
      <alignment horizontal="center"/>
    </xf>
    <xf numFmtId="49" fontId="2" fillId="0" borderId="0" xfId="0" applyNumberFormat="1" applyFont="1" applyAlignment="1">
      <alignment horizontal="center"/>
    </xf>
    <xf numFmtId="49" fontId="2" fillId="0" borderId="0" xfId="0" applyNumberFormat="1" applyFont="1" applyAlignment="1">
      <alignment horizontal="left"/>
    </xf>
    <xf numFmtId="165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49" fontId="2" fillId="0" borderId="1" xfId="0" applyNumberFormat="1" applyFont="1" applyFill="1" applyBorder="1" applyAlignment="1">
      <alignment horizontal="center" vertical="center" wrapText="1"/>
    </xf>
    <xf numFmtId="165" fontId="2" fillId="0" borderId="1" xfId="0" applyNumberFormat="1" applyFont="1" applyFill="1" applyBorder="1" applyAlignment="1">
      <alignment horizontal="center" vertical="center" wrapText="1"/>
    </xf>
    <xf numFmtId="166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49" fontId="0" fillId="0" borderId="1" xfId="0" applyNumberFormat="1" applyFill="1" applyBorder="1" applyAlignment="1">
      <alignment horizontal="center"/>
    </xf>
    <xf numFmtId="165" fontId="0" fillId="0" borderId="1" xfId="0" applyNumberFormat="1" applyFill="1" applyBorder="1"/>
    <xf numFmtId="49" fontId="0" fillId="0" borderId="1" xfId="0" applyNumberFormat="1" applyFill="1" applyBorder="1" applyAlignment="1">
      <alignment horizontal="left"/>
    </xf>
    <xf numFmtId="166" fontId="0" fillId="0" borderId="1" xfId="0" applyNumberFormat="1" applyFill="1" applyBorder="1" applyAlignment="1">
      <alignment horizontal="center"/>
    </xf>
    <xf numFmtId="166" fontId="0" fillId="0" borderId="1" xfId="0" applyNumberFormat="1" applyFill="1" applyBorder="1"/>
    <xf numFmtId="49" fontId="0" fillId="0" borderId="1" xfId="0" applyNumberFormat="1" applyFill="1" applyBorder="1"/>
    <xf numFmtId="0" fontId="0" fillId="0" borderId="0" xfId="0" applyFill="1"/>
    <xf numFmtId="49" fontId="5" fillId="0" borderId="1" xfId="0" applyNumberFormat="1" applyFont="1" applyFill="1" applyBorder="1" applyAlignment="1">
      <alignment horizontal="center"/>
    </xf>
    <xf numFmtId="165" fontId="5" fillId="0" borderId="1" xfId="0" applyNumberFormat="1" applyFont="1" applyFill="1" applyBorder="1"/>
    <xf numFmtId="49" fontId="5" fillId="0" borderId="1" xfId="0" applyNumberFormat="1" applyFont="1" applyFill="1" applyBorder="1" applyAlignment="1">
      <alignment horizontal="left"/>
    </xf>
    <xf numFmtId="166" fontId="5" fillId="0" borderId="1" xfId="0" applyNumberFormat="1" applyFont="1" applyFill="1" applyBorder="1" applyAlignment="1">
      <alignment horizontal="center"/>
    </xf>
    <xf numFmtId="166" fontId="5" fillId="0" borderId="1" xfId="0" applyNumberFormat="1" applyFont="1" applyFill="1" applyBorder="1"/>
    <xf numFmtId="49" fontId="5" fillId="0" borderId="1" xfId="0" applyNumberFormat="1" applyFont="1" applyFill="1" applyBorder="1"/>
    <xf numFmtId="0" fontId="5" fillId="0" borderId="0" xfId="0" applyFont="1" applyFill="1"/>
    <xf numFmtId="14" fontId="0" fillId="0" borderId="1" xfId="0" applyNumberFormat="1" applyFill="1" applyBorder="1"/>
    <xf numFmtId="14" fontId="0" fillId="0" borderId="1" xfId="0" applyNumberFormat="1" applyFill="1" applyBorder="1" applyAlignment="1">
      <alignment horizontal="left"/>
    </xf>
    <xf numFmtId="14" fontId="5" fillId="0" borderId="1" xfId="0" applyNumberFormat="1" applyFont="1" applyFill="1" applyBorder="1" applyAlignment="1">
      <alignment horizontal="left"/>
    </xf>
    <xf numFmtId="165" fontId="0" fillId="0" borderId="0" xfId="0" applyNumberFormat="1" applyFill="1" applyBorder="1"/>
    <xf numFmtId="49" fontId="0" fillId="0" borderId="0" xfId="0" applyNumberFormat="1" applyFill="1" applyBorder="1"/>
    <xf numFmtId="165" fontId="0" fillId="0" borderId="0" xfId="0" applyNumberFormat="1" applyFill="1"/>
    <xf numFmtId="49" fontId="0" fillId="0" borderId="0" xfId="0" applyNumberFormat="1" applyFill="1"/>
    <xf numFmtId="49" fontId="0" fillId="0" borderId="0" xfId="0" applyNumberFormat="1" applyFill="1" applyBorder="1" applyAlignment="1">
      <alignment horizontal="center"/>
    </xf>
    <xf numFmtId="49" fontId="0" fillId="0" borderId="0" xfId="0" applyNumberFormat="1" applyFill="1" applyBorder="1" applyAlignment="1">
      <alignment horizontal="left"/>
    </xf>
    <xf numFmtId="166" fontId="0" fillId="0" borderId="0" xfId="0" applyNumberFormat="1" applyFill="1" applyBorder="1" applyAlignment="1">
      <alignment horizontal="center"/>
    </xf>
    <xf numFmtId="166" fontId="0" fillId="0" borderId="0" xfId="0" applyNumberFormat="1" applyFill="1" applyBorder="1"/>
    <xf numFmtId="49" fontId="0" fillId="0" borderId="0" xfId="0" applyNumberFormat="1" applyAlignment="1">
      <alignment horizontal="center"/>
    </xf>
    <xf numFmtId="165" fontId="0" fillId="0" borderId="0" xfId="0" applyNumberFormat="1"/>
    <xf numFmtId="49" fontId="0" fillId="0" borderId="0" xfId="0" applyNumberFormat="1" applyAlignment="1">
      <alignment horizontal="left"/>
    </xf>
    <xf numFmtId="166" fontId="0" fillId="0" borderId="0" xfId="0" applyNumberFormat="1" applyAlignment="1">
      <alignment horizontal="center"/>
    </xf>
    <xf numFmtId="166" fontId="0" fillId="0" borderId="0" xfId="0" applyNumberFormat="1"/>
    <xf numFmtId="49" fontId="0" fillId="0" borderId="0" xfId="0" applyNumberFormat="1"/>
    <xf numFmtId="166" fontId="2" fillId="0" borderId="0" xfId="0" applyNumberFormat="1" applyFont="1"/>
    <xf numFmtId="166" fontId="0" fillId="0" borderId="0" xfId="0" applyNumberFormat="1" applyAlignment="1">
      <alignment horizontal="left"/>
    </xf>
    <xf numFmtId="166" fontId="6" fillId="0" borderId="0" xfId="0" applyNumberFormat="1" applyFont="1" applyAlignment="1">
      <alignment horizontal="center"/>
    </xf>
    <xf numFmtId="166" fontId="2" fillId="0" borderId="6" xfId="0" applyNumberFormat="1" applyFont="1" applyBorder="1" applyAlignment="1">
      <alignment horizontal="left"/>
    </xf>
    <xf numFmtId="49" fontId="6" fillId="0" borderId="0" xfId="0" applyNumberFormat="1" applyFont="1"/>
    <xf numFmtId="166" fontId="6" fillId="0" borderId="0" xfId="0" applyNumberFormat="1" applyFont="1"/>
    <xf numFmtId="43" fontId="2" fillId="2" borderId="0" xfId="1" applyFont="1" applyFill="1" applyAlignment="1">
      <alignment horizontal="left"/>
    </xf>
    <xf numFmtId="9" fontId="0" fillId="2" borderId="0" xfId="2" applyFont="1" applyFill="1"/>
    <xf numFmtId="9" fontId="3" fillId="2" borderId="0" xfId="2" applyFont="1" applyFill="1"/>
    <xf numFmtId="0" fontId="2" fillId="2" borderId="0" xfId="0" applyFont="1" applyFill="1" applyAlignment="1">
      <alignment horizontal="left"/>
    </xf>
    <xf numFmtId="49" fontId="0" fillId="2" borderId="1" xfId="0" applyNumberFormat="1" applyFill="1" applyBorder="1" applyAlignment="1">
      <alignment horizontal="left"/>
    </xf>
    <xf numFmtId="10" fontId="0" fillId="2" borderId="0" xfId="2" applyNumberFormat="1" applyFont="1" applyFill="1"/>
    <xf numFmtId="49" fontId="4" fillId="2" borderId="0" xfId="0" applyNumberFormat="1" applyFont="1" applyFill="1"/>
    <xf numFmtId="165" fontId="4" fillId="2" borderId="0" xfId="0" applyNumberFormat="1" applyFont="1" applyFill="1"/>
    <xf numFmtId="166" fontId="4" fillId="2" borderId="0" xfId="0" applyNumberFormat="1" applyFont="1" applyFill="1"/>
    <xf numFmtId="0" fontId="4" fillId="2" borderId="0" xfId="0" applyFont="1" applyFill="1"/>
    <xf numFmtId="49" fontId="0" fillId="3" borderId="1" xfId="0" applyNumberFormat="1" applyFill="1" applyBorder="1"/>
    <xf numFmtId="165" fontId="0" fillId="3" borderId="1" xfId="0" applyNumberFormat="1" applyFill="1" applyBorder="1"/>
    <xf numFmtId="166" fontId="0" fillId="3" borderId="1" xfId="0" applyNumberFormat="1" applyFill="1" applyBorder="1"/>
    <xf numFmtId="0" fontId="0" fillId="3" borderId="0" xfId="0" applyFill="1"/>
    <xf numFmtId="166" fontId="2" fillId="3" borderId="1" xfId="0" applyNumberFormat="1" applyFont="1" applyFill="1" applyBorder="1" applyAlignment="1">
      <alignment horizontal="center" vertical="center" wrapText="1"/>
    </xf>
    <xf numFmtId="166" fontId="2" fillId="4" borderId="1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left"/>
    </xf>
    <xf numFmtId="164" fontId="2" fillId="2" borderId="0" xfId="0" applyNumberFormat="1" applyFont="1" applyFill="1" applyAlignment="1">
      <alignment horizontal="left"/>
    </xf>
    <xf numFmtId="0" fontId="2" fillId="0" borderId="0" xfId="0" applyFont="1" applyAlignment="1">
      <alignment horizontal="left"/>
    </xf>
    <xf numFmtId="164" fontId="2" fillId="0" borderId="0" xfId="0" applyNumberFormat="1" applyFont="1" applyAlignment="1">
      <alignment horizontal="left"/>
    </xf>
    <xf numFmtId="166" fontId="2" fillId="0" borderId="3" xfId="0" applyNumberFormat="1" applyFont="1" applyBorder="1" applyAlignment="1">
      <alignment horizontal="center"/>
    </xf>
    <xf numFmtId="166" fontId="2" fillId="0" borderId="4" xfId="0" applyNumberFormat="1" applyFont="1" applyBorder="1" applyAlignment="1">
      <alignment horizontal="center"/>
    </xf>
    <xf numFmtId="166" fontId="2" fillId="0" borderId="5" xfId="0" applyNumberFormat="1" applyFont="1" applyBorder="1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P261"/>
  <sheetViews>
    <sheetView topLeftCell="R1" workbookViewId="0">
      <pane ySplit="7" topLeftCell="A230" activePane="bottomLeft" state="frozen"/>
      <selection activeCell="J1" sqref="J1"/>
      <selection pane="bottomLeft" activeCell="W245" sqref="W245"/>
    </sheetView>
  </sheetViews>
  <sheetFormatPr baseColWidth="10" defaultRowHeight="15" x14ac:dyDescent="0.25"/>
  <cols>
    <col min="1" max="1" width="6.28515625" style="4" bestFit="1" customWidth="1"/>
    <col min="2" max="2" width="9.7109375" style="5" bestFit="1" customWidth="1"/>
    <col min="3" max="3" width="9" style="4" bestFit="1" customWidth="1"/>
    <col min="4" max="4" width="5.5703125" style="4" bestFit="1" customWidth="1"/>
    <col min="5" max="5" width="12" style="4" bestFit="1" customWidth="1"/>
    <col min="6" max="6" width="7.5703125" style="4" customWidth="1"/>
    <col min="7" max="7" width="9.85546875" style="4" customWidth="1"/>
    <col min="8" max="8" width="17.85546875" style="4" customWidth="1"/>
    <col min="9" max="9" width="45.5703125" style="6" hidden="1" customWidth="1"/>
    <col min="10" max="10" width="23.7109375" style="6" hidden="1" customWidth="1"/>
    <col min="11" max="11" width="20.7109375" style="6" hidden="1" customWidth="1"/>
    <col min="12" max="12" width="22.42578125" style="6" hidden="1" customWidth="1"/>
    <col min="13" max="13" width="23.28515625" style="6" hidden="1" customWidth="1"/>
    <col min="14" max="14" width="18.140625" style="4" hidden="1" customWidth="1"/>
    <col min="15" max="15" width="47.5703125" style="4" customWidth="1"/>
    <col min="16" max="16" width="12.5703125" style="4" customWidth="1"/>
    <col min="17" max="17" width="22.7109375" style="6" bestFit="1" customWidth="1"/>
    <col min="18" max="18" width="9.7109375" style="6" bestFit="1" customWidth="1"/>
    <col min="19" max="19" width="18.42578125" style="6" customWidth="1"/>
    <col min="20" max="20" width="17.7109375" style="6" bestFit="1" customWidth="1"/>
    <col min="21" max="21" width="6.5703125" style="4" customWidth="1"/>
    <col min="22" max="22" width="17" style="6" bestFit="1" customWidth="1"/>
    <col min="23" max="23" width="18.7109375" style="6" bestFit="1" customWidth="1"/>
    <col min="24" max="24" width="8.7109375" style="4" customWidth="1"/>
    <col min="25" max="25" width="18.7109375" style="6" bestFit="1" customWidth="1"/>
    <col min="26" max="26" width="14.28515625" style="6" bestFit="1" customWidth="1"/>
    <col min="27" max="27" width="22.7109375" style="4" bestFit="1" customWidth="1"/>
    <col min="28" max="28" width="18.7109375" style="6" bestFit="1" customWidth="1"/>
    <col min="29" max="29" width="14.85546875" style="6" bestFit="1" customWidth="1"/>
    <col min="30" max="30" width="25.7109375" style="4" bestFit="1" customWidth="1"/>
    <col min="31" max="31" width="15.28515625" style="6" customWidth="1"/>
    <col min="32" max="32" width="32.140625" style="4" bestFit="1" customWidth="1"/>
    <col min="33" max="33" width="23" style="4" bestFit="1" customWidth="1"/>
    <col min="34" max="34" width="35.42578125" style="6" bestFit="1" customWidth="1"/>
    <col min="35" max="35" width="19.42578125" style="6" customWidth="1"/>
    <col min="36" max="36" width="26.140625" style="4" bestFit="1" customWidth="1"/>
    <col min="37" max="37" width="16.42578125" style="6" customWidth="1"/>
    <col min="38" max="38" width="10" style="6" bestFit="1" customWidth="1"/>
    <col min="39" max="39" width="36.42578125" style="5" bestFit="1" customWidth="1"/>
    <col min="40" max="40" width="22" style="4" bestFit="1" customWidth="1"/>
    <col min="41" max="41" width="33.5703125" style="5" bestFit="1" customWidth="1"/>
    <col min="42" max="42" width="16.28515625" style="4" bestFit="1" customWidth="1"/>
    <col min="43" max="16384" width="11.42578125" style="7"/>
  </cols>
  <sheetData>
    <row r="2" spans="1:42" s="70" customFormat="1" x14ac:dyDescent="0.25">
      <c r="A2" s="83" t="s">
        <v>0</v>
      </c>
      <c r="B2" s="83"/>
      <c r="C2" s="83"/>
      <c r="D2" s="83"/>
      <c r="E2" s="83"/>
      <c r="F2" s="83"/>
      <c r="G2" s="83"/>
      <c r="H2" s="83"/>
      <c r="I2" s="83"/>
      <c r="J2" s="1"/>
      <c r="K2" s="1"/>
      <c r="L2" s="1"/>
      <c r="M2" s="1"/>
      <c r="N2" s="2"/>
      <c r="O2" s="2"/>
      <c r="P2" s="2"/>
      <c r="Q2" s="1"/>
      <c r="R2" s="1"/>
      <c r="S2" s="1"/>
      <c r="T2" s="1"/>
      <c r="U2" s="2"/>
      <c r="V2" s="1"/>
      <c r="W2" s="1"/>
      <c r="X2" s="2"/>
      <c r="Y2" s="1"/>
      <c r="Z2" s="1"/>
      <c r="AA2" s="2"/>
      <c r="AB2" s="1"/>
      <c r="AC2" s="1"/>
      <c r="AD2" s="2"/>
      <c r="AE2" s="1"/>
      <c r="AF2" s="2"/>
      <c r="AG2" s="2"/>
      <c r="AH2" s="1"/>
      <c r="AI2" s="1"/>
      <c r="AJ2" s="2"/>
      <c r="AK2" s="1"/>
      <c r="AL2" s="1"/>
      <c r="AM2" s="3"/>
      <c r="AN2" s="2"/>
      <c r="AO2" s="3"/>
      <c r="AP2" s="2"/>
    </row>
    <row r="3" spans="1:42" s="70" customFormat="1" x14ac:dyDescent="0.25">
      <c r="A3" s="84" t="s">
        <v>1</v>
      </c>
      <c r="B3" s="84"/>
      <c r="C3" s="84"/>
      <c r="D3" s="84"/>
      <c r="E3" s="84"/>
      <c r="F3" s="84"/>
      <c r="G3" s="84"/>
      <c r="H3" s="84"/>
      <c r="I3" s="84"/>
      <c r="J3" s="1"/>
      <c r="K3" s="1"/>
      <c r="L3" s="1"/>
      <c r="M3" s="1"/>
      <c r="N3" s="67">
        <f>707-833</f>
        <v>-126</v>
      </c>
      <c r="O3" s="2"/>
      <c r="P3" s="2"/>
      <c r="Q3" s="1"/>
      <c r="R3" s="1"/>
      <c r="S3" s="1"/>
      <c r="T3" s="1"/>
      <c r="U3" s="2"/>
      <c r="V3" s="1"/>
      <c r="W3" s="1"/>
      <c r="X3" s="2"/>
      <c r="Y3" s="1"/>
      <c r="Z3" s="1"/>
      <c r="AA3" s="2"/>
      <c r="AB3" s="1"/>
      <c r="AC3" s="1"/>
      <c r="AD3" s="2"/>
      <c r="AE3" s="1"/>
      <c r="AF3" s="2"/>
      <c r="AG3" s="2"/>
      <c r="AH3" s="1"/>
      <c r="AI3" s="1"/>
      <c r="AJ3" s="2"/>
      <c r="AK3" s="1"/>
      <c r="AL3" s="1"/>
      <c r="AM3" s="3"/>
      <c r="AN3" s="2"/>
      <c r="AO3" s="3"/>
      <c r="AP3" s="2"/>
    </row>
    <row r="4" spans="1:42" s="70" customFormat="1" x14ac:dyDescent="0.25">
      <c r="A4" s="84" t="s">
        <v>1234</v>
      </c>
      <c r="B4" s="84"/>
      <c r="C4" s="84"/>
      <c r="D4" s="84"/>
      <c r="E4" s="84"/>
      <c r="F4" s="84"/>
      <c r="G4" s="84"/>
      <c r="H4" s="84"/>
      <c r="I4" s="84"/>
      <c r="J4" s="1"/>
      <c r="K4" s="1"/>
      <c r="L4" s="1"/>
      <c r="M4" s="1"/>
      <c r="N4" s="67"/>
      <c r="O4" s="2"/>
      <c r="P4" s="2"/>
      <c r="Q4" s="1"/>
      <c r="R4" s="1"/>
      <c r="S4" s="1"/>
      <c r="T4" s="1"/>
      <c r="U4" s="2"/>
      <c r="V4" s="1"/>
      <c r="W4" s="1"/>
      <c r="X4" s="2"/>
      <c r="Y4" s="1"/>
      <c r="Z4" s="1"/>
      <c r="AA4" s="2"/>
      <c r="AB4" s="1"/>
      <c r="AC4" s="1"/>
      <c r="AD4" s="2"/>
      <c r="AE4" s="1"/>
      <c r="AF4" s="2"/>
      <c r="AG4" s="2"/>
      <c r="AH4" s="1"/>
      <c r="AI4" s="1"/>
      <c r="AJ4" s="2"/>
      <c r="AK4" s="1"/>
      <c r="AL4" s="1"/>
      <c r="AM4" s="3"/>
      <c r="AN4" s="2"/>
      <c r="AO4" s="3"/>
      <c r="AP4" s="2"/>
    </row>
    <row r="5" spans="1:42" s="70" customFormat="1" x14ac:dyDescent="0.25">
      <c r="A5" s="83" t="s">
        <v>2</v>
      </c>
      <c r="B5" s="83"/>
      <c r="C5" s="83"/>
      <c r="D5" s="83"/>
      <c r="E5" s="83"/>
      <c r="F5" s="83"/>
      <c r="G5" s="83"/>
      <c r="H5" s="83"/>
      <c r="I5" s="83"/>
      <c r="J5" s="1"/>
      <c r="K5" s="1"/>
      <c r="L5" s="1"/>
      <c r="M5" s="1"/>
      <c r="N5" s="2"/>
      <c r="O5" s="2"/>
      <c r="P5" s="2"/>
      <c r="Q5" s="1"/>
      <c r="R5" s="1"/>
      <c r="S5" s="1"/>
      <c r="T5" s="1"/>
      <c r="U5" s="2"/>
      <c r="V5" s="1"/>
      <c r="W5" s="1"/>
      <c r="X5" s="2"/>
      <c r="Y5" s="1"/>
      <c r="Z5" s="1"/>
      <c r="AA5" s="2"/>
      <c r="AB5" s="1"/>
      <c r="AC5" s="1"/>
      <c r="AD5" s="2"/>
      <c r="AE5" s="1"/>
      <c r="AF5" s="2"/>
      <c r="AG5" s="2"/>
      <c r="AH5" s="1"/>
      <c r="AI5" s="1"/>
      <c r="AJ5" s="2"/>
      <c r="AK5" s="1"/>
      <c r="AL5" s="1"/>
      <c r="AM5" s="3"/>
      <c r="AN5" s="2"/>
      <c r="AO5" s="3"/>
      <c r="AP5" s="2"/>
    </row>
    <row r="6" spans="1:42" x14ac:dyDescent="0.25">
      <c r="Q6" s="18"/>
    </row>
    <row r="7" spans="1:42" s="16" customFormat="1" ht="60" x14ac:dyDescent="0.25">
      <c r="A7" s="13" t="s">
        <v>3</v>
      </c>
      <c r="B7" s="14" t="s">
        <v>4</v>
      </c>
      <c r="C7" s="13" t="s">
        <v>5</v>
      </c>
      <c r="D7" s="13" t="s">
        <v>6</v>
      </c>
      <c r="E7" s="13" t="s">
        <v>7</v>
      </c>
      <c r="F7" s="13" t="s">
        <v>8</v>
      </c>
      <c r="G7" s="13" t="s">
        <v>9</v>
      </c>
      <c r="H7" s="13" t="s">
        <v>10</v>
      </c>
      <c r="I7" s="15" t="s">
        <v>11</v>
      </c>
      <c r="J7" s="15" t="s">
        <v>12</v>
      </c>
      <c r="K7" s="15" t="s">
        <v>13</v>
      </c>
      <c r="L7" s="15" t="s">
        <v>14</v>
      </c>
      <c r="M7" s="15" t="s">
        <v>15</v>
      </c>
      <c r="N7" s="13" t="s">
        <v>16</v>
      </c>
      <c r="O7" s="13" t="s">
        <v>17</v>
      </c>
      <c r="P7" s="13" t="s">
        <v>18</v>
      </c>
      <c r="Q7" s="15" t="s">
        <v>19</v>
      </c>
      <c r="R7" s="15" t="s">
        <v>20</v>
      </c>
      <c r="S7" s="15" t="s">
        <v>21</v>
      </c>
      <c r="T7" s="81" t="s">
        <v>22</v>
      </c>
      <c r="U7" s="13" t="s">
        <v>23</v>
      </c>
      <c r="V7" s="82" t="s">
        <v>24</v>
      </c>
      <c r="W7" s="81" t="s">
        <v>25</v>
      </c>
      <c r="X7" s="13" t="s">
        <v>26</v>
      </c>
      <c r="Y7" s="82" t="s">
        <v>27</v>
      </c>
      <c r="Z7" s="15" t="s">
        <v>28</v>
      </c>
      <c r="AA7" s="13" t="s">
        <v>29</v>
      </c>
      <c r="AB7" s="15" t="s">
        <v>30</v>
      </c>
      <c r="AC7" s="15" t="s">
        <v>31</v>
      </c>
      <c r="AD7" s="13" t="s">
        <v>32</v>
      </c>
      <c r="AE7" s="15" t="s">
        <v>33</v>
      </c>
      <c r="AF7" s="13" t="s">
        <v>34</v>
      </c>
      <c r="AG7" s="13" t="s">
        <v>35</v>
      </c>
      <c r="AH7" s="15" t="s">
        <v>36</v>
      </c>
      <c r="AI7" s="15" t="s">
        <v>37</v>
      </c>
      <c r="AJ7" s="13" t="s">
        <v>38</v>
      </c>
      <c r="AK7" s="15" t="s">
        <v>39</v>
      </c>
      <c r="AL7" s="15" t="s">
        <v>40</v>
      </c>
      <c r="AM7" s="14" t="s">
        <v>41</v>
      </c>
      <c r="AN7" s="13" t="s">
        <v>42</v>
      </c>
      <c r="AO7" s="14" t="s">
        <v>43</v>
      </c>
      <c r="AP7" s="13" t="s">
        <v>44</v>
      </c>
    </row>
    <row r="8" spans="1:42" x14ac:dyDescent="0.25">
      <c r="A8" s="9" t="s">
        <v>45</v>
      </c>
      <c r="B8" s="10" t="s">
        <v>46</v>
      </c>
      <c r="C8" s="9" t="s">
        <v>47</v>
      </c>
      <c r="D8" s="9" t="s">
        <v>48</v>
      </c>
      <c r="E8" s="9" t="s">
        <v>49</v>
      </c>
      <c r="F8" s="9" t="s">
        <v>705</v>
      </c>
      <c r="G8" s="9" t="s">
        <v>51</v>
      </c>
      <c r="H8" s="9" t="s">
        <v>52</v>
      </c>
      <c r="I8" s="11" t="s">
        <v>53</v>
      </c>
      <c r="J8" s="11" t="s">
        <v>53</v>
      </c>
      <c r="K8" s="11" t="s">
        <v>53</v>
      </c>
      <c r="L8" s="11" t="s">
        <v>53</v>
      </c>
      <c r="M8" s="11">
        <v>0</v>
      </c>
      <c r="N8" s="9" t="s">
        <v>53</v>
      </c>
      <c r="O8" s="9" t="s">
        <v>54</v>
      </c>
      <c r="P8" s="9" t="s">
        <v>53</v>
      </c>
      <c r="Q8" s="11">
        <f>SUM(S8:AL8)</f>
        <v>63234159.460550003</v>
      </c>
      <c r="R8" s="11">
        <v>0</v>
      </c>
      <c r="S8" s="11">
        <f>51435724.54+0.7</f>
        <v>51435725.240000002</v>
      </c>
      <c r="T8" s="11">
        <v>0</v>
      </c>
      <c r="U8" s="9" t="s">
        <v>50</v>
      </c>
      <c r="V8" s="11">
        <v>0</v>
      </c>
      <c r="W8" s="11">
        <v>10171063.98325</v>
      </c>
      <c r="X8" s="9" t="s">
        <v>55</v>
      </c>
      <c r="Y8" s="11">
        <v>1627370.2372999992</v>
      </c>
      <c r="Z8" s="11">
        <v>0</v>
      </c>
      <c r="AA8" s="9" t="s">
        <v>50</v>
      </c>
      <c r="AB8" s="11">
        <v>0</v>
      </c>
      <c r="AC8" s="11">
        <v>0</v>
      </c>
      <c r="AD8" s="9" t="s">
        <v>50</v>
      </c>
      <c r="AE8" s="11">
        <v>0</v>
      </c>
      <c r="AF8" s="9">
        <v>0</v>
      </c>
      <c r="AG8" s="9" t="s">
        <v>50</v>
      </c>
      <c r="AH8" s="11">
        <v>0</v>
      </c>
      <c r="AI8" s="11">
        <v>0</v>
      </c>
      <c r="AJ8" s="9" t="s">
        <v>50</v>
      </c>
      <c r="AK8" s="11">
        <v>0</v>
      </c>
      <c r="AL8" s="11">
        <v>0</v>
      </c>
      <c r="AM8" s="10" t="s">
        <v>53</v>
      </c>
      <c r="AN8" s="9" t="s">
        <v>53</v>
      </c>
      <c r="AO8" s="10" t="s">
        <v>53</v>
      </c>
      <c r="AP8" s="9" t="s">
        <v>53</v>
      </c>
    </row>
    <row r="9" spans="1:42" x14ac:dyDescent="0.25">
      <c r="A9" s="9" t="s">
        <v>56</v>
      </c>
      <c r="B9" s="10" t="s">
        <v>46</v>
      </c>
      <c r="C9" s="9" t="s">
        <v>47</v>
      </c>
      <c r="D9" s="9" t="s">
        <v>48</v>
      </c>
      <c r="E9" s="9" t="s">
        <v>49</v>
      </c>
      <c r="F9" s="9" t="s">
        <v>705</v>
      </c>
      <c r="G9" s="9" t="s">
        <v>57</v>
      </c>
      <c r="H9" s="9" t="s">
        <v>53</v>
      </c>
      <c r="I9" s="11" t="s">
        <v>58</v>
      </c>
      <c r="J9" s="11" t="s">
        <v>53</v>
      </c>
      <c r="K9" s="11" t="s">
        <v>59</v>
      </c>
      <c r="L9" s="11" t="s">
        <v>60</v>
      </c>
      <c r="M9" s="11">
        <v>38377.599999999999</v>
      </c>
      <c r="N9" s="9" t="s">
        <v>61</v>
      </c>
      <c r="O9" s="9" t="s">
        <v>62</v>
      </c>
      <c r="P9" s="9" t="s">
        <v>63</v>
      </c>
      <c r="Q9" s="11">
        <f>SUM(S9:AL9)</f>
        <v>-904211.7</v>
      </c>
      <c r="R9" s="11">
        <v>0</v>
      </c>
      <c r="S9" s="11">
        <v>-904211.7</v>
      </c>
      <c r="T9" s="11">
        <v>0</v>
      </c>
      <c r="U9" s="9" t="s">
        <v>50</v>
      </c>
      <c r="V9" s="11">
        <v>0</v>
      </c>
      <c r="W9" s="11">
        <v>0</v>
      </c>
      <c r="X9" s="9" t="s">
        <v>50</v>
      </c>
      <c r="Y9" s="11">
        <v>0</v>
      </c>
      <c r="Z9" s="11">
        <v>0</v>
      </c>
      <c r="AA9" s="9" t="s">
        <v>50</v>
      </c>
      <c r="AB9" s="11">
        <v>0</v>
      </c>
      <c r="AC9" s="11">
        <v>0</v>
      </c>
      <c r="AD9" s="9" t="s">
        <v>50</v>
      </c>
      <c r="AE9" s="11">
        <v>0</v>
      </c>
      <c r="AF9" s="9">
        <v>0</v>
      </c>
      <c r="AG9" s="9" t="s">
        <v>50</v>
      </c>
      <c r="AH9" s="11">
        <v>0</v>
      </c>
      <c r="AI9" s="11">
        <v>0</v>
      </c>
      <c r="AJ9" s="9" t="s">
        <v>50</v>
      </c>
      <c r="AK9" s="11">
        <v>0</v>
      </c>
      <c r="AL9" s="11">
        <v>0</v>
      </c>
      <c r="AM9" s="10" t="s">
        <v>53</v>
      </c>
      <c r="AN9" s="9" t="s">
        <v>53</v>
      </c>
      <c r="AO9" s="10" t="s">
        <v>53</v>
      </c>
      <c r="AP9" s="9" t="s">
        <v>53</v>
      </c>
    </row>
    <row r="10" spans="1:42" x14ac:dyDescent="0.25">
      <c r="A10" s="9" t="s">
        <v>45</v>
      </c>
      <c r="B10" s="10" t="s">
        <v>46</v>
      </c>
      <c r="C10" s="9" t="s">
        <v>47</v>
      </c>
      <c r="D10" s="9" t="s">
        <v>65</v>
      </c>
      <c r="E10" s="9" t="s">
        <v>796</v>
      </c>
      <c r="F10" s="9" t="s">
        <v>1223</v>
      </c>
      <c r="G10" s="9" t="s">
        <v>51</v>
      </c>
      <c r="H10" s="71" t="s">
        <v>1222</v>
      </c>
      <c r="I10" s="11" t="s">
        <v>53</v>
      </c>
      <c r="J10" s="11" t="s">
        <v>53</v>
      </c>
      <c r="K10" s="11" t="s">
        <v>53</v>
      </c>
      <c r="L10" s="11" t="s">
        <v>53</v>
      </c>
      <c r="M10" s="11">
        <v>0</v>
      </c>
      <c r="N10" s="9" t="s">
        <v>53</v>
      </c>
      <c r="O10" s="9" t="s">
        <v>54</v>
      </c>
      <c r="P10" s="9" t="s">
        <v>53</v>
      </c>
      <c r="Q10" s="11">
        <f>SUM(S10:X10)</f>
        <v>918632.49</v>
      </c>
      <c r="R10" s="11">
        <v>0</v>
      </c>
      <c r="S10" s="11">
        <v>918632.49</v>
      </c>
      <c r="T10" s="11">
        <v>0</v>
      </c>
      <c r="U10" s="9" t="s">
        <v>50</v>
      </c>
      <c r="V10" s="11">
        <v>0</v>
      </c>
      <c r="W10" s="11"/>
      <c r="X10" s="9" t="s">
        <v>55</v>
      </c>
      <c r="Y10" s="11"/>
      <c r="Z10" s="11">
        <v>0</v>
      </c>
      <c r="AA10" s="9" t="s">
        <v>50</v>
      </c>
      <c r="AB10" s="11">
        <v>0</v>
      </c>
      <c r="AC10" s="11">
        <v>0</v>
      </c>
      <c r="AD10" s="9" t="s">
        <v>50</v>
      </c>
      <c r="AE10" s="11">
        <v>0</v>
      </c>
      <c r="AF10" s="9">
        <v>0</v>
      </c>
      <c r="AG10" s="9" t="s">
        <v>50</v>
      </c>
      <c r="AH10" s="11">
        <v>0</v>
      </c>
      <c r="AI10" s="11">
        <v>0</v>
      </c>
      <c r="AJ10" s="9" t="s">
        <v>50</v>
      </c>
      <c r="AK10" s="11">
        <v>0</v>
      </c>
      <c r="AL10" s="11">
        <v>0</v>
      </c>
      <c r="AM10" s="10" t="s">
        <v>53</v>
      </c>
      <c r="AN10" s="9" t="s">
        <v>53</v>
      </c>
      <c r="AO10" s="10" t="s">
        <v>53</v>
      </c>
      <c r="AP10" s="9" t="s">
        <v>53</v>
      </c>
    </row>
    <row r="11" spans="1:42" x14ac:dyDescent="0.25">
      <c r="A11" s="9" t="s">
        <v>64</v>
      </c>
      <c r="B11" s="10" t="s">
        <v>46</v>
      </c>
      <c r="C11" s="9" t="s">
        <v>47</v>
      </c>
      <c r="D11" s="9" t="s">
        <v>65</v>
      </c>
      <c r="E11" s="9" t="s">
        <v>66</v>
      </c>
      <c r="F11" s="9" t="s">
        <v>712</v>
      </c>
      <c r="G11" s="9" t="s">
        <v>51</v>
      </c>
      <c r="H11" s="9" t="s">
        <v>67</v>
      </c>
      <c r="I11" s="11" t="s">
        <v>53</v>
      </c>
      <c r="J11" s="11" t="s">
        <v>53</v>
      </c>
      <c r="K11" s="11" t="s">
        <v>53</v>
      </c>
      <c r="L11" s="11" t="s">
        <v>53</v>
      </c>
      <c r="M11" s="11">
        <v>0</v>
      </c>
      <c r="N11" s="9" t="s">
        <v>53</v>
      </c>
      <c r="O11" s="9" t="s">
        <v>54</v>
      </c>
      <c r="P11" s="9" t="s">
        <v>53</v>
      </c>
      <c r="Q11" s="11">
        <f t="shared" ref="Q11:Q31" si="0">SUM(S11:AL11)</f>
        <v>77829740.042899996</v>
      </c>
      <c r="R11" s="11">
        <v>0</v>
      </c>
      <c r="S11" s="11">
        <v>64972588.189999998</v>
      </c>
      <c r="T11" s="11">
        <v>0</v>
      </c>
      <c r="U11" s="9" t="s">
        <v>50</v>
      </c>
      <c r="V11" s="11">
        <v>0</v>
      </c>
      <c r="W11" s="11">
        <v>11083751.5973</v>
      </c>
      <c r="X11" s="9" t="s">
        <v>55</v>
      </c>
      <c r="Y11" s="11">
        <v>1773400.2556</v>
      </c>
      <c r="Z11" s="11">
        <v>0</v>
      </c>
      <c r="AA11" s="9" t="s">
        <v>50</v>
      </c>
      <c r="AB11" s="11">
        <v>0</v>
      </c>
      <c r="AC11" s="11">
        <v>0</v>
      </c>
      <c r="AD11" s="9" t="s">
        <v>50</v>
      </c>
      <c r="AE11" s="11">
        <v>0</v>
      </c>
      <c r="AF11" s="9">
        <v>0</v>
      </c>
      <c r="AG11" s="9" t="s">
        <v>50</v>
      </c>
      <c r="AH11" s="11">
        <v>0</v>
      </c>
      <c r="AI11" s="11">
        <v>0</v>
      </c>
      <c r="AJ11" s="9" t="s">
        <v>50</v>
      </c>
      <c r="AK11" s="11">
        <v>0</v>
      </c>
      <c r="AL11" s="11">
        <v>0</v>
      </c>
      <c r="AM11" s="10" t="s">
        <v>53</v>
      </c>
      <c r="AN11" s="9" t="s">
        <v>53</v>
      </c>
      <c r="AO11" s="10" t="s">
        <v>53</v>
      </c>
      <c r="AP11" s="9" t="s">
        <v>53</v>
      </c>
    </row>
    <row r="12" spans="1:42" x14ac:dyDescent="0.25">
      <c r="A12" s="9" t="s">
        <v>68</v>
      </c>
      <c r="B12" s="10" t="s">
        <v>46</v>
      </c>
      <c r="C12" s="9" t="s">
        <v>47</v>
      </c>
      <c r="D12" s="9" t="s">
        <v>69</v>
      </c>
      <c r="E12" s="9" t="s">
        <v>70</v>
      </c>
      <c r="F12" s="9" t="s">
        <v>719</v>
      </c>
      <c r="G12" s="9" t="s">
        <v>51</v>
      </c>
      <c r="H12" s="9" t="s">
        <v>71</v>
      </c>
      <c r="I12" s="11" t="s">
        <v>53</v>
      </c>
      <c r="J12" s="11" t="s">
        <v>53</v>
      </c>
      <c r="K12" s="11" t="s">
        <v>53</v>
      </c>
      <c r="L12" s="11" t="s">
        <v>53</v>
      </c>
      <c r="M12" s="11">
        <v>0</v>
      </c>
      <c r="N12" s="9" t="s">
        <v>53</v>
      </c>
      <c r="O12" s="9" t="s">
        <v>54</v>
      </c>
      <c r="P12" s="9" t="s">
        <v>53</v>
      </c>
      <c r="Q12" s="11">
        <f t="shared" si="0"/>
        <v>19119839.58955</v>
      </c>
      <c r="R12" s="11">
        <v>0</v>
      </c>
      <c r="S12" s="11">
        <v>13055049.8376</v>
      </c>
      <c r="T12" s="11">
        <v>0</v>
      </c>
      <c r="U12" s="9" t="s">
        <v>50</v>
      </c>
      <c r="V12" s="11">
        <v>0</v>
      </c>
      <c r="W12" s="11">
        <v>5228267.0276499996</v>
      </c>
      <c r="X12" s="9" t="s">
        <v>50</v>
      </c>
      <c r="Y12" s="11">
        <v>836522.72429999989</v>
      </c>
      <c r="Z12" s="11">
        <v>0</v>
      </c>
      <c r="AA12" s="9" t="s">
        <v>50</v>
      </c>
      <c r="AB12" s="11">
        <v>0</v>
      </c>
      <c r="AC12" s="11">
        <v>0</v>
      </c>
      <c r="AD12" s="9" t="s">
        <v>50</v>
      </c>
      <c r="AE12" s="11">
        <v>0</v>
      </c>
      <c r="AF12" s="9">
        <v>0</v>
      </c>
      <c r="AG12" s="9" t="s">
        <v>50</v>
      </c>
      <c r="AH12" s="11">
        <v>0</v>
      </c>
      <c r="AI12" s="11">
        <v>0</v>
      </c>
      <c r="AJ12" s="9" t="s">
        <v>50</v>
      </c>
      <c r="AK12" s="11">
        <v>0</v>
      </c>
      <c r="AL12" s="11">
        <v>0</v>
      </c>
      <c r="AM12" s="10" t="s">
        <v>53</v>
      </c>
      <c r="AN12" s="9" t="s">
        <v>53</v>
      </c>
      <c r="AO12" s="10" t="s">
        <v>53</v>
      </c>
      <c r="AP12" s="9" t="s">
        <v>53</v>
      </c>
    </row>
    <row r="13" spans="1:42" x14ac:dyDescent="0.25">
      <c r="A13" s="9" t="s">
        <v>72</v>
      </c>
      <c r="B13" s="10" t="s">
        <v>46</v>
      </c>
      <c r="C13" s="9" t="s">
        <v>47</v>
      </c>
      <c r="D13" s="9" t="s">
        <v>69</v>
      </c>
      <c r="E13" s="9" t="s">
        <v>70</v>
      </c>
      <c r="F13" s="9" t="s">
        <v>719</v>
      </c>
      <c r="G13" s="9" t="s">
        <v>51</v>
      </c>
      <c r="H13" s="9" t="s">
        <v>73</v>
      </c>
      <c r="I13" s="11" t="s">
        <v>53</v>
      </c>
      <c r="J13" s="11" t="s">
        <v>53</v>
      </c>
      <c r="K13" s="11" t="s">
        <v>53</v>
      </c>
      <c r="L13" s="11" t="s">
        <v>53</v>
      </c>
      <c r="M13" s="11">
        <v>0</v>
      </c>
      <c r="N13" s="9" t="s">
        <v>53</v>
      </c>
      <c r="O13" s="9" t="s">
        <v>74</v>
      </c>
      <c r="P13" s="9" t="s">
        <v>75</v>
      </c>
      <c r="Q13" s="11">
        <f t="shared" si="0"/>
        <v>1060708.6065</v>
      </c>
      <c r="R13" s="11">
        <v>0</v>
      </c>
      <c r="S13" s="11">
        <v>1060708.6065</v>
      </c>
      <c r="T13" s="11">
        <v>0</v>
      </c>
      <c r="U13" s="9" t="s">
        <v>50</v>
      </c>
      <c r="V13" s="11">
        <v>0</v>
      </c>
      <c r="W13" s="11">
        <v>0</v>
      </c>
      <c r="X13" s="9" t="s">
        <v>50</v>
      </c>
      <c r="Y13" s="11">
        <v>0</v>
      </c>
      <c r="Z13" s="11">
        <v>0</v>
      </c>
      <c r="AA13" s="9" t="s">
        <v>50</v>
      </c>
      <c r="AB13" s="11">
        <v>0</v>
      </c>
      <c r="AC13" s="11">
        <v>0</v>
      </c>
      <c r="AD13" s="9" t="s">
        <v>50</v>
      </c>
      <c r="AE13" s="11">
        <v>0</v>
      </c>
      <c r="AF13" s="9">
        <v>0</v>
      </c>
      <c r="AG13" s="9" t="s">
        <v>50</v>
      </c>
      <c r="AH13" s="11">
        <v>0</v>
      </c>
      <c r="AI13" s="11">
        <v>0</v>
      </c>
      <c r="AJ13" s="9" t="s">
        <v>50</v>
      </c>
      <c r="AK13" s="11">
        <v>0</v>
      </c>
      <c r="AL13" s="11">
        <v>0</v>
      </c>
      <c r="AM13" s="10" t="s">
        <v>53</v>
      </c>
      <c r="AN13" s="9" t="s">
        <v>53</v>
      </c>
      <c r="AO13" s="10" t="s">
        <v>53</v>
      </c>
      <c r="AP13" s="9" t="s">
        <v>53</v>
      </c>
    </row>
    <row r="14" spans="1:42" x14ac:dyDescent="0.25">
      <c r="A14" s="9" t="s">
        <v>76</v>
      </c>
      <c r="B14" s="10" t="s">
        <v>46</v>
      </c>
      <c r="C14" s="9" t="s">
        <v>47</v>
      </c>
      <c r="D14" s="9" t="s">
        <v>69</v>
      </c>
      <c r="E14" s="9" t="s">
        <v>70</v>
      </c>
      <c r="F14" s="9" t="s">
        <v>719</v>
      </c>
      <c r="G14" s="9" t="s">
        <v>51</v>
      </c>
      <c r="H14" s="9" t="s">
        <v>77</v>
      </c>
      <c r="I14" s="11" t="s">
        <v>53</v>
      </c>
      <c r="J14" s="11" t="s">
        <v>53</v>
      </c>
      <c r="K14" s="11" t="s">
        <v>53</v>
      </c>
      <c r="L14" s="11" t="s">
        <v>53</v>
      </c>
      <c r="M14" s="11">
        <v>0</v>
      </c>
      <c r="N14" s="9" t="s">
        <v>53</v>
      </c>
      <c r="O14" s="9" t="s">
        <v>54</v>
      </c>
      <c r="P14" s="9" t="s">
        <v>53</v>
      </c>
      <c r="Q14" s="11">
        <f t="shared" si="0"/>
        <v>52262185.905600011</v>
      </c>
      <c r="R14" s="11">
        <v>0</v>
      </c>
      <c r="S14" s="11">
        <v>41407351.610500015</v>
      </c>
      <c r="T14" s="11">
        <v>0</v>
      </c>
      <c r="U14" s="9" t="s">
        <v>50</v>
      </c>
      <c r="V14" s="11">
        <v>0</v>
      </c>
      <c r="W14" s="11">
        <v>9357615.771599995</v>
      </c>
      <c r="X14" s="9" t="s">
        <v>50</v>
      </c>
      <c r="Y14" s="11">
        <v>1497218.5234999992</v>
      </c>
      <c r="Z14" s="11">
        <v>0</v>
      </c>
      <c r="AA14" s="9" t="s">
        <v>50</v>
      </c>
      <c r="AB14" s="11">
        <v>0</v>
      </c>
      <c r="AC14" s="11">
        <v>0</v>
      </c>
      <c r="AD14" s="9" t="s">
        <v>50</v>
      </c>
      <c r="AE14" s="11">
        <v>0</v>
      </c>
      <c r="AF14" s="9">
        <v>0</v>
      </c>
      <c r="AG14" s="9" t="s">
        <v>50</v>
      </c>
      <c r="AH14" s="11">
        <v>0</v>
      </c>
      <c r="AI14" s="11">
        <v>0</v>
      </c>
      <c r="AJ14" s="9" t="s">
        <v>50</v>
      </c>
      <c r="AK14" s="11">
        <v>0</v>
      </c>
      <c r="AL14" s="11">
        <v>0</v>
      </c>
      <c r="AM14" s="10" t="s">
        <v>53</v>
      </c>
      <c r="AN14" s="9" t="s">
        <v>53</v>
      </c>
      <c r="AO14" s="10" t="s">
        <v>53</v>
      </c>
      <c r="AP14" s="9" t="s">
        <v>53</v>
      </c>
    </row>
    <row r="15" spans="1:42" x14ac:dyDescent="0.25">
      <c r="A15" s="9" t="s">
        <v>78</v>
      </c>
      <c r="B15" s="10" t="s">
        <v>46</v>
      </c>
      <c r="C15" s="9" t="s">
        <v>47</v>
      </c>
      <c r="D15" s="9" t="s">
        <v>79</v>
      </c>
      <c r="E15" s="9" t="s">
        <v>80</v>
      </c>
      <c r="F15" s="9" t="s">
        <v>726</v>
      </c>
      <c r="G15" s="9" t="s">
        <v>51</v>
      </c>
      <c r="H15" s="9" t="s">
        <v>81</v>
      </c>
      <c r="I15" s="11" t="s">
        <v>53</v>
      </c>
      <c r="J15" s="11" t="s">
        <v>53</v>
      </c>
      <c r="K15" s="11" t="s">
        <v>53</v>
      </c>
      <c r="L15" s="11" t="s">
        <v>53</v>
      </c>
      <c r="M15" s="11">
        <v>0</v>
      </c>
      <c r="N15" s="9" t="s">
        <v>53</v>
      </c>
      <c r="O15" s="9" t="s">
        <v>54</v>
      </c>
      <c r="P15" s="9" t="s">
        <v>53</v>
      </c>
      <c r="Q15" s="11">
        <f t="shared" si="0"/>
        <v>7115901.0054500001</v>
      </c>
      <c r="R15" s="11">
        <v>0</v>
      </c>
      <c r="S15" s="11">
        <f>5793778.266+325513.51</f>
        <v>6119291.7759999996</v>
      </c>
      <c r="T15" s="11">
        <v>0</v>
      </c>
      <c r="U15" s="9" t="s">
        <v>50</v>
      </c>
      <c r="V15" s="11">
        <v>0</v>
      </c>
      <c r="W15" s="11">
        <v>859145.88745000004</v>
      </c>
      <c r="X15" s="9" t="s">
        <v>55</v>
      </c>
      <c r="Y15" s="11">
        <v>137463.342</v>
      </c>
      <c r="Z15" s="11">
        <v>0</v>
      </c>
      <c r="AA15" s="9" t="s">
        <v>50</v>
      </c>
      <c r="AB15" s="11">
        <v>0</v>
      </c>
      <c r="AC15" s="11">
        <v>0</v>
      </c>
      <c r="AD15" s="9" t="s">
        <v>50</v>
      </c>
      <c r="AE15" s="11">
        <v>0</v>
      </c>
      <c r="AF15" s="9">
        <v>0</v>
      </c>
      <c r="AG15" s="9" t="s">
        <v>50</v>
      </c>
      <c r="AH15" s="11">
        <v>0</v>
      </c>
      <c r="AI15" s="11">
        <v>0</v>
      </c>
      <c r="AJ15" s="9" t="s">
        <v>50</v>
      </c>
      <c r="AK15" s="11">
        <v>0</v>
      </c>
      <c r="AL15" s="11">
        <v>0</v>
      </c>
      <c r="AM15" s="10" t="s">
        <v>53</v>
      </c>
      <c r="AN15" s="9" t="s">
        <v>53</v>
      </c>
      <c r="AO15" s="10" t="s">
        <v>53</v>
      </c>
      <c r="AP15" s="9" t="s">
        <v>53</v>
      </c>
    </row>
    <row r="16" spans="1:42" x14ac:dyDescent="0.25">
      <c r="A16" s="9" t="s">
        <v>82</v>
      </c>
      <c r="B16" s="10" t="s">
        <v>46</v>
      </c>
      <c r="C16" s="9" t="s">
        <v>47</v>
      </c>
      <c r="D16" s="9" t="s">
        <v>79</v>
      </c>
      <c r="E16" s="9" t="s">
        <v>80</v>
      </c>
      <c r="F16" s="9" t="s">
        <v>726</v>
      </c>
      <c r="G16" s="9" t="s">
        <v>51</v>
      </c>
      <c r="H16" s="9" t="s">
        <v>83</v>
      </c>
      <c r="I16" s="11" t="s">
        <v>53</v>
      </c>
      <c r="J16" s="11" t="s">
        <v>53</v>
      </c>
      <c r="K16" s="11" t="s">
        <v>53</v>
      </c>
      <c r="L16" s="11" t="s">
        <v>53</v>
      </c>
      <c r="M16" s="11">
        <v>0</v>
      </c>
      <c r="N16" s="9" t="s">
        <v>53</v>
      </c>
      <c r="O16" s="9" t="s">
        <v>84</v>
      </c>
      <c r="P16" s="9" t="s">
        <v>85</v>
      </c>
      <c r="Q16" s="11">
        <f t="shared" si="0"/>
        <v>354285.46444999997</v>
      </c>
      <c r="R16" s="11">
        <v>0</v>
      </c>
      <c r="S16" s="11">
        <v>106168.745</v>
      </c>
      <c r="T16" s="11">
        <v>213893.72365</v>
      </c>
      <c r="U16" s="9" t="s">
        <v>55</v>
      </c>
      <c r="V16" s="11">
        <v>34222.995799999997</v>
      </c>
      <c r="W16" s="11">
        <v>0</v>
      </c>
      <c r="X16" s="9" t="s">
        <v>50</v>
      </c>
      <c r="Y16" s="11">
        <v>0</v>
      </c>
      <c r="Z16" s="11">
        <v>0</v>
      </c>
      <c r="AA16" s="9" t="s">
        <v>50</v>
      </c>
      <c r="AB16" s="11">
        <v>0</v>
      </c>
      <c r="AC16" s="11">
        <v>0</v>
      </c>
      <c r="AD16" s="9" t="s">
        <v>50</v>
      </c>
      <c r="AE16" s="11">
        <v>0</v>
      </c>
      <c r="AF16" s="9">
        <v>0</v>
      </c>
      <c r="AG16" s="9" t="s">
        <v>50</v>
      </c>
      <c r="AH16" s="11">
        <v>0</v>
      </c>
      <c r="AI16" s="11">
        <v>0</v>
      </c>
      <c r="AJ16" s="9" t="s">
        <v>50</v>
      </c>
      <c r="AK16" s="11">
        <v>0</v>
      </c>
      <c r="AL16" s="11">
        <v>0</v>
      </c>
      <c r="AM16" s="10" t="s">
        <v>53</v>
      </c>
      <c r="AN16" s="9" t="s">
        <v>53</v>
      </c>
      <c r="AO16" s="10" t="s">
        <v>53</v>
      </c>
      <c r="AP16" s="9" t="s">
        <v>53</v>
      </c>
    </row>
    <row r="17" spans="1:42" x14ac:dyDescent="0.25">
      <c r="A17" s="9" t="s">
        <v>86</v>
      </c>
      <c r="B17" s="10" t="s">
        <v>46</v>
      </c>
      <c r="C17" s="9" t="s">
        <v>47</v>
      </c>
      <c r="D17" s="9" t="s">
        <v>79</v>
      </c>
      <c r="E17" s="9" t="s">
        <v>80</v>
      </c>
      <c r="F17" s="9" t="s">
        <v>726</v>
      </c>
      <c r="G17" s="9" t="s">
        <v>51</v>
      </c>
      <c r="H17" s="9" t="s">
        <v>87</v>
      </c>
      <c r="I17" s="11" t="s">
        <v>53</v>
      </c>
      <c r="J17" s="11" t="s">
        <v>53</v>
      </c>
      <c r="K17" s="11" t="s">
        <v>53</v>
      </c>
      <c r="L17" s="11" t="s">
        <v>53</v>
      </c>
      <c r="M17" s="11">
        <v>0</v>
      </c>
      <c r="N17" s="9" t="s">
        <v>53</v>
      </c>
      <c r="O17" s="9" t="s">
        <v>54</v>
      </c>
      <c r="P17" s="9" t="s">
        <v>53</v>
      </c>
      <c r="Q17" s="11">
        <f t="shared" si="0"/>
        <v>51266264.739299662</v>
      </c>
      <c r="R17" s="11">
        <v>0</v>
      </c>
      <c r="S17" s="11">
        <v>42450628.823999658</v>
      </c>
      <c r="T17" s="11">
        <v>0</v>
      </c>
      <c r="U17" s="9" t="s">
        <v>50</v>
      </c>
      <c r="V17" s="11">
        <v>0</v>
      </c>
      <c r="W17" s="11">
        <v>7599686.1338999998</v>
      </c>
      <c r="X17" s="9" t="s">
        <v>55</v>
      </c>
      <c r="Y17" s="11">
        <v>1215949.7813999997</v>
      </c>
      <c r="Z17" s="11">
        <v>0</v>
      </c>
      <c r="AA17" s="9" t="s">
        <v>50</v>
      </c>
      <c r="AB17" s="11">
        <v>0</v>
      </c>
      <c r="AC17" s="11">
        <v>0</v>
      </c>
      <c r="AD17" s="9" t="s">
        <v>50</v>
      </c>
      <c r="AE17" s="11">
        <v>0</v>
      </c>
      <c r="AF17" s="9">
        <v>0</v>
      </c>
      <c r="AG17" s="9" t="s">
        <v>50</v>
      </c>
      <c r="AH17" s="11">
        <v>0</v>
      </c>
      <c r="AI17" s="11">
        <v>0</v>
      </c>
      <c r="AJ17" s="9" t="s">
        <v>50</v>
      </c>
      <c r="AK17" s="11">
        <v>0</v>
      </c>
      <c r="AL17" s="11">
        <v>0</v>
      </c>
      <c r="AM17" s="10" t="s">
        <v>53</v>
      </c>
      <c r="AN17" s="9" t="s">
        <v>53</v>
      </c>
      <c r="AO17" s="10" t="s">
        <v>53</v>
      </c>
      <c r="AP17" s="9" t="s">
        <v>53</v>
      </c>
    </row>
    <row r="18" spans="1:42" x14ac:dyDescent="0.25">
      <c r="A18" s="9" t="s">
        <v>88</v>
      </c>
      <c r="B18" s="10" t="s">
        <v>46</v>
      </c>
      <c r="C18" s="9" t="s">
        <v>47</v>
      </c>
      <c r="D18" s="9" t="s">
        <v>79</v>
      </c>
      <c r="E18" s="9" t="s">
        <v>80</v>
      </c>
      <c r="F18" s="9" t="s">
        <v>726</v>
      </c>
      <c r="G18" s="9" t="s">
        <v>51</v>
      </c>
      <c r="H18" s="9" t="s">
        <v>89</v>
      </c>
      <c r="I18" s="11" t="s">
        <v>53</v>
      </c>
      <c r="J18" s="11" t="s">
        <v>53</v>
      </c>
      <c r="K18" s="11" t="s">
        <v>53</v>
      </c>
      <c r="L18" s="11" t="s">
        <v>53</v>
      </c>
      <c r="M18" s="11">
        <v>0</v>
      </c>
      <c r="N18" s="9" t="s">
        <v>53</v>
      </c>
      <c r="O18" s="9" t="s">
        <v>90</v>
      </c>
      <c r="P18" s="9" t="s">
        <v>91</v>
      </c>
      <c r="Q18" s="11">
        <f t="shared" si="0"/>
        <v>1098872.4040000001</v>
      </c>
      <c r="R18" s="11">
        <v>0</v>
      </c>
      <c r="S18" s="11">
        <v>824779.6</v>
      </c>
      <c r="T18" s="11">
        <v>236286.9</v>
      </c>
      <c r="U18" s="9" t="s">
        <v>55</v>
      </c>
      <c r="V18" s="11">
        <v>37805.904000000002</v>
      </c>
      <c r="W18" s="11">
        <v>0</v>
      </c>
      <c r="X18" s="9" t="s">
        <v>50</v>
      </c>
      <c r="Y18" s="11">
        <v>0</v>
      </c>
      <c r="Z18" s="11">
        <v>0</v>
      </c>
      <c r="AA18" s="9" t="s">
        <v>50</v>
      </c>
      <c r="AB18" s="11">
        <v>0</v>
      </c>
      <c r="AC18" s="11">
        <v>0</v>
      </c>
      <c r="AD18" s="9" t="s">
        <v>50</v>
      </c>
      <c r="AE18" s="11">
        <v>0</v>
      </c>
      <c r="AF18" s="9">
        <v>0</v>
      </c>
      <c r="AG18" s="9" t="s">
        <v>50</v>
      </c>
      <c r="AH18" s="11">
        <v>0</v>
      </c>
      <c r="AI18" s="11">
        <v>0</v>
      </c>
      <c r="AJ18" s="9" t="s">
        <v>50</v>
      </c>
      <c r="AK18" s="11">
        <v>0</v>
      </c>
      <c r="AL18" s="11">
        <v>0</v>
      </c>
      <c r="AM18" s="10" t="s">
        <v>53</v>
      </c>
      <c r="AN18" s="9" t="s">
        <v>53</v>
      </c>
      <c r="AO18" s="10" t="s">
        <v>53</v>
      </c>
      <c r="AP18" s="9" t="s">
        <v>53</v>
      </c>
    </row>
    <row r="19" spans="1:42" x14ac:dyDescent="0.25">
      <c r="A19" s="9" t="s">
        <v>92</v>
      </c>
      <c r="B19" s="10" t="s">
        <v>46</v>
      </c>
      <c r="C19" s="9" t="s">
        <v>47</v>
      </c>
      <c r="D19" s="9" t="s">
        <v>79</v>
      </c>
      <c r="E19" s="9" t="s">
        <v>80</v>
      </c>
      <c r="F19" s="9" t="s">
        <v>726</v>
      </c>
      <c r="G19" s="9" t="s">
        <v>51</v>
      </c>
      <c r="H19" s="9" t="s">
        <v>93</v>
      </c>
      <c r="I19" s="11" t="s">
        <v>53</v>
      </c>
      <c r="J19" s="11" t="s">
        <v>53</v>
      </c>
      <c r="K19" s="11" t="s">
        <v>53</v>
      </c>
      <c r="L19" s="11" t="s">
        <v>53</v>
      </c>
      <c r="M19" s="11">
        <v>0</v>
      </c>
      <c r="N19" s="9" t="s">
        <v>53</v>
      </c>
      <c r="O19" s="9" t="s">
        <v>54</v>
      </c>
      <c r="P19" s="9" t="s">
        <v>53</v>
      </c>
      <c r="Q19" s="11">
        <f t="shared" si="0"/>
        <v>16143010.860050002</v>
      </c>
      <c r="R19" s="11">
        <v>0</v>
      </c>
      <c r="S19" s="11">
        <v>13679802.095000003</v>
      </c>
      <c r="T19" s="11">
        <v>0</v>
      </c>
      <c r="U19" s="9" t="s">
        <v>50</v>
      </c>
      <c r="V19" s="11">
        <v>0</v>
      </c>
      <c r="W19" s="11">
        <v>2123455.83195</v>
      </c>
      <c r="X19" s="9" t="s">
        <v>55</v>
      </c>
      <c r="Y19" s="11">
        <v>339752.93309999997</v>
      </c>
      <c r="Z19" s="11">
        <v>0</v>
      </c>
      <c r="AA19" s="9" t="s">
        <v>50</v>
      </c>
      <c r="AB19" s="11">
        <v>0</v>
      </c>
      <c r="AC19" s="11">
        <v>0</v>
      </c>
      <c r="AD19" s="9" t="s">
        <v>50</v>
      </c>
      <c r="AE19" s="11">
        <v>0</v>
      </c>
      <c r="AF19" s="9">
        <v>0</v>
      </c>
      <c r="AG19" s="9" t="s">
        <v>50</v>
      </c>
      <c r="AH19" s="11">
        <v>0</v>
      </c>
      <c r="AI19" s="11">
        <v>0</v>
      </c>
      <c r="AJ19" s="9" t="s">
        <v>50</v>
      </c>
      <c r="AK19" s="11">
        <v>0</v>
      </c>
      <c r="AL19" s="11">
        <v>0</v>
      </c>
      <c r="AM19" s="10" t="s">
        <v>53</v>
      </c>
      <c r="AN19" s="9" t="s">
        <v>53</v>
      </c>
      <c r="AO19" s="10" t="s">
        <v>53</v>
      </c>
      <c r="AP19" s="9" t="s">
        <v>53</v>
      </c>
    </row>
    <row r="20" spans="1:42" x14ac:dyDescent="0.25">
      <c r="A20" s="9" t="s">
        <v>138</v>
      </c>
      <c r="B20" s="10" t="s">
        <v>46</v>
      </c>
      <c r="C20" s="9" t="s">
        <v>47</v>
      </c>
      <c r="D20" s="9" t="s">
        <v>882</v>
      </c>
      <c r="E20" s="9" t="s">
        <v>139</v>
      </c>
      <c r="F20" s="9" t="s">
        <v>794</v>
      </c>
      <c r="G20" s="9" t="s">
        <v>51</v>
      </c>
      <c r="H20" s="9" t="s">
        <v>140</v>
      </c>
      <c r="I20" s="11" t="s">
        <v>53</v>
      </c>
      <c r="J20" s="11" t="s">
        <v>53</v>
      </c>
      <c r="K20" s="11" t="s">
        <v>53</v>
      </c>
      <c r="L20" s="11" t="s">
        <v>53</v>
      </c>
      <c r="M20" s="11">
        <v>0</v>
      </c>
      <c r="N20" s="9" t="s">
        <v>53</v>
      </c>
      <c r="O20" s="9" t="s">
        <v>54</v>
      </c>
      <c r="P20" s="9" t="s">
        <v>53</v>
      </c>
      <c r="Q20" s="11">
        <f t="shared" si="0"/>
        <v>82590.62</v>
      </c>
      <c r="R20" s="11">
        <v>0</v>
      </c>
      <c r="S20" s="11">
        <v>78878.62</v>
      </c>
      <c r="T20" s="11">
        <v>0</v>
      </c>
      <c r="U20" s="9" t="s">
        <v>50</v>
      </c>
      <c r="V20" s="11">
        <v>0</v>
      </c>
      <c r="W20" s="11">
        <v>3200</v>
      </c>
      <c r="X20" s="9" t="s">
        <v>55</v>
      </c>
      <c r="Y20" s="11">
        <v>512</v>
      </c>
      <c r="Z20" s="11">
        <v>0</v>
      </c>
      <c r="AA20" s="9" t="s">
        <v>50</v>
      </c>
      <c r="AB20" s="11">
        <v>0</v>
      </c>
      <c r="AC20" s="11">
        <v>0</v>
      </c>
      <c r="AD20" s="9" t="s">
        <v>50</v>
      </c>
      <c r="AE20" s="11">
        <v>0</v>
      </c>
      <c r="AF20" s="9">
        <v>0</v>
      </c>
      <c r="AG20" s="9" t="s">
        <v>50</v>
      </c>
      <c r="AH20" s="11">
        <v>0</v>
      </c>
      <c r="AI20" s="11">
        <v>0</v>
      </c>
      <c r="AJ20" s="9" t="s">
        <v>50</v>
      </c>
      <c r="AK20" s="11">
        <v>0</v>
      </c>
      <c r="AL20" s="11">
        <v>0</v>
      </c>
      <c r="AM20" s="10" t="s">
        <v>53</v>
      </c>
      <c r="AN20" s="9" t="s">
        <v>53</v>
      </c>
      <c r="AO20" s="10" t="s">
        <v>53</v>
      </c>
      <c r="AP20" s="9" t="s">
        <v>53</v>
      </c>
    </row>
    <row r="21" spans="1:42" x14ac:dyDescent="0.25">
      <c r="A21" s="9" t="s">
        <v>94</v>
      </c>
      <c r="B21" s="10" t="s">
        <v>46</v>
      </c>
      <c r="C21" s="9" t="s">
        <v>47</v>
      </c>
      <c r="D21" s="9" t="s">
        <v>95</v>
      </c>
      <c r="E21" s="9" t="s">
        <v>96</v>
      </c>
      <c r="F21" s="9" t="s">
        <v>733</v>
      </c>
      <c r="G21" s="9" t="s">
        <v>51</v>
      </c>
      <c r="H21" s="9" t="s">
        <v>97</v>
      </c>
      <c r="I21" s="11" t="s">
        <v>53</v>
      </c>
      <c r="J21" s="11" t="s">
        <v>53</v>
      </c>
      <c r="K21" s="11" t="s">
        <v>53</v>
      </c>
      <c r="L21" s="11" t="s">
        <v>53</v>
      </c>
      <c r="M21" s="11">
        <v>0</v>
      </c>
      <c r="N21" s="9" t="s">
        <v>53</v>
      </c>
      <c r="O21" s="9" t="s">
        <v>54</v>
      </c>
      <c r="P21" s="9" t="s">
        <v>53</v>
      </c>
      <c r="Q21" s="11">
        <f t="shared" si="0"/>
        <v>38653642.574050002</v>
      </c>
      <c r="R21" s="11">
        <v>0</v>
      </c>
      <c r="S21" s="11">
        <v>32866424.649999999</v>
      </c>
      <c r="T21" s="11">
        <v>0</v>
      </c>
      <c r="U21" s="9" t="s">
        <v>50</v>
      </c>
      <c r="V21" s="11">
        <v>0</v>
      </c>
      <c r="W21" s="11">
        <v>4988980.9689500006</v>
      </c>
      <c r="X21" s="9" t="s">
        <v>55</v>
      </c>
      <c r="Y21" s="11">
        <v>798236.95510000002</v>
      </c>
      <c r="Z21" s="11">
        <v>0</v>
      </c>
      <c r="AA21" s="9" t="s">
        <v>50</v>
      </c>
      <c r="AB21" s="11">
        <v>0</v>
      </c>
      <c r="AC21" s="11">
        <v>0</v>
      </c>
      <c r="AD21" s="9" t="s">
        <v>50</v>
      </c>
      <c r="AE21" s="11">
        <v>0</v>
      </c>
      <c r="AF21" s="9">
        <v>0</v>
      </c>
      <c r="AG21" s="9" t="s">
        <v>50</v>
      </c>
      <c r="AH21" s="11">
        <v>0</v>
      </c>
      <c r="AI21" s="11">
        <v>0</v>
      </c>
      <c r="AJ21" s="9" t="s">
        <v>50</v>
      </c>
      <c r="AK21" s="11">
        <v>0</v>
      </c>
      <c r="AL21" s="11">
        <v>0</v>
      </c>
      <c r="AM21" s="10" t="s">
        <v>53</v>
      </c>
      <c r="AN21" s="9" t="s">
        <v>53</v>
      </c>
      <c r="AO21" s="10" t="s">
        <v>53</v>
      </c>
      <c r="AP21" s="9" t="s">
        <v>53</v>
      </c>
    </row>
    <row r="22" spans="1:42" x14ac:dyDescent="0.25">
      <c r="A22" s="9" t="s">
        <v>98</v>
      </c>
      <c r="B22" s="10" t="s">
        <v>46</v>
      </c>
      <c r="C22" s="9" t="s">
        <v>47</v>
      </c>
      <c r="D22" s="9" t="s">
        <v>95</v>
      </c>
      <c r="E22" s="9" t="s">
        <v>96</v>
      </c>
      <c r="F22" s="9" t="s">
        <v>733</v>
      </c>
      <c r="G22" s="9" t="s">
        <v>57</v>
      </c>
      <c r="H22" s="9" t="s">
        <v>53</v>
      </c>
      <c r="I22" s="11" t="s">
        <v>99</v>
      </c>
      <c r="J22" s="11" t="s">
        <v>53</v>
      </c>
      <c r="K22" s="11" t="s">
        <v>100</v>
      </c>
      <c r="L22" s="11" t="s">
        <v>101</v>
      </c>
      <c r="M22" s="11">
        <v>8580.8700000000008</v>
      </c>
      <c r="N22" s="9" t="s">
        <v>61</v>
      </c>
      <c r="O22" s="9" t="s">
        <v>102</v>
      </c>
      <c r="P22" s="9" t="s">
        <v>103</v>
      </c>
      <c r="Q22" s="11">
        <f t="shared" si="0"/>
        <v>-372353.43</v>
      </c>
      <c r="R22" s="11">
        <v>0</v>
      </c>
      <c r="S22" s="11">
        <v>-372353.43</v>
      </c>
      <c r="T22" s="11">
        <v>0</v>
      </c>
      <c r="U22" s="9" t="s">
        <v>50</v>
      </c>
      <c r="V22" s="11">
        <v>0</v>
      </c>
      <c r="W22" s="11">
        <v>0</v>
      </c>
      <c r="X22" s="9" t="s">
        <v>50</v>
      </c>
      <c r="Y22" s="11">
        <v>0</v>
      </c>
      <c r="Z22" s="11">
        <v>0</v>
      </c>
      <c r="AA22" s="9" t="s">
        <v>50</v>
      </c>
      <c r="AB22" s="11">
        <v>0</v>
      </c>
      <c r="AC22" s="11">
        <v>0</v>
      </c>
      <c r="AD22" s="9" t="s">
        <v>50</v>
      </c>
      <c r="AE22" s="11">
        <v>0</v>
      </c>
      <c r="AF22" s="9">
        <v>0</v>
      </c>
      <c r="AG22" s="9" t="s">
        <v>50</v>
      </c>
      <c r="AH22" s="11">
        <v>0</v>
      </c>
      <c r="AI22" s="11">
        <v>0</v>
      </c>
      <c r="AJ22" s="9" t="s">
        <v>50</v>
      </c>
      <c r="AK22" s="11">
        <v>0</v>
      </c>
      <c r="AL22" s="11">
        <v>0</v>
      </c>
      <c r="AM22" s="10" t="s">
        <v>53</v>
      </c>
      <c r="AN22" s="9" t="s">
        <v>53</v>
      </c>
      <c r="AO22" s="10" t="s">
        <v>53</v>
      </c>
      <c r="AP22" s="9" t="s">
        <v>53</v>
      </c>
    </row>
    <row r="23" spans="1:42" x14ac:dyDescent="0.25">
      <c r="A23" s="9" t="s">
        <v>104</v>
      </c>
      <c r="B23" s="10" t="s">
        <v>46</v>
      </c>
      <c r="C23" s="9" t="s">
        <v>47</v>
      </c>
      <c r="D23" s="9" t="s">
        <v>105</v>
      </c>
      <c r="E23" s="9" t="s">
        <v>106</v>
      </c>
      <c r="F23" s="9" t="s">
        <v>781</v>
      </c>
      <c r="G23" s="9" t="s">
        <v>51</v>
      </c>
      <c r="H23" s="9" t="s">
        <v>107</v>
      </c>
      <c r="I23" s="11" t="s">
        <v>53</v>
      </c>
      <c r="J23" s="11" t="s">
        <v>53</v>
      </c>
      <c r="K23" s="11" t="s">
        <v>53</v>
      </c>
      <c r="L23" s="11" t="s">
        <v>53</v>
      </c>
      <c r="M23" s="11">
        <v>0</v>
      </c>
      <c r="N23" s="9" t="s">
        <v>53</v>
      </c>
      <c r="O23" s="9" t="s">
        <v>54</v>
      </c>
      <c r="P23" s="9" t="s">
        <v>53</v>
      </c>
      <c r="Q23" s="11">
        <f t="shared" si="0"/>
        <v>24426281.737450015</v>
      </c>
      <c r="R23" s="11">
        <v>0</v>
      </c>
      <c r="S23" s="11">
        <v>19634125.926500015</v>
      </c>
      <c r="T23" s="11">
        <v>0</v>
      </c>
      <c r="U23" s="9" t="s">
        <v>50</v>
      </c>
      <c r="V23" s="11">
        <v>0</v>
      </c>
      <c r="W23" s="11">
        <v>4131168.8025499997</v>
      </c>
      <c r="X23" s="9" t="s">
        <v>55</v>
      </c>
      <c r="Y23" s="11">
        <v>660987.00839999993</v>
      </c>
      <c r="Z23" s="11">
        <v>0</v>
      </c>
      <c r="AA23" s="9" t="s">
        <v>50</v>
      </c>
      <c r="AB23" s="11">
        <v>0</v>
      </c>
      <c r="AC23" s="11">
        <v>0</v>
      </c>
      <c r="AD23" s="9" t="s">
        <v>50</v>
      </c>
      <c r="AE23" s="11">
        <v>0</v>
      </c>
      <c r="AF23" s="9">
        <v>0</v>
      </c>
      <c r="AG23" s="9" t="s">
        <v>50</v>
      </c>
      <c r="AH23" s="11">
        <v>0</v>
      </c>
      <c r="AI23" s="11">
        <v>0</v>
      </c>
      <c r="AJ23" s="9" t="s">
        <v>50</v>
      </c>
      <c r="AK23" s="11">
        <v>0</v>
      </c>
      <c r="AL23" s="11">
        <v>0</v>
      </c>
      <c r="AM23" s="10" t="s">
        <v>53</v>
      </c>
      <c r="AN23" s="9" t="s">
        <v>53</v>
      </c>
      <c r="AO23" s="10" t="s">
        <v>53</v>
      </c>
      <c r="AP23" s="9" t="s">
        <v>53</v>
      </c>
    </row>
    <row r="24" spans="1:42" x14ac:dyDescent="0.25">
      <c r="A24" s="9" t="s">
        <v>108</v>
      </c>
      <c r="B24" s="10" t="s">
        <v>46</v>
      </c>
      <c r="C24" s="9" t="s">
        <v>47</v>
      </c>
      <c r="D24" s="9" t="s">
        <v>109</v>
      </c>
      <c r="E24" s="9" t="s">
        <v>110</v>
      </c>
      <c r="F24" s="9" t="s">
        <v>745</v>
      </c>
      <c r="G24" s="9" t="s">
        <v>51</v>
      </c>
      <c r="H24" s="9" t="s">
        <v>111</v>
      </c>
      <c r="I24" s="11" t="s">
        <v>53</v>
      </c>
      <c r="J24" s="11" t="s">
        <v>53</v>
      </c>
      <c r="K24" s="11" t="s">
        <v>53</v>
      </c>
      <c r="L24" s="11" t="s">
        <v>53</v>
      </c>
      <c r="M24" s="11">
        <v>0</v>
      </c>
      <c r="N24" s="9" t="s">
        <v>53</v>
      </c>
      <c r="O24" s="9" t="s">
        <v>54</v>
      </c>
      <c r="P24" s="9" t="s">
        <v>53</v>
      </c>
      <c r="Q24" s="11">
        <f t="shared" si="0"/>
        <v>47780375.115650006</v>
      </c>
      <c r="R24" s="11">
        <v>0</v>
      </c>
      <c r="S24" s="11">
        <v>36597692.242000006</v>
      </c>
      <c r="T24" s="11">
        <v>0</v>
      </c>
      <c r="U24" s="9" t="s">
        <v>50</v>
      </c>
      <c r="V24" s="11">
        <v>0</v>
      </c>
      <c r="W24" s="11">
        <v>9640243.8565500025</v>
      </c>
      <c r="X24" s="9" t="s">
        <v>50</v>
      </c>
      <c r="Y24" s="11">
        <v>1542439.0170999998</v>
      </c>
      <c r="Z24" s="11">
        <v>0</v>
      </c>
      <c r="AA24" s="9" t="s">
        <v>50</v>
      </c>
      <c r="AB24" s="11">
        <v>0</v>
      </c>
      <c r="AC24" s="11">
        <v>0</v>
      </c>
      <c r="AD24" s="9" t="s">
        <v>50</v>
      </c>
      <c r="AE24" s="11">
        <v>0</v>
      </c>
      <c r="AF24" s="9">
        <v>0</v>
      </c>
      <c r="AG24" s="9" t="s">
        <v>50</v>
      </c>
      <c r="AH24" s="11">
        <v>0</v>
      </c>
      <c r="AI24" s="11">
        <v>0</v>
      </c>
      <c r="AJ24" s="9" t="s">
        <v>50</v>
      </c>
      <c r="AK24" s="11">
        <v>0</v>
      </c>
      <c r="AL24" s="11">
        <v>0</v>
      </c>
      <c r="AM24" s="10" t="s">
        <v>53</v>
      </c>
      <c r="AN24" s="9" t="s">
        <v>53</v>
      </c>
      <c r="AO24" s="10" t="s">
        <v>53</v>
      </c>
      <c r="AP24" s="9" t="s">
        <v>53</v>
      </c>
    </row>
    <row r="25" spans="1:42" x14ac:dyDescent="0.25">
      <c r="A25" s="9" t="s">
        <v>55</v>
      </c>
      <c r="B25" s="10" t="s">
        <v>46</v>
      </c>
      <c r="C25" s="9" t="s">
        <v>47</v>
      </c>
      <c r="D25" s="9" t="s">
        <v>109</v>
      </c>
      <c r="E25" s="9" t="s">
        <v>110</v>
      </c>
      <c r="F25" s="9" t="s">
        <v>745</v>
      </c>
      <c r="G25" s="9" t="s">
        <v>57</v>
      </c>
      <c r="H25" s="9" t="s">
        <v>53</v>
      </c>
      <c r="I25" s="11" t="s">
        <v>112</v>
      </c>
      <c r="J25" s="11" t="s">
        <v>53</v>
      </c>
      <c r="K25" s="11" t="s">
        <v>113</v>
      </c>
      <c r="L25" s="11" t="s">
        <v>46</v>
      </c>
      <c r="M25" s="11">
        <v>1042838.62</v>
      </c>
      <c r="N25" s="9" t="s">
        <v>61</v>
      </c>
      <c r="O25" s="9" t="s">
        <v>114</v>
      </c>
      <c r="P25" s="9" t="s">
        <v>115</v>
      </c>
      <c r="Q25" s="11">
        <f t="shared" si="0"/>
        <v>-1042838.615</v>
      </c>
      <c r="R25" s="11">
        <v>0</v>
      </c>
      <c r="S25" s="11">
        <v>-1042838.615</v>
      </c>
      <c r="T25" s="11">
        <v>0</v>
      </c>
      <c r="U25" s="9" t="s">
        <v>50</v>
      </c>
      <c r="V25" s="11">
        <v>0</v>
      </c>
      <c r="W25" s="11">
        <v>0</v>
      </c>
      <c r="X25" s="9" t="s">
        <v>50</v>
      </c>
      <c r="Y25" s="11">
        <v>0</v>
      </c>
      <c r="Z25" s="11">
        <v>0</v>
      </c>
      <c r="AA25" s="9" t="s">
        <v>50</v>
      </c>
      <c r="AB25" s="11">
        <v>0</v>
      </c>
      <c r="AC25" s="11">
        <v>0</v>
      </c>
      <c r="AD25" s="9" t="s">
        <v>50</v>
      </c>
      <c r="AE25" s="11">
        <v>0</v>
      </c>
      <c r="AF25" s="9">
        <v>0</v>
      </c>
      <c r="AG25" s="9" t="s">
        <v>50</v>
      </c>
      <c r="AH25" s="11">
        <v>0</v>
      </c>
      <c r="AI25" s="11">
        <v>0</v>
      </c>
      <c r="AJ25" s="9" t="s">
        <v>50</v>
      </c>
      <c r="AK25" s="11">
        <v>0</v>
      </c>
      <c r="AL25" s="11">
        <v>0</v>
      </c>
      <c r="AM25" s="10" t="s">
        <v>53</v>
      </c>
      <c r="AN25" s="9" t="s">
        <v>53</v>
      </c>
      <c r="AO25" s="10" t="s">
        <v>53</v>
      </c>
      <c r="AP25" s="9" t="s">
        <v>53</v>
      </c>
    </row>
    <row r="26" spans="1:42" x14ac:dyDescent="0.25">
      <c r="A26" s="9" t="s">
        <v>116</v>
      </c>
      <c r="B26" s="10" t="s">
        <v>46</v>
      </c>
      <c r="C26" s="9" t="s">
        <v>47</v>
      </c>
      <c r="D26" s="9" t="s">
        <v>117</v>
      </c>
      <c r="E26" s="9" t="s">
        <v>118</v>
      </c>
      <c r="F26" s="9" t="s">
        <v>752</v>
      </c>
      <c r="G26" s="9" t="s">
        <v>51</v>
      </c>
      <c r="H26" s="9" t="s">
        <v>119</v>
      </c>
      <c r="I26" s="11" t="s">
        <v>53</v>
      </c>
      <c r="J26" s="11" t="s">
        <v>53</v>
      </c>
      <c r="K26" s="11" t="s">
        <v>53</v>
      </c>
      <c r="L26" s="11" t="s">
        <v>53</v>
      </c>
      <c r="M26" s="11">
        <v>0</v>
      </c>
      <c r="N26" s="9" t="s">
        <v>53</v>
      </c>
      <c r="O26" s="9" t="s">
        <v>54</v>
      </c>
      <c r="P26" s="9" t="s">
        <v>53</v>
      </c>
      <c r="Q26" s="11">
        <f t="shared" si="0"/>
        <v>28854966.666500002</v>
      </c>
      <c r="R26" s="11">
        <v>0</v>
      </c>
      <c r="S26" s="11">
        <v>22578173.363000005</v>
      </c>
      <c r="T26" s="11">
        <v>0</v>
      </c>
      <c r="U26" s="9" t="s">
        <v>50</v>
      </c>
      <c r="V26" s="11">
        <v>0</v>
      </c>
      <c r="W26" s="11">
        <v>5411028.7097999994</v>
      </c>
      <c r="X26" s="9" t="s">
        <v>55</v>
      </c>
      <c r="Y26" s="11">
        <v>865764.59369999985</v>
      </c>
      <c r="Z26" s="11">
        <v>0</v>
      </c>
      <c r="AA26" s="9" t="s">
        <v>50</v>
      </c>
      <c r="AB26" s="11">
        <v>0</v>
      </c>
      <c r="AC26" s="11">
        <v>0</v>
      </c>
      <c r="AD26" s="9" t="s">
        <v>50</v>
      </c>
      <c r="AE26" s="11">
        <v>0</v>
      </c>
      <c r="AF26" s="9">
        <v>0</v>
      </c>
      <c r="AG26" s="9" t="s">
        <v>50</v>
      </c>
      <c r="AH26" s="11">
        <v>0</v>
      </c>
      <c r="AI26" s="11">
        <v>0</v>
      </c>
      <c r="AJ26" s="9" t="s">
        <v>50</v>
      </c>
      <c r="AK26" s="11">
        <v>0</v>
      </c>
      <c r="AL26" s="11">
        <v>0</v>
      </c>
      <c r="AM26" s="10" t="s">
        <v>53</v>
      </c>
      <c r="AN26" s="9" t="s">
        <v>53</v>
      </c>
      <c r="AO26" s="10" t="s">
        <v>53</v>
      </c>
      <c r="AP26" s="9" t="s">
        <v>53</v>
      </c>
    </row>
    <row r="27" spans="1:42" x14ac:dyDescent="0.25">
      <c r="A27" s="9" t="s">
        <v>128</v>
      </c>
      <c r="B27" s="10" t="s">
        <v>46</v>
      </c>
      <c r="C27" s="9" t="s">
        <v>47</v>
      </c>
      <c r="D27" s="9" t="s">
        <v>704</v>
      </c>
      <c r="E27" s="9" t="s">
        <v>130</v>
      </c>
      <c r="F27" s="9" t="s">
        <v>774</v>
      </c>
      <c r="G27" s="9" t="s">
        <v>51</v>
      </c>
      <c r="H27" s="9" t="s">
        <v>131</v>
      </c>
      <c r="I27" s="11" t="s">
        <v>53</v>
      </c>
      <c r="J27" s="11" t="s">
        <v>53</v>
      </c>
      <c r="K27" s="11" t="s">
        <v>53</v>
      </c>
      <c r="L27" s="11" t="s">
        <v>53</v>
      </c>
      <c r="M27" s="11">
        <v>0</v>
      </c>
      <c r="N27" s="9" t="s">
        <v>53</v>
      </c>
      <c r="O27" s="9" t="s">
        <v>54</v>
      </c>
      <c r="P27" s="9" t="s">
        <v>53</v>
      </c>
      <c r="Q27" s="11">
        <f t="shared" si="0"/>
        <v>43479084.193999998</v>
      </c>
      <c r="R27" s="11">
        <v>0</v>
      </c>
      <c r="S27" s="11">
        <v>42116254.539999999</v>
      </c>
      <c r="T27" s="11">
        <v>0</v>
      </c>
      <c r="U27" s="9" t="s">
        <v>50</v>
      </c>
      <c r="V27" s="11">
        <v>0</v>
      </c>
      <c r="W27" s="11">
        <v>1174853.1499999999</v>
      </c>
      <c r="X27" s="9" t="s">
        <v>50</v>
      </c>
      <c r="Y27" s="11">
        <v>187976.50400000002</v>
      </c>
      <c r="Z27" s="11">
        <v>0</v>
      </c>
      <c r="AA27" s="9" t="s">
        <v>50</v>
      </c>
      <c r="AB27" s="11">
        <v>0</v>
      </c>
      <c r="AC27" s="11">
        <v>0</v>
      </c>
      <c r="AD27" s="9" t="s">
        <v>50</v>
      </c>
      <c r="AE27" s="11">
        <v>0</v>
      </c>
      <c r="AF27" s="9">
        <v>0</v>
      </c>
      <c r="AG27" s="9" t="s">
        <v>50</v>
      </c>
      <c r="AH27" s="11">
        <v>0</v>
      </c>
      <c r="AI27" s="11">
        <v>0</v>
      </c>
      <c r="AJ27" s="9" t="s">
        <v>50</v>
      </c>
      <c r="AK27" s="11">
        <v>0</v>
      </c>
      <c r="AL27" s="11">
        <v>0</v>
      </c>
      <c r="AM27" s="10" t="s">
        <v>53</v>
      </c>
      <c r="AN27" s="9" t="s">
        <v>53</v>
      </c>
      <c r="AO27" s="10" t="s">
        <v>53</v>
      </c>
      <c r="AP27" s="9" t="s">
        <v>53</v>
      </c>
    </row>
    <row r="28" spans="1:42" x14ac:dyDescent="0.25">
      <c r="A28" s="9" t="s">
        <v>120</v>
      </c>
      <c r="B28" s="10" t="s">
        <v>46</v>
      </c>
      <c r="C28" s="9" t="s">
        <v>47</v>
      </c>
      <c r="D28" s="9" t="s">
        <v>121</v>
      </c>
      <c r="E28" s="9" t="s">
        <v>122</v>
      </c>
      <c r="F28" s="9" t="s">
        <v>760</v>
      </c>
      <c r="G28" s="9" t="s">
        <v>51</v>
      </c>
      <c r="H28" s="9" t="s">
        <v>123</v>
      </c>
      <c r="I28" s="11" t="s">
        <v>53</v>
      </c>
      <c r="J28" s="11" t="s">
        <v>53</v>
      </c>
      <c r="K28" s="11" t="s">
        <v>53</v>
      </c>
      <c r="L28" s="11" t="s">
        <v>53</v>
      </c>
      <c r="M28" s="11">
        <v>0</v>
      </c>
      <c r="N28" s="9" t="s">
        <v>53</v>
      </c>
      <c r="O28" s="9" t="s">
        <v>54</v>
      </c>
      <c r="P28" s="9" t="s">
        <v>53</v>
      </c>
      <c r="Q28" s="11">
        <f t="shared" si="0"/>
        <v>4149286.6647999999</v>
      </c>
      <c r="R28" s="11">
        <v>0</v>
      </c>
      <c r="S28" s="11">
        <v>1533591.8999999994</v>
      </c>
      <c r="T28" s="11">
        <v>0</v>
      </c>
      <c r="U28" s="9" t="s">
        <v>50</v>
      </c>
      <c r="V28" s="11">
        <v>0</v>
      </c>
      <c r="W28" s="11">
        <v>2254909.2800000003</v>
      </c>
      <c r="X28" s="9" t="s">
        <v>55</v>
      </c>
      <c r="Y28" s="11">
        <v>360785.48480000015</v>
      </c>
      <c r="Z28" s="11">
        <v>0</v>
      </c>
      <c r="AA28" s="9" t="s">
        <v>50</v>
      </c>
      <c r="AB28" s="11">
        <v>0</v>
      </c>
      <c r="AC28" s="11">
        <v>0</v>
      </c>
      <c r="AD28" s="9" t="s">
        <v>50</v>
      </c>
      <c r="AE28" s="11">
        <v>0</v>
      </c>
      <c r="AF28" s="9">
        <v>0</v>
      </c>
      <c r="AG28" s="9" t="s">
        <v>50</v>
      </c>
      <c r="AH28" s="11">
        <v>0</v>
      </c>
      <c r="AI28" s="11">
        <v>0</v>
      </c>
      <c r="AJ28" s="9" t="s">
        <v>50</v>
      </c>
      <c r="AK28" s="11">
        <v>0</v>
      </c>
      <c r="AL28" s="11">
        <v>0</v>
      </c>
      <c r="AM28" s="10" t="s">
        <v>53</v>
      </c>
      <c r="AN28" s="9" t="s">
        <v>53</v>
      </c>
      <c r="AO28" s="10" t="s">
        <v>53</v>
      </c>
      <c r="AP28" s="9" t="s">
        <v>53</v>
      </c>
    </row>
    <row r="29" spans="1:42" x14ac:dyDescent="0.25">
      <c r="A29" s="9" t="s">
        <v>124</v>
      </c>
      <c r="B29" s="10" t="s">
        <v>46</v>
      </c>
      <c r="C29" s="9" t="s">
        <v>47</v>
      </c>
      <c r="D29" s="9" t="s">
        <v>125</v>
      </c>
      <c r="E29" s="9" t="s">
        <v>126</v>
      </c>
      <c r="F29" s="9" t="s">
        <v>767</v>
      </c>
      <c r="G29" s="9" t="s">
        <v>51</v>
      </c>
      <c r="H29" s="9" t="s">
        <v>127</v>
      </c>
      <c r="I29" s="11" t="s">
        <v>53</v>
      </c>
      <c r="J29" s="11" t="s">
        <v>53</v>
      </c>
      <c r="K29" s="11" t="s">
        <v>53</v>
      </c>
      <c r="L29" s="11" t="s">
        <v>53</v>
      </c>
      <c r="M29" s="11">
        <v>0</v>
      </c>
      <c r="N29" s="9" t="s">
        <v>53</v>
      </c>
      <c r="O29" s="9" t="s">
        <v>54</v>
      </c>
      <c r="P29" s="9" t="s">
        <v>53</v>
      </c>
      <c r="Q29" s="11">
        <f t="shared" si="0"/>
        <v>21174948.200000003</v>
      </c>
      <c r="R29" s="11">
        <v>0</v>
      </c>
      <c r="S29" s="11">
        <v>17400848.440000001</v>
      </c>
      <c r="T29" s="11">
        <v>0</v>
      </c>
      <c r="U29" s="9" t="s">
        <v>50</v>
      </c>
      <c r="V29" s="11">
        <v>0</v>
      </c>
      <c r="W29" s="11">
        <v>3253534.28</v>
      </c>
      <c r="X29" s="9" t="s">
        <v>50</v>
      </c>
      <c r="Y29" s="11">
        <v>520565.48</v>
      </c>
      <c r="Z29" s="11">
        <v>0</v>
      </c>
      <c r="AA29" s="9" t="s">
        <v>50</v>
      </c>
      <c r="AB29" s="11">
        <v>0</v>
      </c>
      <c r="AC29" s="11">
        <v>0</v>
      </c>
      <c r="AD29" s="9" t="s">
        <v>50</v>
      </c>
      <c r="AE29" s="11">
        <v>0</v>
      </c>
      <c r="AF29" s="9">
        <v>0</v>
      </c>
      <c r="AG29" s="9" t="s">
        <v>50</v>
      </c>
      <c r="AH29" s="11">
        <v>0</v>
      </c>
      <c r="AI29" s="11">
        <v>0</v>
      </c>
      <c r="AJ29" s="9" t="s">
        <v>50</v>
      </c>
      <c r="AK29" s="11">
        <v>0</v>
      </c>
      <c r="AL29" s="11">
        <v>0</v>
      </c>
      <c r="AM29" s="10" t="s">
        <v>53</v>
      </c>
      <c r="AN29" s="9" t="s">
        <v>53</v>
      </c>
      <c r="AO29" s="10" t="s">
        <v>53</v>
      </c>
      <c r="AP29" s="9" t="s">
        <v>53</v>
      </c>
    </row>
    <row r="30" spans="1:42" x14ac:dyDescent="0.25">
      <c r="A30" s="9" t="s">
        <v>141</v>
      </c>
      <c r="B30" s="10" t="s">
        <v>142</v>
      </c>
      <c r="C30" s="9" t="s">
        <v>47</v>
      </c>
      <c r="D30" s="9" t="s">
        <v>48</v>
      </c>
      <c r="E30" s="9" t="s">
        <v>49</v>
      </c>
      <c r="F30" s="9" t="s">
        <v>706</v>
      </c>
      <c r="G30" s="9" t="s">
        <v>51</v>
      </c>
      <c r="H30" s="9" t="s">
        <v>143</v>
      </c>
      <c r="I30" s="11" t="s">
        <v>53</v>
      </c>
      <c r="J30" s="11" t="s">
        <v>53</v>
      </c>
      <c r="K30" s="11" t="s">
        <v>53</v>
      </c>
      <c r="L30" s="11" t="s">
        <v>53</v>
      </c>
      <c r="M30" s="11">
        <v>0</v>
      </c>
      <c r="N30" s="9" t="s">
        <v>53</v>
      </c>
      <c r="O30" s="9" t="s">
        <v>54</v>
      </c>
      <c r="P30" s="9" t="s">
        <v>53</v>
      </c>
      <c r="Q30" s="11">
        <f t="shared" si="0"/>
        <v>60992468.919073991</v>
      </c>
      <c r="R30" s="11">
        <v>0</v>
      </c>
      <c r="S30" s="11">
        <v>49646606.780000001</v>
      </c>
      <c r="T30" s="11">
        <v>0</v>
      </c>
      <c r="U30" s="9" t="s">
        <v>50</v>
      </c>
      <c r="V30" s="11">
        <v>0</v>
      </c>
      <c r="W30" s="11">
        <v>9780915.6370739955</v>
      </c>
      <c r="X30" s="9" t="s">
        <v>50</v>
      </c>
      <c r="Y30" s="11">
        <v>1564946.5019999999</v>
      </c>
      <c r="Z30" s="11">
        <v>0</v>
      </c>
      <c r="AA30" s="9" t="s">
        <v>50</v>
      </c>
      <c r="AB30" s="11">
        <v>0</v>
      </c>
      <c r="AC30" s="11">
        <v>0</v>
      </c>
      <c r="AD30" s="9" t="s">
        <v>50</v>
      </c>
      <c r="AE30" s="11">
        <v>0</v>
      </c>
      <c r="AF30" s="9">
        <v>0</v>
      </c>
      <c r="AG30" s="9" t="s">
        <v>50</v>
      </c>
      <c r="AH30" s="11">
        <v>0</v>
      </c>
      <c r="AI30" s="11">
        <v>0</v>
      </c>
      <c r="AJ30" s="9" t="s">
        <v>50</v>
      </c>
      <c r="AK30" s="11">
        <v>0</v>
      </c>
      <c r="AL30" s="11">
        <v>0</v>
      </c>
      <c r="AM30" s="10" t="s">
        <v>53</v>
      </c>
      <c r="AN30" s="9" t="s">
        <v>53</v>
      </c>
      <c r="AO30" s="10" t="s">
        <v>53</v>
      </c>
      <c r="AP30" s="9" t="s">
        <v>53</v>
      </c>
    </row>
    <row r="31" spans="1:42" ht="14.25" customHeight="1" x14ac:dyDescent="0.25">
      <c r="A31" s="9" t="s">
        <v>233</v>
      </c>
      <c r="B31" s="10" t="s">
        <v>142</v>
      </c>
      <c r="C31" s="9" t="s">
        <v>47</v>
      </c>
      <c r="D31" s="9" t="s">
        <v>704</v>
      </c>
      <c r="E31" s="9" t="s">
        <v>130</v>
      </c>
      <c r="F31" s="9" t="s">
        <v>775</v>
      </c>
      <c r="G31" s="9" t="s">
        <v>51</v>
      </c>
      <c r="H31" s="9" t="s">
        <v>234</v>
      </c>
      <c r="I31" s="11" t="s">
        <v>53</v>
      </c>
      <c r="J31" s="11" t="s">
        <v>53</v>
      </c>
      <c r="K31" s="11" t="s">
        <v>53</v>
      </c>
      <c r="L31" s="11" t="s">
        <v>53</v>
      </c>
      <c r="M31" s="11">
        <v>0</v>
      </c>
      <c r="N31" s="9" t="s">
        <v>53</v>
      </c>
      <c r="O31" s="9" t="s">
        <v>235</v>
      </c>
      <c r="P31" s="9" t="s">
        <v>236</v>
      </c>
      <c r="Q31" s="11">
        <f t="shared" si="0"/>
        <v>75078</v>
      </c>
      <c r="R31" s="11">
        <v>0</v>
      </c>
      <c r="S31" s="11">
        <v>75078</v>
      </c>
      <c r="T31" s="11">
        <v>0</v>
      </c>
      <c r="U31" s="9" t="s">
        <v>50</v>
      </c>
      <c r="V31" s="11">
        <v>0</v>
      </c>
      <c r="W31" s="11">
        <v>0</v>
      </c>
      <c r="X31" s="9" t="s">
        <v>50</v>
      </c>
      <c r="Y31" s="11">
        <v>0</v>
      </c>
      <c r="Z31" s="11">
        <v>0</v>
      </c>
      <c r="AA31" s="9" t="s">
        <v>50</v>
      </c>
      <c r="AB31" s="11">
        <v>0</v>
      </c>
      <c r="AC31" s="11">
        <v>0</v>
      </c>
      <c r="AD31" s="9" t="s">
        <v>50</v>
      </c>
      <c r="AE31" s="11">
        <v>0</v>
      </c>
      <c r="AF31" s="9">
        <v>0</v>
      </c>
      <c r="AG31" s="9" t="s">
        <v>50</v>
      </c>
      <c r="AH31" s="11">
        <v>0</v>
      </c>
      <c r="AI31" s="11">
        <v>0</v>
      </c>
      <c r="AJ31" s="9" t="s">
        <v>50</v>
      </c>
      <c r="AK31" s="11">
        <v>0</v>
      </c>
      <c r="AL31" s="11">
        <v>0</v>
      </c>
      <c r="AM31" s="10" t="s">
        <v>53</v>
      </c>
      <c r="AN31" s="9" t="s">
        <v>53</v>
      </c>
      <c r="AO31" s="10" t="s">
        <v>53</v>
      </c>
      <c r="AP31" s="9" t="s">
        <v>53</v>
      </c>
    </row>
    <row r="32" spans="1:42" x14ac:dyDescent="0.25">
      <c r="A32" s="9" t="s">
        <v>141</v>
      </c>
      <c r="B32" s="10" t="s">
        <v>142</v>
      </c>
      <c r="C32" s="9" t="s">
        <v>47</v>
      </c>
      <c r="D32" s="9" t="s">
        <v>65</v>
      </c>
      <c r="E32" s="9" t="s">
        <v>796</v>
      </c>
      <c r="F32" s="9" t="s">
        <v>819</v>
      </c>
      <c r="G32" s="9" t="s">
        <v>51</v>
      </c>
      <c r="H32" s="9" t="s">
        <v>1224</v>
      </c>
      <c r="I32" s="11" t="s">
        <v>53</v>
      </c>
      <c r="J32" s="11" t="s">
        <v>53</v>
      </c>
      <c r="K32" s="11" t="s">
        <v>53</v>
      </c>
      <c r="L32" s="11" t="s">
        <v>53</v>
      </c>
      <c r="M32" s="11">
        <v>0</v>
      </c>
      <c r="N32" s="9" t="s">
        <v>53</v>
      </c>
      <c r="O32" s="9" t="s">
        <v>54</v>
      </c>
      <c r="P32" s="9" t="s">
        <v>53</v>
      </c>
      <c r="Q32" s="11">
        <f>SUM(S32:X32)</f>
        <v>23575503.899999999</v>
      </c>
      <c r="R32" s="11">
        <v>0</v>
      </c>
      <c r="S32" s="11">
        <f>23706423.9-130920</f>
        <v>23575503.899999999</v>
      </c>
      <c r="T32" s="11">
        <v>0</v>
      </c>
      <c r="U32" s="9" t="s">
        <v>50</v>
      </c>
      <c r="V32" s="11">
        <v>0</v>
      </c>
      <c r="W32" s="11"/>
      <c r="X32" s="9" t="s">
        <v>50</v>
      </c>
      <c r="Y32" s="11"/>
      <c r="Z32" s="11">
        <v>0</v>
      </c>
      <c r="AA32" s="9" t="s">
        <v>50</v>
      </c>
      <c r="AB32" s="11">
        <v>0</v>
      </c>
      <c r="AC32" s="11">
        <v>0</v>
      </c>
      <c r="AD32" s="9" t="s">
        <v>50</v>
      </c>
      <c r="AE32" s="11">
        <v>0</v>
      </c>
      <c r="AF32" s="9">
        <v>0</v>
      </c>
      <c r="AG32" s="9" t="s">
        <v>50</v>
      </c>
      <c r="AH32" s="11">
        <v>0</v>
      </c>
      <c r="AI32" s="11">
        <v>0</v>
      </c>
      <c r="AJ32" s="9" t="s">
        <v>50</v>
      </c>
      <c r="AK32" s="11">
        <v>0</v>
      </c>
      <c r="AL32" s="11">
        <v>0</v>
      </c>
      <c r="AM32" s="10" t="s">
        <v>53</v>
      </c>
      <c r="AN32" s="9" t="s">
        <v>53</v>
      </c>
      <c r="AO32" s="10" t="s">
        <v>53</v>
      </c>
      <c r="AP32" s="9" t="s">
        <v>53</v>
      </c>
    </row>
    <row r="33" spans="1:42" x14ac:dyDescent="0.25">
      <c r="A33" s="9" t="s">
        <v>144</v>
      </c>
      <c r="B33" s="10" t="s">
        <v>142</v>
      </c>
      <c r="C33" s="9" t="s">
        <v>47</v>
      </c>
      <c r="D33" s="9" t="s">
        <v>65</v>
      </c>
      <c r="E33" s="9" t="s">
        <v>66</v>
      </c>
      <c r="F33" s="9" t="s">
        <v>713</v>
      </c>
      <c r="G33" s="9" t="s">
        <v>51</v>
      </c>
      <c r="H33" s="9" t="s">
        <v>145</v>
      </c>
      <c r="I33" s="11" t="s">
        <v>53</v>
      </c>
      <c r="J33" s="11" t="s">
        <v>53</v>
      </c>
      <c r="K33" s="11" t="s">
        <v>53</v>
      </c>
      <c r="L33" s="11" t="s">
        <v>53</v>
      </c>
      <c r="M33" s="11">
        <v>0</v>
      </c>
      <c r="N33" s="9" t="s">
        <v>53</v>
      </c>
      <c r="O33" s="9" t="s">
        <v>54</v>
      </c>
      <c r="P33" s="9" t="s">
        <v>53</v>
      </c>
      <c r="Q33" s="11">
        <f t="shared" ref="Q33:Q64" si="1">SUM(S33:AL33)</f>
        <v>80724216.09958899</v>
      </c>
      <c r="R33" s="11">
        <v>0</v>
      </c>
      <c r="S33" s="11">
        <v>62230913.918399997</v>
      </c>
      <c r="T33" s="11">
        <v>0</v>
      </c>
      <c r="U33" s="9" t="s">
        <v>50</v>
      </c>
      <c r="V33" s="11">
        <v>0</v>
      </c>
      <c r="W33" s="11">
        <v>15942501.880188998</v>
      </c>
      <c r="X33" s="9" t="s">
        <v>55</v>
      </c>
      <c r="Y33" s="11">
        <v>2550800.3010000004</v>
      </c>
      <c r="Z33" s="11">
        <v>0</v>
      </c>
      <c r="AA33" s="9" t="s">
        <v>50</v>
      </c>
      <c r="AB33" s="11">
        <v>0</v>
      </c>
      <c r="AC33" s="11">
        <v>0</v>
      </c>
      <c r="AD33" s="9" t="s">
        <v>50</v>
      </c>
      <c r="AE33" s="11">
        <v>0</v>
      </c>
      <c r="AF33" s="9">
        <v>0</v>
      </c>
      <c r="AG33" s="9" t="s">
        <v>50</v>
      </c>
      <c r="AH33" s="11">
        <v>0</v>
      </c>
      <c r="AI33" s="11">
        <v>0</v>
      </c>
      <c r="AJ33" s="9" t="s">
        <v>50</v>
      </c>
      <c r="AK33" s="11">
        <v>0</v>
      </c>
      <c r="AL33" s="11">
        <v>0</v>
      </c>
      <c r="AM33" s="10" t="s">
        <v>53</v>
      </c>
      <c r="AN33" s="9" t="s">
        <v>53</v>
      </c>
      <c r="AO33" s="10" t="s">
        <v>53</v>
      </c>
      <c r="AP33" s="9" t="s">
        <v>53</v>
      </c>
    </row>
    <row r="34" spans="1:42" x14ac:dyDescent="0.25">
      <c r="A34" s="9" t="s">
        <v>146</v>
      </c>
      <c r="B34" s="10" t="s">
        <v>142</v>
      </c>
      <c r="C34" s="9" t="s">
        <v>47</v>
      </c>
      <c r="D34" s="9" t="s">
        <v>65</v>
      </c>
      <c r="E34" s="9" t="s">
        <v>66</v>
      </c>
      <c r="F34" s="9" t="s">
        <v>713</v>
      </c>
      <c r="G34" s="9" t="s">
        <v>57</v>
      </c>
      <c r="H34" s="9" t="s">
        <v>53</v>
      </c>
      <c r="I34" s="11" t="s">
        <v>147</v>
      </c>
      <c r="J34" s="11" t="s">
        <v>53</v>
      </c>
      <c r="K34" s="11" t="s">
        <v>148</v>
      </c>
      <c r="L34" s="11" t="s">
        <v>149</v>
      </c>
      <c r="M34" s="11">
        <v>25399</v>
      </c>
      <c r="N34" s="9" t="s">
        <v>61</v>
      </c>
      <c r="O34" s="9" t="s">
        <v>150</v>
      </c>
      <c r="P34" s="9" t="s">
        <v>151</v>
      </c>
      <c r="Q34" s="11">
        <f t="shared" si="1"/>
        <v>-247563.04500000001</v>
      </c>
      <c r="R34" s="11">
        <v>0</v>
      </c>
      <c r="S34" s="11">
        <v>-247563.04500000001</v>
      </c>
      <c r="T34" s="11">
        <v>0</v>
      </c>
      <c r="U34" s="9" t="s">
        <v>50</v>
      </c>
      <c r="V34" s="11">
        <v>0</v>
      </c>
      <c r="W34" s="11">
        <v>0</v>
      </c>
      <c r="X34" s="9" t="s">
        <v>50</v>
      </c>
      <c r="Y34" s="11">
        <v>0</v>
      </c>
      <c r="Z34" s="11">
        <v>0</v>
      </c>
      <c r="AA34" s="9" t="s">
        <v>50</v>
      </c>
      <c r="AB34" s="11">
        <v>0</v>
      </c>
      <c r="AC34" s="11">
        <v>0</v>
      </c>
      <c r="AD34" s="9" t="s">
        <v>50</v>
      </c>
      <c r="AE34" s="11">
        <v>0</v>
      </c>
      <c r="AF34" s="9">
        <v>0</v>
      </c>
      <c r="AG34" s="9" t="s">
        <v>50</v>
      </c>
      <c r="AH34" s="11">
        <v>0</v>
      </c>
      <c r="AI34" s="11">
        <v>0</v>
      </c>
      <c r="AJ34" s="9" t="s">
        <v>50</v>
      </c>
      <c r="AK34" s="11">
        <v>0</v>
      </c>
      <c r="AL34" s="11">
        <v>0</v>
      </c>
      <c r="AM34" s="10" t="s">
        <v>53</v>
      </c>
      <c r="AN34" s="9" t="s">
        <v>53</v>
      </c>
      <c r="AO34" s="10" t="s">
        <v>53</v>
      </c>
      <c r="AP34" s="9" t="s">
        <v>53</v>
      </c>
    </row>
    <row r="35" spans="1:42" x14ac:dyDescent="0.25">
      <c r="A35" s="9" t="s">
        <v>152</v>
      </c>
      <c r="B35" s="10" t="s">
        <v>142</v>
      </c>
      <c r="C35" s="9" t="s">
        <v>47</v>
      </c>
      <c r="D35" s="9" t="s">
        <v>69</v>
      </c>
      <c r="E35" s="9" t="s">
        <v>70</v>
      </c>
      <c r="F35" s="9" t="s">
        <v>720</v>
      </c>
      <c r="G35" s="9" t="s">
        <v>51</v>
      </c>
      <c r="H35" s="9" t="s">
        <v>153</v>
      </c>
      <c r="I35" s="11" t="s">
        <v>53</v>
      </c>
      <c r="J35" s="11" t="s">
        <v>53</v>
      </c>
      <c r="K35" s="11" t="s">
        <v>53</v>
      </c>
      <c r="L35" s="11" t="s">
        <v>53</v>
      </c>
      <c r="M35" s="11">
        <v>0</v>
      </c>
      <c r="N35" s="9" t="s">
        <v>53</v>
      </c>
      <c r="O35" s="9" t="s">
        <v>54</v>
      </c>
      <c r="P35" s="9" t="s">
        <v>53</v>
      </c>
      <c r="Q35" s="11">
        <f t="shared" si="1"/>
        <v>46781909.868395001</v>
      </c>
      <c r="R35" s="11">
        <v>0</v>
      </c>
      <c r="S35" s="11">
        <f>40722276.5343+305635.77</f>
        <v>41027912.304300003</v>
      </c>
      <c r="T35" s="11">
        <v>0</v>
      </c>
      <c r="U35" s="9" t="s">
        <v>50</v>
      </c>
      <c r="V35" s="11">
        <v>0</v>
      </c>
      <c r="W35" s="11">
        <v>4960342.7275949996</v>
      </c>
      <c r="X35" s="9" t="s">
        <v>55</v>
      </c>
      <c r="Y35" s="11">
        <v>793654.83649999974</v>
      </c>
      <c r="Z35" s="11">
        <v>0</v>
      </c>
      <c r="AA35" s="9" t="s">
        <v>50</v>
      </c>
      <c r="AB35" s="11">
        <v>0</v>
      </c>
      <c r="AC35" s="11">
        <v>0</v>
      </c>
      <c r="AD35" s="9" t="s">
        <v>50</v>
      </c>
      <c r="AE35" s="11">
        <v>0</v>
      </c>
      <c r="AF35" s="9">
        <v>0</v>
      </c>
      <c r="AG35" s="9" t="s">
        <v>50</v>
      </c>
      <c r="AH35" s="11">
        <v>0</v>
      </c>
      <c r="AI35" s="11">
        <v>0</v>
      </c>
      <c r="AJ35" s="9" t="s">
        <v>50</v>
      </c>
      <c r="AK35" s="11">
        <v>0</v>
      </c>
      <c r="AL35" s="11">
        <v>0</v>
      </c>
      <c r="AM35" s="10" t="s">
        <v>53</v>
      </c>
      <c r="AN35" s="9" t="s">
        <v>53</v>
      </c>
      <c r="AO35" s="10" t="s">
        <v>53</v>
      </c>
      <c r="AP35" s="9" t="s">
        <v>53</v>
      </c>
    </row>
    <row r="36" spans="1:42" x14ac:dyDescent="0.25">
      <c r="A36" s="9" t="s">
        <v>154</v>
      </c>
      <c r="B36" s="10" t="s">
        <v>142</v>
      </c>
      <c r="C36" s="9" t="s">
        <v>47</v>
      </c>
      <c r="D36" s="9" t="s">
        <v>69</v>
      </c>
      <c r="E36" s="9" t="s">
        <v>70</v>
      </c>
      <c r="F36" s="9" t="s">
        <v>720</v>
      </c>
      <c r="G36" s="9" t="s">
        <v>51</v>
      </c>
      <c r="H36" s="9" t="s">
        <v>155</v>
      </c>
      <c r="I36" s="11" t="s">
        <v>53</v>
      </c>
      <c r="J36" s="11" t="s">
        <v>53</v>
      </c>
      <c r="K36" s="11" t="s">
        <v>53</v>
      </c>
      <c r="L36" s="11" t="s">
        <v>53</v>
      </c>
      <c r="M36" s="11">
        <v>0</v>
      </c>
      <c r="N36" s="9" t="s">
        <v>53</v>
      </c>
      <c r="O36" s="9" t="s">
        <v>156</v>
      </c>
      <c r="P36" s="9" t="s">
        <v>157</v>
      </c>
      <c r="Q36" s="11">
        <f t="shared" si="1"/>
        <v>303121.66320000001</v>
      </c>
      <c r="R36" s="11">
        <v>0</v>
      </c>
      <c r="S36" s="11">
        <v>243131.66</v>
      </c>
      <c r="T36" s="11">
        <v>51715.519999999997</v>
      </c>
      <c r="U36" s="9" t="s">
        <v>55</v>
      </c>
      <c r="V36" s="11">
        <v>8274.4832000000006</v>
      </c>
      <c r="W36" s="11">
        <v>0</v>
      </c>
      <c r="X36" s="9" t="s">
        <v>50</v>
      </c>
      <c r="Y36" s="11">
        <v>0</v>
      </c>
      <c r="Z36" s="11">
        <v>0</v>
      </c>
      <c r="AA36" s="9" t="s">
        <v>50</v>
      </c>
      <c r="AB36" s="11">
        <v>0</v>
      </c>
      <c r="AC36" s="11">
        <v>0</v>
      </c>
      <c r="AD36" s="9" t="s">
        <v>50</v>
      </c>
      <c r="AE36" s="11">
        <v>0</v>
      </c>
      <c r="AF36" s="9">
        <v>0</v>
      </c>
      <c r="AG36" s="9" t="s">
        <v>50</v>
      </c>
      <c r="AH36" s="11">
        <v>0</v>
      </c>
      <c r="AI36" s="11">
        <v>0</v>
      </c>
      <c r="AJ36" s="9" t="s">
        <v>50</v>
      </c>
      <c r="AK36" s="11">
        <v>0</v>
      </c>
      <c r="AL36" s="11">
        <v>0</v>
      </c>
      <c r="AM36" s="10" t="s">
        <v>53</v>
      </c>
      <c r="AN36" s="9" t="s">
        <v>53</v>
      </c>
      <c r="AO36" s="10" t="s">
        <v>53</v>
      </c>
      <c r="AP36" s="9" t="s">
        <v>53</v>
      </c>
    </row>
    <row r="37" spans="1:42" x14ac:dyDescent="0.25">
      <c r="A37" s="9" t="s">
        <v>158</v>
      </c>
      <c r="B37" s="10" t="s">
        <v>142</v>
      </c>
      <c r="C37" s="9" t="s">
        <v>47</v>
      </c>
      <c r="D37" s="9" t="s">
        <v>69</v>
      </c>
      <c r="E37" s="9" t="s">
        <v>70</v>
      </c>
      <c r="F37" s="9" t="s">
        <v>720</v>
      </c>
      <c r="G37" s="9" t="s">
        <v>51</v>
      </c>
      <c r="H37" s="9" t="s">
        <v>159</v>
      </c>
      <c r="I37" s="11" t="s">
        <v>53</v>
      </c>
      <c r="J37" s="11" t="s">
        <v>53</v>
      </c>
      <c r="K37" s="11" t="s">
        <v>53</v>
      </c>
      <c r="L37" s="11" t="s">
        <v>53</v>
      </c>
      <c r="M37" s="11">
        <v>0</v>
      </c>
      <c r="N37" s="9" t="s">
        <v>53</v>
      </c>
      <c r="O37" s="9" t="s">
        <v>54</v>
      </c>
      <c r="P37" s="9" t="s">
        <v>53</v>
      </c>
      <c r="Q37" s="11">
        <f t="shared" si="1"/>
        <v>10040519.090600001</v>
      </c>
      <c r="R37" s="11">
        <v>0</v>
      </c>
      <c r="S37" s="11">
        <v>8904962.2510000002</v>
      </c>
      <c r="T37" s="11">
        <v>0</v>
      </c>
      <c r="U37" s="9" t="s">
        <v>50</v>
      </c>
      <c r="V37" s="11">
        <v>0</v>
      </c>
      <c r="W37" s="11">
        <v>978928.30999999994</v>
      </c>
      <c r="X37" s="9" t="s">
        <v>50</v>
      </c>
      <c r="Y37" s="11">
        <v>156628.52959999998</v>
      </c>
      <c r="Z37" s="11">
        <v>0</v>
      </c>
      <c r="AA37" s="9" t="s">
        <v>50</v>
      </c>
      <c r="AB37" s="11">
        <v>0</v>
      </c>
      <c r="AC37" s="11">
        <v>0</v>
      </c>
      <c r="AD37" s="9" t="s">
        <v>50</v>
      </c>
      <c r="AE37" s="11">
        <v>0</v>
      </c>
      <c r="AF37" s="9">
        <v>0</v>
      </c>
      <c r="AG37" s="9" t="s">
        <v>50</v>
      </c>
      <c r="AH37" s="11">
        <v>0</v>
      </c>
      <c r="AI37" s="11">
        <v>0</v>
      </c>
      <c r="AJ37" s="9" t="s">
        <v>50</v>
      </c>
      <c r="AK37" s="11">
        <v>0</v>
      </c>
      <c r="AL37" s="11">
        <v>0</v>
      </c>
      <c r="AM37" s="10" t="s">
        <v>53</v>
      </c>
      <c r="AN37" s="9" t="s">
        <v>53</v>
      </c>
      <c r="AO37" s="10" t="s">
        <v>53</v>
      </c>
      <c r="AP37" s="9" t="s">
        <v>53</v>
      </c>
    </row>
    <row r="38" spans="1:42" x14ac:dyDescent="0.25">
      <c r="A38" s="9" t="s">
        <v>160</v>
      </c>
      <c r="B38" s="10" t="s">
        <v>142</v>
      </c>
      <c r="C38" s="9" t="s">
        <v>47</v>
      </c>
      <c r="D38" s="9" t="s">
        <v>69</v>
      </c>
      <c r="E38" s="9" t="s">
        <v>70</v>
      </c>
      <c r="F38" s="9" t="s">
        <v>720</v>
      </c>
      <c r="G38" s="9" t="s">
        <v>51</v>
      </c>
      <c r="H38" s="9" t="s">
        <v>161</v>
      </c>
      <c r="I38" s="11" t="s">
        <v>53</v>
      </c>
      <c r="J38" s="11" t="s">
        <v>53</v>
      </c>
      <c r="K38" s="11" t="s">
        <v>53</v>
      </c>
      <c r="L38" s="11" t="s">
        <v>53</v>
      </c>
      <c r="M38" s="11">
        <v>0</v>
      </c>
      <c r="N38" s="9" t="s">
        <v>53</v>
      </c>
      <c r="O38" s="9" t="s">
        <v>162</v>
      </c>
      <c r="P38" s="9" t="s">
        <v>163</v>
      </c>
      <c r="Q38" s="11">
        <f t="shared" si="1"/>
        <v>698185.88</v>
      </c>
      <c r="R38" s="11">
        <v>0</v>
      </c>
      <c r="S38" s="11">
        <v>698185.88</v>
      </c>
      <c r="T38" s="11">
        <v>0</v>
      </c>
      <c r="U38" s="9" t="s">
        <v>50</v>
      </c>
      <c r="V38" s="11">
        <v>0</v>
      </c>
      <c r="W38" s="11">
        <v>0</v>
      </c>
      <c r="X38" s="9" t="s">
        <v>50</v>
      </c>
      <c r="Y38" s="11">
        <v>0</v>
      </c>
      <c r="Z38" s="11">
        <v>0</v>
      </c>
      <c r="AA38" s="9" t="s">
        <v>50</v>
      </c>
      <c r="AB38" s="11">
        <v>0</v>
      </c>
      <c r="AC38" s="11">
        <v>0</v>
      </c>
      <c r="AD38" s="9" t="s">
        <v>50</v>
      </c>
      <c r="AE38" s="11">
        <v>0</v>
      </c>
      <c r="AF38" s="9">
        <v>0</v>
      </c>
      <c r="AG38" s="9" t="s">
        <v>50</v>
      </c>
      <c r="AH38" s="11">
        <v>0</v>
      </c>
      <c r="AI38" s="11">
        <v>0</v>
      </c>
      <c r="AJ38" s="9" t="s">
        <v>50</v>
      </c>
      <c r="AK38" s="11">
        <v>0</v>
      </c>
      <c r="AL38" s="11">
        <v>0</v>
      </c>
      <c r="AM38" s="10" t="s">
        <v>53</v>
      </c>
      <c r="AN38" s="9" t="s">
        <v>53</v>
      </c>
      <c r="AO38" s="10" t="s">
        <v>53</v>
      </c>
      <c r="AP38" s="9" t="s">
        <v>53</v>
      </c>
    </row>
    <row r="39" spans="1:42" x14ac:dyDescent="0.25">
      <c r="A39" s="9" t="s">
        <v>164</v>
      </c>
      <c r="B39" s="10" t="s">
        <v>142</v>
      </c>
      <c r="C39" s="9" t="s">
        <v>47</v>
      </c>
      <c r="D39" s="9" t="s">
        <v>69</v>
      </c>
      <c r="E39" s="9" t="s">
        <v>70</v>
      </c>
      <c r="F39" s="9" t="s">
        <v>720</v>
      </c>
      <c r="G39" s="9" t="s">
        <v>51</v>
      </c>
      <c r="H39" s="9" t="s">
        <v>165</v>
      </c>
      <c r="I39" s="11" t="s">
        <v>53</v>
      </c>
      <c r="J39" s="11" t="s">
        <v>53</v>
      </c>
      <c r="K39" s="11" t="s">
        <v>53</v>
      </c>
      <c r="L39" s="11" t="s">
        <v>53</v>
      </c>
      <c r="M39" s="11">
        <v>0</v>
      </c>
      <c r="N39" s="9" t="s">
        <v>53</v>
      </c>
      <c r="O39" s="9" t="s">
        <v>54</v>
      </c>
      <c r="P39" s="9" t="s">
        <v>53</v>
      </c>
      <c r="Q39" s="11">
        <f t="shared" si="1"/>
        <v>6111351.6088000014</v>
      </c>
      <c r="R39" s="11">
        <v>0</v>
      </c>
      <c r="S39" s="11">
        <v>4731452.5200000014</v>
      </c>
      <c r="T39" s="11">
        <v>0</v>
      </c>
      <c r="U39" s="9" t="s">
        <v>50</v>
      </c>
      <c r="V39" s="11">
        <v>0</v>
      </c>
      <c r="W39" s="11">
        <v>1189568.1800000002</v>
      </c>
      <c r="X39" s="9" t="s">
        <v>55</v>
      </c>
      <c r="Y39" s="11">
        <v>190330.90879999998</v>
      </c>
      <c r="Z39" s="11">
        <v>0</v>
      </c>
      <c r="AA39" s="9" t="s">
        <v>50</v>
      </c>
      <c r="AB39" s="11">
        <v>0</v>
      </c>
      <c r="AC39" s="11">
        <v>0</v>
      </c>
      <c r="AD39" s="9" t="s">
        <v>50</v>
      </c>
      <c r="AE39" s="11">
        <v>0</v>
      </c>
      <c r="AF39" s="9">
        <v>0</v>
      </c>
      <c r="AG39" s="9" t="s">
        <v>50</v>
      </c>
      <c r="AH39" s="11">
        <v>0</v>
      </c>
      <c r="AI39" s="11">
        <v>0</v>
      </c>
      <c r="AJ39" s="9" t="s">
        <v>50</v>
      </c>
      <c r="AK39" s="11">
        <v>0</v>
      </c>
      <c r="AL39" s="11">
        <v>0</v>
      </c>
      <c r="AM39" s="10" t="s">
        <v>53</v>
      </c>
      <c r="AN39" s="9" t="s">
        <v>53</v>
      </c>
      <c r="AO39" s="10" t="s">
        <v>53</v>
      </c>
      <c r="AP39" s="9" t="s">
        <v>53</v>
      </c>
    </row>
    <row r="40" spans="1:42" x14ac:dyDescent="0.25">
      <c r="A40" s="9" t="s">
        <v>166</v>
      </c>
      <c r="B40" s="10" t="s">
        <v>142</v>
      </c>
      <c r="C40" s="9" t="s">
        <v>47</v>
      </c>
      <c r="D40" s="9" t="s">
        <v>79</v>
      </c>
      <c r="E40" s="9" t="s">
        <v>80</v>
      </c>
      <c r="F40" s="9" t="s">
        <v>727</v>
      </c>
      <c r="G40" s="9" t="s">
        <v>51</v>
      </c>
      <c r="H40" s="9" t="s">
        <v>167</v>
      </c>
      <c r="I40" s="11" t="s">
        <v>53</v>
      </c>
      <c r="J40" s="11" t="s">
        <v>53</v>
      </c>
      <c r="K40" s="11" t="s">
        <v>53</v>
      </c>
      <c r="L40" s="11" t="s">
        <v>53</v>
      </c>
      <c r="M40" s="11">
        <v>0</v>
      </c>
      <c r="N40" s="9" t="s">
        <v>53</v>
      </c>
      <c r="O40" s="9" t="s">
        <v>54</v>
      </c>
      <c r="P40" s="9" t="s">
        <v>53</v>
      </c>
      <c r="Q40" s="11">
        <f t="shared" si="1"/>
        <v>1740814.0012000003</v>
      </c>
      <c r="R40" s="11">
        <v>0</v>
      </c>
      <c r="S40" s="11">
        <v>1702592.5000000002</v>
      </c>
      <c r="T40" s="11">
        <v>0</v>
      </c>
      <c r="U40" s="9" t="s">
        <v>50</v>
      </c>
      <c r="V40" s="11">
        <v>0</v>
      </c>
      <c r="W40" s="11">
        <v>32949.57</v>
      </c>
      <c r="X40" s="9" t="s">
        <v>50</v>
      </c>
      <c r="Y40" s="11">
        <v>5271.9312</v>
      </c>
      <c r="Z40" s="11">
        <v>0</v>
      </c>
      <c r="AA40" s="9" t="s">
        <v>50</v>
      </c>
      <c r="AB40" s="11">
        <v>0</v>
      </c>
      <c r="AC40" s="11">
        <v>0</v>
      </c>
      <c r="AD40" s="9" t="s">
        <v>50</v>
      </c>
      <c r="AE40" s="11">
        <v>0</v>
      </c>
      <c r="AF40" s="9">
        <v>0</v>
      </c>
      <c r="AG40" s="9" t="s">
        <v>50</v>
      </c>
      <c r="AH40" s="11">
        <v>0</v>
      </c>
      <c r="AI40" s="11">
        <v>0</v>
      </c>
      <c r="AJ40" s="9" t="s">
        <v>50</v>
      </c>
      <c r="AK40" s="11">
        <v>0</v>
      </c>
      <c r="AL40" s="11">
        <v>0</v>
      </c>
      <c r="AM40" s="10" t="s">
        <v>53</v>
      </c>
      <c r="AN40" s="9" t="s">
        <v>53</v>
      </c>
      <c r="AO40" s="10" t="s">
        <v>53</v>
      </c>
      <c r="AP40" s="9" t="s">
        <v>53</v>
      </c>
    </row>
    <row r="41" spans="1:42" x14ac:dyDescent="0.25">
      <c r="A41" s="9" t="s">
        <v>168</v>
      </c>
      <c r="B41" s="10" t="s">
        <v>142</v>
      </c>
      <c r="C41" s="9" t="s">
        <v>47</v>
      </c>
      <c r="D41" s="9" t="s">
        <v>79</v>
      </c>
      <c r="E41" s="9" t="s">
        <v>80</v>
      </c>
      <c r="F41" s="9" t="s">
        <v>727</v>
      </c>
      <c r="G41" s="9" t="s">
        <v>51</v>
      </c>
      <c r="H41" s="9" t="s">
        <v>169</v>
      </c>
      <c r="I41" s="11" t="s">
        <v>53</v>
      </c>
      <c r="J41" s="11" t="s">
        <v>53</v>
      </c>
      <c r="K41" s="11" t="s">
        <v>53</v>
      </c>
      <c r="L41" s="11" t="s">
        <v>53</v>
      </c>
      <c r="M41" s="11">
        <v>0</v>
      </c>
      <c r="N41" s="9" t="s">
        <v>53</v>
      </c>
      <c r="O41" s="9" t="s">
        <v>170</v>
      </c>
      <c r="P41" s="9" t="s">
        <v>171</v>
      </c>
      <c r="Q41" s="11">
        <f t="shared" si="1"/>
        <v>372023.06</v>
      </c>
      <c r="R41" s="11">
        <v>0</v>
      </c>
      <c r="S41" s="11">
        <v>372023.06</v>
      </c>
      <c r="T41" s="11">
        <v>0</v>
      </c>
      <c r="U41" s="9" t="s">
        <v>50</v>
      </c>
      <c r="V41" s="11">
        <v>0</v>
      </c>
      <c r="W41" s="11">
        <v>0</v>
      </c>
      <c r="X41" s="9" t="s">
        <v>50</v>
      </c>
      <c r="Y41" s="11">
        <v>0</v>
      </c>
      <c r="Z41" s="11">
        <v>0</v>
      </c>
      <c r="AA41" s="9" t="s">
        <v>50</v>
      </c>
      <c r="AB41" s="11">
        <v>0</v>
      </c>
      <c r="AC41" s="11">
        <v>0</v>
      </c>
      <c r="AD41" s="9" t="s">
        <v>50</v>
      </c>
      <c r="AE41" s="11">
        <v>0</v>
      </c>
      <c r="AF41" s="9">
        <v>0</v>
      </c>
      <c r="AG41" s="9" t="s">
        <v>50</v>
      </c>
      <c r="AH41" s="11">
        <v>0</v>
      </c>
      <c r="AI41" s="11">
        <v>0</v>
      </c>
      <c r="AJ41" s="9" t="s">
        <v>50</v>
      </c>
      <c r="AK41" s="11">
        <v>0</v>
      </c>
      <c r="AL41" s="11">
        <v>0</v>
      </c>
      <c r="AM41" s="10" t="s">
        <v>53</v>
      </c>
      <c r="AN41" s="9" t="s">
        <v>53</v>
      </c>
      <c r="AO41" s="10" t="s">
        <v>53</v>
      </c>
      <c r="AP41" s="9" t="s">
        <v>53</v>
      </c>
    </row>
    <row r="42" spans="1:42" x14ac:dyDescent="0.25">
      <c r="A42" s="9" t="s">
        <v>172</v>
      </c>
      <c r="B42" s="10" t="s">
        <v>142</v>
      </c>
      <c r="C42" s="9" t="s">
        <v>47</v>
      </c>
      <c r="D42" s="9" t="s">
        <v>79</v>
      </c>
      <c r="E42" s="9" t="s">
        <v>80</v>
      </c>
      <c r="F42" s="9" t="s">
        <v>727</v>
      </c>
      <c r="G42" s="9" t="s">
        <v>51</v>
      </c>
      <c r="H42" s="9" t="s">
        <v>173</v>
      </c>
      <c r="I42" s="11" t="s">
        <v>53</v>
      </c>
      <c r="J42" s="11" t="s">
        <v>53</v>
      </c>
      <c r="K42" s="11" t="s">
        <v>53</v>
      </c>
      <c r="L42" s="11" t="s">
        <v>53</v>
      </c>
      <c r="M42" s="11">
        <v>0</v>
      </c>
      <c r="N42" s="9" t="s">
        <v>53</v>
      </c>
      <c r="O42" s="9" t="s">
        <v>54</v>
      </c>
      <c r="P42" s="9" t="s">
        <v>53</v>
      </c>
      <c r="Q42" s="11">
        <f t="shared" si="1"/>
        <v>49716820.554755501</v>
      </c>
      <c r="R42" s="11">
        <v>0</v>
      </c>
      <c r="S42" s="11">
        <f>42159377.9701+0.56</f>
        <v>42159378.530100003</v>
      </c>
      <c r="T42" s="11">
        <v>0</v>
      </c>
      <c r="U42" s="9" t="s">
        <v>50</v>
      </c>
      <c r="V42" s="11">
        <v>0</v>
      </c>
      <c r="W42" s="11">
        <v>6515036.2281554993</v>
      </c>
      <c r="X42" s="9" t="s">
        <v>55</v>
      </c>
      <c r="Y42" s="11">
        <v>1042405.7965000001</v>
      </c>
      <c r="Z42" s="11">
        <v>0</v>
      </c>
      <c r="AA42" s="9" t="s">
        <v>50</v>
      </c>
      <c r="AB42" s="11">
        <v>0</v>
      </c>
      <c r="AC42" s="11">
        <v>0</v>
      </c>
      <c r="AD42" s="9" t="s">
        <v>50</v>
      </c>
      <c r="AE42" s="11">
        <v>0</v>
      </c>
      <c r="AF42" s="9">
        <v>0</v>
      </c>
      <c r="AG42" s="9" t="s">
        <v>50</v>
      </c>
      <c r="AH42" s="11">
        <v>0</v>
      </c>
      <c r="AI42" s="11">
        <v>0</v>
      </c>
      <c r="AJ42" s="9" t="s">
        <v>50</v>
      </c>
      <c r="AK42" s="11">
        <v>0</v>
      </c>
      <c r="AL42" s="11">
        <v>0</v>
      </c>
      <c r="AM42" s="10" t="s">
        <v>53</v>
      </c>
      <c r="AN42" s="9" t="s">
        <v>53</v>
      </c>
      <c r="AO42" s="10" t="s">
        <v>53</v>
      </c>
      <c r="AP42" s="9" t="s">
        <v>53</v>
      </c>
    </row>
    <row r="43" spans="1:42" x14ac:dyDescent="0.25">
      <c r="A43" s="9" t="s">
        <v>174</v>
      </c>
      <c r="B43" s="10" t="s">
        <v>142</v>
      </c>
      <c r="C43" s="9" t="s">
        <v>47</v>
      </c>
      <c r="D43" s="9" t="s">
        <v>79</v>
      </c>
      <c r="E43" s="9" t="s">
        <v>80</v>
      </c>
      <c r="F43" s="9" t="s">
        <v>727</v>
      </c>
      <c r="G43" s="9" t="s">
        <v>51</v>
      </c>
      <c r="H43" s="9" t="s">
        <v>175</v>
      </c>
      <c r="I43" s="11" t="s">
        <v>53</v>
      </c>
      <c r="J43" s="11" t="s">
        <v>53</v>
      </c>
      <c r="K43" s="11" t="s">
        <v>53</v>
      </c>
      <c r="L43" s="11" t="s">
        <v>53</v>
      </c>
      <c r="M43" s="11">
        <v>0</v>
      </c>
      <c r="N43" s="9" t="s">
        <v>53</v>
      </c>
      <c r="O43" s="9" t="s">
        <v>176</v>
      </c>
      <c r="P43" s="9" t="s">
        <v>177</v>
      </c>
      <c r="Q43" s="11">
        <f t="shared" si="1"/>
        <v>770925.76240000001</v>
      </c>
      <c r="R43" s="11">
        <v>0</v>
      </c>
      <c r="S43" s="11">
        <v>667917.76240000001</v>
      </c>
      <c r="T43" s="11">
        <v>88800</v>
      </c>
      <c r="U43" s="9" t="s">
        <v>55</v>
      </c>
      <c r="V43" s="11">
        <v>14208</v>
      </c>
      <c r="W43" s="11">
        <v>0</v>
      </c>
      <c r="X43" s="9" t="s">
        <v>50</v>
      </c>
      <c r="Y43" s="11">
        <v>0</v>
      </c>
      <c r="Z43" s="11">
        <v>0</v>
      </c>
      <c r="AA43" s="9" t="s">
        <v>50</v>
      </c>
      <c r="AB43" s="11">
        <v>0</v>
      </c>
      <c r="AC43" s="11">
        <v>0</v>
      </c>
      <c r="AD43" s="9" t="s">
        <v>50</v>
      </c>
      <c r="AE43" s="11">
        <v>0</v>
      </c>
      <c r="AF43" s="9">
        <v>0</v>
      </c>
      <c r="AG43" s="9" t="s">
        <v>50</v>
      </c>
      <c r="AH43" s="11">
        <v>0</v>
      </c>
      <c r="AI43" s="11">
        <v>0</v>
      </c>
      <c r="AJ43" s="9" t="s">
        <v>50</v>
      </c>
      <c r="AK43" s="11">
        <v>0</v>
      </c>
      <c r="AL43" s="11">
        <v>0</v>
      </c>
      <c r="AM43" s="10" t="s">
        <v>53</v>
      </c>
      <c r="AN43" s="9" t="s">
        <v>53</v>
      </c>
      <c r="AO43" s="10" t="s">
        <v>53</v>
      </c>
      <c r="AP43" s="9" t="s">
        <v>53</v>
      </c>
    </row>
    <row r="44" spans="1:42" x14ac:dyDescent="0.25">
      <c r="A44" s="9" t="s">
        <v>178</v>
      </c>
      <c r="B44" s="10" t="s">
        <v>142</v>
      </c>
      <c r="C44" s="9" t="s">
        <v>47</v>
      </c>
      <c r="D44" s="9" t="s">
        <v>79</v>
      </c>
      <c r="E44" s="9" t="s">
        <v>80</v>
      </c>
      <c r="F44" s="9" t="s">
        <v>727</v>
      </c>
      <c r="G44" s="9" t="s">
        <v>51</v>
      </c>
      <c r="H44" s="9" t="s">
        <v>179</v>
      </c>
      <c r="I44" s="11" t="s">
        <v>53</v>
      </c>
      <c r="J44" s="11" t="s">
        <v>53</v>
      </c>
      <c r="K44" s="11" t="s">
        <v>53</v>
      </c>
      <c r="L44" s="11" t="s">
        <v>53</v>
      </c>
      <c r="M44" s="11">
        <v>0</v>
      </c>
      <c r="N44" s="9" t="s">
        <v>53</v>
      </c>
      <c r="O44" s="9" t="s">
        <v>54</v>
      </c>
      <c r="P44" s="9" t="s">
        <v>53</v>
      </c>
      <c r="Q44" s="11">
        <f t="shared" si="1"/>
        <v>27624756.940576009</v>
      </c>
      <c r="R44" s="11">
        <v>0</v>
      </c>
      <c r="S44" s="11">
        <v>19472025.395000011</v>
      </c>
      <c r="T44" s="11">
        <v>0</v>
      </c>
      <c r="U44" s="9" t="s">
        <v>50</v>
      </c>
      <c r="V44" s="11">
        <v>0</v>
      </c>
      <c r="W44" s="11">
        <v>7028216.8497759998</v>
      </c>
      <c r="X44" s="9" t="s">
        <v>55</v>
      </c>
      <c r="Y44" s="11">
        <v>1124514.6957999999</v>
      </c>
      <c r="Z44" s="11">
        <v>0</v>
      </c>
      <c r="AA44" s="9" t="s">
        <v>50</v>
      </c>
      <c r="AB44" s="11">
        <v>0</v>
      </c>
      <c r="AC44" s="11">
        <v>0</v>
      </c>
      <c r="AD44" s="9" t="s">
        <v>50</v>
      </c>
      <c r="AE44" s="11">
        <v>0</v>
      </c>
      <c r="AF44" s="9">
        <v>0</v>
      </c>
      <c r="AG44" s="9" t="s">
        <v>50</v>
      </c>
      <c r="AH44" s="11">
        <v>0</v>
      </c>
      <c r="AI44" s="11">
        <v>0</v>
      </c>
      <c r="AJ44" s="9" t="s">
        <v>50</v>
      </c>
      <c r="AK44" s="11">
        <v>0</v>
      </c>
      <c r="AL44" s="11">
        <v>0</v>
      </c>
      <c r="AM44" s="10" t="s">
        <v>53</v>
      </c>
      <c r="AN44" s="9" t="s">
        <v>53</v>
      </c>
      <c r="AO44" s="10" t="s">
        <v>53</v>
      </c>
      <c r="AP44" s="9" t="s">
        <v>53</v>
      </c>
    </row>
    <row r="45" spans="1:42" x14ac:dyDescent="0.25">
      <c r="A45" s="9" t="s">
        <v>180</v>
      </c>
      <c r="B45" s="10" t="s">
        <v>142</v>
      </c>
      <c r="C45" s="9" t="s">
        <v>47</v>
      </c>
      <c r="D45" s="9" t="s">
        <v>95</v>
      </c>
      <c r="E45" s="9" t="s">
        <v>96</v>
      </c>
      <c r="F45" s="9" t="s">
        <v>734</v>
      </c>
      <c r="G45" s="9" t="s">
        <v>51</v>
      </c>
      <c r="H45" s="9" t="s">
        <v>181</v>
      </c>
      <c r="I45" s="11" t="s">
        <v>53</v>
      </c>
      <c r="J45" s="11" t="s">
        <v>53</v>
      </c>
      <c r="K45" s="11" t="s">
        <v>53</v>
      </c>
      <c r="L45" s="11" t="s">
        <v>53</v>
      </c>
      <c r="M45" s="11">
        <v>0</v>
      </c>
      <c r="N45" s="9" t="s">
        <v>53</v>
      </c>
      <c r="O45" s="9" t="s">
        <v>54</v>
      </c>
      <c r="P45" s="9" t="s">
        <v>53</v>
      </c>
      <c r="Q45" s="11">
        <f t="shared" si="1"/>
        <v>1599881.986</v>
      </c>
      <c r="R45" s="11">
        <v>0</v>
      </c>
      <c r="S45" s="11">
        <v>1488521.986</v>
      </c>
      <c r="T45" s="11">
        <v>0</v>
      </c>
      <c r="U45" s="9" t="s">
        <v>50</v>
      </c>
      <c r="V45" s="11">
        <v>0</v>
      </c>
      <c r="W45" s="11">
        <v>96000</v>
      </c>
      <c r="X45" s="9" t="s">
        <v>55</v>
      </c>
      <c r="Y45" s="11">
        <v>15360</v>
      </c>
      <c r="Z45" s="11">
        <v>0</v>
      </c>
      <c r="AA45" s="9" t="s">
        <v>50</v>
      </c>
      <c r="AB45" s="11">
        <v>0</v>
      </c>
      <c r="AC45" s="11">
        <v>0</v>
      </c>
      <c r="AD45" s="9" t="s">
        <v>50</v>
      </c>
      <c r="AE45" s="11">
        <v>0</v>
      </c>
      <c r="AF45" s="9">
        <v>0</v>
      </c>
      <c r="AG45" s="9" t="s">
        <v>50</v>
      </c>
      <c r="AH45" s="11">
        <v>0</v>
      </c>
      <c r="AI45" s="11">
        <v>0</v>
      </c>
      <c r="AJ45" s="9" t="s">
        <v>50</v>
      </c>
      <c r="AK45" s="11">
        <v>0</v>
      </c>
      <c r="AL45" s="11">
        <v>0</v>
      </c>
      <c r="AM45" s="10" t="s">
        <v>53</v>
      </c>
      <c r="AN45" s="9" t="s">
        <v>53</v>
      </c>
      <c r="AO45" s="10" t="s">
        <v>53</v>
      </c>
      <c r="AP45" s="9" t="s">
        <v>53</v>
      </c>
    </row>
    <row r="46" spans="1:42" x14ac:dyDescent="0.25">
      <c r="A46" s="9" t="s">
        <v>182</v>
      </c>
      <c r="B46" s="10" t="s">
        <v>142</v>
      </c>
      <c r="C46" s="9" t="s">
        <v>47</v>
      </c>
      <c r="D46" s="9" t="s">
        <v>95</v>
      </c>
      <c r="E46" s="9" t="s">
        <v>96</v>
      </c>
      <c r="F46" s="9" t="s">
        <v>734</v>
      </c>
      <c r="G46" s="9" t="s">
        <v>51</v>
      </c>
      <c r="H46" s="9" t="s">
        <v>183</v>
      </c>
      <c r="I46" s="11" t="s">
        <v>53</v>
      </c>
      <c r="J46" s="11" t="s">
        <v>53</v>
      </c>
      <c r="K46" s="11" t="s">
        <v>53</v>
      </c>
      <c r="L46" s="11" t="s">
        <v>53</v>
      </c>
      <c r="M46" s="11">
        <v>0</v>
      </c>
      <c r="N46" s="9" t="s">
        <v>53</v>
      </c>
      <c r="O46" s="9" t="s">
        <v>184</v>
      </c>
      <c r="P46" s="9" t="s">
        <v>185</v>
      </c>
      <c r="Q46" s="11">
        <f t="shared" si="1"/>
        <v>196567.86</v>
      </c>
      <c r="R46" s="11">
        <v>0</v>
      </c>
      <c r="S46" s="11">
        <v>196567.86</v>
      </c>
      <c r="T46" s="11">
        <v>0</v>
      </c>
      <c r="U46" s="9" t="s">
        <v>50</v>
      </c>
      <c r="V46" s="11">
        <v>0</v>
      </c>
      <c r="W46" s="11">
        <v>0</v>
      </c>
      <c r="X46" s="9" t="s">
        <v>50</v>
      </c>
      <c r="Y46" s="11">
        <v>0</v>
      </c>
      <c r="Z46" s="11">
        <v>0</v>
      </c>
      <c r="AA46" s="9" t="s">
        <v>50</v>
      </c>
      <c r="AB46" s="11">
        <v>0</v>
      </c>
      <c r="AC46" s="11">
        <v>0</v>
      </c>
      <c r="AD46" s="9" t="s">
        <v>50</v>
      </c>
      <c r="AE46" s="11">
        <v>0</v>
      </c>
      <c r="AF46" s="9">
        <v>0</v>
      </c>
      <c r="AG46" s="9" t="s">
        <v>50</v>
      </c>
      <c r="AH46" s="11">
        <v>0</v>
      </c>
      <c r="AI46" s="11">
        <v>0</v>
      </c>
      <c r="AJ46" s="9" t="s">
        <v>50</v>
      </c>
      <c r="AK46" s="11">
        <v>0</v>
      </c>
      <c r="AL46" s="11">
        <v>0</v>
      </c>
      <c r="AM46" s="10" t="s">
        <v>53</v>
      </c>
      <c r="AN46" s="9" t="s">
        <v>53</v>
      </c>
      <c r="AO46" s="10" t="s">
        <v>53</v>
      </c>
      <c r="AP46" s="9" t="s">
        <v>53</v>
      </c>
    </row>
    <row r="47" spans="1:42" x14ac:dyDescent="0.25">
      <c r="A47" s="9" t="s">
        <v>186</v>
      </c>
      <c r="B47" s="10" t="s">
        <v>142</v>
      </c>
      <c r="C47" s="9" t="s">
        <v>47</v>
      </c>
      <c r="D47" s="9" t="s">
        <v>95</v>
      </c>
      <c r="E47" s="9" t="s">
        <v>96</v>
      </c>
      <c r="F47" s="9" t="s">
        <v>734</v>
      </c>
      <c r="G47" s="9" t="s">
        <v>51</v>
      </c>
      <c r="H47" s="9" t="s">
        <v>187</v>
      </c>
      <c r="I47" s="11" t="s">
        <v>53</v>
      </c>
      <c r="J47" s="11" t="s">
        <v>53</v>
      </c>
      <c r="K47" s="11" t="s">
        <v>53</v>
      </c>
      <c r="L47" s="11" t="s">
        <v>53</v>
      </c>
      <c r="M47" s="11">
        <v>0</v>
      </c>
      <c r="N47" s="9" t="s">
        <v>53</v>
      </c>
      <c r="O47" s="9" t="s">
        <v>54</v>
      </c>
      <c r="P47" s="9" t="s">
        <v>53</v>
      </c>
      <c r="Q47" s="11">
        <f t="shared" si="1"/>
        <v>46588864.170263685</v>
      </c>
      <c r="R47" s="11">
        <v>0</v>
      </c>
      <c r="S47" s="11">
        <f>38355803.9187999+168416.13</f>
        <v>38524220.048799902</v>
      </c>
      <c r="T47" s="11">
        <v>0</v>
      </c>
      <c r="U47" s="9" t="s">
        <v>50</v>
      </c>
      <c r="V47" s="11">
        <v>0</v>
      </c>
      <c r="W47" s="11">
        <v>6952279.4150637286</v>
      </c>
      <c r="X47" s="9" t="s">
        <v>55</v>
      </c>
      <c r="Y47" s="11">
        <v>1112364.7064000499</v>
      </c>
      <c r="Z47" s="11">
        <v>0</v>
      </c>
      <c r="AA47" s="9" t="s">
        <v>50</v>
      </c>
      <c r="AB47" s="11">
        <v>0</v>
      </c>
      <c r="AC47" s="11">
        <v>0</v>
      </c>
      <c r="AD47" s="9" t="s">
        <v>50</v>
      </c>
      <c r="AE47" s="11">
        <v>0</v>
      </c>
      <c r="AF47" s="9">
        <v>0</v>
      </c>
      <c r="AG47" s="9" t="s">
        <v>50</v>
      </c>
      <c r="AH47" s="11">
        <v>0</v>
      </c>
      <c r="AI47" s="11">
        <v>0</v>
      </c>
      <c r="AJ47" s="9" t="s">
        <v>50</v>
      </c>
      <c r="AK47" s="11">
        <v>0</v>
      </c>
      <c r="AL47" s="11">
        <v>0</v>
      </c>
      <c r="AM47" s="10" t="s">
        <v>53</v>
      </c>
      <c r="AN47" s="9" t="s">
        <v>53</v>
      </c>
      <c r="AO47" s="10" t="s">
        <v>53</v>
      </c>
      <c r="AP47" s="9" t="s">
        <v>53</v>
      </c>
    </row>
    <row r="48" spans="1:42" x14ac:dyDescent="0.25">
      <c r="A48" s="9" t="s">
        <v>188</v>
      </c>
      <c r="B48" s="10" t="s">
        <v>142</v>
      </c>
      <c r="C48" s="9" t="s">
        <v>47</v>
      </c>
      <c r="D48" s="9" t="s">
        <v>95</v>
      </c>
      <c r="E48" s="9" t="s">
        <v>96</v>
      </c>
      <c r="F48" s="9" t="s">
        <v>734</v>
      </c>
      <c r="G48" s="9" t="s">
        <v>57</v>
      </c>
      <c r="H48" s="9" t="s">
        <v>53</v>
      </c>
      <c r="I48" s="11" t="s">
        <v>189</v>
      </c>
      <c r="J48" s="11" t="s">
        <v>53</v>
      </c>
      <c r="K48" s="11" t="s">
        <v>190</v>
      </c>
      <c r="L48" s="11" t="s">
        <v>101</v>
      </c>
      <c r="M48" s="11">
        <v>24279.8</v>
      </c>
      <c r="N48" s="9" t="s">
        <v>61</v>
      </c>
      <c r="O48" s="9" t="s">
        <v>191</v>
      </c>
      <c r="P48" s="9" t="s">
        <v>192</v>
      </c>
      <c r="Q48" s="11">
        <f t="shared" si="1"/>
        <v>-95350.674800000008</v>
      </c>
      <c r="R48" s="11">
        <v>0</v>
      </c>
      <c r="S48" s="11">
        <v>0</v>
      </c>
      <c r="T48" s="11">
        <v>0</v>
      </c>
      <c r="U48" s="9" t="s">
        <v>50</v>
      </c>
      <c r="V48" s="11">
        <v>0</v>
      </c>
      <c r="W48" s="11">
        <v>-82198.857600000003</v>
      </c>
      <c r="X48" s="9" t="s">
        <v>55</v>
      </c>
      <c r="Y48" s="11">
        <v>-13151.8172</v>
      </c>
      <c r="Z48" s="11">
        <v>0</v>
      </c>
      <c r="AA48" s="9" t="s">
        <v>50</v>
      </c>
      <c r="AB48" s="11">
        <v>0</v>
      </c>
      <c r="AC48" s="11">
        <v>0</v>
      </c>
      <c r="AD48" s="9" t="s">
        <v>50</v>
      </c>
      <c r="AE48" s="11">
        <v>0</v>
      </c>
      <c r="AF48" s="9">
        <v>0</v>
      </c>
      <c r="AG48" s="9" t="s">
        <v>50</v>
      </c>
      <c r="AH48" s="11">
        <v>0</v>
      </c>
      <c r="AI48" s="11">
        <v>0</v>
      </c>
      <c r="AJ48" s="9" t="s">
        <v>50</v>
      </c>
      <c r="AK48" s="11">
        <v>0</v>
      </c>
      <c r="AL48" s="11">
        <v>0</v>
      </c>
      <c r="AM48" s="10" t="s">
        <v>53</v>
      </c>
      <c r="AN48" s="9" t="s">
        <v>53</v>
      </c>
      <c r="AO48" s="10" t="s">
        <v>53</v>
      </c>
      <c r="AP48" s="9" t="s">
        <v>53</v>
      </c>
    </row>
    <row r="49" spans="1:42" x14ac:dyDescent="0.25">
      <c r="A49" s="9" t="s">
        <v>193</v>
      </c>
      <c r="B49" s="10" t="s">
        <v>142</v>
      </c>
      <c r="C49" s="9" t="s">
        <v>47</v>
      </c>
      <c r="D49" s="9" t="s">
        <v>105</v>
      </c>
      <c r="E49" s="9" t="s">
        <v>106</v>
      </c>
      <c r="F49" s="9" t="s">
        <v>740</v>
      </c>
      <c r="G49" s="9" t="s">
        <v>51</v>
      </c>
      <c r="H49" s="9" t="s">
        <v>194</v>
      </c>
      <c r="I49" s="11" t="s">
        <v>53</v>
      </c>
      <c r="J49" s="11" t="s">
        <v>53</v>
      </c>
      <c r="K49" s="11" t="s">
        <v>53</v>
      </c>
      <c r="L49" s="11" t="s">
        <v>53</v>
      </c>
      <c r="M49" s="11">
        <v>0</v>
      </c>
      <c r="N49" s="9" t="s">
        <v>53</v>
      </c>
      <c r="O49" s="9" t="s">
        <v>54</v>
      </c>
      <c r="P49" s="9" t="s">
        <v>53</v>
      </c>
      <c r="Q49" s="11">
        <f t="shared" si="1"/>
        <v>7494005.8739999998</v>
      </c>
      <c r="R49" s="11">
        <v>0</v>
      </c>
      <c r="S49" s="11">
        <f>5967966.9+64299.31</f>
        <v>6032266.21</v>
      </c>
      <c r="T49" s="11">
        <v>0</v>
      </c>
      <c r="U49" s="9" t="s">
        <v>50</v>
      </c>
      <c r="V49" s="11">
        <v>0</v>
      </c>
      <c r="W49" s="11">
        <v>1260120.3999999999</v>
      </c>
      <c r="X49" s="9" t="s">
        <v>50</v>
      </c>
      <c r="Y49" s="11">
        <v>201619.264</v>
      </c>
      <c r="Z49" s="11">
        <v>0</v>
      </c>
      <c r="AA49" s="9" t="s">
        <v>50</v>
      </c>
      <c r="AB49" s="11">
        <v>0</v>
      </c>
      <c r="AC49" s="11">
        <v>0</v>
      </c>
      <c r="AD49" s="9" t="s">
        <v>50</v>
      </c>
      <c r="AE49" s="11">
        <v>0</v>
      </c>
      <c r="AF49" s="9">
        <v>0</v>
      </c>
      <c r="AG49" s="9" t="s">
        <v>50</v>
      </c>
      <c r="AH49" s="11">
        <v>0</v>
      </c>
      <c r="AI49" s="11">
        <v>0</v>
      </c>
      <c r="AJ49" s="9" t="s">
        <v>50</v>
      </c>
      <c r="AK49" s="11">
        <v>0</v>
      </c>
      <c r="AL49" s="11">
        <v>0</v>
      </c>
      <c r="AM49" s="10" t="s">
        <v>53</v>
      </c>
      <c r="AN49" s="9" t="s">
        <v>53</v>
      </c>
      <c r="AO49" s="10" t="s">
        <v>53</v>
      </c>
      <c r="AP49" s="9" t="s">
        <v>53</v>
      </c>
    </row>
    <row r="50" spans="1:42" x14ac:dyDescent="0.25">
      <c r="A50" s="9" t="s">
        <v>195</v>
      </c>
      <c r="B50" s="10" t="s">
        <v>142</v>
      </c>
      <c r="C50" s="9" t="s">
        <v>47</v>
      </c>
      <c r="D50" s="9" t="s">
        <v>105</v>
      </c>
      <c r="E50" s="9" t="s">
        <v>106</v>
      </c>
      <c r="F50" s="9" t="s">
        <v>740</v>
      </c>
      <c r="G50" s="9" t="s">
        <v>51</v>
      </c>
      <c r="H50" s="9" t="s">
        <v>196</v>
      </c>
      <c r="I50" s="11" t="s">
        <v>53</v>
      </c>
      <c r="J50" s="11" t="s">
        <v>53</v>
      </c>
      <c r="K50" s="11" t="s">
        <v>53</v>
      </c>
      <c r="L50" s="11" t="s">
        <v>53</v>
      </c>
      <c r="M50" s="11">
        <v>0</v>
      </c>
      <c r="N50" s="9" t="s">
        <v>53</v>
      </c>
      <c r="O50" s="9" t="s">
        <v>197</v>
      </c>
      <c r="P50" s="9" t="s">
        <v>198</v>
      </c>
      <c r="Q50" s="11">
        <f t="shared" si="1"/>
        <v>1127131.0280000002</v>
      </c>
      <c r="R50" s="11">
        <v>0</v>
      </c>
      <c r="S50" s="11">
        <v>902863.53</v>
      </c>
      <c r="T50" s="11">
        <v>193334.05</v>
      </c>
      <c r="U50" s="9" t="s">
        <v>55</v>
      </c>
      <c r="V50" s="11">
        <v>30933.448</v>
      </c>
      <c r="W50" s="11">
        <v>0</v>
      </c>
      <c r="X50" s="9" t="s">
        <v>50</v>
      </c>
      <c r="Y50" s="11">
        <v>0</v>
      </c>
      <c r="Z50" s="11">
        <v>0</v>
      </c>
      <c r="AA50" s="9" t="s">
        <v>50</v>
      </c>
      <c r="AB50" s="11">
        <v>0</v>
      </c>
      <c r="AC50" s="11">
        <v>0</v>
      </c>
      <c r="AD50" s="9" t="s">
        <v>50</v>
      </c>
      <c r="AE50" s="11">
        <v>0</v>
      </c>
      <c r="AF50" s="9">
        <v>0</v>
      </c>
      <c r="AG50" s="9" t="s">
        <v>50</v>
      </c>
      <c r="AH50" s="11">
        <v>0</v>
      </c>
      <c r="AI50" s="11">
        <v>0</v>
      </c>
      <c r="AJ50" s="9" t="s">
        <v>50</v>
      </c>
      <c r="AK50" s="11">
        <v>0</v>
      </c>
      <c r="AL50" s="11">
        <v>0</v>
      </c>
      <c r="AM50" s="10" t="s">
        <v>53</v>
      </c>
      <c r="AN50" s="9" t="s">
        <v>53</v>
      </c>
      <c r="AO50" s="10" t="s">
        <v>53</v>
      </c>
      <c r="AP50" s="9" t="s">
        <v>53</v>
      </c>
    </row>
    <row r="51" spans="1:42" x14ac:dyDescent="0.25">
      <c r="A51" s="9" t="s">
        <v>199</v>
      </c>
      <c r="B51" s="10" t="s">
        <v>142</v>
      </c>
      <c r="C51" s="9" t="s">
        <v>47</v>
      </c>
      <c r="D51" s="9" t="s">
        <v>105</v>
      </c>
      <c r="E51" s="9" t="s">
        <v>106</v>
      </c>
      <c r="F51" s="9" t="s">
        <v>740</v>
      </c>
      <c r="G51" s="9" t="s">
        <v>51</v>
      </c>
      <c r="H51" s="9" t="s">
        <v>200</v>
      </c>
      <c r="I51" s="11" t="s">
        <v>53</v>
      </c>
      <c r="J51" s="11" t="s">
        <v>53</v>
      </c>
      <c r="K51" s="11" t="s">
        <v>53</v>
      </c>
      <c r="L51" s="11" t="s">
        <v>53</v>
      </c>
      <c r="M51" s="11">
        <v>0</v>
      </c>
      <c r="N51" s="9" t="s">
        <v>53</v>
      </c>
      <c r="O51" s="9" t="s">
        <v>54</v>
      </c>
      <c r="P51" s="9" t="s">
        <v>53</v>
      </c>
      <c r="Q51" s="11">
        <f t="shared" si="1"/>
        <v>20549662.375718497</v>
      </c>
      <c r="R51" s="11">
        <v>0</v>
      </c>
      <c r="S51" s="11">
        <v>16682950.215399995</v>
      </c>
      <c r="T51" s="11">
        <v>0</v>
      </c>
      <c r="U51" s="9" t="s">
        <v>50</v>
      </c>
      <c r="V51" s="11">
        <v>0</v>
      </c>
      <c r="W51" s="11">
        <v>3333372.5520184999</v>
      </c>
      <c r="X51" s="9" t="s">
        <v>50</v>
      </c>
      <c r="Y51" s="11">
        <v>533339.60829999985</v>
      </c>
      <c r="Z51" s="11">
        <v>0</v>
      </c>
      <c r="AA51" s="9" t="s">
        <v>50</v>
      </c>
      <c r="AB51" s="11">
        <v>0</v>
      </c>
      <c r="AC51" s="11">
        <v>0</v>
      </c>
      <c r="AD51" s="9" t="s">
        <v>50</v>
      </c>
      <c r="AE51" s="11">
        <v>0</v>
      </c>
      <c r="AF51" s="9">
        <v>0</v>
      </c>
      <c r="AG51" s="9" t="s">
        <v>50</v>
      </c>
      <c r="AH51" s="11">
        <v>0</v>
      </c>
      <c r="AI51" s="11">
        <v>0</v>
      </c>
      <c r="AJ51" s="9" t="s">
        <v>50</v>
      </c>
      <c r="AK51" s="11">
        <v>0</v>
      </c>
      <c r="AL51" s="11">
        <v>0</v>
      </c>
      <c r="AM51" s="10" t="s">
        <v>53</v>
      </c>
      <c r="AN51" s="9" t="s">
        <v>53</v>
      </c>
      <c r="AO51" s="10" t="s">
        <v>53</v>
      </c>
      <c r="AP51" s="9" t="s">
        <v>53</v>
      </c>
    </row>
    <row r="52" spans="1:42" x14ac:dyDescent="0.25">
      <c r="A52" s="9" t="s">
        <v>201</v>
      </c>
      <c r="B52" s="10" t="s">
        <v>142</v>
      </c>
      <c r="C52" s="9" t="s">
        <v>47</v>
      </c>
      <c r="D52" s="9" t="s">
        <v>105</v>
      </c>
      <c r="E52" s="9" t="s">
        <v>106</v>
      </c>
      <c r="F52" s="9" t="s">
        <v>740</v>
      </c>
      <c r="G52" s="9" t="s">
        <v>51</v>
      </c>
      <c r="H52" s="9" t="s">
        <v>202</v>
      </c>
      <c r="I52" s="11" t="s">
        <v>53</v>
      </c>
      <c r="J52" s="11" t="s">
        <v>53</v>
      </c>
      <c r="K52" s="11" t="s">
        <v>53</v>
      </c>
      <c r="L52" s="11" t="s">
        <v>53</v>
      </c>
      <c r="M52" s="11">
        <v>0</v>
      </c>
      <c r="N52" s="9" t="s">
        <v>53</v>
      </c>
      <c r="O52" s="9" t="s">
        <v>203</v>
      </c>
      <c r="P52" s="9" t="s">
        <v>204</v>
      </c>
      <c r="Q52" s="11">
        <f t="shared" si="1"/>
        <v>936940.41719999991</v>
      </c>
      <c r="R52" s="11">
        <v>0</v>
      </c>
      <c r="S52" s="11">
        <v>0</v>
      </c>
      <c r="T52" s="11">
        <v>807707.25619999995</v>
      </c>
      <c r="U52" s="9" t="s">
        <v>55</v>
      </c>
      <c r="V52" s="11">
        <v>129233.16099999999</v>
      </c>
      <c r="W52" s="11">
        <v>0</v>
      </c>
      <c r="X52" s="9" t="s">
        <v>50</v>
      </c>
      <c r="Y52" s="11">
        <v>0</v>
      </c>
      <c r="Z52" s="11">
        <v>0</v>
      </c>
      <c r="AA52" s="9" t="s">
        <v>50</v>
      </c>
      <c r="AB52" s="11">
        <v>0</v>
      </c>
      <c r="AC52" s="11">
        <v>0</v>
      </c>
      <c r="AD52" s="9" t="s">
        <v>50</v>
      </c>
      <c r="AE52" s="11">
        <v>0</v>
      </c>
      <c r="AF52" s="9">
        <v>0</v>
      </c>
      <c r="AG52" s="9" t="s">
        <v>50</v>
      </c>
      <c r="AH52" s="11">
        <v>0</v>
      </c>
      <c r="AI52" s="11">
        <v>0</v>
      </c>
      <c r="AJ52" s="9" t="s">
        <v>50</v>
      </c>
      <c r="AK52" s="11">
        <v>0</v>
      </c>
      <c r="AL52" s="11">
        <v>0</v>
      </c>
      <c r="AM52" s="10" t="s">
        <v>53</v>
      </c>
      <c r="AN52" s="9" t="s">
        <v>53</v>
      </c>
      <c r="AO52" s="10" t="s">
        <v>53</v>
      </c>
      <c r="AP52" s="9" t="s">
        <v>53</v>
      </c>
    </row>
    <row r="53" spans="1:42" x14ac:dyDescent="0.25">
      <c r="A53" s="9" t="s">
        <v>205</v>
      </c>
      <c r="B53" s="10" t="s">
        <v>142</v>
      </c>
      <c r="C53" s="9" t="s">
        <v>47</v>
      </c>
      <c r="D53" s="9" t="s">
        <v>105</v>
      </c>
      <c r="E53" s="9" t="s">
        <v>106</v>
      </c>
      <c r="F53" s="9" t="s">
        <v>740</v>
      </c>
      <c r="G53" s="9" t="s">
        <v>51</v>
      </c>
      <c r="H53" s="9" t="s">
        <v>206</v>
      </c>
      <c r="I53" s="11" t="s">
        <v>53</v>
      </c>
      <c r="J53" s="11" t="s">
        <v>53</v>
      </c>
      <c r="K53" s="11" t="s">
        <v>53</v>
      </c>
      <c r="L53" s="11" t="s">
        <v>53</v>
      </c>
      <c r="M53" s="11">
        <v>0</v>
      </c>
      <c r="N53" s="9" t="s">
        <v>53</v>
      </c>
      <c r="O53" s="9" t="s">
        <v>54</v>
      </c>
      <c r="P53" s="9" t="s">
        <v>53</v>
      </c>
      <c r="Q53" s="11">
        <f t="shared" si="1"/>
        <v>15733888.606594998</v>
      </c>
      <c r="R53" s="11">
        <v>0</v>
      </c>
      <c r="S53" s="11">
        <v>13244375.999999998</v>
      </c>
      <c r="T53" s="11">
        <v>0</v>
      </c>
      <c r="U53" s="9" t="s">
        <v>50</v>
      </c>
      <c r="V53" s="11">
        <v>0</v>
      </c>
      <c r="W53" s="11">
        <v>2146131.557395</v>
      </c>
      <c r="X53" s="9" t="s">
        <v>55</v>
      </c>
      <c r="Y53" s="11">
        <v>343381.04920000001</v>
      </c>
      <c r="Z53" s="11">
        <v>0</v>
      </c>
      <c r="AA53" s="9" t="s">
        <v>50</v>
      </c>
      <c r="AB53" s="11">
        <v>0</v>
      </c>
      <c r="AC53" s="11">
        <v>0</v>
      </c>
      <c r="AD53" s="9" t="s">
        <v>50</v>
      </c>
      <c r="AE53" s="11">
        <v>0</v>
      </c>
      <c r="AF53" s="9">
        <v>0</v>
      </c>
      <c r="AG53" s="9" t="s">
        <v>50</v>
      </c>
      <c r="AH53" s="11">
        <v>0</v>
      </c>
      <c r="AI53" s="11">
        <v>0</v>
      </c>
      <c r="AJ53" s="9" t="s">
        <v>50</v>
      </c>
      <c r="AK53" s="11">
        <v>0</v>
      </c>
      <c r="AL53" s="11">
        <v>0</v>
      </c>
      <c r="AM53" s="10" t="s">
        <v>53</v>
      </c>
      <c r="AN53" s="9" t="s">
        <v>53</v>
      </c>
      <c r="AO53" s="10" t="s">
        <v>53</v>
      </c>
      <c r="AP53" s="9" t="s">
        <v>53</v>
      </c>
    </row>
    <row r="54" spans="1:42" x14ac:dyDescent="0.25">
      <c r="A54" s="9" t="s">
        <v>207</v>
      </c>
      <c r="B54" s="10" t="s">
        <v>142</v>
      </c>
      <c r="C54" s="9" t="s">
        <v>47</v>
      </c>
      <c r="D54" s="9" t="s">
        <v>105</v>
      </c>
      <c r="E54" s="9" t="s">
        <v>106</v>
      </c>
      <c r="F54" s="9" t="s">
        <v>740</v>
      </c>
      <c r="G54" s="9" t="s">
        <v>57</v>
      </c>
      <c r="H54" s="9" t="s">
        <v>53</v>
      </c>
      <c r="I54" s="11" t="s">
        <v>208</v>
      </c>
      <c r="J54" s="11" t="s">
        <v>53</v>
      </c>
      <c r="K54" s="11" t="s">
        <v>209</v>
      </c>
      <c r="L54" s="11" t="s">
        <v>142</v>
      </c>
      <c r="M54" s="11">
        <v>401352.66</v>
      </c>
      <c r="N54" s="9" t="s">
        <v>61</v>
      </c>
      <c r="O54" s="9" t="s">
        <v>210</v>
      </c>
      <c r="P54" s="9" t="s">
        <v>211</v>
      </c>
      <c r="Q54" s="11">
        <f t="shared" si="1"/>
        <v>-114404.58</v>
      </c>
      <c r="R54" s="11">
        <v>0</v>
      </c>
      <c r="S54" s="11">
        <v>-114404.58</v>
      </c>
      <c r="T54" s="11">
        <v>0</v>
      </c>
      <c r="U54" s="9" t="s">
        <v>50</v>
      </c>
      <c r="V54" s="11">
        <v>0</v>
      </c>
      <c r="W54" s="11">
        <v>0</v>
      </c>
      <c r="X54" s="9" t="s">
        <v>50</v>
      </c>
      <c r="Y54" s="11">
        <v>0</v>
      </c>
      <c r="Z54" s="11">
        <v>0</v>
      </c>
      <c r="AA54" s="9" t="s">
        <v>50</v>
      </c>
      <c r="AB54" s="11">
        <v>0</v>
      </c>
      <c r="AC54" s="11">
        <v>0</v>
      </c>
      <c r="AD54" s="9" t="s">
        <v>50</v>
      </c>
      <c r="AE54" s="11">
        <v>0</v>
      </c>
      <c r="AF54" s="9">
        <v>0</v>
      </c>
      <c r="AG54" s="9" t="s">
        <v>50</v>
      </c>
      <c r="AH54" s="11">
        <v>0</v>
      </c>
      <c r="AI54" s="11">
        <v>0</v>
      </c>
      <c r="AJ54" s="9" t="s">
        <v>50</v>
      </c>
      <c r="AK54" s="11">
        <v>0</v>
      </c>
      <c r="AL54" s="11">
        <v>0</v>
      </c>
      <c r="AM54" s="10" t="s">
        <v>53</v>
      </c>
      <c r="AN54" s="9" t="s">
        <v>53</v>
      </c>
      <c r="AO54" s="10" t="s">
        <v>53</v>
      </c>
      <c r="AP54" s="9" t="s">
        <v>53</v>
      </c>
    </row>
    <row r="55" spans="1:42" x14ac:dyDescent="0.25">
      <c r="A55" s="9" t="s">
        <v>212</v>
      </c>
      <c r="B55" s="10" t="s">
        <v>142</v>
      </c>
      <c r="C55" s="9" t="s">
        <v>47</v>
      </c>
      <c r="D55" s="9" t="s">
        <v>105</v>
      </c>
      <c r="E55" s="9" t="s">
        <v>106</v>
      </c>
      <c r="F55" s="9" t="s">
        <v>740</v>
      </c>
      <c r="G55" s="9" t="s">
        <v>57</v>
      </c>
      <c r="H55" s="9" t="s">
        <v>53</v>
      </c>
      <c r="I55" s="11" t="s">
        <v>213</v>
      </c>
      <c r="J55" s="11" t="s">
        <v>53</v>
      </c>
      <c r="K55" s="11" t="s">
        <v>214</v>
      </c>
      <c r="L55" s="11" t="s">
        <v>46</v>
      </c>
      <c r="M55" s="11">
        <v>218900.94</v>
      </c>
      <c r="N55" s="9" t="s">
        <v>61</v>
      </c>
      <c r="O55" s="9" t="s">
        <v>215</v>
      </c>
      <c r="P55" s="9" t="s">
        <v>216</v>
      </c>
      <c r="Q55" s="11">
        <f t="shared" si="1"/>
        <v>-207872</v>
      </c>
      <c r="R55" s="11">
        <v>0</v>
      </c>
      <c r="S55" s="11">
        <v>0</v>
      </c>
      <c r="T55" s="11">
        <v>0</v>
      </c>
      <c r="U55" s="9" t="s">
        <v>50</v>
      </c>
      <c r="V55" s="11">
        <v>0</v>
      </c>
      <c r="W55" s="11">
        <v>-179200</v>
      </c>
      <c r="X55" s="9" t="s">
        <v>55</v>
      </c>
      <c r="Y55" s="11">
        <v>-28672</v>
      </c>
      <c r="Z55" s="11">
        <v>0</v>
      </c>
      <c r="AA55" s="9" t="s">
        <v>50</v>
      </c>
      <c r="AB55" s="11">
        <v>0</v>
      </c>
      <c r="AC55" s="11">
        <v>0</v>
      </c>
      <c r="AD55" s="9" t="s">
        <v>50</v>
      </c>
      <c r="AE55" s="11">
        <v>0</v>
      </c>
      <c r="AF55" s="9">
        <v>0</v>
      </c>
      <c r="AG55" s="9" t="s">
        <v>50</v>
      </c>
      <c r="AH55" s="11">
        <v>0</v>
      </c>
      <c r="AI55" s="11">
        <v>0</v>
      </c>
      <c r="AJ55" s="9" t="s">
        <v>50</v>
      </c>
      <c r="AK55" s="11">
        <v>0</v>
      </c>
      <c r="AL55" s="11">
        <v>0</v>
      </c>
      <c r="AM55" s="10" t="s">
        <v>53</v>
      </c>
      <c r="AN55" s="9" t="s">
        <v>53</v>
      </c>
      <c r="AO55" s="10" t="s">
        <v>53</v>
      </c>
      <c r="AP55" s="9" t="s">
        <v>53</v>
      </c>
    </row>
    <row r="56" spans="1:42" x14ac:dyDescent="0.25">
      <c r="A56" s="9" t="s">
        <v>217</v>
      </c>
      <c r="B56" s="10" t="s">
        <v>142</v>
      </c>
      <c r="C56" s="9" t="s">
        <v>47</v>
      </c>
      <c r="D56" s="9" t="s">
        <v>109</v>
      </c>
      <c r="E56" s="9" t="s">
        <v>110</v>
      </c>
      <c r="F56" s="9" t="s">
        <v>746</v>
      </c>
      <c r="G56" s="9" t="s">
        <v>51</v>
      </c>
      <c r="H56" s="9" t="s">
        <v>218</v>
      </c>
      <c r="I56" s="11" t="s">
        <v>53</v>
      </c>
      <c r="J56" s="11" t="s">
        <v>53</v>
      </c>
      <c r="K56" s="11" t="s">
        <v>53</v>
      </c>
      <c r="L56" s="11" t="s">
        <v>53</v>
      </c>
      <c r="M56" s="11">
        <v>0</v>
      </c>
      <c r="N56" s="9" t="s">
        <v>53</v>
      </c>
      <c r="O56" s="9" t="s">
        <v>54</v>
      </c>
      <c r="P56" s="9" t="s">
        <v>53</v>
      </c>
      <c r="Q56" s="11">
        <f t="shared" si="1"/>
        <v>31662383.672962498</v>
      </c>
      <c r="R56" s="11">
        <v>0</v>
      </c>
      <c r="S56" s="11">
        <f>23429913.7689+352000.21</f>
        <v>23781913.9789</v>
      </c>
      <c r="T56" s="11">
        <v>0</v>
      </c>
      <c r="U56" s="9" t="s">
        <v>50</v>
      </c>
      <c r="V56" s="11">
        <v>0</v>
      </c>
      <c r="W56" s="11">
        <v>6793508.3569624992</v>
      </c>
      <c r="X56" s="9" t="s">
        <v>50</v>
      </c>
      <c r="Y56" s="11">
        <v>1086961.3370999997</v>
      </c>
      <c r="Z56" s="11">
        <v>0</v>
      </c>
      <c r="AA56" s="9" t="s">
        <v>50</v>
      </c>
      <c r="AB56" s="11">
        <v>0</v>
      </c>
      <c r="AC56" s="11">
        <v>0</v>
      </c>
      <c r="AD56" s="9" t="s">
        <v>50</v>
      </c>
      <c r="AE56" s="11">
        <v>0</v>
      </c>
      <c r="AF56" s="9">
        <v>0</v>
      </c>
      <c r="AG56" s="9" t="s">
        <v>50</v>
      </c>
      <c r="AH56" s="11">
        <v>0</v>
      </c>
      <c r="AI56" s="11">
        <v>0</v>
      </c>
      <c r="AJ56" s="9" t="s">
        <v>50</v>
      </c>
      <c r="AK56" s="11">
        <v>0</v>
      </c>
      <c r="AL56" s="11">
        <v>0</v>
      </c>
      <c r="AM56" s="10" t="s">
        <v>53</v>
      </c>
      <c r="AN56" s="9" t="s">
        <v>53</v>
      </c>
      <c r="AO56" s="10" t="s">
        <v>53</v>
      </c>
      <c r="AP56" s="9" t="s">
        <v>53</v>
      </c>
    </row>
    <row r="57" spans="1:42" x14ac:dyDescent="0.25">
      <c r="A57" s="9" t="s">
        <v>219</v>
      </c>
      <c r="B57" s="10" t="s">
        <v>142</v>
      </c>
      <c r="C57" s="9" t="s">
        <v>47</v>
      </c>
      <c r="D57" s="9" t="s">
        <v>117</v>
      </c>
      <c r="E57" s="9" t="s">
        <v>118</v>
      </c>
      <c r="F57" s="9" t="s">
        <v>753</v>
      </c>
      <c r="G57" s="9" t="s">
        <v>51</v>
      </c>
      <c r="H57" s="9" t="s">
        <v>220</v>
      </c>
      <c r="I57" s="11" t="s">
        <v>53</v>
      </c>
      <c r="J57" s="11" t="s">
        <v>53</v>
      </c>
      <c r="K57" s="11" t="s">
        <v>53</v>
      </c>
      <c r="L57" s="11" t="s">
        <v>53</v>
      </c>
      <c r="M57" s="11">
        <v>0</v>
      </c>
      <c r="N57" s="9" t="s">
        <v>53</v>
      </c>
      <c r="O57" s="9" t="s">
        <v>221</v>
      </c>
      <c r="P57" s="9" t="s">
        <v>222</v>
      </c>
      <c r="Q57" s="11">
        <f t="shared" si="1"/>
        <v>634157.83499999996</v>
      </c>
      <c r="R57" s="11">
        <v>0</v>
      </c>
      <c r="S57" s="11">
        <v>224909.83499999996</v>
      </c>
      <c r="T57" s="11">
        <v>0</v>
      </c>
      <c r="U57" s="9" t="s">
        <v>50</v>
      </c>
      <c r="V57" s="11">
        <v>0</v>
      </c>
      <c r="W57" s="11">
        <v>352800</v>
      </c>
      <c r="X57" s="9" t="s">
        <v>55</v>
      </c>
      <c r="Y57" s="11">
        <v>56448</v>
      </c>
      <c r="Z57" s="11">
        <v>0</v>
      </c>
      <c r="AA57" s="9" t="s">
        <v>50</v>
      </c>
      <c r="AB57" s="11">
        <v>0</v>
      </c>
      <c r="AC57" s="11">
        <v>0</v>
      </c>
      <c r="AD57" s="9" t="s">
        <v>50</v>
      </c>
      <c r="AE57" s="11">
        <v>0</v>
      </c>
      <c r="AF57" s="9">
        <v>0</v>
      </c>
      <c r="AG57" s="9" t="s">
        <v>50</v>
      </c>
      <c r="AH57" s="11">
        <v>0</v>
      </c>
      <c r="AI57" s="11">
        <v>0</v>
      </c>
      <c r="AJ57" s="9" t="s">
        <v>50</v>
      </c>
      <c r="AK57" s="11">
        <v>0</v>
      </c>
      <c r="AL57" s="11">
        <v>0</v>
      </c>
      <c r="AM57" s="10" t="s">
        <v>53</v>
      </c>
      <c r="AN57" s="9" t="s">
        <v>53</v>
      </c>
      <c r="AO57" s="10" t="s">
        <v>53</v>
      </c>
      <c r="AP57" s="9" t="s">
        <v>53</v>
      </c>
    </row>
    <row r="58" spans="1:42" x14ac:dyDescent="0.25">
      <c r="A58" s="9" t="s">
        <v>227</v>
      </c>
      <c r="B58" s="10" t="s">
        <v>142</v>
      </c>
      <c r="C58" s="9" t="s">
        <v>47</v>
      </c>
      <c r="D58" s="9" t="s">
        <v>704</v>
      </c>
      <c r="E58" s="9" t="s">
        <v>130</v>
      </c>
      <c r="F58" s="9" t="s">
        <v>775</v>
      </c>
      <c r="G58" s="9" t="s">
        <v>51</v>
      </c>
      <c r="H58" s="9" t="s">
        <v>228</v>
      </c>
      <c r="I58" s="11" t="s">
        <v>53</v>
      </c>
      <c r="J58" s="11" t="s">
        <v>53</v>
      </c>
      <c r="K58" s="11" t="s">
        <v>53</v>
      </c>
      <c r="L58" s="11" t="s">
        <v>53</v>
      </c>
      <c r="M58" s="11">
        <v>0</v>
      </c>
      <c r="N58" s="9" t="s">
        <v>53</v>
      </c>
      <c r="O58" s="9" t="s">
        <v>54</v>
      </c>
      <c r="P58" s="9" t="s">
        <v>53</v>
      </c>
      <c r="Q58" s="11">
        <f t="shared" si="1"/>
        <v>4790123.751600001</v>
      </c>
      <c r="R58" s="11">
        <v>0</v>
      </c>
      <c r="S58" s="11">
        <v>4566839.1100000013</v>
      </c>
      <c r="T58" s="11">
        <v>0</v>
      </c>
      <c r="U58" s="9" t="s">
        <v>50</v>
      </c>
      <c r="V58" s="11">
        <v>0</v>
      </c>
      <c r="W58" s="11">
        <v>192486.76</v>
      </c>
      <c r="X58" s="9" t="s">
        <v>50</v>
      </c>
      <c r="Y58" s="11">
        <v>30797.881600000001</v>
      </c>
      <c r="Z58" s="11">
        <v>0</v>
      </c>
      <c r="AA58" s="9" t="s">
        <v>50</v>
      </c>
      <c r="AB58" s="11">
        <v>0</v>
      </c>
      <c r="AC58" s="11">
        <v>0</v>
      </c>
      <c r="AD58" s="9" t="s">
        <v>50</v>
      </c>
      <c r="AE58" s="11">
        <v>0</v>
      </c>
      <c r="AF58" s="9">
        <v>0</v>
      </c>
      <c r="AG58" s="9" t="s">
        <v>50</v>
      </c>
      <c r="AH58" s="11">
        <v>0</v>
      </c>
      <c r="AI58" s="11">
        <v>0</v>
      </c>
      <c r="AJ58" s="9" t="s">
        <v>50</v>
      </c>
      <c r="AK58" s="11">
        <v>0</v>
      </c>
      <c r="AL58" s="11">
        <v>0</v>
      </c>
      <c r="AM58" s="10" t="s">
        <v>53</v>
      </c>
      <c r="AN58" s="9" t="s">
        <v>53</v>
      </c>
      <c r="AO58" s="10" t="s">
        <v>53</v>
      </c>
      <c r="AP58" s="9" t="s">
        <v>53</v>
      </c>
    </row>
    <row r="59" spans="1:42" x14ac:dyDescent="0.25">
      <c r="A59" s="9" t="s">
        <v>229</v>
      </c>
      <c r="B59" s="10" t="s">
        <v>142</v>
      </c>
      <c r="C59" s="9" t="s">
        <v>47</v>
      </c>
      <c r="D59" s="9" t="s">
        <v>704</v>
      </c>
      <c r="E59" s="9" t="s">
        <v>130</v>
      </c>
      <c r="F59" s="9" t="s">
        <v>775</v>
      </c>
      <c r="G59" s="9" t="s">
        <v>51</v>
      </c>
      <c r="H59" s="9" t="s">
        <v>230</v>
      </c>
      <c r="I59" s="11" t="s">
        <v>53</v>
      </c>
      <c r="J59" s="11" t="s">
        <v>53</v>
      </c>
      <c r="K59" s="11" t="s">
        <v>53</v>
      </c>
      <c r="L59" s="11" t="s">
        <v>53</v>
      </c>
      <c r="M59" s="11">
        <v>0</v>
      </c>
      <c r="N59" s="9" t="s">
        <v>53</v>
      </c>
      <c r="O59" s="9" t="s">
        <v>54</v>
      </c>
      <c r="P59" s="9" t="s">
        <v>53</v>
      </c>
      <c r="Q59" s="11">
        <f t="shared" si="1"/>
        <v>25357705.135399997</v>
      </c>
      <c r="R59" s="11">
        <v>0</v>
      </c>
      <c r="S59" s="11">
        <v>24777118.244999997</v>
      </c>
      <c r="T59" s="11">
        <v>0</v>
      </c>
      <c r="U59" s="9" t="s">
        <v>50</v>
      </c>
      <c r="V59" s="11">
        <v>0</v>
      </c>
      <c r="W59" s="11">
        <v>500505.94</v>
      </c>
      <c r="X59" s="9" t="s">
        <v>50</v>
      </c>
      <c r="Y59" s="11">
        <v>80080.950400000002</v>
      </c>
      <c r="Z59" s="11">
        <v>0</v>
      </c>
      <c r="AA59" s="9" t="s">
        <v>50</v>
      </c>
      <c r="AB59" s="11">
        <v>0</v>
      </c>
      <c r="AC59" s="11">
        <v>0</v>
      </c>
      <c r="AD59" s="9" t="s">
        <v>50</v>
      </c>
      <c r="AE59" s="11">
        <v>0</v>
      </c>
      <c r="AF59" s="9">
        <v>0</v>
      </c>
      <c r="AG59" s="9" t="s">
        <v>50</v>
      </c>
      <c r="AH59" s="11">
        <v>0</v>
      </c>
      <c r="AI59" s="11">
        <v>0</v>
      </c>
      <c r="AJ59" s="9" t="s">
        <v>50</v>
      </c>
      <c r="AK59" s="11">
        <v>0</v>
      </c>
      <c r="AL59" s="11">
        <v>0</v>
      </c>
      <c r="AM59" s="10" t="s">
        <v>53</v>
      </c>
      <c r="AN59" s="9" t="s">
        <v>53</v>
      </c>
      <c r="AO59" s="10" t="s">
        <v>53</v>
      </c>
      <c r="AP59" s="9" t="s">
        <v>53</v>
      </c>
    </row>
    <row r="60" spans="1:42" x14ac:dyDescent="0.25">
      <c r="A60" s="9" t="s">
        <v>231</v>
      </c>
      <c r="B60" s="10" t="s">
        <v>142</v>
      </c>
      <c r="C60" s="9" t="s">
        <v>47</v>
      </c>
      <c r="D60" s="9" t="s">
        <v>704</v>
      </c>
      <c r="E60" s="9" t="s">
        <v>130</v>
      </c>
      <c r="F60" s="9" t="s">
        <v>775</v>
      </c>
      <c r="G60" s="9" t="s">
        <v>51</v>
      </c>
      <c r="H60" s="9" t="s">
        <v>232</v>
      </c>
      <c r="I60" s="11" t="s">
        <v>53</v>
      </c>
      <c r="J60" s="11" t="s">
        <v>53</v>
      </c>
      <c r="K60" s="11" t="s">
        <v>53</v>
      </c>
      <c r="L60" s="11" t="s">
        <v>53</v>
      </c>
      <c r="M60" s="11">
        <v>0</v>
      </c>
      <c r="N60" s="9" t="s">
        <v>53</v>
      </c>
      <c r="O60" s="9" t="s">
        <v>54</v>
      </c>
      <c r="P60" s="9" t="s">
        <v>53</v>
      </c>
      <c r="Q60" s="11">
        <f t="shared" si="1"/>
        <v>20714365.076199997</v>
      </c>
      <c r="R60" s="11">
        <v>0</v>
      </c>
      <c r="S60" s="11">
        <v>20030995.237399999</v>
      </c>
      <c r="T60" s="11">
        <v>0</v>
      </c>
      <c r="U60" s="9" t="s">
        <v>50</v>
      </c>
      <c r="V60" s="11">
        <v>0</v>
      </c>
      <c r="W60" s="11">
        <v>589111.93000000005</v>
      </c>
      <c r="X60" s="9" t="s">
        <v>50</v>
      </c>
      <c r="Y60" s="11">
        <v>94257.90879999999</v>
      </c>
      <c r="Z60" s="11">
        <v>0</v>
      </c>
      <c r="AA60" s="9" t="s">
        <v>50</v>
      </c>
      <c r="AB60" s="11">
        <v>0</v>
      </c>
      <c r="AC60" s="11">
        <v>0</v>
      </c>
      <c r="AD60" s="9" t="s">
        <v>50</v>
      </c>
      <c r="AE60" s="11">
        <v>0</v>
      </c>
      <c r="AF60" s="9">
        <v>0</v>
      </c>
      <c r="AG60" s="9" t="s">
        <v>50</v>
      </c>
      <c r="AH60" s="11">
        <v>0</v>
      </c>
      <c r="AI60" s="11">
        <v>0</v>
      </c>
      <c r="AJ60" s="9" t="s">
        <v>50</v>
      </c>
      <c r="AK60" s="11">
        <v>0</v>
      </c>
      <c r="AL60" s="11">
        <v>0</v>
      </c>
      <c r="AM60" s="10" t="s">
        <v>53</v>
      </c>
      <c r="AN60" s="9" t="s">
        <v>53</v>
      </c>
      <c r="AO60" s="10" t="s">
        <v>53</v>
      </c>
      <c r="AP60" s="9" t="s">
        <v>53</v>
      </c>
    </row>
    <row r="61" spans="1:42" x14ac:dyDescent="0.25">
      <c r="A61" s="9" t="s">
        <v>237</v>
      </c>
      <c r="B61" s="10" t="s">
        <v>142</v>
      </c>
      <c r="C61" s="9" t="s">
        <v>47</v>
      </c>
      <c r="D61" s="9" t="s">
        <v>704</v>
      </c>
      <c r="E61" s="9" t="s">
        <v>130</v>
      </c>
      <c r="F61" s="9" t="s">
        <v>775</v>
      </c>
      <c r="G61" s="9" t="s">
        <v>57</v>
      </c>
      <c r="H61" s="9" t="s">
        <v>53</v>
      </c>
      <c r="I61" s="11" t="s">
        <v>238</v>
      </c>
      <c r="J61" s="11" t="s">
        <v>53</v>
      </c>
      <c r="K61" s="11" t="s">
        <v>239</v>
      </c>
      <c r="L61" s="11" t="s">
        <v>240</v>
      </c>
      <c r="M61" s="11">
        <v>21111.7</v>
      </c>
      <c r="N61" s="9" t="s">
        <v>61</v>
      </c>
      <c r="O61" s="9" t="s">
        <v>241</v>
      </c>
      <c r="P61" s="9" t="s">
        <v>242</v>
      </c>
      <c r="Q61" s="11">
        <f t="shared" si="1"/>
        <v>-756594.08499999996</v>
      </c>
      <c r="R61" s="11">
        <v>0</v>
      </c>
      <c r="S61" s="11">
        <v>-756594.08499999996</v>
      </c>
      <c r="T61" s="11">
        <v>0</v>
      </c>
      <c r="U61" s="9" t="s">
        <v>50</v>
      </c>
      <c r="V61" s="11">
        <v>0</v>
      </c>
      <c r="W61" s="11">
        <v>0</v>
      </c>
      <c r="X61" s="9" t="s">
        <v>50</v>
      </c>
      <c r="Y61" s="11">
        <v>0</v>
      </c>
      <c r="Z61" s="11">
        <v>0</v>
      </c>
      <c r="AA61" s="9" t="s">
        <v>50</v>
      </c>
      <c r="AB61" s="11">
        <v>0</v>
      </c>
      <c r="AC61" s="11">
        <v>0</v>
      </c>
      <c r="AD61" s="9" t="s">
        <v>50</v>
      </c>
      <c r="AE61" s="11">
        <v>0</v>
      </c>
      <c r="AF61" s="9">
        <v>0</v>
      </c>
      <c r="AG61" s="9" t="s">
        <v>50</v>
      </c>
      <c r="AH61" s="11">
        <v>0</v>
      </c>
      <c r="AI61" s="11">
        <v>0</v>
      </c>
      <c r="AJ61" s="9" t="s">
        <v>50</v>
      </c>
      <c r="AK61" s="11">
        <v>0</v>
      </c>
      <c r="AL61" s="11">
        <v>0</v>
      </c>
      <c r="AM61" s="10" t="s">
        <v>53</v>
      </c>
      <c r="AN61" s="9" t="s">
        <v>53</v>
      </c>
      <c r="AO61" s="10" t="s">
        <v>53</v>
      </c>
      <c r="AP61" s="9" t="s">
        <v>53</v>
      </c>
    </row>
    <row r="62" spans="1:42" x14ac:dyDescent="0.25">
      <c r="A62" s="9" t="s">
        <v>223</v>
      </c>
      <c r="B62" s="10" t="s">
        <v>142</v>
      </c>
      <c r="C62" s="9" t="s">
        <v>47</v>
      </c>
      <c r="D62" s="9" t="s">
        <v>121</v>
      </c>
      <c r="E62" s="9" t="s">
        <v>122</v>
      </c>
      <c r="F62" s="9" t="s">
        <v>761</v>
      </c>
      <c r="G62" s="9" t="s">
        <v>51</v>
      </c>
      <c r="H62" s="9" t="s">
        <v>224</v>
      </c>
      <c r="I62" s="11" t="s">
        <v>53</v>
      </c>
      <c r="J62" s="11" t="s">
        <v>53</v>
      </c>
      <c r="K62" s="11" t="s">
        <v>53</v>
      </c>
      <c r="L62" s="11" t="s">
        <v>53</v>
      </c>
      <c r="M62" s="11">
        <v>0</v>
      </c>
      <c r="N62" s="9" t="s">
        <v>53</v>
      </c>
      <c r="O62" s="9" t="s">
        <v>54</v>
      </c>
      <c r="P62" s="9" t="s">
        <v>53</v>
      </c>
      <c r="Q62" s="11">
        <f t="shared" si="1"/>
        <v>1573544.0579999997</v>
      </c>
      <c r="R62" s="11">
        <v>0</v>
      </c>
      <c r="S62" s="11">
        <v>560445.23999999976</v>
      </c>
      <c r="T62" s="11">
        <v>0</v>
      </c>
      <c r="U62" s="9" t="s">
        <v>50</v>
      </c>
      <c r="V62" s="11">
        <v>0</v>
      </c>
      <c r="W62" s="11">
        <v>873361.05</v>
      </c>
      <c r="X62" s="9" t="s">
        <v>55</v>
      </c>
      <c r="Y62" s="11">
        <v>139737.76800000001</v>
      </c>
      <c r="Z62" s="11">
        <v>0</v>
      </c>
      <c r="AA62" s="9" t="s">
        <v>50</v>
      </c>
      <c r="AB62" s="11">
        <v>0</v>
      </c>
      <c r="AC62" s="11">
        <v>0</v>
      </c>
      <c r="AD62" s="9" t="s">
        <v>50</v>
      </c>
      <c r="AE62" s="11">
        <v>0</v>
      </c>
      <c r="AF62" s="9">
        <v>0</v>
      </c>
      <c r="AG62" s="9" t="s">
        <v>50</v>
      </c>
      <c r="AH62" s="11">
        <v>0</v>
      </c>
      <c r="AI62" s="11">
        <v>0</v>
      </c>
      <c r="AJ62" s="9" t="s">
        <v>50</v>
      </c>
      <c r="AK62" s="11">
        <v>0</v>
      </c>
      <c r="AL62" s="11">
        <v>0</v>
      </c>
      <c r="AM62" s="10" t="s">
        <v>53</v>
      </c>
      <c r="AN62" s="9" t="s">
        <v>53</v>
      </c>
      <c r="AO62" s="10" t="s">
        <v>53</v>
      </c>
      <c r="AP62" s="9" t="s">
        <v>53</v>
      </c>
    </row>
    <row r="63" spans="1:42" x14ac:dyDescent="0.25">
      <c r="A63" s="9" t="s">
        <v>225</v>
      </c>
      <c r="B63" s="10" t="s">
        <v>142</v>
      </c>
      <c r="C63" s="9" t="s">
        <v>47</v>
      </c>
      <c r="D63" s="9" t="s">
        <v>125</v>
      </c>
      <c r="E63" s="9" t="s">
        <v>126</v>
      </c>
      <c r="F63" s="9" t="s">
        <v>768</v>
      </c>
      <c r="G63" s="9" t="s">
        <v>51</v>
      </c>
      <c r="H63" s="9" t="s">
        <v>226</v>
      </c>
      <c r="I63" s="11" t="s">
        <v>53</v>
      </c>
      <c r="J63" s="11" t="s">
        <v>53</v>
      </c>
      <c r="K63" s="11" t="s">
        <v>53</v>
      </c>
      <c r="L63" s="11" t="s">
        <v>53</v>
      </c>
      <c r="M63" s="11">
        <v>0</v>
      </c>
      <c r="N63" s="9" t="s">
        <v>53</v>
      </c>
      <c r="O63" s="9" t="s">
        <v>54</v>
      </c>
      <c r="P63" s="9" t="s">
        <v>53</v>
      </c>
      <c r="Q63" s="11">
        <f t="shared" si="1"/>
        <v>29266686.339494001</v>
      </c>
      <c r="R63" s="11">
        <v>0</v>
      </c>
      <c r="S63" s="11">
        <v>25060165.079400003</v>
      </c>
      <c r="T63" s="11">
        <v>0</v>
      </c>
      <c r="U63" s="9" t="s">
        <v>50</v>
      </c>
      <c r="V63" s="11">
        <v>0</v>
      </c>
      <c r="W63" s="11">
        <v>3626311.4310939997</v>
      </c>
      <c r="X63" s="9" t="s">
        <v>55</v>
      </c>
      <c r="Y63" s="11">
        <v>580209.82899999991</v>
      </c>
      <c r="Z63" s="11">
        <v>0</v>
      </c>
      <c r="AA63" s="9" t="s">
        <v>50</v>
      </c>
      <c r="AB63" s="11">
        <v>0</v>
      </c>
      <c r="AC63" s="11">
        <v>0</v>
      </c>
      <c r="AD63" s="9" t="s">
        <v>50</v>
      </c>
      <c r="AE63" s="11">
        <v>0</v>
      </c>
      <c r="AF63" s="9">
        <v>0</v>
      </c>
      <c r="AG63" s="9" t="s">
        <v>50</v>
      </c>
      <c r="AH63" s="11">
        <v>0</v>
      </c>
      <c r="AI63" s="11">
        <v>0</v>
      </c>
      <c r="AJ63" s="9" t="s">
        <v>50</v>
      </c>
      <c r="AK63" s="11">
        <v>0</v>
      </c>
      <c r="AL63" s="11">
        <v>0</v>
      </c>
      <c r="AM63" s="10" t="s">
        <v>53</v>
      </c>
      <c r="AN63" s="9" t="s">
        <v>53</v>
      </c>
      <c r="AO63" s="10" t="s">
        <v>53</v>
      </c>
      <c r="AP63" s="9" t="s">
        <v>53</v>
      </c>
    </row>
    <row r="64" spans="1:42" x14ac:dyDescent="0.25">
      <c r="A64" s="9" t="s">
        <v>247</v>
      </c>
      <c r="B64" s="10" t="s">
        <v>248</v>
      </c>
      <c r="C64" s="9" t="s">
        <v>47</v>
      </c>
      <c r="D64" s="9" t="s">
        <v>48</v>
      </c>
      <c r="E64" s="9" t="s">
        <v>49</v>
      </c>
      <c r="F64" s="9" t="s">
        <v>707</v>
      </c>
      <c r="G64" s="9" t="s">
        <v>51</v>
      </c>
      <c r="H64" s="9" t="s">
        <v>249</v>
      </c>
      <c r="I64" s="11" t="s">
        <v>53</v>
      </c>
      <c r="J64" s="11" t="s">
        <v>53</v>
      </c>
      <c r="K64" s="11" t="s">
        <v>53</v>
      </c>
      <c r="L64" s="11" t="s">
        <v>53</v>
      </c>
      <c r="M64" s="11">
        <v>0</v>
      </c>
      <c r="N64" s="9" t="s">
        <v>53</v>
      </c>
      <c r="O64" s="9" t="s">
        <v>54</v>
      </c>
      <c r="P64" s="9" t="s">
        <v>53</v>
      </c>
      <c r="Q64" s="11">
        <f t="shared" si="1"/>
        <v>51975720.252900004</v>
      </c>
      <c r="R64" s="11">
        <v>0</v>
      </c>
      <c r="S64" s="11">
        <v>41369640.090000004</v>
      </c>
      <c r="T64" s="11">
        <v>0</v>
      </c>
      <c r="U64" s="9" t="s">
        <v>50</v>
      </c>
      <c r="V64" s="11">
        <v>0</v>
      </c>
      <c r="W64" s="11">
        <v>9143172.5544000007</v>
      </c>
      <c r="X64" s="9" t="s">
        <v>50</v>
      </c>
      <c r="Y64" s="11">
        <v>1462907.6085000001</v>
      </c>
      <c r="Z64" s="11">
        <v>0</v>
      </c>
      <c r="AA64" s="9" t="s">
        <v>50</v>
      </c>
      <c r="AB64" s="11">
        <v>0</v>
      </c>
      <c r="AC64" s="11">
        <v>0</v>
      </c>
      <c r="AD64" s="9" t="s">
        <v>50</v>
      </c>
      <c r="AE64" s="11">
        <v>0</v>
      </c>
      <c r="AF64" s="9">
        <v>0</v>
      </c>
      <c r="AG64" s="9" t="s">
        <v>50</v>
      </c>
      <c r="AH64" s="11">
        <v>0</v>
      </c>
      <c r="AI64" s="11">
        <v>0</v>
      </c>
      <c r="AJ64" s="9" t="s">
        <v>50</v>
      </c>
      <c r="AK64" s="11">
        <v>0</v>
      </c>
      <c r="AL64" s="11">
        <v>0</v>
      </c>
      <c r="AM64" s="10" t="s">
        <v>53</v>
      </c>
      <c r="AN64" s="9" t="s">
        <v>53</v>
      </c>
      <c r="AO64" s="10" t="s">
        <v>53</v>
      </c>
      <c r="AP64" s="9" t="s">
        <v>53</v>
      </c>
    </row>
    <row r="65" spans="1:42" x14ac:dyDescent="0.25">
      <c r="A65" s="9" t="s">
        <v>247</v>
      </c>
      <c r="B65" s="10" t="s">
        <v>248</v>
      </c>
      <c r="C65" s="9" t="s">
        <v>47</v>
      </c>
      <c r="D65" s="9" t="s">
        <v>65</v>
      </c>
      <c r="E65" s="9" t="s">
        <v>796</v>
      </c>
      <c r="F65" s="9" t="s">
        <v>946</v>
      </c>
      <c r="G65" s="9" t="s">
        <v>51</v>
      </c>
      <c r="H65" s="9" t="s">
        <v>1225</v>
      </c>
      <c r="I65" s="11" t="s">
        <v>53</v>
      </c>
      <c r="J65" s="11" t="s">
        <v>53</v>
      </c>
      <c r="K65" s="11" t="s">
        <v>53</v>
      </c>
      <c r="L65" s="11" t="s">
        <v>53</v>
      </c>
      <c r="M65" s="11">
        <v>0</v>
      </c>
      <c r="N65" s="9" t="s">
        <v>53</v>
      </c>
      <c r="O65" s="9" t="s">
        <v>54</v>
      </c>
      <c r="P65" s="9" t="s">
        <v>53</v>
      </c>
      <c r="Q65" s="11">
        <f>SUM(S65:X65)</f>
        <v>25084224.670000002</v>
      </c>
      <c r="R65" s="11">
        <v>0</v>
      </c>
      <c r="S65" s="11">
        <f>25294344.67-210120</f>
        <v>25084224.670000002</v>
      </c>
      <c r="T65" s="11">
        <v>0</v>
      </c>
      <c r="U65" s="9" t="s">
        <v>50</v>
      </c>
      <c r="V65" s="11">
        <v>0</v>
      </c>
      <c r="W65" s="11"/>
      <c r="X65" s="9" t="s">
        <v>50</v>
      </c>
      <c r="Y65" s="11"/>
      <c r="Z65" s="11">
        <v>0</v>
      </c>
      <c r="AA65" s="9" t="s">
        <v>50</v>
      </c>
      <c r="AB65" s="11">
        <v>0</v>
      </c>
      <c r="AC65" s="11">
        <v>0</v>
      </c>
      <c r="AD65" s="9" t="s">
        <v>50</v>
      </c>
      <c r="AE65" s="11">
        <v>0</v>
      </c>
      <c r="AF65" s="9">
        <v>0</v>
      </c>
      <c r="AG65" s="9" t="s">
        <v>50</v>
      </c>
      <c r="AH65" s="11">
        <v>0</v>
      </c>
      <c r="AI65" s="11">
        <v>0</v>
      </c>
      <c r="AJ65" s="9" t="s">
        <v>50</v>
      </c>
      <c r="AK65" s="11">
        <v>0</v>
      </c>
      <c r="AL65" s="11">
        <v>0</v>
      </c>
      <c r="AM65" s="10" t="s">
        <v>53</v>
      </c>
      <c r="AN65" s="9" t="s">
        <v>53</v>
      </c>
      <c r="AO65" s="10" t="s">
        <v>53</v>
      </c>
      <c r="AP65" s="9" t="s">
        <v>53</v>
      </c>
    </row>
    <row r="66" spans="1:42" x14ac:dyDescent="0.25">
      <c r="A66" s="9" t="s">
        <v>250</v>
      </c>
      <c r="B66" s="10" t="s">
        <v>248</v>
      </c>
      <c r="C66" s="9" t="s">
        <v>47</v>
      </c>
      <c r="D66" s="9" t="s">
        <v>65</v>
      </c>
      <c r="E66" s="9" t="s">
        <v>66</v>
      </c>
      <c r="F66" s="9" t="s">
        <v>714</v>
      </c>
      <c r="G66" s="9" t="s">
        <v>51</v>
      </c>
      <c r="H66" s="9" t="s">
        <v>251</v>
      </c>
      <c r="I66" s="11" t="s">
        <v>53</v>
      </c>
      <c r="J66" s="11" t="s">
        <v>53</v>
      </c>
      <c r="K66" s="11" t="s">
        <v>53</v>
      </c>
      <c r="L66" s="11" t="s">
        <v>53</v>
      </c>
      <c r="M66" s="11">
        <v>0</v>
      </c>
      <c r="N66" s="9" t="s">
        <v>53</v>
      </c>
      <c r="O66" s="9" t="s">
        <v>54</v>
      </c>
      <c r="P66" s="9" t="s">
        <v>53</v>
      </c>
      <c r="Q66" s="11">
        <f t="shared" ref="Q66:Q93" si="2">SUM(S66:AL66)</f>
        <v>75234322.29820019</v>
      </c>
      <c r="R66" s="11">
        <v>0</v>
      </c>
      <c r="S66" s="11">
        <v>59068328.979999997</v>
      </c>
      <c r="T66" s="11">
        <v>0</v>
      </c>
      <c r="U66" s="9" t="s">
        <v>50</v>
      </c>
      <c r="V66" s="11">
        <v>0</v>
      </c>
      <c r="W66" s="11">
        <v>13936201.136300169</v>
      </c>
      <c r="X66" s="9" t="s">
        <v>55</v>
      </c>
      <c r="Y66" s="11">
        <v>2229792.18190003</v>
      </c>
      <c r="Z66" s="11">
        <v>0</v>
      </c>
      <c r="AA66" s="9" t="s">
        <v>50</v>
      </c>
      <c r="AB66" s="11">
        <v>0</v>
      </c>
      <c r="AC66" s="11">
        <v>0</v>
      </c>
      <c r="AD66" s="9" t="s">
        <v>50</v>
      </c>
      <c r="AE66" s="11">
        <v>0</v>
      </c>
      <c r="AF66" s="9">
        <v>0</v>
      </c>
      <c r="AG66" s="9" t="s">
        <v>50</v>
      </c>
      <c r="AH66" s="11">
        <v>0</v>
      </c>
      <c r="AI66" s="11">
        <v>0</v>
      </c>
      <c r="AJ66" s="9" t="s">
        <v>50</v>
      </c>
      <c r="AK66" s="11">
        <v>0</v>
      </c>
      <c r="AL66" s="11">
        <v>0</v>
      </c>
      <c r="AM66" s="10" t="s">
        <v>53</v>
      </c>
      <c r="AN66" s="9" t="s">
        <v>53</v>
      </c>
      <c r="AO66" s="10" t="s">
        <v>53</v>
      </c>
      <c r="AP66" s="9" t="s">
        <v>53</v>
      </c>
    </row>
    <row r="67" spans="1:42" x14ac:dyDescent="0.25">
      <c r="A67" s="9" t="s">
        <v>252</v>
      </c>
      <c r="B67" s="10" t="s">
        <v>248</v>
      </c>
      <c r="C67" s="9" t="s">
        <v>47</v>
      </c>
      <c r="D67" s="9" t="s">
        <v>69</v>
      </c>
      <c r="E67" s="9" t="s">
        <v>70</v>
      </c>
      <c r="F67" s="9" t="s">
        <v>721</v>
      </c>
      <c r="G67" s="9" t="s">
        <v>51</v>
      </c>
      <c r="H67" s="9" t="s">
        <v>253</v>
      </c>
      <c r="I67" s="11" t="s">
        <v>53</v>
      </c>
      <c r="J67" s="11" t="s">
        <v>53</v>
      </c>
      <c r="K67" s="11" t="s">
        <v>53</v>
      </c>
      <c r="L67" s="11" t="s">
        <v>53</v>
      </c>
      <c r="M67" s="11">
        <v>0</v>
      </c>
      <c r="N67" s="9" t="s">
        <v>53</v>
      </c>
      <c r="O67" s="9" t="s">
        <v>54</v>
      </c>
      <c r="P67" s="9" t="s">
        <v>53</v>
      </c>
      <c r="Q67" s="11">
        <f t="shared" si="2"/>
        <v>24613277.916700006</v>
      </c>
      <c r="R67" s="11">
        <v>0</v>
      </c>
      <c r="S67" s="11">
        <v>19963394.361000005</v>
      </c>
      <c r="T67" s="11">
        <v>0</v>
      </c>
      <c r="U67" s="9" t="s">
        <v>50</v>
      </c>
      <c r="V67" s="11">
        <v>0</v>
      </c>
      <c r="W67" s="11">
        <v>4008520.3066999996</v>
      </c>
      <c r="X67" s="9" t="s">
        <v>55</v>
      </c>
      <c r="Y67" s="11">
        <v>641363.24899999995</v>
      </c>
      <c r="Z67" s="11">
        <v>0</v>
      </c>
      <c r="AA67" s="9" t="s">
        <v>50</v>
      </c>
      <c r="AB67" s="11">
        <v>0</v>
      </c>
      <c r="AC67" s="11">
        <v>0</v>
      </c>
      <c r="AD67" s="9" t="s">
        <v>50</v>
      </c>
      <c r="AE67" s="11">
        <v>0</v>
      </c>
      <c r="AF67" s="9">
        <v>0</v>
      </c>
      <c r="AG67" s="9" t="s">
        <v>50</v>
      </c>
      <c r="AH67" s="11">
        <v>0</v>
      </c>
      <c r="AI67" s="11">
        <v>0</v>
      </c>
      <c r="AJ67" s="9" t="s">
        <v>50</v>
      </c>
      <c r="AK67" s="11">
        <v>0</v>
      </c>
      <c r="AL67" s="11">
        <v>0</v>
      </c>
      <c r="AM67" s="10" t="s">
        <v>53</v>
      </c>
      <c r="AN67" s="9" t="s">
        <v>53</v>
      </c>
      <c r="AO67" s="10" t="s">
        <v>53</v>
      </c>
      <c r="AP67" s="9" t="s">
        <v>53</v>
      </c>
    </row>
    <row r="68" spans="1:42" x14ac:dyDescent="0.25">
      <c r="A68" s="9" t="s">
        <v>254</v>
      </c>
      <c r="B68" s="10" t="s">
        <v>248</v>
      </c>
      <c r="C68" s="9" t="s">
        <v>47</v>
      </c>
      <c r="D68" s="9" t="s">
        <v>69</v>
      </c>
      <c r="E68" s="9" t="s">
        <v>70</v>
      </c>
      <c r="F68" s="9" t="s">
        <v>721</v>
      </c>
      <c r="G68" s="9" t="s">
        <v>51</v>
      </c>
      <c r="H68" s="9" t="s">
        <v>255</v>
      </c>
      <c r="I68" s="11" t="s">
        <v>53</v>
      </c>
      <c r="J68" s="11" t="s">
        <v>53</v>
      </c>
      <c r="K68" s="11" t="s">
        <v>53</v>
      </c>
      <c r="L68" s="11" t="s">
        <v>53</v>
      </c>
      <c r="M68" s="11">
        <v>0</v>
      </c>
      <c r="N68" s="9" t="s">
        <v>53</v>
      </c>
      <c r="O68" s="9" t="s">
        <v>256</v>
      </c>
      <c r="P68" s="9" t="s">
        <v>257</v>
      </c>
      <c r="Q68" s="11">
        <f t="shared" si="2"/>
        <v>642527.16559988004</v>
      </c>
      <c r="R68" s="11">
        <v>0</v>
      </c>
      <c r="S68" s="11">
        <v>577774.91000002006</v>
      </c>
      <c r="T68" s="11">
        <v>55820.909999850002</v>
      </c>
      <c r="U68" s="9" t="s">
        <v>55</v>
      </c>
      <c r="V68" s="11">
        <v>8931.3456000099995</v>
      </c>
      <c r="W68" s="11">
        <v>0</v>
      </c>
      <c r="X68" s="9" t="s">
        <v>50</v>
      </c>
      <c r="Y68" s="11">
        <v>0</v>
      </c>
      <c r="Z68" s="11">
        <v>0</v>
      </c>
      <c r="AA68" s="9" t="s">
        <v>50</v>
      </c>
      <c r="AB68" s="11">
        <v>0</v>
      </c>
      <c r="AC68" s="11">
        <v>0</v>
      </c>
      <c r="AD68" s="9" t="s">
        <v>50</v>
      </c>
      <c r="AE68" s="11">
        <v>0</v>
      </c>
      <c r="AF68" s="9">
        <v>0</v>
      </c>
      <c r="AG68" s="9" t="s">
        <v>50</v>
      </c>
      <c r="AH68" s="11">
        <v>0</v>
      </c>
      <c r="AI68" s="11">
        <v>0</v>
      </c>
      <c r="AJ68" s="9" t="s">
        <v>50</v>
      </c>
      <c r="AK68" s="11">
        <v>0</v>
      </c>
      <c r="AL68" s="11">
        <v>0</v>
      </c>
      <c r="AM68" s="10" t="s">
        <v>53</v>
      </c>
      <c r="AN68" s="9" t="s">
        <v>53</v>
      </c>
      <c r="AO68" s="10" t="s">
        <v>53</v>
      </c>
      <c r="AP68" s="9" t="s">
        <v>53</v>
      </c>
    </row>
    <row r="69" spans="1:42" x14ac:dyDescent="0.25">
      <c r="A69" s="9" t="s">
        <v>258</v>
      </c>
      <c r="B69" s="10" t="s">
        <v>248</v>
      </c>
      <c r="C69" s="9" t="s">
        <v>47</v>
      </c>
      <c r="D69" s="9" t="s">
        <v>69</v>
      </c>
      <c r="E69" s="9" t="s">
        <v>70</v>
      </c>
      <c r="F69" s="9" t="s">
        <v>721</v>
      </c>
      <c r="G69" s="9" t="s">
        <v>51</v>
      </c>
      <c r="H69" s="9" t="s">
        <v>259</v>
      </c>
      <c r="I69" s="11" t="s">
        <v>53</v>
      </c>
      <c r="J69" s="11" t="s">
        <v>53</v>
      </c>
      <c r="K69" s="11" t="s">
        <v>53</v>
      </c>
      <c r="L69" s="11" t="s">
        <v>53</v>
      </c>
      <c r="M69" s="11">
        <v>0</v>
      </c>
      <c r="N69" s="9" t="s">
        <v>53</v>
      </c>
      <c r="O69" s="9" t="s">
        <v>54</v>
      </c>
      <c r="P69" s="9" t="s">
        <v>53</v>
      </c>
      <c r="Q69" s="11">
        <f t="shared" si="2"/>
        <v>30148668.481350001</v>
      </c>
      <c r="R69" s="11">
        <v>0</v>
      </c>
      <c r="S69" s="11">
        <v>26428808.348900001</v>
      </c>
      <c r="T69" s="11">
        <v>0</v>
      </c>
      <c r="U69" s="9" t="s">
        <v>50</v>
      </c>
      <c r="V69" s="11">
        <v>0</v>
      </c>
      <c r="W69" s="11">
        <v>3206775.9762500003</v>
      </c>
      <c r="X69" s="9" t="s">
        <v>50</v>
      </c>
      <c r="Y69" s="11">
        <v>513084.15620000014</v>
      </c>
      <c r="Z69" s="11">
        <v>0</v>
      </c>
      <c r="AA69" s="9" t="s">
        <v>50</v>
      </c>
      <c r="AB69" s="11">
        <v>0</v>
      </c>
      <c r="AC69" s="11">
        <v>0</v>
      </c>
      <c r="AD69" s="9" t="s">
        <v>50</v>
      </c>
      <c r="AE69" s="11">
        <v>0</v>
      </c>
      <c r="AF69" s="9">
        <v>0</v>
      </c>
      <c r="AG69" s="9" t="s">
        <v>50</v>
      </c>
      <c r="AH69" s="11">
        <v>0</v>
      </c>
      <c r="AI69" s="11">
        <v>0</v>
      </c>
      <c r="AJ69" s="9" t="s">
        <v>50</v>
      </c>
      <c r="AK69" s="11">
        <v>0</v>
      </c>
      <c r="AL69" s="11">
        <v>0</v>
      </c>
      <c r="AM69" s="10" t="s">
        <v>53</v>
      </c>
      <c r="AN69" s="9" t="s">
        <v>53</v>
      </c>
      <c r="AO69" s="10" t="s">
        <v>53</v>
      </c>
      <c r="AP69" s="9" t="s">
        <v>53</v>
      </c>
    </row>
    <row r="70" spans="1:42" x14ac:dyDescent="0.25">
      <c r="A70" s="9" t="s">
        <v>260</v>
      </c>
      <c r="B70" s="10" t="s">
        <v>248</v>
      </c>
      <c r="C70" s="9" t="s">
        <v>47</v>
      </c>
      <c r="D70" s="9" t="s">
        <v>79</v>
      </c>
      <c r="E70" s="9" t="s">
        <v>80</v>
      </c>
      <c r="F70" s="9" t="s">
        <v>728</v>
      </c>
      <c r="G70" s="9" t="s">
        <v>51</v>
      </c>
      <c r="H70" s="9" t="s">
        <v>261</v>
      </c>
      <c r="I70" s="11" t="s">
        <v>53</v>
      </c>
      <c r="J70" s="11" t="s">
        <v>53</v>
      </c>
      <c r="K70" s="11" t="s">
        <v>53</v>
      </c>
      <c r="L70" s="11" t="s">
        <v>53</v>
      </c>
      <c r="M70" s="11">
        <v>0</v>
      </c>
      <c r="N70" s="9" t="s">
        <v>53</v>
      </c>
      <c r="O70" s="9" t="s">
        <v>54</v>
      </c>
      <c r="P70" s="9" t="s">
        <v>53</v>
      </c>
      <c r="Q70" s="11">
        <f t="shared" si="2"/>
        <v>58779222.358400017</v>
      </c>
      <c r="R70" s="11">
        <v>0</v>
      </c>
      <c r="S70" s="11">
        <v>45451122.188400015</v>
      </c>
      <c r="T70" s="11">
        <v>0</v>
      </c>
      <c r="U70" s="9" t="s">
        <v>50</v>
      </c>
      <c r="V70" s="11">
        <v>0</v>
      </c>
      <c r="W70" s="11">
        <v>11489741.529999999</v>
      </c>
      <c r="X70" s="9" t="s">
        <v>55</v>
      </c>
      <c r="Y70" s="11">
        <v>1838358.64</v>
      </c>
      <c r="Z70" s="11">
        <v>0</v>
      </c>
      <c r="AA70" s="9" t="s">
        <v>50</v>
      </c>
      <c r="AB70" s="11">
        <v>0</v>
      </c>
      <c r="AC70" s="11">
        <v>0</v>
      </c>
      <c r="AD70" s="9" t="s">
        <v>50</v>
      </c>
      <c r="AE70" s="11">
        <v>0</v>
      </c>
      <c r="AF70" s="9">
        <v>0</v>
      </c>
      <c r="AG70" s="9" t="s">
        <v>50</v>
      </c>
      <c r="AH70" s="11">
        <v>0</v>
      </c>
      <c r="AI70" s="11">
        <v>0</v>
      </c>
      <c r="AJ70" s="9" t="s">
        <v>50</v>
      </c>
      <c r="AK70" s="11">
        <v>0</v>
      </c>
      <c r="AL70" s="11">
        <v>0</v>
      </c>
      <c r="AM70" s="10" t="s">
        <v>53</v>
      </c>
      <c r="AN70" s="9" t="s">
        <v>53</v>
      </c>
      <c r="AO70" s="10" t="s">
        <v>53</v>
      </c>
      <c r="AP70" s="9" t="s">
        <v>53</v>
      </c>
    </row>
    <row r="71" spans="1:42" x14ac:dyDescent="0.25">
      <c r="A71" s="9" t="s">
        <v>262</v>
      </c>
      <c r="B71" s="10" t="s">
        <v>248</v>
      </c>
      <c r="C71" s="9" t="s">
        <v>47</v>
      </c>
      <c r="D71" s="9" t="s">
        <v>79</v>
      </c>
      <c r="E71" s="9" t="s">
        <v>80</v>
      </c>
      <c r="F71" s="9" t="s">
        <v>728</v>
      </c>
      <c r="G71" s="9" t="s">
        <v>57</v>
      </c>
      <c r="H71" s="9" t="s">
        <v>53</v>
      </c>
      <c r="I71" s="11" t="s">
        <v>263</v>
      </c>
      <c r="J71" s="11" t="s">
        <v>53</v>
      </c>
      <c r="K71" s="11" t="s">
        <v>264</v>
      </c>
      <c r="L71" s="11" t="s">
        <v>248</v>
      </c>
      <c r="M71" s="11">
        <v>1830034.22</v>
      </c>
      <c r="N71" s="9" t="s">
        <v>61</v>
      </c>
      <c r="O71" s="9" t="s">
        <v>265</v>
      </c>
      <c r="P71" s="9" t="s">
        <v>266</v>
      </c>
      <c r="Q71" s="11">
        <f t="shared" si="2"/>
        <v>-1830034.2150000001</v>
      </c>
      <c r="R71" s="11">
        <v>0</v>
      </c>
      <c r="S71" s="11">
        <v>-1739090.2150000001</v>
      </c>
      <c r="T71" s="11">
        <v>0</v>
      </c>
      <c r="U71" s="9" t="s">
        <v>50</v>
      </c>
      <c r="V71" s="11">
        <v>0</v>
      </c>
      <c r="W71" s="11">
        <v>-78400</v>
      </c>
      <c r="X71" s="9" t="s">
        <v>55</v>
      </c>
      <c r="Y71" s="11">
        <v>-12544</v>
      </c>
      <c r="Z71" s="11">
        <v>0</v>
      </c>
      <c r="AA71" s="9" t="s">
        <v>50</v>
      </c>
      <c r="AB71" s="11">
        <v>0</v>
      </c>
      <c r="AC71" s="11">
        <v>0</v>
      </c>
      <c r="AD71" s="9" t="s">
        <v>50</v>
      </c>
      <c r="AE71" s="11">
        <v>0</v>
      </c>
      <c r="AF71" s="9">
        <v>0</v>
      </c>
      <c r="AG71" s="9" t="s">
        <v>50</v>
      </c>
      <c r="AH71" s="11">
        <v>0</v>
      </c>
      <c r="AI71" s="11">
        <v>0</v>
      </c>
      <c r="AJ71" s="9" t="s">
        <v>50</v>
      </c>
      <c r="AK71" s="11">
        <v>0</v>
      </c>
      <c r="AL71" s="11">
        <v>0</v>
      </c>
      <c r="AM71" s="10" t="s">
        <v>53</v>
      </c>
      <c r="AN71" s="9" t="s">
        <v>53</v>
      </c>
      <c r="AO71" s="10" t="s">
        <v>53</v>
      </c>
      <c r="AP71" s="9" t="s">
        <v>53</v>
      </c>
    </row>
    <row r="72" spans="1:42" x14ac:dyDescent="0.25">
      <c r="A72" s="9" t="s">
        <v>267</v>
      </c>
      <c r="B72" s="10" t="s">
        <v>248</v>
      </c>
      <c r="C72" s="9" t="s">
        <v>47</v>
      </c>
      <c r="D72" s="9" t="s">
        <v>79</v>
      </c>
      <c r="E72" s="9" t="s">
        <v>80</v>
      </c>
      <c r="F72" s="9" t="s">
        <v>728</v>
      </c>
      <c r="G72" s="9" t="s">
        <v>57</v>
      </c>
      <c r="H72" s="9" t="s">
        <v>53</v>
      </c>
      <c r="I72" s="11" t="s">
        <v>268</v>
      </c>
      <c r="J72" s="11" t="s">
        <v>53</v>
      </c>
      <c r="K72" s="11" t="s">
        <v>269</v>
      </c>
      <c r="L72" s="11" t="s">
        <v>248</v>
      </c>
      <c r="M72" s="11">
        <v>192676.22</v>
      </c>
      <c r="N72" s="9" t="s">
        <v>61</v>
      </c>
      <c r="O72" s="9" t="s">
        <v>270</v>
      </c>
      <c r="P72" s="9" t="s">
        <v>271</v>
      </c>
      <c r="Q72" s="11">
        <f t="shared" si="2"/>
        <v>-55151.0052</v>
      </c>
      <c r="R72" s="11">
        <v>0</v>
      </c>
      <c r="S72" s="11">
        <v>0</v>
      </c>
      <c r="T72" s="11">
        <v>0</v>
      </c>
      <c r="U72" s="9" t="s">
        <v>50</v>
      </c>
      <c r="V72" s="11">
        <v>0</v>
      </c>
      <c r="W72" s="11">
        <v>-47543.97</v>
      </c>
      <c r="X72" s="9" t="s">
        <v>55</v>
      </c>
      <c r="Y72" s="11">
        <v>-7607.0352000000003</v>
      </c>
      <c r="Z72" s="11">
        <v>0</v>
      </c>
      <c r="AA72" s="9" t="s">
        <v>50</v>
      </c>
      <c r="AB72" s="11">
        <v>0</v>
      </c>
      <c r="AC72" s="11">
        <v>0</v>
      </c>
      <c r="AD72" s="9" t="s">
        <v>50</v>
      </c>
      <c r="AE72" s="11">
        <v>0</v>
      </c>
      <c r="AF72" s="9">
        <v>0</v>
      </c>
      <c r="AG72" s="9" t="s">
        <v>50</v>
      </c>
      <c r="AH72" s="11">
        <v>0</v>
      </c>
      <c r="AI72" s="11">
        <v>0</v>
      </c>
      <c r="AJ72" s="9" t="s">
        <v>50</v>
      </c>
      <c r="AK72" s="11">
        <v>0</v>
      </c>
      <c r="AL72" s="11">
        <v>0</v>
      </c>
      <c r="AM72" s="10" t="s">
        <v>53</v>
      </c>
      <c r="AN72" s="9" t="s">
        <v>53</v>
      </c>
      <c r="AO72" s="10" t="s">
        <v>53</v>
      </c>
      <c r="AP72" s="9" t="s">
        <v>53</v>
      </c>
    </row>
    <row r="73" spans="1:42" x14ac:dyDescent="0.25">
      <c r="A73" s="9" t="s">
        <v>336</v>
      </c>
      <c r="B73" s="10" t="s">
        <v>248</v>
      </c>
      <c r="C73" s="9" t="s">
        <v>47</v>
      </c>
      <c r="D73" s="9" t="s">
        <v>882</v>
      </c>
      <c r="E73" s="9" t="s">
        <v>139</v>
      </c>
      <c r="F73" s="9" t="s">
        <v>795</v>
      </c>
      <c r="G73" s="9" t="s">
        <v>51</v>
      </c>
      <c r="H73" s="9" t="s">
        <v>337</v>
      </c>
      <c r="I73" s="11" t="s">
        <v>53</v>
      </c>
      <c r="J73" s="11" t="s">
        <v>53</v>
      </c>
      <c r="K73" s="11" t="s">
        <v>53</v>
      </c>
      <c r="L73" s="11" t="s">
        <v>53</v>
      </c>
      <c r="M73" s="11">
        <v>0</v>
      </c>
      <c r="N73" s="9" t="s">
        <v>53</v>
      </c>
      <c r="O73" s="9" t="s">
        <v>54</v>
      </c>
      <c r="P73" s="9" t="s">
        <v>53</v>
      </c>
      <c r="Q73" s="11">
        <f t="shared" si="2"/>
        <v>444155.19799999997</v>
      </c>
      <c r="R73" s="11">
        <v>0</v>
      </c>
      <c r="S73" s="11">
        <v>405841.5</v>
      </c>
      <c r="T73" s="11">
        <v>0</v>
      </c>
      <c r="U73" s="9" t="s">
        <v>50</v>
      </c>
      <c r="V73" s="11">
        <v>0</v>
      </c>
      <c r="W73" s="11">
        <v>33029.050000000003</v>
      </c>
      <c r="X73" s="9" t="s">
        <v>50</v>
      </c>
      <c r="Y73" s="11">
        <v>5284.6480000000001</v>
      </c>
      <c r="Z73" s="11">
        <v>0</v>
      </c>
      <c r="AA73" s="9" t="s">
        <v>50</v>
      </c>
      <c r="AB73" s="11">
        <v>0</v>
      </c>
      <c r="AC73" s="11">
        <v>0</v>
      </c>
      <c r="AD73" s="9" t="s">
        <v>50</v>
      </c>
      <c r="AE73" s="11">
        <v>0</v>
      </c>
      <c r="AF73" s="9">
        <v>0</v>
      </c>
      <c r="AG73" s="9" t="s">
        <v>50</v>
      </c>
      <c r="AH73" s="11">
        <v>0</v>
      </c>
      <c r="AI73" s="11">
        <v>0</v>
      </c>
      <c r="AJ73" s="9" t="s">
        <v>50</v>
      </c>
      <c r="AK73" s="11">
        <v>0</v>
      </c>
      <c r="AL73" s="11">
        <v>0</v>
      </c>
      <c r="AM73" s="10" t="s">
        <v>53</v>
      </c>
      <c r="AN73" s="9" t="s">
        <v>53</v>
      </c>
      <c r="AO73" s="10" t="s">
        <v>53</v>
      </c>
      <c r="AP73" s="9" t="s">
        <v>53</v>
      </c>
    </row>
    <row r="74" spans="1:42" x14ac:dyDescent="0.25">
      <c r="A74" s="9" t="s">
        <v>272</v>
      </c>
      <c r="B74" s="10" t="s">
        <v>248</v>
      </c>
      <c r="C74" s="9" t="s">
        <v>47</v>
      </c>
      <c r="D74" s="9" t="s">
        <v>95</v>
      </c>
      <c r="E74" s="9" t="s">
        <v>96</v>
      </c>
      <c r="F74" s="9" t="s">
        <v>735</v>
      </c>
      <c r="G74" s="9" t="s">
        <v>51</v>
      </c>
      <c r="H74" s="9" t="s">
        <v>273</v>
      </c>
      <c r="I74" s="11" t="s">
        <v>53</v>
      </c>
      <c r="J74" s="11" t="s">
        <v>53</v>
      </c>
      <c r="K74" s="11" t="s">
        <v>53</v>
      </c>
      <c r="L74" s="11" t="s">
        <v>53</v>
      </c>
      <c r="M74" s="11">
        <v>0</v>
      </c>
      <c r="N74" s="9" t="s">
        <v>53</v>
      </c>
      <c r="O74" s="9" t="s">
        <v>54</v>
      </c>
      <c r="P74" s="9" t="s">
        <v>53</v>
      </c>
      <c r="Q74" s="11">
        <f t="shared" si="2"/>
        <v>10809960.601500003</v>
      </c>
      <c r="R74" s="11">
        <v>0</v>
      </c>
      <c r="S74" s="11">
        <v>8697883.1450000033</v>
      </c>
      <c r="T74" s="11">
        <v>0</v>
      </c>
      <c r="U74" s="9" t="s">
        <v>50</v>
      </c>
      <c r="V74" s="11">
        <v>0</v>
      </c>
      <c r="W74" s="11">
        <v>1820756.4279999998</v>
      </c>
      <c r="X74" s="9" t="s">
        <v>50</v>
      </c>
      <c r="Y74" s="11">
        <v>291321.02849999996</v>
      </c>
      <c r="Z74" s="11">
        <v>0</v>
      </c>
      <c r="AA74" s="9" t="s">
        <v>50</v>
      </c>
      <c r="AB74" s="11">
        <v>0</v>
      </c>
      <c r="AC74" s="11">
        <v>0</v>
      </c>
      <c r="AD74" s="9" t="s">
        <v>50</v>
      </c>
      <c r="AE74" s="11">
        <v>0</v>
      </c>
      <c r="AF74" s="9">
        <v>0</v>
      </c>
      <c r="AG74" s="9" t="s">
        <v>50</v>
      </c>
      <c r="AH74" s="11">
        <v>0</v>
      </c>
      <c r="AI74" s="11">
        <v>0</v>
      </c>
      <c r="AJ74" s="9" t="s">
        <v>50</v>
      </c>
      <c r="AK74" s="11">
        <v>0</v>
      </c>
      <c r="AL74" s="11">
        <v>0</v>
      </c>
      <c r="AM74" s="10" t="s">
        <v>53</v>
      </c>
      <c r="AN74" s="9" t="s">
        <v>53</v>
      </c>
      <c r="AO74" s="10" t="s">
        <v>53</v>
      </c>
      <c r="AP74" s="9" t="s">
        <v>53</v>
      </c>
    </row>
    <row r="75" spans="1:42" x14ac:dyDescent="0.25">
      <c r="A75" s="9" t="s">
        <v>274</v>
      </c>
      <c r="B75" s="10" t="s">
        <v>248</v>
      </c>
      <c r="C75" s="9" t="s">
        <v>47</v>
      </c>
      <c r="D75" s="9" t="s">
        <v>95</v>
      </c>
      <c r="E75" s="9" t="s">
        <v>96</v>
      </c>
      <c r="F75" s="9" t="s">
        <v>735</v>
      </c>
      <c r="G75" s="9" t="s">
        <v>51</v>
      </c>
      <c r="H75" s="9" t="s">
        <v>275</v>
      </c>
      <c r="I75" s="11" t="s">
        <v>53</v>
      </c>
      <c r="J75" s="11" t="s">
        <v>53</v>
      </c>
      <c r="K75" s="11" t="s">
        <v>53</v>
      </c>
      <c r="L75" s="11" t="s">
        <v>53</v>
      </c>
      <c r="M75" s="11">
        <v>0</v>
      </c>
      <c r="N75" s="9" t="s">
        <v>53</v>
      </c>
      <c r="O75" s="9" t="s">
        <v>276</v>
      </c>
      <c r="P75" s="9" t="s">
        <v>277</v>
      </c>
      <c r="Q75" s="11">
        <f t="shared" si="2"/>
        <v>443295.55</v>
      </c>
      <c r="R75" s="11">
        <v>0</v>
      </c>
      <c r="S75" s="11">
        <v>443295.55</v>
      </c>
      <c r="T75" s="11">
        <v>0</v>
      </c>
      <c r="U75" s="9" t="s">
        <v>50</v>
      </c>
      <c r="V75" s="11">
        <v>0</v>
      </c>
      <c r="W75" s="11">
        <v>0</v>
      </c>
      <c r="X75" s="9" t="s">
        <v>50</v>
      </c>
      <c r="Y75" s="11">
        <v>0</v>
      </c>
      <c r="Z75" s="11">
        <v>0</v>
      </c>
      <c r="AA75" s="9" t="s">
        <v>50</v>
      </c>
      <c r="AB75" s="11">
        <v>0</v>
      </c>
      <c r="AC75" s="11">
        <v>0</v>
      </c>
      <c r="AD75" s="9" t="s">
        <v>50</v>
      </c>
      <c r="AE75" s="11">
        <v>0</v>
      </c>
      <c r="AF75" s="9">
        <v>0</v>
      </c>
      <c r="AG75" s="9" t="s">
        <v>50</v>
      </c>
      <c r="AH75" s="11">
        <v>0</v>
      </c>
      <c r="AI75" s="11">
        <v>0</v>
      </c>
      <c r="AJ75" s="9" t="s">
        <v>50</v>
      </c>
      <c r="AK75" s="11">
        <v>0</v>
      </c>
      <c r="AL75" s="11">
        <v>0</v>
      </c>
      <c r="AM75" s="10" t="s">
        <v>53</v>
      </c>
      <c r="AN75" s="9" t="s">
        <v>53</v>
      </c>
      <c r="AO75" s="10" t="s">
        <v>53</v>
      </c>
      <c r="AP75" s="9" t="s">
        <v>53</v>
      </c>
    </row>
    <row r="76" spans="1:42" x14ac:dyDescent="0.25">
      <c r="A76" s="9" t="s">
        <v>278</v>
      </c>
      <c r="B76" s="10" t="s">
        <v>248</v>
      </c>
      <c r="C76" s="9" t="s">
        <v>47</v>
      </c>
      <c r="D76" s="9" t="s">
        <v>95</v>
      </c>
      <c r="E76" s="9" t="s">
        <v>96</v>
      </c>
      <c r="F76" s="9" t="s">
        <v>735</v>
      </c>
      <c r="G76" s="9" t="s">
        <v>51</v>
      </c>
      <c r="H76" s="9" t="s">
        <v>279</v>
      </c>
      <c r="I76" s="11" t="s">
        <v>53</v>
      </c>
      <c r="J76" s="11" t="s">
        <v>53</v>
      </c>
      <c r="K76" s="11" t="s">
        <v>53</v>
      </c>
      <c r="L76" s="11" t="s">
        <v>53</v>
      </c>
      <c r="M76" s="11">
        <v>0</v>
      </c>
      <c r="N76" s="9" t="s">
        <v>53</v>
      </c>
      <c r="O76" s="9" t="s">
        <v>54</v>
      </c>
      <c r="P76" s="9" t="s">
        <v>53</v>
      </c>
      <c r="Q76" s="11">
        <f t="shared" si="2"/>
        <v>51750719.083450004</v>
      </c>
      <c r="R76" s="11">
        <v>0</v>
      </c>
      <c r="S76" s="11">
        <v>39655474.990000002</v>
      </c>
      <c r="T76" s="11">
        <v>0</v>
      </c>
      <c r="U76" s="9" t="s">
        <v>50</v>
      </c>
      <c r="V76" s="11">
        <v>0</v>
      </c>
      <c r="W76" s="11">
        <v>10426934.563349996</v>
      </c>
      <c r="X76" s="9" t="s">
        <v>55</v>
      </c>
      <c r="Y76" s="11">
        <v>1668309.5300999996</v>
      </c>
      <c r="Z76" s="11">
        <v>0</v>
      </c>
      <c r="AA76" s="9" t="s">
        <v>50</v>
      </c>
      <c r="AB76" s="11">
        <v>0</v>
      </c>
      <c r="AC76" s="11">
        <v>0</v>
      </c>
      <c r="AD76" s="9" t="s">
        <v>50</v>
      </c>
      <c r="AE76" s="11">
        <v>0</v>
      </c>
      <c r="AF76" s="9">
        <v>0</v>
      </c>
      <c r="AG76" s="9" t="s">
        <v>50</v>
      </c>
      <c r="AH76" s="11">
        <v>0</v>
      </c>
      <c r="AI76" s="11">
        <v>0</v>
      </c>
      <c r="AJ76" s="9" t="s">
        <v>50</v>
      </c>
      <c r="AK76" s="11">
        <v>0</v>
      </c>
      <c r="AL76" s="11">
        <v>0</v>
      </c>
      <c r="AM76" s="10" t="s">
        <v>53</v>
      </c>
      <c r="AN76" s="9" t="s">
        <v>53</v>
      </c>
      <c r="AO76" s="10" t="s">
        <v>53</v>
      </c>
      <c r="AP76" s="9" t="s">
        <v>53</v>
      </c>
    </row>
    <row r="77" spans="1:42" x14ac:dyDescent="0.25">
      <c r="A77" s="9" t="s">
        <v>280</v>
      </c>
      <c r="B77" s="10" t="s">
        <v>248</v>
      </c>
      <c r="C77" s="9" t="s">
        <v>47</v>
      </c>
      <c r="D77" s="9" t="s">
        <v>105</v>
      </c>
      <c r="E77" s="9" t="s">
        <v>106</v>
      </c>
      <c r="F77" s="9" t="s">
        <v>741</v>
      </c>
      <c r="G77" s="9" t="s">
        <v>51</v>
      </c>
      <c r="H77" s="9" t="s">
        <v>281</v>
      </c>
      <c r="I77" s="11" t="s">
        <v>53</v>
      </c>
      <c r="J77" s="11" t="s">
        <v>53</v>
      </c>
      <c r="K77" s="11" t="s">
        <v>53</v>
      </c>
      <c r="L77" s="11" t="s">
        <v>53</v>
      </c>
      <c r="M77" s="11">
        <v>0</v>
      </c>
      <c r="N77" s="9" t="s">
        <v>53</v>
      </c>
      <c r="O77" s="9" t="s">
        <v>54</v>
      </c>
      <c r="P77" s="9" t="s">
        <v>53</v>
      </c>
      <c r="Q77" s="11">
        <f t="shared" si="2"/>
        <v>29069027.117199998</v>
      </c>
      <c r="R77" s="11">
        <v>0</v>
      </c>
      <c r="S77" s="11">
        <f>22742056.8594+89594.86</f>
        <v>22831651.7194</v>
      </c>
      <c r="T77" s="11">
        <v>0</v>
      </c>
      <c r="U77" s="9" t="s">
        <v>50</v>
      </c>
      <c r="V77" s="11">
        <v>0</v>
      </c>
      <c r="W77" s="11">
        <v>5377047.7568000006</v>
      </c>
      <c r="X77" s="9" t="s">
        <v>50</v>
      </c>
      <c r="Y77" s="11">
        <v>860327.64099999995</v>
      </c>
      <c r="Z77" s="11">
        <v>0</v>
      </c>
      <c r="AA77" s="9" t="s">
        <v>50</v>
      </c>
      <c r="AB77" s="11">
        <v>0</v>
      </c>
      <c r="AC77" s="11">
        <v>0</v>
      </c>
      <c r="AD77" s="9" t="s">
        <v>50</v>
      </c>
      <c r="AE77" s="11">
        <v>0</v>
      </c>
      <c r="AF77" s="9">
        <v>0</v>
      </c>
      <c r="AG77" s="9" t="s">
        <v>50</v>
      </c>
      <c r="AH77" s="11">
        <v>0</v>
      </c>
      <c r="AI77" s="11">
        <v>0</v>
      </c>
      <c r="AJ77" s="9" t="s">
        <v>50</v>
      </c>
      <c r="AK77" s="11">
        <v>0</v>
      </c>
      <c r="AL77" s="11">
        <v>0</v>
      </c>
      <c r="AM77" s="10" t="s">
        <v>53</v>
      </c>
      <c r="AN77" s="9" t="s">
        <v>53</v>
      </c>
      <c r="AO77" s="10" t="s">
        <v>53</v>
      </c>
      <c r="AP77" s="9" t="s">
        <v>53</v>
      </c>
    </row>
    <row r="78" spans="1:42" x14ac:dyDescent="0.25">
      <c r="A78" s="9" t="s">
        <v>282</v>
      </c>
      <c r="B78" s="10" t="s">
        <v>248</v>
      </c>
      <c r="C78" s="9" t="s">
        <v>47</v>
      </c>
      <c r="D78" s="9" t="s">
        <v>105</v>
      </c>
      <c r="E78" s="9" t="s">
        <v>106</v>
      </c>
      <c r="F78" s="9" t="s">
        <v>741</v>
      </c>
      <c r="G78" s="9" t="s">
        <v>51</v>
      </c>
      <c r="H78" s="9" t="s">
        <v>283</v>
      </c>
      <c r="I78" s="11" t="s">
        <v>53</v>
      </c>
      <c r="J78" s="11" t="s">
        <v>53</v>
      </c>
      <c r="K78" s="11" t="s">
        <v>53</v>
      </c>
      <c r="L78" s="11" t="s">
        <v>53</v>
      </c>
      <c r="M78" s="11">
        <v>0</v>
      </c>
      <c r="N78" s="9" t="s">
        <v>53</v>
      </c>
      <c r="O78" s="9" t="s">
        <v>284</v>
      </c>
      <c r="P78" s="9" t="s">
        <v>285</v>
      </c>
      <c r="Q78" s="11">
        <f t="shared" si="2"/>
        <v>152894.03</v>
      </c>
      <c r="R78" s="11">
        <v>0</v>
      </c>
      <c r="S78" s="11">
        <v>152894.03</v>
      </c>
      <c r="T78" s="11">
        <v>0</v>
      </c>
      <c r="U78" s="9" t="s">
        <v>50</v>
      </c>
      <c r="V78" s="11">
        <v>0</v>
      </c>
      <c r="W78" s="11">
        <v>0</v>
      </c>
      <c r="X78" s="9" t="s">
        <v>50</v>
      </c>
      <c r="Y78" s="11">
        <v>0</v>
      </c>
      <c r="Z78" s="11">
        <v>0</v>
      </c>
      <c r="AA78" s="9" t="s">
        <v>50</v>
      </c>
      <c r="AB78" s="11">
        <v>0</v>
      </c>
      <c r="AC78" s="11">
        <v>0</v>
      </c>
      <c r="AD78" s="9" t="s">
        <v>50</v>
      </c>
      <c r="AE78" s="11">
        <v>0</v>
      </c>
      <c r="AF78" s="9">
        <v>0</v>
      </c>
      <c r="AG78" s="9" t="s">
        <v>50</v>
      </c>
      <c r="AH78" s="11">
        <v>0</v>
      </c>
      <c r="AI78" s="11">
        <v>0</v>
      </c>
      <c r="AJ78" s="9" t="s">
        <v>50</v>
      </c>
      <c r="AK78" s="11">
        <v>0</v>
      </c>
      <c r="AL78" s="11">
        <v>0</v>
      </c>
      <c r="AM78" s="10" t="s">
        <v>53</v>
      </c>
      <c r="AN78" s="9" t="s">
        <v>53</v>
      </c>
      <c r="AO78" s="10" t="s">
        <v>53</v>
      </c>
      <c r="AP78" s="9" t="s">
        <v>53</v>
      </c>
    </row>
    <row r="79" spans="1:42" x14ac:dyDescent="0.25">
      <c r="A79" s="9" t="s">
        <v>286</v>
      </c>
      <c r="B79" s="10" t="s">
        <v>248</v>
      </c>
      <c r="C79" s="9" t="s">
        <v>47</v>
      </c>
      <c r="D79" s="9" t="s">
        <v>105</v>
      </c>
      <c r="E79" s="9" t="s">
        <v>106</v>
      </c>
      <c r="F79" s="9" t="s">
        <v>741</v>
      </c>
      <c r="G79" s="9" t="s">
        <v>51</v>
      </c>
      <c r="H79" s="9" t="s">
        <v>287</v>
      </c>
      <c r="I79" s="11" t="s">
        <v>53</v>
      </c>
      <c r="J79" s="11" t="s">
        <v>53</v>
      </c>
      <c r="K79" s="11" t="s">
        <v>53</v>
      </c>
      <c r="L79" s="11" t="s">
        <v>53</v>
      </c>
      <c r="M79" s="11">
        <v>0</v>
      </c>
      <c r="N79" s="9" t="s">
        <v>53</v>
      </c>
      <c r="O79" s="9" t="s">
        <v>54</v>
      </c>
      <c r="P79" s="9" t="s">
        <v>53</v>
      </c>
      <c r="Q79" s="11">
        <f t="shared" si="2"/>
        <v>639074.61360000004</v>
      </c>
      <c r="R79" s="11">
        <v>0</v>
      </c>
      <c r="S79" s="11">
        <v>551276.00000000012</v>
      </c>
      <c r="T79" s="11">
        <v>0</v>
      </c>
      <c r="U79" s="9" t="s">
        <v>50</v>
      </c>
      <c r="V79" s="11">
        <v>0</v>
      </c>
      <c r="W79" s="11">
        <v>75688.460000000006</v>
      </c>
      <c r="X79" s="9" t="s">
        <v>50</v>
      </c>
      <c r="Y79" s="11">
        <v>12110.1536</v>
      </c>
      <c r="Z79" s="11">
        <v>0</v>
      </c>
      <c r="AA79" s="9" t="s">
        <v>50</v>
      </c>
      <c r="AB79" s="11">
        <v>0</v>
      </c>
      <c r="AC79" s="11">
        <v>0</v>
      </c>
      <c r="AD79" s="9" t="s">
        <v>50</v>
      </c>
      <c r="AE79" s="11">
        <v>0</v>
      </c>
      <c r="AF79" s="9">
        <v>0</v>
      </c>
      <c r="AG79" s="9" t="s">
        <v>50</v>
      </c>
      <c r="AH79" s="11">
        <v>0</v>
      </c>
      <c r="AI79" s="11">
        <v>0</v>
      </c>
      <c r="AJ79" s="9" t="s">
        <v>50</v>
      </c>
      <c r="AK79" s="11">
        <v>0</v>
      </c>
      <c r="AL79" s="11">
        <v>0</v>
      </c>
      <c r="AM79" s="10" t="s">
        <v>53</v>
      </c>
      <c r="AN79" s="9" t="s">
        <v>53</v>
      </c>
      <c r="AO79" s="10" t="s">
        <v>53</v>
      </c>
      <c r="AP79" s="9" t="s">
        <v>53</v>
      </c>
    </row>
    <row r="80" spans="1:42" x14ac:dyDescent="0.25">
      <c r="A80" s="9" t="s">
        <v>288</v>
      </c>
      <c r="B80" s="10" t="s">
        <v>248</v>
      </c>
      <c r="C80" s="9" t="s">
        <v>47</v>
      </c>
      <c r="D80" s="9" t="s">
        <v>105</v>
      </c>
      <c r="E80" s="9" t="s">
        <v>106</v>
      </c>
      <c r="F80" s="9" t="s">
        <v>741</v>
      </c>
      <c r="G80" s="9" t="s">
        <v>51</v>
      </c>
      <c r="H80" s="9" t="s">
        <v>289</v>
      </c>
      <c r="I80" s="11" t="s">
        <v>53</v>
      </c>
      <c r="J80" s="11" t="s">
        <v>53</v>
      </c>
      <c r="K80" s="11" t="s">
        <v>53</v>
      </c>
      <c r="L80" s="11" t="s">
        <v>53</v>
      </c>
      <c r="M80" s="11">
        <v>0</v>
      </c>
      <c r="N80" s="9" t="s">
        <v>53</v>
      </c>
      <c r="O80" s="9" t="s">
        <v>290</v>
      </c>
      <c r="P80" s="9" t="s">
        <v>291</v>
      </c>
      <c r="Q80" s="11">
        <f t="shared" si="2"/>
        <v>1805335.4711</v>
      </c>
      <c r="R80" s="11">
        <v>0</v>
      </c>
      <c r="S80" s="11">
        <v>1478911.4711</v>
      </c>
      <c r="T80" s="11">
        <v>281400</v>
      </c>
      <c r="U80" s="9" t="s">
        <v>55</v>
      </c>
      <c r="V80" s="11">
        <v>45024</v>
      </c>
      <c r="W80" s="11">
        <v>0</v>
      </c>
      <c r="X80" s="9" t="s">
        <v>50</v>
      </c>
      <c r="Y80" s="11">
        <v>0</v>
      </c>
      <c r="Z80" s="11">
        <v>0</v>
      </c>
      <c r="AA80" s="9" t="s">
        <v>50</v>
      </c>
      <c r="AB80" s="11">
        <v>0</v>
      </c>
      <c r="AC80" s="11">
        <v>0</v>
      </c>
      <c r="AD80" s="9" t="s">
        <v>50</v>
      </c>
      <c r="AE80" s="11">
        <v>0</v>
      </c>
      <c r="AF80" s="9">
        <v>0</v>
      </c>
      <c r="AG80" s="9" t="s">
        <v>50</v>
      </c>
      <c r="AH80" s="11">
        <v>0</v>
      </c>
      <c r="AI80" s="11">
        <v>0</v>
      </c>
      <c r="AJ80" s="9" t="s">
        <v>50</v>
      </c>
      <c r="AK80" s="11">
        <v>0</v>
      </c>
      <c r="AL80" s="11">
        <v>0</v>
      </c>
      <c r="AM80" s="10" t="s">
        <v>53</v>
      </c>
      <c r="AN80" s="9" t="s">
        <v>53</v>
      </c>
      <c r="AO80" s="10" t="s">
        <v>53</v>
      </c>
      <c r="AP80" s="9" t="s">
        <v>53</v>
      </c>
    </row>
    <row r="81" spans="1:42" x14ac:dyDescent="0.25">
      <c r="A81" s="9" t="s">
        <v>292</v>
      </c>
      <c r="B81" s="10" t="s">
        <v>248</v>
      </c>
      <c r="C81" s="9" t="s">
        <v>47</v>
      </c>
      <c r="D81" s="9" t="s">
        <v>105</v>
      </c>
      <c r="E81" s="9" t="s">
        <v>106</v>
      </c>
      <c r="F81" s="9" t="s">
        <v>741</v>
      </c>
      <c r="G81" s="9" t="s">
        <v>51</v>
      </c>
      <c r="H81" s="9" t="s">
        <v>293</v>
      </c>
      <c r="I81" s="11" t="s">
        <v>53</v>
      </c>
      <c r="J81" s="11" t="s">
        <v>53</v>
      </c>
      <c r="K81" s="11" t="s">
        <v>53</v>
      </c>
      <c r="L81" s="11" t="s">
        <v>53</v>
      </c>
      <c r="M81" s="11">
        <v>0</v>
      </c>
      <c r="N81" s="9" t="s">
        <v>53</v>
      </c>
      <c r="O81" s="9" t="s">
        <v>54</v>
      </c>
      <c r="P81" s="9" t="s">
        <v>53</v>
      </c>
      <c r="Q81" s="11">
        <f t="shared" si="2"/>
        <v>2665049.91</v>
      </c>
      <c r="R81" s="11">
        <v>0</v>
      </c>
      <c r="S81" s="11">
        <v>1987059.4900000002</v>
      </c>
      <c r="T81" s="11">
        <v>0</v>
      </c>
      <c r="U81" s="9" t="s">
        <v>50</v>
      </c>
      <c r="V81" s="11">
        <v>0</v>
      </c>
      <c r="W81" s="11">
        <v>584474.5</v>
      </c>
      <c r="X81" s="9" t="s">
        <v>55</v>
      </c>
      <c r="Y81" s="11">
        <v>93515.92</v>
      </c>
      <c r="Z81" s="11">
        <v>0</v>
      </c>
      <c r="AA81" s="9" t="s">
        <v>50</v>
      </c>
      <c r="AB81" s="11">
        <v>0</v>
      </c>
      <c r="AC81" s="11">
        <v>0</v>
      </c>
      <c r="AD81" s="9" t="s">
        <v>50</v>
      </c>
      <c r="AE81" s="11">
        <v>0</v>
      </c>
      <c r="AF81" s="9">
        <v>0</v>
      </c>
      <c r="AG81" s="9" t="s">
        <v>50</v>
      </c>
      <c r="AH81" s="11">
        <v>0</v>
      </c>
      <c r="AI81" s="11">
        <v>0</v>
      </c>
      <c r="AJ81" s="9" t="s">
        <v>50</v>
      </c>
      <c r="AK81" s="11">
        <v>0</v>
      </c>
      <c r="AL81" s="11">
        <v>0</v>
      </c>
      <c r="AM81" s="10" t="s">
        <v>53</v>
      </c>
      <c r="AN81" s="9" t="s">
        <v>53</v>
      </c>
      <c r="AO81" s="10" t="s">
        <v>53</v>
      </c>
      <c r="AP81" s="9" t="s">
        <v>53</v>
      </c>
    </row>
    <row r="82" spans="1:42" x14ac:dyDescent="0.25">
      <c r="A82" s="9" t="s">
        <v>294</v>
      </c>
      <c r="B82" s="10" t="s">
        <v>248</v>
      </c>
      <c r="C82" s="9" t="s">
        <v>47</v>
      </c>
      <c r="D82" s="9" t="s">
        <v>109</v>
      </c>
      <c r="E82" s="9" t="s">
        <v>110</v>
      </c>
      <c r="F82" s="9" t="s">
        <v>747</v>
      </c>
      <c r="G82" s="9" t="s">
        <v>51</v>
      </c>
      <c r="H82" s="9" t="s">
        <v>295</v>
      </c>
      <c r="I82" s="11" t="s">
        <v>53</v>
      </c>
      <c r="J82" s="11" t="s">
        <v>53</v>
      </c>
      <c r="K82" s="11" t="s">
        <v>53</v>
      </c>
      <c r="L82" s="11" t="s">
        <v>53</v>
      </c>
      <c r="M82" s="11">
        <v>0</v>
      </c>
      <c r="N82" s="9" t="s">
        <v>53</v>
      </c>
      <c r="O82" s="9" t="s">
        <v>54</v>
      </c>
      <c r="P82" s="9" t="s">
        <v>53</v>
      </c>
      <c r="Q82" s="11">
        <f t="shared" si="2"/>
        <v>3208090.2207000004</v>
      </c>
      <c r="R82" s="11">
        <v>0</v>
      </c>
      <c r="S82" s="11">
        <v>2578416.5963000003</v>
      </c>
      <c r="T82" s="11">
        <v>0</v>
      </c>
      <c r="U82" s="9" t="s">
        <v>50</v>
      </c>
      <c r="V82" s="11">
        <v>0</v>
      </c>
      <c r="W82" s="11">
        <v>542822.09</v>
      </c>
      <c r="X82" s="9" t="s">
        <v>55</v>
      </c>
      <c r="Y82" s="11">
        <v>86851.534400000004</v>
      </c>
      <c r="Z82" s="11">
        <v>0</v>
      </c>
      <c r="AA82" s="9" t="s">
        <v>50</v>
      </c>
      <c r="AB82" s="11">
        <v>0</v>
      </c>
      <c r="AC82" s="11">
        <v>0</v>
      </c>
      <c r="AD82" s="9" t="s">
        <v>50</v>
      </c>
      <c r="AE82" s="11">
        <v>0</v>
      </c>
      <c r="AF82" s="9">
        <v>0</v>
      </c>
      <c r="AG82" s="9" t="s">
        <v>50</v>
      </c>
      <c r="AH82" s="11">
        <v>0</v>
      </c>
      <c r="AI82" s="11">
        <v>0</v>
      </c>
      <c r="AJ82" s="9" t="s">
        <v>50</v>
      </c>
      <c r="AK82" s="11">
        <v>0</v>
      </c>
      <c r="AL82" s="11">
        <v>0</v>
      </c>
      <c r="AM82" s="10" t="s">
        <v>53</v>
      </c>
      <c r="AN82" s="9" t="s">
        <v>53</v>
      </c>
      <c r="AO82" s="10" t="s">
        <v>53</v>
      </c>
      <c r="AP82" s="9" t="s">
        <v>53</v>
      </c>
    </row>
    <row r="83" spans="1:42" x14ac:dyDescent="0.25">
      <c r="A83" s="9" t="s">
        <v>300</v>
      </c>
      <c r="B83" s="10" t="s">
        <v>248</v>
      </c>
      <c r="C83" s="9" t="s">
        <v>47</v>
      </c>
      <c r="D83" s="9" t="s">
        <v>704</v>
      </c>
      <c r="E83" s="9" t="s">
        <v>130</v>
      </c>
      <c r="F83" s="9" t="s">
        <v>776</v>
      </c>
      <c r="G83" s="9" t="s">
        <v>51</v>
      </c>
      <c r="H83" s="9" t="s">
        <v>301</v>
      </c>
      <c r="I83" s="11" t="s">
        <v>53</v>
      </c>
      <c r="J83" s="11" t="s">
        <v>53</v>
      </c>
      <c r="K83" s="11" t="s">
        <v>53</v>
      </c>
      <c r="L83" s="11" t="s">
        <v>53</v>
      </c>
      <c r="M83" s="11">
        <v>0</v>
      </c>
      <c r="N83" s="9" t="s">
        <v>53</v>
      </c>
      <c r="O83" s="9" t="s">
        <v>54</v>
      </c>
      <c r="P83" s="9" t="s">
        <v>53</v>
      </c>
      <c r="Q83" s="11">
        <f t="shared" si="2"/>
        <v>5365974.9873999991</v>
      </c>
      <c r="R83" s="11">
        <v>0</v>
      </c>
      <c r="S83" s="11">
        <f>5195163.415+75078.06</f>
        <v>5270241.4749999996</v>
      </c>
      <c r="T83" s="11">
        <v>0</v>
      </c>
      <c r="U83" s="9" t="s">
        <v>50</v>
      </c>
      <c r="V83" s="11">
        <v>0</v>
      </c>
      <c r="W83" s="11">
        <v>82528.89</v>
      </c>
      <c r="X83" s="9" t="s">
        <v>50</v>
      </c>
      <c r="Y83" s="11">
        <v>13204.6224</v>
      </c>
      <c r="Z83" s="11">
        <v>0</v>
      </c>
      <c r="AA83" s="9" t="s">
        <v>50</v>
      </c>
      <c r="AB83" s="11">
        <v>0</v>
      </c>
      <c r="AC83" s="11">
        <v>0</v>
      </c>
      <c r="AD83" s="9" t="s">
        <v>50</v>
      </c>
      <c r="AE83" s="11">
        <v>0</v>
      </c>
      <c r="AF83" s="9">
        <v>0</v>
      </c>
      <c r="AG83" s="9" t="s">
        <v>50</v>
      </c>
      <c r="AH83" s="11">
        <v>0</v>
      </c>
      <c r="AI83" s="11">
        <v>0</v>
      </c>
      <c r="AJ83" s="9" t="s">
        <v>50</v>
      </c>
      <c r="AK83" s="11">
        <v>0</v>
      </c>
      <c r="AL83" s="11">
        <v>0</v>
      </c>
      <c r="AM83" s="10" t="s">
        <v>53</v>
      </c>
      <c r="AN83" s="9" t="s">
        <v>53</v>
      </c>
      <c r="AO83" s="10" t="s">
        <v>53</v>
      </c>
      <c r="AP83" s="9" t="s">
        <v>53</v>
      </c>
    </row>
    <row r="84" spans="1:42" x14ac:dyDescent="0.25">
      <c r="A84" s="9" t="s">
        <v>302</v>
      </c>
      <c r="B84" s="10" t="s">
        <v>248</v>
      </c>
      <c r="C84" s="9" t="s">
        <v>47</v>
      </c>
      <c r="D84" s="9" t="s">
        <v>704</v>
      </c>
      <c r="E84" s="9" t="s">
        <v>130</v>
      </c>
      <c r="F84" s="9" t="s">
        <v>776</v>
      </c>
      <c r="G84" s="9" t="s">
        <v>51</v>
      </c>
      <c r="H84" s="9" t="s">
        <v>303</v>
      </c>
      <c r="I84" s="11" t="s">
        <v>53</v>
      </c>
      <c r="J84" s="11" t="s">
        <v>53</v>
      </c>
      <c r="K84" s="11" t="s">
        <v>53</v>
      </c>
      <c r="L84" s="11" t="s">
        <v>53</v>
      </c>
      <c r="M84" s="11">
        <v>0</v>
      </c>
      <c r="N84" s="9" t="s">
        <v>53</v>
      </c>
      <c r="O84" s="9" t="s">
        <v>304</v>
      </c>
      <c r="P84" s="9" t="s">
        <v>305</v>
      </c>
      <c r="Q84" s="11">
        <f t="shared" si="2"/>
        <v>283275.77</v>
      </c>
      <c r="R84" s="11">
        <v>0</v>
      </c>
      <c r="S84" s="11">
        <v>283275.77</v>
      </c>
      <c r="T84" s="11">
        <v>0</v>
      </c>
      <c r="U84" s="9" t="s">
        <v>50</v>
      </c>
      <c r="V84" s="11">
        <v>0</v>
      </c>
      <c r="W84" s="11">
        <v>0</v>
      </c>
      <c r="X84" s="9" t="s">
        <v>50</v>
      </c>
      <c r="Y84" s="11">
        <v>0</v>
      </c>
      <c r="Z84" s="11">
        <v>0</v>
      </c>
      <c r="AA84" s="9" t="s">
        <v>50</v>
      </c>
      <c r="AB84" s="11">
        <v>0</v>
      </c>
      <c r="AC84" s="11">
        <v>0</v>
      </c>
      <c r="AD84" s="9" t="s">
        <v>50</v>
      </c>
      <c r="AE84" s="11">
        <v>0</v>
      </c>
      <c r="AF84" s="9">
        <v>0</v>
      </c>
      <c r="AG84" s="9" t="s">
        <v>50</v>
      </c>
      <c r="AH84" s="11">
        <v>0</v>
      </c>
      <c r="AI84" s="11">
        <v>0</v>
      </c>
      <c r="AJ84" s="9" t="s">
        <v>50</v>
      </c>
      <c r="AK84" s="11">
        <v>0</v>
      </c>
      <c r="AL84" s="11">
        <v>0</v>
      </c>
      <c r="AM84" s="10" t="s">
        <v>53</v>
      </c>
      <c r="AN84" s="9" t="s">
        <v>53</v>
      </c>
      <c r="AO84" s="10" t="s">
        <v>53</v>
      </c>
      <c r="AP84" s="9" t="s">
        <v>53</v>
      </c>
    </row>
    <row r="85" spans="1:42" x14ac:dyDescent="0.25">
      <c r="A85" s="9" t="s">
        <v>306</v>
      </c>
      <c r="B85" s="10" t="s">
        <v>248</v>
      </c>
      <c r="C85" s="9" t="s">
        <v>47</v>
      </c>
      <c r="D85" s="9" t="s">
        <v>704</v>
      </c>
      <c r="E85" s="9" t="s">
        <v>130</v>
      </c>
      <c r="F85" s="9" t="s">
        <v>776</v>
      </c>
      <c r="G85" s="9" t="s">
        <v>51</v>
      </c>
      <c r="H85" s="9" t="s">
        <v>307</v>
      </c>
      <c r="I85" s="11" t="s">
        <v>53</v>
      </c>
      <c r="J85" s="11" t="s">
        <v>53</v>
      </c>
      <c r="K85" s="11" t="s">
        <v>53</v>
      </c>
      <c r="L85" s="11" t="s">
        <v>53</v>
      </c>
      <c r="M85" s="11">
        <v>0</v>
      </c>
      <c r="N85" s="9" t="s">
        <v>53</v>
      </c>
      <c r="O85" s="9" t="s">
        <v>54</v>
      </c>
      <c r="P85" s="9" t="s">
        <v>53</v>
      </c>
      <c r="Q85" s="11">
        <f t="shared" si="2"/>
        <v>8732507.8860000055</v>
      </c>
      <c r="R85" s="11">
        <v>0</v>
      </c>
      <c r="S85" s="11">
        <v>8504496.012400005</v>
      </c>
      <c r="T85" s="11">
        <v>0</v>
      </c>
      <c r="U85" s="9" t="s">
        <v>50</v>
      </c>
      <c r="V85" s="11">
        <v>0</v>
      </c>
      <c r="W85" s="11">
        <v>196561.95999999996</v>
      </c>
      <c r="X85" s="9" t="s">
        <v>50</v>
      </c>
      <c r="Y85" s="11">
        <v>31449.9136</v>
      </c>
      <c r="Z85" s="11">
        <v>0</v>
      </c>
      <c r="AA85" s="9" t="s">
        <v>50</v>
      </c>
      <c r="AB85" s="11">
        <v>0</v>
      </c>
      <c r="AC85" s="11">
        <v>0</v>
      </c>
      <c r="AD85" s="9" t="s">
        <v>50</v>
      </c>
      <c r="AE85" s="11">
        <v>0</v>
      </c>
      <c r="AF85" s="9">
        <v>0</v>
      </c>
      <c r="AG85" s="9" t="s">
        <v>50</v>
      </c>
      <c r="AH85" s="11">
        <v>0</v>
      </c>
      <c r="AI85" s="11">
        <v>0</v>
      </c>
      <c r="AJ85" s="9" t="s">
        <v>50</v>
      </c>
      <c r="AK85" s="11">
        <v>0</v>
      </c>
      <c r="AL85" s="11">
        <v>0</v>
      </c>
      <c r="AM85" s="10" t="s">
        <v>53</v>
      </c>
      <c r="AN85" s="9" t="s">
        <v>53</v>
      </c>
      <c r="AO85" s="10" t="s">
        <v>53</v>
      </c>
      <c r="AP85" s="9" t="s">
        <v>53</v>
      </c>
    </row>
    <row r="86" spans="1:42" x14ac:dyDescent="0.25">
      <c r="A86" s="9" t="s">
        <v>308</v>
      </c>
      <c r="B86" s="10" t="s">
        <v>248</v>
      </c>
      <c r="C86" s="9" t="s">
        <v>47</v>
      </c>
      <c r="D86" s="9" t="s">
        <v>704</v>
      </c>
      <c r="E86" s="9" t="s">
        <v>130</v>
      </c>
      <c r="F86" s="9" t="s">
        <v>776</v>
      </c>
      <c r="G86" s="9" t="s">
        <v>51</v>
      </c>
      <c r="H86" s="9" t="s">
        <v>309</v>
      </c>
      <c r="I86" s="11" t="s">
        <v>53</v>
      </c>
      <c r="J86" s="11" t="s">
        <v>53</v>
      </c>
      <c r="K86" s="11" t="s">
        <v>53</v>
      </c>
      <c r="L86" s="11" t="s">
        <v>53</v>
      </c>
      <c r="M86" s="11">
        <v>0</v>
      </c>
      <c r="N86" s="9" t="s">
        <v>53</v>
      </c>
      <c r="O86" s="9" t="s">
        <v>310</v>
      </c>
      <c r="P86" s="9" t="s">
        <v>311</v>
      </c>
      <c r="Q86" s="11">
        <f t="shared" si="2"/>
        <v>65522.62</v>
      </c>
      <c r="R86" s="11">
        <v>0</v>
      </c>
      <c r="S86" s="11">
        <v>65522.62</v>
      </c>
      <c r="T86" s="11">
        <v>0</v>
      </c>
      <c r="U86" s="9" t="s">
        <v>50</v>
      </c>
      <c r="V86" s="11">
        <v>0</v>
      </c>
      <c r="W86" s="11">
        <v>0</v>
      </c>
      <c r="X86" s="9" t="s">
        <v>50</v>
      </c>
      <c r="Y86" s="11">
        <v>0</v>
      </c>
      <c r="Z86" s="11">
        <v>0</v>
      </c>
      <c r="AA86" s="9" t="s">
        <v>50</v>
      </c>
      <c r="AB86" s="11">
        <v>0</v>
      </c>
      <c r="AC86" s="11">
        <v>0</v>
      </c>
      <c r="AD86" s="9" t="s">
        <v>50</v>
      </c>
      <c r="AE86" s="11">
        <v>0</v>
      </c>
      <c r="AF86" s="9">
        <v>0</v>
      </c>
      <c r="AG86" s="9" t="s">
        <v>50</v>
      </c>
      <c r="AH86" s="11">
        <v>0</v>
      </c>
      <c r="AI86" s="11">
        <v>0</v>
      </c>
      <c r="AJ86" s="9" t="s">
        <v>50</v>
      </c>
      <c r="AK86" s="11">
        <v>0</v>
      </c>
      <c r="AL86" s="11">
        <v>0</v>
      </c>
      <c r="AM86" s="10" t="s">
        <v>53</v>
      </c>
      <c r="AN86" s="9" t="s">
        <v>53</v>
      </c>
      <c r="AO86" s="10" t="s">
        <v>53</v>
      </c>
      <c r="AP86" s="9" t="s">
        <v>53</v>
      </c>
    </row>
    <row r="87" spans="1:42" x14ac:dyDescent="0.25">
      <c r="A87" s="9" t="s">
        <v>312</v>
      </c>
      <c r="B87" s="10" t="s">
        <v>248</v>
      </c>
      <c r="C87" s="9" t="s">
        <v>47</v>
      </c>
      <c r="D87" s="9" t="s">
        <v>704</v>
      </c>
      <c r="E87" s="9" t="s">
        <v>130</v>
      </c>
      <c r="F87" s="9" t="s">
        <v>776</v>
      </c>
      <c r="G87" s="9" t="s">
        <v>51</v>
      </c>
      <c r="H87" s="9" t="s">
        <v>313</v>
      </c>
      <c r="I87" s="11" t="s">
        <v>53</v>
      </c>
      <c r="J87" s="11" t="s">
        <v>53</v>
      </c>
      <c r="K87" s="11" t="s">
        <v>53</v>
      </c>
      <c r="L87" s="11" t="s">
        <v>53</v>
      </c>
      <c r="M87" s="11">
        <v>0</v>
      </c>
      <c r="N87" s="9" t="s">
        <v>53</v>
      </c>
      <c r="O87" s="9" t="s">
        <v>54</v>
      </c>
      <c r="P87" s="9" t="s">
        <v>53</v>
      </c>
      <c r="Q87" s="11">
        <f t="shared" si="2"/>
        <v>27170629.585000005</v>
      </c>
      <c r="R87" s="11">
        <v>0</v>
      </c>
      <c r="S87" s="11">
        <v>26879658.375000004</v>
      </c>
      <c r="T87" s="11">
        <v>0</v>
      </c>
      <c r="U87" s="9" t="s">
        <v>50</v>
      </c>
      <c r="V87" s="11">
        <v>0</v>
      </c>
      <c r="W87" s="11">
        <v>250837.25</v>
      </c>
      <c r="X87" s="9" t="s">
        <v>55</v>
      </c>
      <c r="Y87" s="11">
        <v>40133.959999999992</v>
      </c>
      <c r="Z87" s="11">
        <v>0</v>
      </c>
      <c r="AA87" s="9" t="s">
        <v>50</v>
      </c>
      <c r="AB87" s="11">
        <v>0</v>
      </c>
      <c r="AC87" s="11">
        <v>0</v>
      </c>
      <c r="AD87" s="9" t="s">
        <v>50</v>
      </c>
      <c r="AE87" s="11">
        <v>0</v>
      </c>
      <c r="AF87" s="9">
        <v>0</v>
      </c>
      <c r="AG87" s="9" t="s">
        <v>50</v>
      </c>
      <c r="AH87" s="11">
        <v>0</v>
      </c>
      <c r="AI87" s="11">
        <v>0</v>
      </c>
      <c r="AJ87" s="9" t="s">
        <v>50</v>
      </c>
      <c r="AK87" s="11">
        <v>0</v>
      </c>
      <c r="AL87" s="11">
        <v>0</v>
      </c>
      <c r="AM87" s="10" t="s">
        <v>53</v>
      </c>
      <c r="AN87" s="9" t="s">
        <v>53</v>
      </c>
      <c r="AO87" s="10" t="s">
        <v>53</v>
      </c>
      <c r="AP87" s="9" t="s">
        <v>53</v>
      </c>
    </row>
    <row r="88" spans="1:42" x14ac:dyDescent="0.25">
      <c r="A88" s="9" t="s">
        <v>314</v>
      </c>
      <c r="B88" s="10" t="s">
        <v>248</v>
      </c>
      <c r="C88" s="9" t="s">
        <v>47</v>
      </c>
      <c r="D88" s="9" t="s">
        <v>704</v>
      </c>
      <c r="E88" s="9" t="s">
        <v>130</v>
      </c>
      <c r="F88" s="9" t="s">
        <v>776</v>
      </c>
      <c r="G88" s="9" t="s">
        <v>51</v>
      </c>
      <c r="H88" s="9" t="s">
        <v>315</v>
      </c>
      <c r="I88" s="11" t="s">
        <v>53</v>
      </c>
      <c r="J88" s="11" t="s">
        <v>53</v>
      </c>
      <c r="K88" s="11" t="s">
        <v>53</v>
      </c>
      <c r="L88" s="11" t="s">
        <v>53</v>
      </c>
      <c r="M88" s="11">
        <v>0</v>
      </c>
      <c r="N88" s="9" t="s">
        <v>53</v>
      </c>
      <c r="O88" s="9" t="s">
        <v>316</v>
      </c>
      <c r="P88" s="9" t="s">
        <v>317</v>
      </c>
      <c r="Q88" s="11">
        <f t="shared" si="2"/>
        <v>142047.86499999999</v>
      </c>
      <c r="R88" s="11">
        <v>0</v>
      </c>
      <c r="S88" s="11">
        <v>142047.86499999999</v>
      </c>
      <c r="T88" s="11">
        <v>0</v>
      </c>
      <c r="U88" s="9" t="s">
        <v>50</v>
      </c>
      <c r="V88" s="11">
        <v>0</v>
      </c>
      <c r="W88" s="11">
        <v>0</v>
      </c>
      <c r="X88" s="9" t="s">
        <v>50</v>
      </c>
      <c r="Y88" s="11">
        <v>0</v>
      </c>
      <c r="Z88" s="11">
        <v>0</v>
      </c>
      <c r="AA88" s="9" t="s">
        <v>50</v>
      </c>
      <c r="AB88" s="11">
        <v>0</v>
      </c>
      <c r="AC88" s="11">
        <v>0</v>
      </c>
      <c r="AD88" s="9" t="s">
        <v>50</v>
      </c>
      <c r="AE88" s="11">
        <v>0</v>
      </c>
      <c r="AF88" s="9">
        <v>0</v>
      </c>
      <c r="AG88" s="9" t="s">
        <v>50</v>
      </c>
      <c r="AH88" s="11">
        <v>0</v>
      </c>
      <c r="AI88" s="11">
        <v>0</v>
      </c>
      <c r="AJ88" s="9" t="s">
        <v>50</v>
      </c>
      <c r="AK88" s="11">
        <v>0</v>
      </c>
      <c r="AL88" s="11">
        <v>0</v>
      </c>
      <c r="AM88" s="10" t="s">
        <v>53</v>
      </c>
      <c r="AN88" s="9" t="s">
        <v>53</v>
      </c>
      <c r="AO88" s="10" t="s">
        <v>53</v>
      </c>
      <c r="AP88" s="9" t="s">
        <v>53</v>
      </c>
    </row>
    <row r="89" spans="1:42" x14ac:dyDescent="0.25">
      <c r="A89" s="9" t="s">
        <v>318</v>
      </c>
      <c r="B89" s="10" t="s">
        <v>248</v>
      </c>
      <c r="C89" s="9" t="s">
        <v>47</v>
      </c>
      <c r="D89" s="9" t="s">
        <v>704</v>
      </c>
      <c r="E89" s="9" t="s">
        <v>130</v>
      </c>
      <c r="F89" s="9" t="s">
        <v>776</v>
      </c>
      <c r="G89" s="9" t="s">
        <v>51</v>
      </c>
      <c r="H89" s="9" t="s">
        <v>319</v>
      </c>
      <c r="I89" s="11" t="s">
        <v>53</v>
      </c>
      <c r="J89" s="11" t="s">
        <v>53</v>
      </c>
      <c r="K89" s="11" t="s">
        <v>53</v>
      </c>
      <c r="L89" s="11" t="s">
        <v>53</v>
      </c>
      <c r="M89" s="11">
        <v>0</v>
      </c>
      <c r="N89" s="9" t="s">
        <v>53</v>
      </c>
      <c r="O89" s="9" t="s">
        <v>54</v>
      </c>
      <c r="P89" s="9" t="s">
        <v>53</v>
      </c>
      <c r="Q89" s="11">
        <f t="shared" si="2"/>
        <v>2296946.3045999999</v>
      </c>
      <c r="R89" s="11">
        <v>0</v>
      </c>
      <c r="S89" s="11">
        <v>2269774.105</v>
      </c>
      <c r="T89" s="11">
        <v>0</v>
      </c>
      <c r="U89" s="9" t="s">
        <v>50</v>
      </c>
      <c r="V89" s="11">
        <v>0</v>
      </c>
      <c r="W89" s="11">
        <v>23424.31</v>
      </c>
      <c r="X89" s="9" t="s">
        <v>55</v>
      </c>
      <c r="Y89" s="11">
        <v>3747.8896</v>
      </c>
      <c r="Z89" s="11">
        <v>0</v>
      </c>
      <c r="AA89" s="9" t="s">
        <v>50</v>
      </c>
      <c r="AB89" s="11">
        <v>0</v>
      </c>
      <c r="AC89" s="11">
        <v>0</v>
      </c>
      <c r="AD89" s="9" t="s">
        <v>50</v>
      </c>
      <c r="AE89" s="11">
        <v>0</v>
      </c>
      <c r="AF89" s="9">
        <v>0</v>
      </c>
      <c r="AG89" s="9" t="s">
        <v>50</v>
      </c>
      <c r="AH89" s="11">
        <v>0</v>
      </c>
      <c r="AI89" s="11">
        <v>0</v>
      </c>
      <c r="AJ89" s="9" t="s">
        <v>50</v>
      </c>
      <c r="AK89" s="11">
        <v>0</v>
      </c>
      <c r="AL89" s="11">
        <v>0</v>
      </c>
      <c r="AM89" s="10" t="s">
        <v>53</v>
      </c>
      <c r="AN89" s="9" t="s">
        <v>53</v>
      </c>
      <c r="AO89" s="10" t="s">
        <v>53</v>
      </c>
      <c r="AP89" s="9" t="s">
        <v>53</v>
      </c>
    </row>
    <row r="90" spans="1:42" x14ac:dyDescent="0.25">
      <c r="A90" s="9" t="s">
        <v>320</v>
      </c>
      <c r="B90" s="10" t="s">
        <v>248</v>
      </c>
      <c r="C90" s="9" t="s">
        <v>47</v>
      </c>
      <c r="D90" s="9" t="s">
        <v>704</v>
      </c>
      <c r="E90" s="9" t="s">
        <v>130</v>
      </c>
      <c r="F90" s="9" t="s">
        <v>776</v>
      </c>
      <c r="G90" s="9" t="s">
        <v>57</v>
      </c>
      <c r="H90" s="9" t="s">
        <v>53</v>
      </c>
      <c r="I90" s="11" t="s">
        <v>321</v>
      </c>
      <c r="J90" s="11" t="s">
        <v>53</v>
      </c>
      <c r="K90" s="11" t="s">
        <v>322</v>
      </c>
      <c r="L90" s="11" t="s">
        <v>323</v>
      </c>
      <c r="M90" s="11">
        <v>48914.61</v>
      </c>
      <c r="N90" s="9" t="s">
        <v>61</v>
      </c>
      <c r="O90" s="9" t="s">
        <v>324</v>
      </c>
      <c r="P90" s="9" t="s">
        <v>325</v>
      </c>
      <c r="Q90" s="11">
        <f t="shared" si="2"/>
        <v>-124020</v>
      </c>
      <c r="R90" s="11">
        <v>0</v>
      </c>
      <c r="S90" s="11">
        <v>-124020</v>
      </c>
      <c r="T90" s="11">
        <v>0</v>
      </c>
      <c r="U90" s="9" t="s">
        <v>50</v>
      </c>
      <c r="V90" s="11">
        <v>0</v>
      </c>
      <c r="W90" s="11">
        <v>0</v>
      </c>
      <c r="X90" s="9" t="s">
        <v>50</v>
      </c>
      <c r="Y90" s="11">
        <v>0</v>
      </c>
      <c r="Z90" s="11">
        <v>0</v>
      </c>
      <c r="AA90" s="9" t="s">
        <v>50</v>
      </c>
      <c r="AB90" s="11">
        <v>0</v>
      </c>
      <c r="AC90" s="11">
        <v>0</v>
      </c>
      <c r="AD90" s="9" t="s">
        <v>50</v>
      </c>
      <c r="AE90" s="11">
        <v>0</v>
      </c>
      <c r="AF90" s="9">
        <v>0</v>
      </c>
      <c r="AG90" s="9" t="s">
        <v>50</v>
      </c>
      <c r="AH90" s="11">
        <v>0</v>
      </c>
      <c r="AI90" s="11">
        <v>0</v>
      </c>
      <c r="AJ90" s="9" t="s">
        <v>50</v>
      </c>
      <c r="AK90" s="11">
        <v>0</v>
      </c>
      <c r="AL90" s="11">
        <v>0</v>
      </c>
      <c r="AM90" s="10" t="s">
        <v>53</v>
      </c>
      <c r="AN90" s="9" t="s">
        <v>53</v>
      </c>
      <c r="AO90" s="10" t="s">
        <v>53</v>
      </c>
      <c r="AP90" s="9" t="s">
        <v>53</v>
      </c>
    </row>
    <row r="91" spans="1:42" x14ac:dyDescent="0.25">
      <c r="A91" s="9" t="s">
        <v>296</v>
      </c>
      <c r="B91" s="10" t="s">
        <v>248</v>
      </c>
      <c r="C91" s="9" t="s">
        <v>47</v>
      </c>
      <c r="D91" s="9" t="s">
        <v>121</v>
      </c>
      <c r="E91" s="9" t="s">
        <v>122</v>
      </c>
      <c r="F91" s="9" t="s">
        <v>762</v>
      </c>
      <c r="G91" s="9" t="s">
        <v>51</v>
      </c>
      <c r="H91" s="9" t="s">
        <v>297</v>
      </c>
      <c r="I91" s="11" t="s">
        <v>53</v>
      </c>
      <c r="J91" s="11" t="s">
        <v>53</v>
      </c>
      <c r="K91" s="11" t="s">
        <v>53</v>
      </c>
      <c r="L91" s="11" t="s">
        <v>53</v>
      </c>
      <c r="M91" s="11">
        <v>0</v>
      </c>
      <c r="N91" s="9" t="s">
        <v>53</v>
      </c>
      <c r="O91" s="9" t="s">
        <v>54</v>
      </c>
      <c r="P91" s="9" t="s">
        <v>53</v>
      </c>
      <c r="Q91" s="11">
        <f t="shared" si="2"/>
        <v>9478566.2337000016</v>
      </c>
      <c r="R91" s="11">
        <v>0</v>
      </c>
      <c r="S91" s="11">
        <v>6806014.3750000019</v>
      </c>
      <c r="T91" s="11">
        <v>0</v>
      </c>
      <c r="U91" s="9" t="s">
        <v>50</v>
      </c>
      <c r="V91" s="11">
        <v>0</v>
      </c>
      <c r="W91" s="11">
        <v>2303924.0161000001</v>
      </c>
      <c r="X91" s="9" t="s">
        <v>55</v>
      </c>
      <c r="Y91" s="11">
        <v>368627.84259999997</v>
      </c>
      <c r="Z91" s="11">
        <v>0</v>
      </c>
      <c r="AA91" s="9" t="s">
        <v>50</v>
      </c>
      <c r="AB91" s="11">
        <v>0</v>
      </c>
      <c r="AC91" s="11">
        <v>0</v>
      </c>
      <c r="AD91" s="9" t="s">
        <v>50</v>
      </c>
      <c r="AE91" s="11">
        <v>0</v>
      </c>
      <c r="AF91" s="9">
        <v>0</v>
      </c>
      <c r="AG91" s="9" t="s">
        <v>50</v>
      </c>
      <c r="AH91" s="11">
        <v>0</v>
      </c>
      <c r="AI91" s="11">
        <v>0</v>
      </c>
      <c r="AJ91" s="9" t="s">
        <v>50</v>
      </c>
      <c r="AK91" s="11">
        <v>0</v>
      </c>
      <c r="AL91" s="11">
        <v>0</v>
      </c>
      <c r="AM91" s="10" t="s">
        <v>53</v>
      </c>
      <c r="AN91" s="9" t="s">
        <v>53</v>
      </c>
      <c r="AO91" s="10" t="s">
        <v>53</v>
      </c>
      <c r="AP91" s="9" t="s">
        <v>53</v>
      </c>
    </row>
    <row r="92" spans="1:42" x14ac:dyDescent="0.25">
      <c r="A92" s="9" t="s">
        <v>298</v>
      </c>
      <c r="B92" s="10" t="s">
        <v>248</v>
      </c>
      <c r="C92" s="9" t="s">
        <v>47</v>
      </c>
      <c r="D92" s="9" t="s">
        <v>125</v>
      </c>
      <c r="E92" s="9" t="s">
        <v>126</v>
      </c>
      <c r="F92" s="9" t="s">
        <v>769</v>
      </c>
      <c r="G92" s="9" t="s">
        <v>51</v>
      </c>
      <c r="H92" s="9" t="s">
        <v>299</v>
      </c>
      <c r="I92" s="11" t="s">
        <v>53</v>
      </c>
      <c r="J92" s="11" t="s">
        <v>53</v>
      </c>
      <c r="K92" s="11" t="s">
        <v>53</v>
      </c>
      <c r="L92" s="11" t="s">
        <v>53</v>
      </c>
      <c r="M92" s="11">
        <v>0</v>
      </c>
      <c r="N92" s="9" t="s">
        <v>53</v>
      </c>
      <c r="O92" s="9" t="s">
        <v>54</v>
      </c>
      <c r="P92" s="9" t="s">
        <v>53</v>
      </c>
      <c r="Q92" s="11">
        <f t="shared" si="2"/>
        <v>4030161.6524</v>
      </c>
      <c r="R92" s="11">
        <v>0</v>
      </c>
      <c r="S92" s="11">
        <v>3083395.01</v>
      </c>
      <c r="T92" s="11">
        <v>0</v>
      </c>
      <c r="U92" s="9" t="s">
        <v>50</v>
      </c>
      <c r="V92" s="11">
        <v>0</v>
      </c>
      <c r="W92" s="11">
        <v>816178.14</v>
      </c>
      <c r="X92" s="9" t="s">
        <v>50</v>
      </c>
      <c r="Y92" s="11">
        <v>130588.50239999998</v>
      </c>
      <c r="Z92" s="11">
        <v>0</v>
      </c>
      <c r="AA92" s="9" t="s">
        <v>50</v>
      </c>
      <c r="AB92" s="11">
        <v>0</v>
      </c>
      <c r="AC92" s="11">
        <v>0</v>
      </c>
      <c r="AD92" s="9" t="s">
        <v>50</v>
      </c>
      <c r="AE92" s="11">
        <v>0</v>
      </c>
      <c r="AF92" s="9">
        <v>0</v>
      </c>
      <c r="AG92" s="9" t="s">
        <v>50</v>
      </c>
      <c r="AH92" s="11">
        <v>0</v>
      </c>
      <c r="AI92" s="11">
        <v>0</v>
      </c>
      <c r="AJ92" s="9" t="s">
        <v>50</v>
      </c>
      <c r="AK92" s="11">
        <v>0</v>
      </c>
      <c r="AL92" s="11">
        <v>0</v>
      </c>
      <c r="AM92" s="10" t="s">
        <v>53</v>
      </c>
      <c r="AN92" s="9" t="s">
        <v>53</v>
      </c>
      <c r="AO92" s="10" t="s">
        <v>53</v>
      </c>
      <c r="AP92" s="9" t="s">
        <v>53</v>
      </c>
    </row>
    <row r="93" spans="1:42" x14ac:dyDescent="0.25">
      <c r="A93" s="9" t="s">
        <v>338</v>
      </c>
      <c r="B93" s="10" t="s">
        <v>339</v>
      </c>
      <c r="C93" s="9" t="s">
        <v>47</v>
      </c>
      <c r="D93" s="9" t="s">
        <v>48</v>
      </c>
      <c r="E93" s="9" t="s">
        <v>49</v>
      </c>
      <c r="F93" s="9" t="s">
        <v>708</v>
      </c>
      <c r="G93" s="9" t="s">
        <v>51</v>
      </c>
      <c r="H93" s="9" t="s">
        <v>340</v>
      </c>
      <c r="I93" s="11" t="s">
        <v>53</v>
      </c>
      <c r="J93" s="11" t="s">
        <v>53</v>
      </c>
      <c r="K93" s="11" t="s">
        <v>53</v>
      </c>
      <c r="L93" s="11" t="s">
        <v>53</v>
      </c>
      <c r="M93" s="11">
        <v>0</v>
      </c>
      <c r="N93" s="9" t="s">
        <v>53</v>
      </c>
      <c r="O93" s="9" t="s">
        <v>54</v>
      </c>
      <c r="P93" s="9" t="s">
        <v>53</v>
      </c>
      <c r="Q93" s="11">
        <f t="shared" si="2"/>
        <v>61401586.879400007</v>
      </c>
      <c r="R93" s="11">
        <v>0</v>
      </c>
      <c r="S93" s="11">
        <v>48001187.460000001</v>
      </c>
      <c r="T93" s="11">
        <v>0</v>
      </c>
      <c r="U93" s="9" t="s">
        <v>50</v>
      </c>
      <c r="V93" s="11">
        <v>0</v>
      </c>
      <c r="W93" s="11">
        <v>11552068.465000004</v>
      </c>
      <c r="X93" s="9" t="s">
        <v>50</v>
      </c>
      <c r="Y93" s="11">
        <v>1848330.9543999997</v>
      </c>
      <c r="Z93" s="11">
        <v>0</v>
      </c>
      <c r="AA93" s="9" t="s">
        <v>50</v>
      </c>
      <c r="AB93" s="11">
        <v>0</v>
      </c>
      <c r="AC93" s="11">
        <v>0</v>
      </c>
      <c r="AD93" s="9" t="s">
        <v>50</v>
      </c>
      <c r="AE93" s="11">
        <v>0</v>
      </c>
      <c r="AF93" s="9">
        <v>0</v>
      </c>
      <c r="AG93" s="9" t="s">
        <v>50</v>
      </c>
      <c r="AH93" s="11">
        <v>0</v>
      </c>
      <c r="AI93" s="11">
        <v>0</v>
      </c>
      <c r="AJ93" s="9" t="s">
        <v>50</v>
      </c>
      <c r="AK93" s="11">
        <v>0</v>
      </c>
      <c r="AL93" s="11">
        <v>0</v>
      </c>
      <c r="AM93" s="10" t="s">
        <v>53</v>
      </c>
      <c r="AN93" s="9" t="s">
        <v>53</v>
      </c>
      <c r="AO93" s="10" t="s">
        <v>53</v>
      </c>
      <c r="AP93" s="9" t="s">
        <v>53</v>
      </c>
    </row>
    <row r="94" spans="1:42" x14ac:dyDescent="0.25">
      <c r="A94" s="9" t="s">
        <v>338</v>
      </c>
      <c r="B94" s="10" t="s">
        <v>339</v>
      </c>
      <c r="C94" s="9" t="s">
        <v>47</v>
      </c>
      <c r="D94" s="9" t="s">
        <v>65</v>
      </c>
      <c r="E94" s="9" t="s">
        <v>796</v>
      </c>
      <c r="F94" s="9" t="s">
        <v>1053</v>
      </c>
      <c r="G94" s="9" t="s">
        <v>51</v>
      </c>
      <c r="H94" s="9" t="s">
        <v>1226</v>
      </c>
      <c r="I94" s="11" t="s">
        <v>53</v>
      </c>
      <c r="J94" s="11" t="s">
        <v>53</v>
      </c>
      <c r="K94" s="11" t="s">
        <v>53</v>
      </c>
      <c r="L94" s="11" t="s">
        <v>53</v>
      </c>
      <c r="M94" s="11">
        <v>0</v>
      </c>
      <c r="N94" s="9" t="s">
        <v>53</v>
      </c>
      <c r="O94" s="9" t="s">
        <v>54</v>
      </c>
      <c r="P94" s="9" t="s">
        <v>53</v>
      </c>
      <c r="Q94" s="11">
        <f>SUM(S94:X94)</f>
        <v>27723038.510000002</v>
      </c>
      <c r="R94" s="11">
        <v>0</v>
      </c>
      <c r="S94" s="11">
        <v>27723038.510000002</v>
      </c>
      <c r="T94" s="11">
        <v>0</v>
      </c>
      <c r="U94" s="9" t="s">
        <v>50</v>
      </c>
      <c r="V94" s="11">
        <v>0</v>
      </c>
      <c r="W94" s="11"/>
      <c r="X94" s="9" t="s">
        <v>50</v>
      </c>
      <c r="Y94" s="11"/>
      <c r="Z94" s="11">
        <v>0</v>
      </c>
      <c r="AA94" s="9" t="s">
        <v>50</v>
      </c>
      <c r="AB94" s="11">
        <v>0</v>
      </c>
      <c r="AC94" s="11">
        <v>0</v>
      </c>
      <c r="AD94" s="9" t="s">
        <v>50</v>
      </c>
      <c r="AE94" s="11">
        <v>0</v>
      </c>
      <c r="AF94" s="9">
        <v>0</v>
      </c>
      <c r="AG94" s="9" t="s">
        <v>50</v>
      </c>
      <c r="AH94" s="11">
        <v>0</v>
      </c>
      <c r="AI94" s="11">
        <v>0</v>
      </c>
      <c r="AJ94" s="9" t="s">
        <v>50</v>
      </c>
      <c r="AK94" s="11">
        <v>0</v>
      </c>
      <c r="AL94" s="11">
        <v>0</v>
      </c>
      <c r="AM94" s="10" t="s">
        <v>53</v>
      </c>
      <c r="AN94" s="9" t="s">
        <v>53</v>
      </c>
      <c r="AO94" s="10" t="s">
        <v>53</v>
      </c>
      <c r="AP94" s="9" t="s">
        <v>53</v>
      </c>
    </row>
    <row r="95" spans="1:42" x14ac:dyDescent="0.25">
      <c r="A95" s="9" t="s">
        <v>341</v>
      </c>
      <c r="B95" s="10" t="s">
        <v>339</v>
      </c>
      <c r="C95" s="9" t="s">
        <v>47</v>
      </c>
      <c r="D95" s="9" t="s">
        <v>65</v>
      </c>
      <c r="E95" s="9" t="s">
        <v>66</v>
      </c>
      <c r="F95" s="9" t="s">
        <v>715</v>
      </c>
      <c r="G95" s="9" t="s">
        <v>51</v>
      </c>
      <c r="H95" s="9" t="s">
        <v>342</v>
      </c>
      <c r="I95" s="11" t="s">
        <v>53</v>
      </c>
      <c r="J95" s="11" t="s">
        <v>53</v>
      </c>
      <c r="K95" s="11" t="s">
        <v>53</v>
      </c>
      <c r="L95" s="11" t="s">
        <v>53</v>
      </c>
      <c r="M95" s="11">
        <v>0</v>
      </c>
      <c r="N95" s="9" t="s">
        <v>53</v>
      </c>
      <c r="O95" s="9" t="s">
        <v>54</v>
      </c>
      <c r="P95" s="9" t="s">
        <v>53</v>
      </c>
      <c r="Q95" s="11">
        <f t="shared" ref="Q95:Q121" si="3">SUM(S95:AL95)</f>
        <v>49779352.265249997</v>
      </c>
      <c r="R95" s="11">
        <v>0</v>
      </c>
      <c r="S95" s="11">
        <v>40011445.340000004</v>
      </c>
      <c r="T95" s="11">
        <v>0</v>
      </c>
      <c r="U95" s="9" t="s">
        <v>50</v>
      </c>
      <c r="V95" s="11">
        <v>0</v>
      </c>
      <c r="W95" s="11">
        <v>8420609.4183499999</v>
      </c>
      <c r="X95" s="9" t="s">
        <v>55</v>
      </c>
      <c r="Y95" s="11">
        <v>1347297.5068999999</v>
      </c>
      <c r="Z95" s="11">
        <v>0</v>
      </c>
      <c r="AA95" s="9" t="s">
        <v>50</v>
      </c>
      <c r="AB95" s="11">
        <v>0</v>
      </c>
      <c r="AC95" s="11">
        <v>0</v>
      </c>
      <c r="AD95" s="9" t="s">
        <v>50</v>
      </c>
      <c r="AE95" s="11">
        <v>0</v>
      </c>
      <c r="AF95" s="9">
        <v>0</v>
      </c>
      <c r="AG95" s="9" t="s">
        <v>50</v>
      </c>
      <c r="AH95" s="11">
        <v>0</v>
      </c>
      <c r="AI95" s="11">
        <v>0</v>
      </c>
      <c r="AJ95" s="9" t="s">
        <v>50</v>
      </c>
      <c r="AK95" s="11">
        <v>0</v>
      </c>
      <c r="AL95" s="11">
        <v>0</v>
      </c>
      <c r="AM95" s="10" t="s">
        <v>53</v>
      </c>
      <c r="AN95" s="9" t="s">
        <v>53</v>
      </c>
      <c r="AO95" s="10" t="s">
        <v>53</v>
      </c>
      <c r="AP95" s="9" t="s">
        <v>53</v>
      </c>
    </row>
    <row r="96" spans="1:42" x14ac:dyDescent="0.25">
      <c r="A96" s="9" t="s">
        <v>343</v>
      </c>
      <c r="B96" s="10" t="s">
        <v>339</v>
      </c>
      <c r="C96" s="9" t="s">
        <v>47</v>
      </c>
      <c r="D96" s="9" t="s">
        <v>69</v>
      </c>
      <c r="E96" s="9" t="s">
        <v>70</v>
      </c>
      <c r="F96" s="9" t="s">
        <v>722</v>
      </c>
      <c r="G96" s="9" t="s">
        <v>51</v>
      </c>
      <c r="H96" s="9" t="s">
        <v>344</v>
      </c>
      <c r="I96" s="11" t="s">
        <v>53</v>
      </c>
      <c r="J96" s="11" t="s">
        <v>53</v>
      </c>
      <c r="K96" s="11" t="s">
        <v>53</v>
      </c>
      <c r="L96" s="11" t="s">
        <v>53</v>
      </c>
      <c r="M96" s="11">
        <v>0</v>
      </c>
      <c r="N96" s="9" t="s">
        <v>53</v>
      </c>
      <c r="O96" s="9" t="s">
        <v>54</v>
      </c>
      <c r="P96" s="9" t="s">
        <v>53</v>
      </c>
      <c r="Q96" s="11">
        <f t="shared" si="3"/>
        <v>2654326.0184000004</v>
      </c>
      <c r="R96" s="11">
        <v>0</v>
      </c>
      <c r="S96" s="11">
        <v>2331002.4981000004</v>
      </c>
      <c r="T96" s="11">
        <v>0</v>
      </c>
      <c r="U96" s="9" t="s">
        <v>50</v>
      </c>
      <c r="V96" s="11">
        <v>0</v>
      </c>
      <c r="W96" s="11">
        <v>278727.1727</v>
      </c>
      <c r="X96" s="9" t="s">
        <v>55</v>
      </c>
      <c r="Y96" s="11">
        <v>44596.347600000001</v>
      </c>
      <c r="Z96" s="11">
        <v>0</v>
      </c>
      <c r="AA96" s="9" t="s">
        <v>50</v>
      </c>
      <c r="AB96" s="11">
        <v>0</v>
      </c>
      <c r="AC96" s="11">
        <v>0</v>
      </c>
      <c r="AD96" s="9" t="s">
        <v>50</v>
      </c>
      <c r="AE96" s="11">
        <v>0</v>
      </c>
      <c r="AF96" s="9">
        <v>0</v>
      </c>
      <c r="AG96" s="9" t="s">
        <v>50</v>
      </c>
      <c r="AH96" s="11">
        <v>0</v>
      </c>
      <c r="AI96" s="11">
        <v>0</v>
      </c>
      <c r="AJ96" s="9" t="s">
        <v>50</v>
      </c>
      <c r="AK96" s="11">
        <v>0</v>
      </c>
      <c r="AL96" s="11">
        <v>0</v>
      </c>
      <c r="AM96" s="10" t="s">
        <v>53</v>
      </c>
      <c r="AN96" s="9" t="s">
        <v>53</v>
      </c>
      <c r="AO96" s="10" t="s">
        <v>53</v>
      </c>
      <c r="AP96" s="9" t="s">
        <v>53</v>
      </c>
    </row>
    <row r="97" spans="1:42" x14ac:dyDescent="0.25">
      <c r="A97" s="9" t="s">
        <v>345</v>
      </c>
      <c r="B97" s="10" t="s">
        <v>339</v>
      </c>
      <c r="C97" s="9" t="s">
        <v>47</v>
      </c>
      <c r="D97" s="9" t="s">
        <v>69</v>
      </c>
      <c r="E97" s="9" t="s">
        <v>70</v>
      </c>
      <c r="F97" s="9" t="s">
        <v>722</v>
      </c>
      <c r="G97" s="9" t="s">
        <v>51</v>
      </c>
      <c r="H97" s="9" t="s">
        <v>346</v>
      </c>
      <c r="I97" s="11" t="s">
        <v>53</v>
      </c>
      <c r="J97" s="11" t="s">
        <v>53</v>
      </c>
      <c r="K97" s="11" t="s">
        <v>53</v>
      </c>
      <c r="L97" s="11" t="s">
        <v>53</v>
      </c>
      <c r="M97" s="11">
        <v>0</v>
      </c>
      <c r="N97" s="9" t="s">
        <v>53</v>
      </c>
      <c r="O97" s="9" t="s">
        <v>347</v>
      </c>
      <c r="P97" s="9" t="s">
        <v>348</v>
      </c>
      <c r="Q97" s="11">
        <f t="shared" si="3"/>
        <v>199902</v>
      </c>
      <c r="R97" s="11">
        <v>0</v>
      </c>
      <c r="S97" s="11">
        <v>172294</v>
      </c>
      <c r="T97" s="11">
        <v>23800</v>
      </c>
      <c r="U97" s="9" t="s">
        <v>55</v>
      </c>
      <c r="V97" s="11">
        <v>3808</v>
      </c>
      <c r="W97" s="11">
        <v>0</v>
      </c>
      <c r="X97" s="9" t="s">
        <v>50</v>
      </c>
      <c r="Y97" s="11">
        <v>0</v>
      </c>
      <c r="Z97" s="11">
        <v>0</v>
      </c>
      <c r="AA97" s="9" t="s">
        <v>50</v>
      </c>
      <c r="AB97" s="11">
        <v>0</v>
      </c>
      <c r="AC97" s="11">
        <v>0</v>
      </c>
      <c r="AD97" s="9" t="s">
        <v>50</v>
      </c>
      <c r="AE97" s="11">
        <v>0</v>
      </c>
      <c r="AF97" s="9">
        <v>0</v>
      </c>
      <c r="AG97" s="9" t="s">
        <v>50</v>
      </c>
      <c r="AH97" s="11">
        <v>0</v>
      </c>
      <c r="AI97" s="11">
        <v>0</v>
      </c>
      <c r="AJ97" s="9" t="s">
        <v>50</v>
      </c>
      <c r="AK97" s="11">
        <v>0</v>
      </c>
      <c r="AL97" s="11">
        <v>0</v>
      </c>
      <c r="AM97" s="10" t="s">
        <v>53</v>
      </c>
      <c r="AN97" s="9" t="s">
        <v>53</v>
      </c>
      <c r="AO97" s="10" t="s">
        <v>53</v>
      </c>
      <c r="AP97" s="9" t="s">
        <v>53</v>
      </c>
    </row>
    <row r="98" spans="1:42" x14ac:dyDescent="0.25">
      <c r="A98" s="9" t="s">
        <v>349</v>
      </c>
      <c r="B98" s="10" t="s">
        <v>339</v>
      </c>
      <c r="C98" s="9" t="s">
        <v>47</v>
      </c>
      <c r="D98" s="9" t="s">
        <v>69</v>
      </c>
      <c r="E98" s="9" t="s">
        <v>70</v>
      </c>
      <c r="F98" s="9" t="s">
        <v>722</v>
      </c>
      <c r="G98" s="9" t="s">
        <v>51</v>
      </c>
      <c r="H98" s="9" t="s">
        <v>350</v>
      </c>
      <c r="I98" s="11" t="s">
        <v>53</v>
      </c>
      <c r="J98" s="11" t="s">
        <v>53</v>
      </c>
      <c r="K98" s="11" t="s">
        <v>53</v>
      </c>
      <c r="L98" s="11" t="s">
        <v>53</v>
      </c>
      <c r="M98" s="11">
        <v>0</v>
      </c>
      <c r="N98" s="9" t="s">
        <v>53</v>
      </c>
      <c r="O98" s="9" t="s">
        <v>54</v>
      </c>
      <c r="P98" s="9" t="s">
        <v>53</v>
      </c>
      <c r="Q98" s="11">
        <f t="shared" si="3"/>
        <v>13831549.709900003</v>
      </c>
      <c r="R98" s="11">
        <v>0</v>
      </c>
      <c r="S98" s="11">
        <v>11504106.071100004</v>
      </c>
      <c r="T98" s="11">
        <v>0</v>
      </c>
      <c r="U98" s="9" t="s">
        <v>50</v>
      </c>
      <c r="V98" s="11">
        <v>0</v>
      </c>
      <c r="W98" s="11">
        <v>2006416.9299999997</v>
      </c>
      <c r="X98" s="9" t="s">
        <v>50</v>
      </c>
      <c r="Y98" s="11">
        <v>321026.70879999996</v>
      </c>
      <c r="Z98" s="11">
        <v>0</v>
      </c>
      <c r="AA98" s="9" t="s">
        <v>50</v>
      </c>
      <c r="AB98" s="11">
        <v>0</v>
      </c>
      <c r="AC98" s="11">
        <v>0</v>
      </c>
      <c r="AD98" s="9" t="s">
        <v>50</v>
      </c>
      <c r="AE98" s="11">
        <v>0</v>
      </c>
      <c r="AF98" s="9">
        <v>0</v>
      </c>
      <c r="AG98" s="9" t="s">
        <v>50</v>
      </c>
      <c r="AH98" s="11">
        <v>0</v>
      </c>
      <c r="AI98" s="11">
        <v>0</v>
      </c>
      <c r="AJ98" s="9" t="s">
        <v>50</v>
      </c>
      <c r="AK98" s="11">
        <v>0</v>
      </c>
      <c r="AL98" s="11">
        <v>0</v>
      </c>
      <c r="AM98" s="10" t="s">
        <v>53</v>
      </c>
      <c r="AN98" s="9" t="s">
        <v>53</v>
      </c>
      <c r="AO98" s="10" t="s">
        <v>53</v>
      </c>
      <c r="AP98" s="9" t="s">
        <v>53</v>
      </c>
    </row>
    <row r="99" spans="1:42" x14ac:dyDescent="0.25">
      <c r="A99" s="9" t="s">
        <v>351</v>
      </c>
      <c r="B99" s="10" t="s">
        <v>339</v>
      </c>
      <c r="C99" s="9" t="s">
        <v>47</v>
      </c>
      <c r="D99" s="9" t="s">
        <v>69</v>
      </c>
      <c r="E99" s="9" t="s">
        <v>70</v>
      </c>
      <c r="F99" s="9" t="s">
        <v>722</v>
      </c>
      <c r="G99" s="9" t="s">
        <v>51</v>
      </c>
      <c r="H99" s="9" t="s">
        <v>352</v>
      </c>
      <c r="I99" s="11" t="s">
        <v>53</v>
      </c>
      <c r="J99" s="11" t="s">
        <v>53</v>
      </c>
      <c r="K99" s="11" t="s">
        <v>53</v>
      </c>
      <c r="L99" s="11" t="s">
        <v>53</v>
      </c>
      <c r="M99" s="11">
        <v>0</v>
      </c>
      <c r="N99" s="9" t="s">
        <v>53</v>
      </c>
      <c r="O99" s="9" t="s">
        <v>353</v>
      </c>
      <c r="P99" s="9" t="s">
        <v>354</v>
      </c>
      <c r="Q99" s="11">
        <f t="shared" si="3"/>
        <v>413529.1434</v>
      </c>
      <c r="R99" s="11">
        <v>0</v>
      </c>
      <c r="S99" s="11">
        <v>413529.1434</v>
      </c>
      <c r="T99" s="11">
        <v>0</v>
      </c>
      <c r="U99" s="9" t="s">
        <v>50</v>
      </c>
      <c r="V99" s="11">
        <v>0</v>
      </c>
      <c r="W99" s="11">
        <v>0</v>
      </c>
      <c r="X99" s="9" t="s">
        <v>50</v>
      </c>
      <c r="Y99" s="11">
        <v>0</v>
      </c>
      <c r="Z99" s="11">
        <v>0</v>
      </c>
      <c r="AA99" s="9" t="s">
        <v>50</v>
      </c>
      <c r="AB99" s="11">
        <v>0</v>
      </c>
      <c r="AC99" s="11">
        <v>0</v>
      </c>
      <c r="AD99" s="9" t="s">
        <v>50</v>
      </c>
      <c r="AE99" s="11">
        <v>0</v>
      </c>
      <c r="AF99" s="9">
        <v>0</v>
      </c>
      <c r="AG99" s="9" t="s">
        <v>50</v>
      </c>
      <c r="AH99" s="11">
        <v>0</v>
      </c>
      <c r="AI99" s="11">
        <v>0</v>
      </c>
      <c r="AJ99" s="9" t="s">
        <v>50</v>
      </c>
      <c r="AK99" s="11">
        <v>0</v>
      </c>
      <c r="AL99" s="11">
        <v>0</v>
      </c>
      <c r="AM99" s="10" t="s">
        <v>53</v>
      </c>
      <c r="AN99" s="9" t="s">
        <v>53</v>
      </c>
      <c r="AO99" s="10" t="s">
        <v>53</v>
      </c>
      <c r="AP99" s="9" t="s">
        <v>53</v>
      </c>
    </row>
    <row r="100" spans="1:42" x14ac:dyDescent="0.25">
      <c r="A100" s="9" t="s">
        <v>355</v>
      </c>
      <c r="B100" s="10" t="s">
        <v>339</v>
      </c>
      <c r="C100" s="9" t="s">
        <v>47</v>
      </c>
      <c r="D100" s="9" t="s">
        <v>69</v>
      </c>
      <c r="E100" s="9" t="s">
        <v>70</v>
      </c>
      <c r="F100" s="9" t="s">
        <v>722</v>
      </c>
      <c r="G100" s="9" t="s">
        <v>51</v>
      </c>
      <c r="H100" s="9" t="s">
        <v>356</v>
      </c>
      <c r="I100" s="11" t="s">
        <v>53</v>
      </c>
      <c r="J100" s="11" t="s">
        <v>53</v>
      </c>
      <c r="K100" s="11" t="s">
        <v>53</v>
      </c>
      <c r="L100" s="11" t="s">
        <v>53</v>
      </c>
      <c r="M100" s="11">
        <v>0</v>
      </c>
      <c r="N100" s="9" t="s">
        <v>53</v>
      </c>
      <c r="O100" s="9" t="s">
        <v>54</v>
      </c>
      <c r="P100" s="9" t="s">
        <v>53</v>
      </c>
      <c r="Q100" s="11">
        <f t="shared" si="3"/>
        <v>26853644.261799999</v>
      </c>
      <c r="R100" s="11">
        <v>0</v>
      </c>
      <c r="S100" s="11">
        <v>22088966.847150002</v>
      </c>
      <c r="T100" s="11">
        <v>0</v>
      </c>
      <c r="U100" s="9" t="s">
        <v>50</v>
      </c>
      <c r="V100" s="11">
        <v>0</v>
      </c>
      <c r="W100" s="11">
        <v>4107480.52985</v>
      </c>
      <c r="X100" s="9" t="s">
        <v>55</v>
      </c>
      <c r="Y100" s="11">
        <v>657196.88480000012</v>
      </c>
      <c r="Z100" s="11">
        <v>0</v>
      </c>
      <c r="AA100" s="9" t="s">
        <v>50</v>
      </c>
      <c r="AB100" s="11">
        <v>0</v>
      </c>
      <c r="AC100" s="11">
        <v>0</v>
      </c>
      <c r="AD100" s="9" t="s">
        <v>50</v>
      </c>
      <c r="AE100" s="11">
        <v>0</v>
      </c>
      <c r="AF100" s="9">
        <v>0</v>
      </c>
      <c r="AG100" s="9" t="s">
        <v>50</v>
      </c>
      <c r="AH100" s="11">
        <v>0</v>
      </c>
      <c r="AI100" s="11">
        <v>0</v>
      </c>
      <c r="AJ100" s="9" t="s">
        <v>50</v>
      </c>
      <c r="AK100" s="11">
        <v>0</v>
      </c>
      <c r="AL100" s="11">
        <v>0</v>
      </c>
      <c r="AM100" s="10" t="s">
        <v>53</v>
      </c>
      <c r="AN100" s="9" t="s">
        <v>53</v>
      </c>
      <c r="AO100" s="10" t="s">
        <v>53</v>
      </c>
      <c r="AP100" s="9" t="s">
        <v>53</v>
      </c>
    </row>
    <row r="101" spans="1:42" x14ac:dyDescent="0.25">
      <c r="A101" s="9" t="s">
        <v>357</v>
      </c>
      <c r="B101" s="10" t="s">
        <v>339</v>
      </c>
      <c r="C101" s="9" t="s">
        <v>47</v>
      </c>
      <c r="D101" s="9" t="s">
        <v>69</v>
      </c>
      <c r="E101" s="9" t="s">
        <v>70</v>
      </c>
      <c r="F101" s="9" t="s">
        <v>722</v>
      </c>
      <c r="G101" s="9" t="s">
        <v>51</v>
      </c>
      <c r="H101" s="9" t="s">
        <v>358</v>
      </c>
      <c r="I101" s="11" t="s">
        <v>53</v>
      </c>
      <c r="J101" s="11" t="s">
        <v>53</v>
      </c>
      <c r="K101" s="11" t="s">
        <v>53</v>
      </c>
      <c r="L101" s="11" t="s">
        <v>53</v>
      </c>
      <c r="M101" s="11">
        <v>0</v>
      </c>
      <c r="N101" s="9" t="s">
        <v>53</v>
      </c>
      <c r="O101" s="9" t="s">
        <v>359</v>
      </c>
      <c r="P101" s="9" t="s">
        <v>360</v>
      </c>
      <c r="Q101" s="11">
        <f t="shared" si="3"/>
        <v>283800.71380000003</v>
      </c>
      <c r="R101" s="11">
        <v>0</v>
      </c>
      <c r="S101" s="11">
        <v>283800.71380000003</v>
      </c>
      <c r="T101" s="11">
        <v>0</v>
      </c>
      <c r="U101" s="9" t="s">
        <v>50</v>
      </c>
      <c r="V101" s="11">
        <v>0</v>
      </c>
      <c r="W101" s="11">
        <v>0</v>
      </c>
      <c r="X101" s="9" t="s">
        <v>50</v>
      </c>
      <c r="Y101" s="11">
        <v>0</v>
      </c>
      <c r="Z101" s="11">
        <v>0</v>
      </c>
      <c r="AA101" s="9" t="s">
        <v>50</v>
      </c>
      <c r="AB101" s="11">
        <v>0</v>
      </c>
      <c r="AC101" s="11">
        <v>0</v>
      </c>
      <c r="AD101" s="9" t="s">
        <v>50</v>
      </c>
      <c r="AE101" s="11">
        <v>0</v>
      </c>
      <c r="AF101" s="9">
        <v>0</v>
      </c>
      <c r="AG101" s="9" t="s">
        <v>50</v>
      </c>
      <c r="AH101" s="11">
        <v>0</v>
      </c>
      <c r="AI101" s="11">
        <v>0</v>
      </c>
      <c r="AJ101" s="9" t="s">
        <v>50</v>
      </c>
      <c r="AK101" s="11">
        <v>0</v>
      </c>
      <c r="AL101" s="11">
        <v>0</v>
      </c>
      <c r="AM101" s="10" t="s">
        <v>53</v>
      </c>
      <c r="AN101" s="9" t="s">
        <v>53</v>
      </c>
      <c r="AO101" s="10" t="s">
        <v>53</v>
      </c>
      <c r="AP101" s="9" t="s">
        <v>53</v>
      </c>
    </row>
    <row r="102" spans="1:42" x14ac:dyDescent="0.25">
      <c r="A102" s="9" t="s">
        <v>361</v>
      </c>
      <c r="B102" s="10" t="s">
        <v>339</v>
      </c>
      <c r="C102" s="9" t="s">
        <v>47</v>
      </c>
      <c r="D102" s="9" t="s">
        <v>69</v>
      </c>
      <c r="E102" s="9" t="s">
        <v>70</v>
      </c>
      <c r="F102" s="9" t="s">
        <v>722</v>
      </c>
      <c r="G102" s="9" t="s">
        <v>51</v>
      </c>
      <c r="H102" s="9" t="s">
        <v>362</v>
      </c>
      <c r="I102" s="11" t="s">
        <v>53</v>
      </c>
      <c r="J102" s="11" t="s">
        <v>53</v>
      </c>
      <c r="K102" s="11" t="s">
        <v>53</v>
      </c>
      <c r="L102" s="11" t="s">
        <v>53</v>
      </c>
      <c r="M102" s="11">
        <v>0</v>
      </c>
      <c r="N102" s="9" t="s">
        <v>53</v>
      </c>
      <c r="O102" s="9" t="s">
        <v>54</v>
      </c>
      <c r="P102" s="9" t="s">
        <v>53</v>
      </c>
      <c r="Q102" s="11">
        <f t="shared" si="3"/>
        <v>16714215.532499997</v>
      </c>
      <c r="R102" s="11">
        <v>0</v>
      </c>
      <c r="S102" s="11">
        <v>13855908.039849997</v>
      </c>
      <c r="T102" s="11">
        <v>0</v>
      </c>
      <c r="U102" s="9" t="s">
        <v>50</v>
      </c>
      <c r="V102" s="11">
        <v>0</v>
      </c>
      <c r="W102" s="11">
        <v>2464058.1833500001</v>
      </c>
      <c r="X102" s="9" t="s">
        <v>55</v>
      </c>
      <c r="Y102" s="11">
        <v>394249.30930000002</v>
      </c>
      <c r="Z102" s="11">
        <v>0</v>
      </c>
      <c r="AA102" s="9" t="s">
        <v>50</v>
      </c>
      <c r="AB102" s="11">
        <v>0</v>
      </c>
      <c r="AC102" s="11">
        <v>0</v>
      </c>
      <c r="AD102" s="9" t="s">
        <v>50</v>
      </c>
      <c r="AE102" s="11">
        <v>0</v>
      </c>
      <c r="AF102" s="9">
        <v>0</v>
      </c>
      <c r="AG102" s="9" t="s">
        <v>50</v>
      </c>
      <c r="AH102" s="11">
        <v>0</v>
      </c>
      <c r="AI102" s="11">
        <v>0</v>
      </c>
      <c r="AJ102" s="9" t="s">
        <v>50</v>
      </c>
      <c r="AK102" s="11">
        <v>0</v>
      </c>
      <c r="AL102" s="11">
        <v>0</v>
      </c>
      <c r="AM102" s="10" t="s">
        <v>53</v>
      </c>
      <c r="AN102" s="9" t="s">
        <v>53</v>
      </c>
      <c r="AO102" s="10" t="s">
        <v>53</v>
      </c>
      <c r="AP102" s="9" t="s">
        <v>53</v>
      </c>
    </row>
    <row r="103" spans="1:42" x14ac:dyDescent="0.25">
      <c r="A103" s="9" t="s">
        <v>363</v>
      </c>
      <c r="B103" s="10" t="s">
        <v>339</v>
      </c>
      <c r="C103" s="9" t="s">
        <v>47</v>
      </c>
      <c r="D103" s="9" t="s">
        <v>79</v>
      </c>
      <c r="E103" s="9" t="s">
        <v>80</v>
      </c>
      <c r="F103" s="9" t="s">
        <v>729</v>
      </c>
      <c r="G103" s="9" t="s">
        <v>51</v>
      </c>
      <c r="H103" s="9" t="s">
        <v>364</v>
      </c>
      <c r="I103" s="11" t="s">
        <v>53</v>
      </c>
      <c r="J103" s="11" t="s">
        <v>53</v>
      </c>
      <c r="K103" s="11" t="s">
        <v>53</v>
      </c>
      <c r="L103" s="11" t="s">
        <v>53</v>
      </c>
      <c r="M103" s="11">
        <v>0</v>
      </c>
      <c r="N103" s="9" t="s">
        <v>53</v>
      </c>
      <c r="O103" s="9" t="s">
        <v>365</v>
      </c>
      <c r="P103" s="9" t="s">
        <v>366</v>
      </c>
      <c r="Q103" s="11">
        <f t="shared" si="3"/>
        <v>43909.074999999997</v>
      </c>
      <c r="R103" s="11">
        <v>0</v>
      </c>
      <c r="S103" s="11">
        <v>43909.074999999997</v>
      </c>
      <c r="T103" s="11">
        <v>0</v>
      </c>
      <c r="U103" s="9" t="s">
        <v>50</v>
      </c>
      <c r="V103" s="11">
        <v>0</v>
      </c>
      <c r="W103" s="11">
        <v>0</v>
      </c>
      <c r="X103" s="9" t="s">
        <v>50</v>
      </c>
      <c r="Y103" s="11">
        <v>0</v>
      </c>
      <c r="Z103" s="11">
        <v>0</v>
      </c>
      <c r="AA103" s="9" t="s">
        <v>50</v>
      </c>
      <c r="AB103" s="11">
        <v>0</v>
      </c>
      <c r="AC103" s="11">
        <v>0</v>
      </c>
      <c r="AD103" s="9" t="s">
        <v>50</v>
      </c>
      <c r="AE103" s="11">
        <v>0</v>
      </c>
      <c r="AF103" s="9">
        <v>0</v>
      </c>
      <c r="AG103" s="9" t="s">
        <v>50</v>
      </c>
      <c r="AH103" s="11">
        <v>0</v>
      </c>
      <c r="AI103" s="11">
        <v>0</v>
      </c>
      <c r="AJ103" s="9" t="s">
        <v>50</v>
      </c>
      <c r="AK103" s="11">
        <v>0</v>
      </c>
      <c r="AL103" s="11">
        <v>0</v>
      </c>
      <c r="AM103" s="10" t="s">
        <v>53</v>
      </c>
      <c r="AN103" s="9" t="s">
        <v>53</v>
      </c>
      <c r="AO103" s="10" t="s">
        <v>53</v>
      </c>
      <c r="AP103" s="9" t="s">
        <v>53</v>
      </c>
    </row>
    <row r="104" spans="1:42" x14ac:dyDescent="0.25">
      <c r="A104" s="9" t="s">
        <v>367</v>
      </c>
      <c r="B104" s="10" t="s">
        <v>339</v>
      </c>
      <c r="C104" s="9" t="s">
        <v>47</v>
      </c>
      <c r="D104" s="9" t="s">
        <v>79</v>
      </c>
      <c r="E104" s="9" t="s">
        <v>80</v>
      </c>
      <c r="F104" s="9" t="s">
        <v>729</v>
      </c>
      <c r="G104" s="9" t="s">
        <v>51</v>
      </c>
      <c r="H104" s="9" t="s">
        <v>368</v>
      </c>
      <c r="I104" s="11" t="s">
        <v>53</v>
      </c>
      <c r="J104" s="11" t="s">
        <v>53</v>
      </c>
      <c r="K104" s="11" t="s">
        <v>53</v>
      </c>
      <c r="L104" s="11" t="s">
        <v>53</v>
      </c>
      <c r="M104" s="11">
        <v>0</v>
      </c>
      <c r="N104" s="9" t="s">
        <v>53</v>
      </c>
      <c r="O104" s="9" t="s">
        <v>369</v>
      </c>
      <c r="P104" s="9" t="s">
        <v>370</v>
      </c>
      <c r="Q104" s="11">
        <f t="shared" si="3"/>
        <v>92845</v>
      </c>
      <c r="R104" s="11">
        <v>0</v>
      </c>
      <c r="S104" s="11">
        <v>92845</v>
      </c>
      <c r="T104" s="11">
        <v>0</v>
      </c>
      <c r="U104" s="9" t="s">
        <v>50</v>
      </c>
      <c r="V104" s="11">
        <v>0</v>
      </c>
      <c r="W104" s="11">
        <v>0</v>
      </c>
      <c r="X104" s="9" t="s">
        <v>50</v>
      </c>
      <c r="Y104" s="11">
        <v>0</v>
      </c>
      <c r="Z104" s="11">
        <v>0</v>
      </c>
      <c r="AA104" s="9" t="s">
        <v>50</v>
      </c>
      <c r="AB104" s="11">
        <v>0</v>
      </c>
      <c r="AC104" s="11">
        <v>0</v>
      </c>
      <c r="AD104" s="9" t="s">
        <v>50</v>
      </c>
      <c r="AE104" s="11">
        <v>0</v>
      </c>
      <c r="AF104" s="9">
        <v>0</v>
      </c>
      <c r="AG104" s="9" t="s">
        <v>50</v>
      </c>
      <c r="AH104" s="11">
        <v>0</v>
      </c>
      <c r="AI104" s="11">
        <v>0</v>
      </c>
      <c r="AJ104" s="9" t="s">
        <v>50</v>
      </c>
      <c r="AK104" s="11">
        <v>0</v>
      </c>
      <c r="AL104" s="11">
        <v>0</v>
      </c>
      <c r="AM104" s="10" t="s">
        <v>53</v>
      </c>
      <c r="AN104" s="9" t="s">
        <v>53</v>
      </c>
      <c r="AO104" s="10" t="s">
        <v>53</v>
      </c>
      <c r="AP104" s="9" t="s">
        <v>53</v>
      </c>
    </row>
    <row r="105" spans="1:42" x14ac:dyDescent="0.25">
      <c r="A105" s="9" t="s">
        <v>371</v>
      </c>
      <c r="B105" s="10" t="s">
        <v>339</v>
      </c>
      <c r="C105" s="9" t="s">
        <v>47</v>
      </c>
      <c r="D105" s="9" t="s">
        <v>79</v>
      </c>
      <c r="E105" s="9" t="s">
        <v>80</v>
      </c>
      <c r="F105" s="9" t="s">
        <v>729</v>
      </c>
      <c r="G105" s="9" t="s">
        <v>51</v>
      </c>
      <c r="H105" s="9" t="s">
        <v>372</v>
      </c>
      <c r="I105" s="11" t="s">
        <v>53</v>
      </c>
      <c r="J105" s="11" t="s">
        <v>53</v>
      </c>
      <c r="K105" s="11" t="s">
        <v>53</v>
      </c>
      <c r="L105" s="11" t="s">
        <v>53</v>
      </c>
      <c r="M105" s="11">
        <v>0</v>
      </c>
      <c r="N105" s="9" t="s">
        <v>53</v>
      </c>
      <c r="O105" s="9" t="s">
        <v>54</v>
      </c>
      <c r="P105" s="9" t="s">
        <v>53</v>
      </c>
      <c r="Q105" s="11">
        <f t="shared" si="3"/>
        <v>35471756.959499992</v>
      </c>
      <c r="R105" s="11">
        <v>0</v>
      </c>
      <c r="S105" s="11">
        <v>29003744.570399992</v>
      </c>
      <c r="T105" s="11">
        <v>0</v>
      </c>
      <c r="U105" s="9" t="s">
        <v>50</v>
      </c>
      <c r="V105" s="11">
        <v>0</v>
      </c>
      <c r="W105" s="11">
        <v>5575872.7491999995</v>
      </c>
      <c r="X105" s="9" t="s">
        <v>50</v>
      </c>
      <c r="Y105" s="11">
        <v>892139.63989999995</v>
      </c>
      <c r="Z105" s="11">
        <v>0</v>
      </c>
      <c r="AA105" s="9" t="s">
        <v>50</v>
      </c>
      <c r="AB105" s="11">
        <v>0</v>
      </c>
      <c r="AC105" s="11">
        <v>0</v>
      </c>
      <c r="AD105" s="9" t="s">
        <v>50</v>
      </c>
      <c r="AE105" s="11">
        <v>0</v>
      </c>
      <c r="AF105" s="9">
        <v>0</v>
      </c>
      <c r="AG105" s="9" t="s">
        <v>50</v>
      </c>
      <c r="AH105" s="11">
        <v>0</v>
      </c>
      <c r="AI105" s="11">
        <v>0</v>
      </c>
      <c r="AJ105" s="9" t="s">
        <v>50</v>
      </c>
      <c r="AK105" s="11">
        <v>0</v>
      </c>
      <c r="AL105" s="11">
        <v>0</v>
      </c>
      <c r="AM105" s="10" t="s">
        <v>53</v>
      </c>
      <c r="AN105" s="9" t="s">
        <v>53</v>
      </c>
      <c r="AO105" s="10" t="s">
        <v>53</v>
      </c>
      <c r="AP105" s="9" t="s">
        <v>53</v>
      </c>
    </row>
    <row r="106" spans="1:42" x14ac:dyDescent="0.25">
      <c r="A106" s="9" t="s">
        <v>373</v>
      </c>
      <c r="B106" s="10" t="s">
        <v>339</v>
      </c>
      <c r="C106" s="9" t="s">
        <v>47</v>
      </c>
      <c r="D106" s="9" t="s">
        <v>79</v>
      </c>
      <c r="E106" s="9" t="s">
        <v>80</v>
      </c>
      <c r="F106" s="9" t="s">
        <v>729</v>
      </c>
      <c r="G106" s="9" t="s">
        <v>51</v>
      </c>
      <c r="H106" s="9" t="s">
        <v>374</v>
      </c>
      <c r="I106" s="11" t="s">
        <v>53</v>
      </c>
      <c r="J106" s="11" t="s">
        <v>53</v>
      </c>
      <c r="K106" s="11" t="s">
        <v>53</v>
      </c>
      <c r="L106" s="11" t="s">
        <v>53</v>
      </c>
      <c r="M106" s="11">
        <v>0</v>
      </c>
      <c r="N106" s="9" t="s">
        <v>53</v>
      </c>
      <c r="O106" s="9" t="s">
        <v>375</v>
      </c>
      <c r="P106" s="9" t="s">
        <v>376</v>
      </c>
      <c r="Q106" s="11">
        <f t="shared" si="3"/>
        <v>497424.37080000003</v>
      </c>
      <c r="R106" s="11">
        <v>0</v>
      </c>
      <c r="S106" s="11">
        <v>372445.82</v>
      </c>
      <c r="T106" s="11">
        <v>107740.13</v>
      </c>
      <c r="U106" s="9" t="s">
        <v>55</v>
      </c>
      <c r="V106" s="11">
        <v>17238.4208</v>
      </c>
      <c r="W106" s="11">
        <v>0</v>
      </c>
      <c r="X106" s="9" t="s">
        <v>50</v>
      </c>
      <c r="Y106" s="11">
        <v>0</v>
      </c>
      <c r="Z106" s="11">
        <v>0</v>
      </c>
      <c r="AA106" s="9" t="s">
        <v>50</v>
      </c>
      <c r="AB106" s="11">
        <v>0</v>
      </c>
      <c r="AC106" s="11">
        <v>0</v>
      </c>
      <c r="AD106" s="9" t="s">
        <v>50</v>
      </c>
      <c r="AE106" s="11">
        <v>0</v>
      </c>
      <c r="AF106" s="9">
        <v>0</v>
      </c>
      <c r="AG106" s="9" t="s">
        <v>50</v>
      </c>
      <c r="AH106" s="11">
        <v>0</v>
      </c>
      <c r="AI106" s="11">
        <v>0</v>
      </c>
      <c r="AJ106" s="9" t="s">
        <v>50</v>
      </c>
      <c r="AK106" s="11">
        <v>0</v>
      </c>
      <c r="AL106" s="11">
        <v>0</v>
      </c>
      <c r="AM106" s="10" t="s">
        <v>53</v>
      </c>
      <c r="AN106" s="9" t="s">
        <v>53</v>
      </c>
      <c r="AO106" s="10" t="s">
        <v>53</v>
      </c>
      <c r="AP106" s="9" t="s">
        <v>53</v>
      </c>
    </row>
    <row r="107" spans="1:42" x14ac:dyDescent="0.25">
      <c r="A107" s="9" t="s">
        <v>377</v>
      </c>
      <c r="B107" s="10" t="s">
        <v>339</v>
      </c>
      <c r="C107" s="9" t="s">
        <v>47</v>
      </c>
      <c r="D107" s="9" t="s">
        <v>79</v>
      </c>
      <c r="E107" s="9" t="s">
        <v>80</v>
      </c>
      <c r="F107" s="9" t="s">
        <v>729</v>
      </c>
      <c r="G107" s="9" t="s">
        <v>51</v>
      </c>
      <c r="H107" s="9" t="s">
        <v>378</v>
      </c>
      <c r="I107" s="11" t="s">
        <v>53</v>
      </c>
      <c r="J107" s="11" t="s">
        <v>53</v>
      </c>
      <c r="K107" s="11" t="s">
        <v>53</v>
      </c>
      <c r="L107" s="11" t="s">
        <v>53</v>
      </c>
      <c r="M107" s="11">
        <v>0</v>
      </c>
      <c r="N107" s="9" t="s">
        <v>53</v>
      </c>
      <c r="O107" s="9" t="s">
        <v>54</v>
      </c>
      <c r="P107" s="9" t="s">
        <v>53</v>
      </c>
      <c r="Q107" s="11">
        <f t="shared" si="3"/>
        <v>14582560.825100007</v>
      </c>
      <c r="R107" s="11">
        <v>0</v>
      </c>
      <c r="S107" s="11">
        <v>12352657.381500006</v>
      </c>
      <c r="T107" s="11">
        <v>0</v>
      </c>
      <c r="U107" s="9" t="s">
        <v>50</v>
      </c>
      <c r="V107" s="11">
        <v>0</v>
      </c>
      <c r="W107" s="11">
        <v>1922330.5547999998</v>
      </c>
      <c r="X107" s="9" t="s">
        <v>50</v>
      </c>
      <c r="Y107" s="11">
        <v>307572.88880000002</v>
      </c>
      <c r="Z107" s="11">
        <v>0</v>
      </c>
      <c r="AA107" s="9" t="s">
        <v>50</v>
      </c>
      <c r="AB107" s="11">
        <v>0</v>
      </c>
      <c r="AC107" s="11">
        <v>0</v>
      </c>
      <c r="AD107" s="9" t="s">
        <v>50</v>
      </c>
      <c r="AE107" s="11">
        <v>0</v>
      </c>
      <c r="AF107" s="9">
        <v>0</v>
      </c>
      <c r="AG107" s="9" t="s">
        <v>50</v>
      </c>
      <c r="AH107" s="11">
        <v>0</v>
      </c>
      <c r="AI107" s="11">
        <v>0</v>
      </c>
      <c r="AJ107" s="9" t="s">
        <v>50</v>
      </c>
      <c r="AK107" s="11">
        <v>0</v>
      </c>
      <c r="AL107" s="11">
        <v>0</v>
      </c>
      <c r="AM107" s="10" t="s">
        <v>53</v>
      </c>
      <c r="AN107" s="9" t="s">
        <v>53</v>
      </c>
      <c r="AO107" s="10" t="s">
        <v>53</v>
      </c>
      <c r="AP107" s="9" t="s">
        <v>53</v>
      </c>
    </row>
    <row r="108" spans="1:42" x14ac:dyDescent="0.25">
      <c r="A108" s="9" t="s">
        <v>379</v>
      </c>
      <c r="B108" s="10" t="s">
        <v>339</v>
      </c>
      <c r="C108" s="9" t="s">
        <v>47</v>
      </c>
      <c r="D108" s="9" t="s">
        <v>79</v>
      </c>
      <c r="E108" s="9" t="s">
        <v>80</v>
      </c>
      <c r="F108" s="9" t="s">
        <v>729</v>
      </c>
      <c r="G108" s="9" t="s">
        <v>57</v>
      </c>
      <c r="H108" s="9" t="s">
        <v>53</v>
      </c>
      <c r="I108" s="11" t="s">
        <v>380</v>
      </c>
      <c r="J108" s="11" t="s">
        <v>53</v>
      </c>
      <c r="K108" s="11" t="s">
        <v>381</v>
      </c>
      <c r="L108" s="11" t="s">
        <v>339</v>
      </c>
      <c r="M108" s="11">
        <v>645445.73</v>
      </c>
      <c r="N108" s="9" t="s">
        <v>61</v>
      </c>
      <c r="O108" s="9" t="s">
        <v>382</v>
      </c>
      <c r="P108" s="9" t="s">
        <v>383</v>
      </c>
      <c r="Q108" s="11">
        <f t="shared" si="3"/>
        <v>-308000</v>
      </c>
      <c r="R108" s="11">
        <v>0</v>
      </c>
      <c r="S108" s="11">
        <v>-308000</v>
      </c>
      <c r="T108" s="11">
        <v>0</v>
      </c>
      <c r="U108" s="9" t="s">
        <v>50</v>
      </c>
      <c r="V108" s="11">
        <v>0</v>
      </c>
      <c r="W108" s="11">
        <v>0</v>
      </c>
      <c r="X108" s="9" t="s">
        <v>50</v>
      </c>
      <c r="Y108" s="11">
        <v>0</v>
      </c>
      <c r="Z108" s="11">
        <v>0</v>
      </c>
      <c r="AA108" s="9" t="s">
        <v>50</v>
      </c>
      <c r="AB108" s="11">
        <v>0</v>
      </c>
      <c r="AC108" s="11">
        <v>0</v>
      </c>
      <c r="AD108" s="9" t="s">
        <v>50</v>
      </c>
      <c r="AE108" s="11">
        <v>0</v>
      </c>
      <c r="AF108" s="9">
        <v>0</v>
      </c>
      <c r="AG108" s="9" t="s">
        <v>50</v>
      </c>
      <c r="AH108" s="11">
        <v>0</v>
      </c>
      <c r="AI108" s="11">
        <v>0</v>
      </c>
      <c r="AJ108" s="9" t="s">
        <v>50</v>
      </c>
      <c r="AK108" s="11">
        <v>0</v>
      </c>
      <c r="AL108" s="11">
        <v>0</v>
      </c>
      <c r="AM108" s="10" t="s">
        <v>53</v>
      </c>
      <c r="AN108" s="9" t="s">
        <v>53</v>
      </c>
      <c r="AO108" s="10" t="s">
        <v>53</v>
      </c>
      <c r="AP108" s="9" t="s">
        <v>53</v>
      </c>
    </row>
    <row r="109" spans="1:42" x14ac:dyDescent="0.25">
      <c r="A109" s="9" t="s">
        <v>384</v>
      </c>
      <c r="B109" s="10" t="s">
        <v>339</v>
      </c>
      <c r="C109" s="9" t="s">
        <v>47</v>
      </c>
      <c r="D109" s="9" t="s">
        <v>95</v>
      </c>
      <c r="E109" s="9" t="s">
        <v>96</v>
      </c>
      <c r="F109" s="9" t="s">
        <v>736</v>
      </c>
      <c r="G109" s="9" t="s">
        <v>51</v>
      </c>
      <c r="H109" s="9" t="s">
        <v>385</v>
      </c>
      <c r="I109" s="11" t="s">
        <v>53</v>
      </c>
      <c r="J109" s="11" t="s">
        <v>53</v>
      </c>
      <c r="K109" s="11" t="s">
        <v>53</v>
      </c>
      <c r="L109" s="11" t="s">
        <v>53</v>
      </c>
      <c r="M109" s="11">
        <v>0</v>
      </c>
      <c r="N109" s="9" t="s">
        <v>53</v>
      </c>
      <c r="O109" s="9" t="s">
        <v>54</v>
      </c>
      <c r="P109" s="9" t="s">
        <v>53</v>
      </c>
      <c r="Q109" s="11">
        <f t="shared" si="3"/>
        <v>35356388.417450011</v>
      </c>
      <c r="R109" s="11">
        <v>0</v>
      </c>
      <c r="S109" s="11">
        <v>29690660.11105001</v>
      </c>
      <c r="T109" s="11">
        <v>0</v>
      </c>
      <c r="U109" s="9" t="s">
        <v>50</v>
      </c>
      <c r="V109" s="11">
        <v>0</v>
      </c>
      <c r="W109" s="11">
        <v>4884248.540000001</v>
      </c>
      <c r="X109" s="9" t="s">
        <v>50</v>
      </c>
      <c r="Y109" s="11">
        <v>781479.76639999985</v>
      </c>
      <c r="Z109" s="11">
        <v>0</v>
      </c>
      <c r="AA109" s="9" t="s">
        <v>50</v>
      </c>
      <c r="AB109" s="11">
        <v>0</v>
      </c>
      <c r="AC109" s="11">
        <v>0</v>
      </c>
      <c r="AD109" s="9" t="s">
        <v>50</v>
      </c>
      <c r="AE109" s="11">
        <v>0</v>
      </c>
      <c r="AF109" s="9">
        <v>0</v>
      </c>
      <c r="AG109" s="9" t="s">
        <v>50</v>
      </c>
      <c r="AH109" s="11">
        <v>0</v>
      </c>
      <c r="AI109" s="11">
        <v>0</v>
      </c>
      <c r="AJ109" s="9" t="s">
        <v>50</v>
      </c>
      <c r="AK109" s="11">
        <v>0</v>
      </c>
      <c r="AL109" s="11">
        <v>0</v>
      </c>
      <c r="AM109" s="10" t="s">
        <v>53</v>
      </c>
      <c r="AN109" s="9" t="s">
        <v>53</v>
      </c>
      <c r="AO109" s="10" t="s">
        <v>53</v>
      </c>
      <c r="AP109" s="9" t="s">
        <v>53</v>
      </c>
    </row>
    <row r="110" spans="1:42" x14ac:dyDescent="0.25">
      <c r="A110" s="9" t="s">
        <v>386</v>
      </c>
      <c r="B110" s="10" t="s">
        <v>339</v>
      </c>
      <c r="C110" s="9" t="s">
        <v>47</v>
      </c>
      <c r="D110" s="9" t="s">
        <v>105</v>
      </c>
      <c r="E110" s="9" t="s">
        <v>106</v>
      </c>
      <c r="F110" s="9" t="s">
        <v>742</v>
      </c>
      <c r="G110" s="9" t="s">
        <v>51</v>
      </c>
      <c r="H110" s="9" t="s">
        <v>387</v>
      </c>
      <c r="I110" s="11" t="s">
        <v>53</v>
      </c>
      <c r="J110" s="11" t="s">
        <v>53</v>
      </c>
      <c r="K110" s="11" t="s">
        <v>53</v>
      </c>
      <c r="L110" s="11" t="s">
        <v>53</v>
      </c>
      <c r="M110" s="11">
        <v>0</v>
      </c>
      <c r="N110" s="9" t="s">
        <v>53</v>
      </c>
      <c r="O110" s="9" t="s">
        <v>54</v>
      </c>
      <c r="P110" s="9" t="s">
        <v>53</v>
      </c>
      <c r="Q110" s="11">
        <f t="shared" si="3"/>
        <v>50951577.294150002</v>
      </c>
      <c r="R110" s="11">
        <v>0</v>
      </c>
      <c r="S110" s="11">
        <v>41724611.145649999</v>
      </c>
      <c r="T110" s="11">
        <v>0</v>
      </c>
      <c r="U110" s="9" t="s">
        <v>50</v>
      </c>
      <c r="V110" s="11">
        <v>0</v>
      </c>
      <c r="W110" s="11">
        <v>7954281.1625000006</v>
      </c>
      <c r="X110" s="9" t="s">
        <v>50</v>
      </c>
      <c r="Y110" s="11">
        <v>1272684.986</v>
      </c>
      <c r="Z110" s="11">
        <v>0</v>
      </c>
      <c r="AA110" s="9" t="s">
        <v>50</v>
      </c>
      <c r="AB110" s="11">
        <v>0</v>
      </c>
      <c r="AC110" s="11">
        <v>0</v>
      </c>
      <c r="AD110" s="9" t="s">
        <v>50</v>
      </c>
      <c r="AE110" s="11">
        <v>0</v>
      </c>
      <c r="AF110" s="9">
        <v>0</v>
      </c>
      <c r="AG110" s="9" t="s">
        <v>50</v>
      </c>
      <c r="AH110" s="11">
        <v>0</v>
      </c>
      <c r="AI110" s="11">
        <v>0</v>
      </c>
      <c r="AJ110" s="9" t="s">
        <v>50</v>
      </c>
      <c r="AK110" s="11">
        <v>0</v>
      </c>
      <c r="AL110" s="11">
        <v>0</v>
      </c>
      <c r="AM110" s="10" t="s">
        <v>53</v>
      </c>
      <c r="AN110" s="9" t="s">
        <v>53</v>
      </c>
      <c r="AO110" s="10" t="s">
        <v>53</v>
      </c>
      <c r="AP110" s="9" t="s">
        <v>53</v>
      </c>
    </row>
    <row r="111" spans="1:42" x14ac:dyDescent="0.25">
      <c r="A111" s="9" t="s">
        <v>388</v>
      </c>
      <c r="B111" s="10" t="s">
        <v>339</v>
      </c>
      <c r="C111" s="9" t="s">
        <v>47</v>
      </c>
      <c r="D111" s="9" t="s">
        <v>109</v>
      </c>
      <c r="E111" s="9" t="s">
        <v>110</v>
      </c>
      <c r="F111" s="9" t="s">
        <v>748</v>
      </c>
      <c r="G111" s="9" t="s">
        <v>51</v>
      </c>
      <c r="H111" s="9" t="s">
        <v>389</v>
      </c>
      <c r="I111" s="11" t="s">
        <v>53</v>
      </c>
      <c r="J111" s="11" t="s">
        <v>53</v>
      </c>
      <c r="K111" s="11" t="s">
        <v>53</v>
      </c>
      <c r="L111" s="11" t="s">
        <v>53</v>
      </c>
      <c r="M111" s="11">
        <v>0</v>
      </c>
      <c r="N111" s="9" t="s">
        <v>53</v>
      </c>
      <c r="O111" s="9" t="s">
        <v>54</v>
      </c>
      <c r="P111" s="9" t="s">
        <v>53</v>
      </c>
      <c r="Q111" s="11">
        <f t="shared" si="3"/>
        <v>8525591.0189999994</v>
      </c>
      <c r="R111" s="11">
        <v>0</v>
      </c>
      <c r="S111" s="11">
        <v>6991619.7302999999</v>
      </c>
      <c r="T111" s="11">
        <v>0</v>
      </c>
      <c r="U111" s="9" t="s">
        <v>50</v>
      </c>
      <c r="V111" s="11">
        <v>0</v>
      </c>
      <c r="W111" s="11">
        <v>1322389.0420000001</v>
      </c>
      <c r="X111" s="9" t="s">
        <v>55</v>
      </c>
      <c r="Y111" s="11">
        <v>211582.24669999999</v>
      </c>
      <c r="Z111" s="11">
        <v>0</v>
      </c>
      <c r="AA111" s="9" t="s">
        <v>50</v>
      </c>
      <c r="AB111" s="11">
        <v>0</v>
      </c>
      <c r="AC111" s="11">
        <v>0</v>
      </c>
      <c r="AD111" s="9" t="s">
        <v>50</v>
      </c>
      <c r="AE111" s="11">
        <v>0</v>
      </c>
      <c r="AF111" s="9">
        <v>0</v>
      </c>
      <c r="AG111" s="9" t="s">
        <v>50</v>
      </c>
      <c r="AH111" s="11">
        <v>0</v>
      </c>
      <c r="AI111" s="11">
        <v>0</v>
      </c>
      <c r="AJ111" s="9" t="s">
        <v>50</v>
      </c>
      <c r="AK111" s="11">
        <v>0</v>
      </c>
      <c r="AL111" s="11">
        <v>0</v>
      </c>
      <c r="AM111" s="10" t="s">
        <v>53</v>
      </c>
      <c r="AN111" s="9" t="s">
        <v>53</v>
      </c>
      <c r="AO111" s="10" t="s">
        <v>53</v>
      </c>
      <c r="AP111" s="9" t="s">
        <v>53</v>
      </c>
    </row>
    <row r="112" spans="1:42" x14ac:dyDescent="0.25">
      <c r="A112" s="9" t="s">
        <v>390</v>
      </c>
      <c r="B112" s="10" t="s">
        <v>339</v>
      </c>
      <c r="C112" s="9" t="s">
        <v>47</v>
      </c>
      <c r="D112" s="9" t="s">
        <v>117</v>
      </c>
      <c r="E112" s="9" t="s">
        <v>118</v>
      </c>
      <c r="F112" s="9" t="s">
        <v>713</v>
      </c>
      <c r="G112" s="9" t="s">
        <v>51</v>
      </c>
      <c r="H112" s="9" t="s">
        <v>391</v>
      </c>
      <c r="I112" s="11" t="s">
        <v>53</v>
      </c>
      <c r="J112" s="11" t="s">
        <v>53</v>
      </c>
      <c r="K112" s="11" t="s">
        <v>53</v>
      </c>
      <c r="L112" s="11" t="s">
        <v>53</v>
      </c>
      <c r="M112" s="11">
        <v>0</v>
      </c>
      <c r="N112" s="9" t="s">
        <v>53</v>
      </c>
      <c r="O112" s="9" t="s">
        <v>54</v>
      </c>
      <c r="P112" s="9" t="s">
        <v>53</v>
      </c>
      <c r="Q112" s="11">
        <f t="shared" si="3"/>
        <v>1396801.7708000001</v>
      </c>
      <c r="R112" s="11">
        <v>0</v>
      </c>
      <c r="S112" s="11">
        <v>515421.09200000006</v>
      </c>
      <c r="T112" s="11">
        <v>0</v>
      </c>
      <c r="U112" s="9" t="s">
        <v>50</v>
      </c>
      <c r="V112" s="11">
        <v>0</v>
      </c>
      <c r="W112" s="11">
        <v>759810.93</v>
      </c>
      <c r="X112" s="9" t="s">
        <v>55</v>
      </c>
      <c r="Y112" s="11">
        <v>121569.7488</v>
      </c>
      <c r="Z112" s="11">
        <v>0</v>
      </c>
      <c r="AA112" s="9" t="s">
        <v>50</v>
      </c>
      <c r="AB112" s="11">
        <v>0</v>
      </c>
      <c r="AC112" s="11">
        <v>0</v>
      </c>
      <c r="AD112" s="9" t="s">
        <v>50</v>
      </c>
      <c r="AE112" s="11">
        <v>0</v>
      </c>
      <c r="AF112" s="9">
        <v>0</v>
      </c>
      <c r="AG112" s="9" t="s">
        <v>50</v>
      </c>
      <c r="AH112" s="11">
        <v>0</v>
      </c>
      <c r="AI112" s="11">
        <v>0</v>
      </c>
      <c r="AJ112" s="9" t="s">
        <v>50</v>
      </c>
      <c r="AK112" s="11">
        <v>0</v>
      </c>
      <c r="AL112" s="11">
        <v>0</v>
      </c>
      <c r="AM112" s="10" t="s">
        <v>53</v>
      </c>
      <c r="AN112" s="9" t="s">
        <v>53</v>
      </c>
      <c r="AO112" s="10" t="s">
        <v>53</v>
      </c>
      <c r="AP112" s="9" t="s">
        <v>53</v>
      </c>
    </row>
    <row r="113" spans="1:42" x14ac:dyDescent="0.25">
      <c r="A113" s="9" t="s">
        <v>392</v>
      </c>
      <c r="B113" s="10" t="s">
        <v>339</v>
      </c>
      <c r="C113" s="9" t="s">
        <v>47</v>
      </c>
      <c r="D113" s="9" t="s">
        <v>117</v>
      </c>
      <c r="E113" s="9" t="s">
        <v>118</v>
      </c>
      <c r="F113" s="9" t="s">
        <v>713</v>
      </c>
      <c r="G113" s="9" t="s">
        <v>51</v>
      </c>
      <c r="H113" s="9" t="s">
        <v>393</v>
      </c>
      <c r="I113" s="11" t="s">
        <v>53</v>
      </c>
      <c r="J113" s="11" t="s">
        <v>53</v>
      </c>
      <c r="K113" s="11" t="s">
        <v>53</v>
      </c>
      <c r="L113" s="11" t="s">
        <v>53</v>
      </c>
      <c r="M113" s="11">
        <v>0</v>
      </c>
      <c r="N113" s="9" t="s">
        <v>53</v>
      </c>
      <c r="O113" s="9" t="s">
        <v>394</v>
      </c>
      <c r="P113" s="9" t="s">
        <v>395</v>
      </c>
      <c r="Q113" s="11">
        <f t="shared" si="3"/>
        <v>1227531.675</v>
      </c>
      <c r="R113" s="11">
        <v>0</v>
      </c>
      <c r="S113" s="11">
        <v>1227531.675</v>
      </c>
      <c r="T113" s="11">
        <v>0</v>
      </c>
      <c r="U113" s="9" t="s">
        <v>50</v>
      </c>
      <c r="V113" s="11">
        <v>0</v>
      </c>
      <c r="W113" s="11">
        <v>0</v>
      </c>
      <c r="X113" s="9" t="s">
        <v>50</v>
      </c>
      <c r="Y113" s="11">
        <v>0</v>
      </c>
      <c r="Z113" s="11">
        <v>0</v>
      </c>
      <c r="AA113" s="9" t="s">
        <v>50</v>
      </c>
      <c r="AB113" s="11">
        <v>0</v>
      </c>
      <c r="AC113" s="11">
        <v>0</v>
      </c>
      <c r="AD113" s="9" t="s">
        <v>50</v>
      </c>
      <c r="AE113" s="11">
        <v>0</v>
      </c>
      <c r="AF113" s="9">
        <v>0</v>
      </c>
      <c r="AG113" s="9" t="s">
        <v>50</v>
      </c>
      <c r="AH113" s="11">
        <v>0</v>
      </c>
      <c r="AI113" s="11">
        <v>0</v>
      </c>
      <c r="AJ113" s="9" t="s">
        <v>50</v>
      </c>
      <c r="AK113" s="11">
        <v>0</v>
      </c>
      <c r="AL113" s="11">
        <v>0</v>
      </c>
      <c r="AM113" s="10" t="s">
        <v>53</v>
      </c>
      <c r="AN113" s="9" t="s">
        <v>53</v>
      </c>
      <c r="AO113" s="10" t="s">
        <v>53</v>
      </c>
      <c r="AP113" s="9" t="s">
        <v>53</v>
      </c>
    </row>
    <row r="114" spans="1:42" x14ac:dyDescent="0.25">
      <c r="A114" s="9" t="s">
        <v>396</v>
      </c>
      <c r="B114" s="10" t="s">
        <v>339</v>
      </c>
      <c r="C114" s="9" t="s">
        <v>47</v>
      </c>
      <c r="D114" s="9" t="s">
        <v>117</v>
      </c>
      <c r="E114" s="9" t="s">
        <v>118</v>
      </c>
      <c r="F114" s="9" t="s">
        <v>713</v>
      </c>
      <c r="G114" s="9" t="s">
        <v>51</v>
      </c>
      <c r="H114" s="9" t="s">
        <v>397</v>
      </c>
      <c r="I114" s="11" t="s">
        <v>53</v>
      </c>
      <c r="J114" s="11" t="s">
        <v>53</v>
      </c>
      <c r="K114" s="11" t="s">
        <v>53</v>
      </c>
      <c r="L114" s="11" t="s">
        <v>53</v>
      </c>
      <c r="M114" s="11">
        <v>0</v>
      </c>
      <c r="N114" s="9" t="s">
        <v>53</v>
      </c>
      <c r="O114" s="9" t="s">
        <v>54</v>
      </c>
      <c r="P114" s="9" t="s">
        <v>53</v>
      </c>
      <c r="Q114" s="11">
        <f t="shared" si="3"/>
        <v>11651831.948499998</v>
      </c>
      <c r="R114" s="11">
        <v>0</v>
      </c>
      <c r="S114" s="11">
        <v>9738689.7342999987</v>
      </c>
      <c r="T114" s="11">
        <v>0</v>
      </c>
      <c r="U114" s="9" t="s">
        <v>50</v>
      </c>
      <c r="V114" s="11">
        <v>0</v>
      </c>
      <c r="W114" s="11">
        <v>1649260.5295000004</v>
      </c>
      <c r="X114" s="9" t="s">
        <v>55</v>
      </c>
      <c r="Y114" s="11">
        <v>263881.68470000004</v>
      </c>
      <c r="Z114" s="11">
        <v>0</v>
      </c>
      <c r="AA114" s="9" t="s">
        <v>50</v>
      </c>
      <c r="AB114" s="11">
        <v>0</v>
      </c>
      <c r="AC114" s="11">
        <v>0</v>
      </c>
      <c r="AD114" s="9" t="s">
        <v>50</v>
      </c>
      <c r="AE114" s="11">
        <v>0</v>
      </c>
      <c r="AF114" s="9">
        <v>0</v>
      </c>
      <c r="AG114" s="9" t="s">
        <v>50</v>
      </c>
      <c r="AH114" s="11">
        <v>0</v>
      </c>
      <c r="AI114" s="11">
        <v>0</v>
      </c>
      <c r="AJ114" s="9" t="s">
        <v>50</v>
      </c>
      <c r="AK114" s="11">
        <v>0</v>
      </c>
      <c r="AL114" s="11">
        <v>0</v>
      </c>
      <c r="AM114" s="10" t="s">
        <v>53</v>
      </c>
      <c r="AN114" s="9" t="s">
        <v>53</v>
      </c>
      <c r="AO114" s="10" t="s">
        <v>53</v>
      </c>
      <c r="AP114" s="9" t="s">
        <v>53</v>
      </c>
    </row>
    <row r="115" spans="1:42" x14ac:dyDescent="0.25">
      <c r="A115" s="9" t="s">
        <v>398</v>
      </c>
      <c r="B115" s="10" t="s">
        <v>339</v>
      </c>
      <c r="C115" s="9" t="s">
        <v>47</v>
      </c>
      <c r="D115" s="9" t="s">
        <v>117</v>
      </c>
      <c r="E115" s="9" t="s">
        <v>118</v>
      </c>
      <c r="F115" s="9" t="s">
        <v>713</v>
      </c>
      <c r="G115" s="9" t="s">
        <v>51</v>
      </c>
      <c r="H115" s="9" t="s">
        <v>399</v>
      </c>
      <c r="I115" s="11" t="s">
        <v>53</v>
      </c>
      <c r="J115" s="11" t="s">
        <v>53</v>
      </c>
      <c r="K115" s="11" t="s">
        <v>53</v>
      </c>
      <c r="L115" s="11" t="s">
        <v>53</v>
      </c>
      <c r="M115" s="11">
        <v>0</v>
      </c>
      <c r="N115" s="9" t="s">
        <v>53</v>
      </c>
      <c r="O115" s="9" t="s">
        <v>400</v>
      </c>
      <c r="P115" s="9" t="s">
        <v>401</v>
      </c>
      <c r="Q115" s="11">
        <f t="shared" si="3"/>
        <v>8448413.9627999999</v>
      </c>
      <c r="R115" s="11">
        <v>0</v>
      </c>
      <c r="S115" s="11">
        <v>2493878.5540000005</v>
      </c>
      <c r="T115" s="11">
        <v>5133220.18</v>
      </c>
      <c r="U115" s="9" t="s">
        <v>55</v>
      </c>
      <c r="V115" s="11">
        <v>821315.22880000004</v>
      </c>
      <c r="W115" s="11">
        <v>0</v>
      </c>
      <c r="X115" s="9" t="s">
        <v>50</v>
      </c>
      <c r="Y115" s="11">
        <v>0</v>
      </c>
      <c r="Z115" s="11">
        <v>0</v>
      </c>
      <c r="AA115" s="9" t="s">
        <v>50</v>
      </c>
      <c r="AB115" s="11">
        <v>0</v>
      </c>
      <c r="AC115" s="11">
        <v>0</v>
      </c>
      <c r="AD115" s="9" t="s">
        <v>50</v>
      </c>
      <c r="AE115" s="11">
        <v>0</v>
      </c>
      <c r="AF115" s="9">
        <v>0</v>
      </c>
      <c r="AG115" s="9" t="s">
        <v>50</v>
      </c>
      <c r="AH115" s="11">
        <v>0</v>
      </c>
      <c r="AI115" s="11">
        <v>0</v>
      </c>
      <c r="AJ115" s="9" t="s">
        <v>50</v>
      </c>
      <c r="AK115" s="11">
        <v>0</v>
      </c>
      <c r="AL115" s="11">
        <v>0</v>
      </c>
      <c r="AM115" s="10" t="s">
        <v>53</v>
      </c>
      <c r="AN115" s="9" t="s">
        <v>53</v>
      </c>
      <c r="AO115" s="10" t="s">
        <v>53</v>
      </c>
      <c r="AP115" s="9" t="s">
        <v>53</v>
      </c>
    </row>
    <row r="116" spans="1:42" x14ac:dyDescent="0.25">
      <c r="A116" s="9" t="s">
        <v>402</v>
      </c>
      <c r="B116" s="10" t="s">
        <v>339</v>
      </c>
      <c r="C116" s="9" t="s">
        <v>47</v>
      </c>
      <c r="D116" s="9" t="s">
        <v>403</v>
      </c>
      <c r="E116" s="9" t="s">
        <v>404</v>
      </c>
      <c r="F116" s="9" t="s">
        <v>754</v>
      </c>
      <c r="G116" s="9" t="s">
        <v>51</v>
      </c>
      <c r="H116" s="9" t="s">
        <v>405</v>
      </c>
      <c r="I116" s="11" t="s">
        <v>53</v>
      </c>
      <c r="J116" s="11" t="s">
        <v>53</v>
      </c>
      <c r="K116" s="11" t="s">
        <v>53</v>
      </c>
      <c r="L116" s="11" t="s">
        <v>53</v>
      </c>
      <c r="M116" s="11">
        <v>0</v>
      </c>
      <c r="N116" s="9" t="s">
        <v>53</v>
      </c>
      <c r="O116" s="9" t="s">
        <v>54</v>
      </c>
      <c r="P116" s="9" t="s">
        <v>53</v>
      </c>
      <c r="Q116" s="11">
        <f t="shared" si="3"/>
        <v>5960144.1032000007</v>
      </c>
      <c r="R116" s="11">
        <v>0</v>
      </c>
      <c r="S116" s="11">
        <v>3500471.4148000008</v>
      </c>
      <c r="T116" s="11">
        <v>0</v>
      </c>
      <c r="U116" s="9" t="s">
        <v>50</v>
      </c>
      <c r="V116" s="11">
        <v>0</v>
      </c>
      <c r="W116" s="11">
        <v>2120407.4899999998</v>
      </c>
      <c r="X116" s="9" t="s">
        <v>55</v>
      </c>
      <c r="Y116" s="11">
        <v>339265.19840000005</v>
      </c>
      <c r="Z116" s="11">
        <v>0</v>
      </c>
      <c r="AA116" s="9" t="s">
        <v>50</v>
      </c>
      <c r="AB116" s="11">
        <v>0</v>
      </c>
      <c r="AC116" s="11">
        <v>0</v>
      </c>
      <c r="AD116" s="9" t="s">
        <v>50</v>
      </c>
      <c r="AE116" s="11">
        <v>0</v>
      </c>
      <c r="AF116" s="9">
        <v>0</v>
      </c>
      <c r="AG116" s="9" t="s">
        <v>50</v>
      </c>
      <c r="AH116" s="11">
        <v>0</v>
      </c>
      <c r="AI116" s="11">
        <v>0</v>
      </c>
      <c r="AJ116" s="9" t="s">
        <v>50</v>
      </c>
      <c r="AK116" s="11">
        <v>0</v>
      </c>
      <c r="AL116" s="11">
        <v>0</v>
      </c>
      <c r="AM116" s="10" t="s">
        <v>53</v>
      </c>
      <c r="AN116" s="9" t="s">
        <v>53</v>
      </c>
      <c r="AO116" s="10" t="s">
        <v>53</v>
      </c>
      <c r="AP116" s="9" t="s">
        <v>53</v>
      </c>
    </row>
    <row r="117" spans="1:42" x14ac:dyDescent="0.25">
      <c r="A117" s="9" t="s">
        <v>418</v>
      </c>
      <c r="B117" s="10" t="s">
        <v>339</v>
      </c>
      <c r="C117" s="9" t="s">
        <v>47</v>
      </c>
      <c r="D117" s="9" t="s">
        <v>704</v>
      </c>
      <c r="E117" s="9" t="s">
        <v>130</v>
      </c>
      <c r="F117" s="9" t="s">
        <v>777</v>
      </c>
      <c r="G117" s="9" t="s">
        <v>51</v>
      </c>
      <c r="H117" s="9" t="s">
        <v>419</v>
      </c>
      <c r="I117" s="11" t="s">
        <v>53</v>
      </c>
      <c r="J117" s="11" t="s">
        <v>53</v>
      </c>
      <c r="K117" s="11" t="s">
        <v>53</v>
      </c>
      <c r="L117" s="11" t="s">
        <v>53</v>
      </c>
      <c r="M117" s="11">
        <v>0</v>
      </c>
      <c r="N117" s="9" t="s">
        <v>53</v>
      </c>
      <c r="O117" s="9" t="s">
        <v>54</v>
      </c>
      <c r="P117" s="9" t="s">
        <v>53</v>
      </c>
      <c r="Q117" s="11">
        <f t="shared" si="3"/>
        <v>51983010.808199979</v>
      </c>
      <c r="R117" s="11">
        <v>0</v>
      </c>
      <c r="S117" s="11">
        <v>50320615.36499998</v>
      </c>
      <c r="T117" s="11">
        <v>0</v>
      </c>
      <c r="U117" s="9" t="s">
        <v>50</v>
      </c>
      <c r="V117" s="11">
        <v>0</v>
      </c>
      <c r="W117" s="11">
        <v>1433099.5200000005</v>
      </c>
      <c r="X117" s="9" t="s">
        <v>55</v>
      </c>
      <c r="Y117" s="11">
        <v>229295.92320000005</v>
      </c>
      <c r="Z117" s="11">
        <v>0</v>
      </c>
      <c r="AA117" s="9" t="s">
        <v>50</v>
      </c>
      <c r="AB117" s="11">
        <v>0</v>
      </c>
      <c r="AC117" s="11">
        <v>0</v>
      </c>
      <c r="AD117" s="9" t="s">
        <v>50</v>
      </c>
      <c r="AE117" s="11">
        <v>0</v>
      </c>
      <c r="AF117" s="9">
        <v>0</v>
      </c>
      <c r="AG117" s="9" t="s">
        <v>50</v>
      </c>
      <c r="AH117" s="11">
        <v>0</v>
      </c>
      <c r="AI117" s="11">
        <v>0</v>
      </c>
      <c r="AJ117" s="9" t="s">
        <v>50</v>
      </c>
      <c r="AK117" s="11">
        <v>0</v>
      </c>
      <c r="AL117" s="11">
        <v>0</v>
      </c>
      <c r="AM117" s="10" t="s">
        <v>53</v>
      </c>
      <c r="AN117" s="9" t="s">
        <v>53</v>
      </c>
      <c r="AO117" s="10" t="s">
        <v>53</v>
      </c>
      <c r="AP117" s="9" t="s">
        <v>53</v>
      </c>
    </row>
    <row r="118" spans="1:42" x14ac:dyDescent="0.25">
      <c r="A118" s="9" t="s">
        <v>406</v>
      </c>
      <c r="B118" s="10" t="s">
        <v>339</v>
      </c>
      <c r="C118" s="9" t="s">
        <v>47</v>
      </c>
      <c r="D118" s="9" t="s">
        <v>121</v>
      </c>
      <c r="E118" s="9" t="s">
        <v>122</v>
      </c>
      <c r="F118" s="9" t="s">
        <v>763</v>
      </c>
      <c r="G118" s="9" t="s">
        <v>51</v>
      </c>
      <c r="H118" s="9" t="s">
        <v>407</v>
      </c>
      <c r="I118" s="11" t="s">
        <v>53</v>
      </c>
      <c r="J118" s="11" t="s">
        <v>53</v>
      </c>
      <c r="K118" s="11" t="s">
        <v>53</v>
      </c>
      <c r="L118" s="11" t="s">
        <v>53</v>
      </c>
      <c r="M118" s="11">
        <v>0</v>
      </c>
      <c r="N118" s="9" t="s">
        <v>53</v>
      </c>
      <c r="O118" s="9" t="s">
        <v>54</v>
      </c>
      <c r="P118" s="9" t="s">
        <v>53</v>
      </c>
      <c r="Q118" s="11">
        <f t="shared" si="3"/>
        <v>1246073.7810000002</v>
      </c>
      <c r="R118" s="11">
        <v>0</v>
      </c>
      <c r="S118" s="11">
        <v>658497.41500000004</v>
      </c>
      <c r="T118" s="11">
        <v>0</v>
      </c>
      <c r="U118" s="9" t="s">
        <v>50</v>
      </c>
      <c r="V118" s="11">
        <v>0</v>
      </c>
      <c r="W118" s="11">
        <v>506531.35000000003</v>
      </c>
      <c r="X118" s="9" t="s">
        <v>50</v>
      </c>
      <c r="Y118" s="11">
        <v>81045.016000000003</v>
      </c>
      <c r="Z118" s="11">
        <v>0</v>
      </c>
      <c r="AA118" s="9" t="s">
        <v>50</v>
      </c>
      <c r="AB118" s="11">
        <v>0</v>
      </c>
      <c r="AC118" s="11">
        <v>0</v>
      </c>
      <c r="AD118" s="9" t="s">
        <v>50</v>
      </c>
      <c r="AE118" s="11">
        <v>0</v>
      </c>
      <c r="AF118" s="9">
        <v>0</v>
      </c>
      <c r="AG118" s="9" t="s">
        <v>50</v>
      </c>
      <c r="AH118" s="11">
        <v>0</v>
      </c>
      <c r="AI118" s="11">
        <v>0</v>
      </c>
      <c r="AJ118" s="9" t="s">
        <v>50</v>
      </c>
      <c r="AK118" s="11">
        <v>0</v>
      </c>
      <c r="AL118" s="11">
        <v>0</v>
      </c>
      <c r="AM118" s="10" t="s">
        <v>53</v>
      </c>
      <c r="AN118" s="9" t="s">
        <v>53</v>
      </c>
      <c r="AO118" s="10" t="s">
        <v>53</v>
      </c>
      <c r="AP118" s="9" t="s">
        <v>53</v>
      </c>
    </row>
    <row r="119" spans="1:42" x14ac:dyDescent="0.25">
      <c r="A119" s="9" t="s">
        <v>408</v>
      </c>
      <c r="B119" s="10" t="s">
        <v>339</v>
      </c>
      <c r="C119" s="9" t="s">
        <v>47</v>
      </c>
      <c r="D119" s="9" t="s">
        <v>121</v>
      </c>
      <c r="E119" s="9" t="s">
        <v>122</v>
      </c>
      <c r="F119" s="9" t="s">
        <v>763</v>
      </c>
      <c r="G119" s="9" t="s">
        <v>51</v>
      </c>
      <c r="H119" s="9" t="s">
        <v>409</v>
      </c>
      <c r="I119" s="11" t="s">
        <v>53</v>
      </c>
      <c r="J119" s="11" t="s">
        <v>53</v>
      </c>
      <c r="K119" s="11" t="s">
        <v>53</v>
      </c>
      <c r="L119" s="11" t="s">
        <v>53</v>
      </c>
      <c r="M119" s="11">
        <v>0</v>
      </c>
      <c r="N119" s="9" t="s">
        <v>53</v>
      </c>
      <c r="O119" s="9" t="s">
        <v>410</v>
      </c>
      <c r="P119" s="9" t="s">
        <v>411</v>
      </c>
      <c r="Q119" s="11">
        <f t="shared" si="3"/>
        <v>249668.55040000001</v>
      </c>
      <c r="R119" s="11">
        <v>0</v>
      </c>
      <c r="S119" s="11">
        <v>151370.51</v>
      </c>
      <c r="T119" s="11">
        <v>84739.69</v>
      </c>
      <c r="U119" s="9" t="s">
        <v>55</v>
      </c>
      <c r="V119" s="11">
        <v>13558.350399999999</v>
      </c>
      <c r="W119" s="11">
        <v>0</v>
      </c>
      <c r="X119" s="9" t="s">
        <v>50</v>
      </c>
      <c r="Y119" s="11">
        <v>0</v>
      </c>
      <c r="Z119" s="11">
        <v>0</v>
      </c>
      <c r="AA119" s="9" t="s">
        <v>50</v>
      </c>
      <c r="AB119" s="11">
        <v>0</v>
      </c>
      <c r="AC119" s="11">
        <v>0</v>
      </c>
      <c r="AD119" s="9" t="s">
        <v>50</v>
      </c>
      <c r="AE119" s="11">
        <v>0</v>
      </c>
      <c r="AF119" s="9">
        <v>0</v>
      </c>
      <c r="AG119" s="9" t="s">
        <v>50</v>
      </c>
      <c r="AH119" s="11">
        <v>0</v>
      </c>
      <c r="AI119" s="11">
        <v>0</v>
      </c>
      <c r="AJ119" s="9" t="s">
        <v>50</v>
      </c>
      <c r="AK119" s="11">
        <v>0</v>
      </c>
      <c r="AL119" s="11">
        <v>0</v>
      </c>
      <c r="AM119" s="10" t="s">
        <v>53</v>
      </c>
      <c r="AN119" s="9" t="s">
        <v>53</v>
      </c>
      <c r="AO119" s="10" t="s">
        <v>53</v>
      </c>
      <c r="AP119" s="9" t="s">
        <v>53</v>
      </c>
    </row>
    <row r="120" spans="1:42" x14ac:dyDescent="0.25">
      <c r="A120" s="9" t="s">
        <v>412</v>
      </c>
      <c r="B120" s="10" t="s">
        <v>339</v>
      </c>
      <c r="C120" s="9" t="s">
        <v>47</v>
      </c>
      <c r="D120" s="9" t="s">
        <v>121</v>
      </c>
      <c r="E120" s="9" t="s">
        <v>122</v>
      </c>
      <c r="F120" s="9" t="s">
        <v>763</v>
      </c>
      <c r="G120" s="9" t="s">
        <v>51</v>
      </c>
      <c r="H120" s="9" t="s">
        <v>413</v>
      </c>
      <c r="I120" s="11" t="s">
        <v>53</v>
      </c>
      <c r="J120" s="11" t="s">
        <v>53</v>
      </c>
      <c r="K120" s="11" t="s">
        <v>53</v>
      </c>
      <c r="L120" s="11" t="s">
        <v>53</v>
      </c>
      <c r="M120" s="11">
        <v>0</v>
      </c>
      <c r="N120" s="9" t="s">
        <v>53</v>
      </c>
      <c r="O120" s="9" t="s">
        <v>54</v>
      </c>
      <c r="P120" s="9" t="s">
        <v>53</v>
      </c>
      <c r="Q120" s="11">
        <f t="shared" si="3"/>
        <v>176948.666</v>
      </c>
      <c r="R120" s="11">
        <v>0</v>
      </c>
      <c r="S120" s="11">
        <v>28905</v>
      </c>
      <c r="T120" s="11">
        <v>0</v>
      </c>
      <c r="U120" s="9" t="s">
        <v>50</v>
      </c>
      <c r="V120" s="11">
        <v>0</v>
      </c>
      <c r="W120" s="11">
        <v>127623.85</v>
      </c>
      <c r="X120" s="9" t="s">
        <v>55</v>
      </c>
      <c r="Y120" s="11">
        <v>20419.815999999999</v>
      </c>
      <c r="Z120" s="11">
        <v>0</v>
      </c>
      <c r="AA120" s="9" t="s">
        <v>50</v>
      </c>
      <c r="AB120" s="11">
        <v>0</v>
      </c>
      <c r="AC120" s="11">
        <v>0</v>
      </c>
      <c r="AD120" s="9" t="s">
        <v>50</v>
      </c>
      <c r="AE120" s="11">
        <v>0</v>
      </c>
      <c r="AF120" s="9">
        <v>0</v>
      </c>
      <c r="AG120" s="9" t="s">
        <v>50</v>
      </c>
      <c r="AH120" s="11">
        <v>0</v>
      </c>
      <c r="AI120" s="11">
        <v>0</v>
      </c>
      <c r="AJ120" s="9" t="s">
        <v>50</v>
      </c>
      <c r="AK120" s="11">
        <v>0</v>
      </c>
      <c r="AL120" s="11">
        <v>0</v>
      </c>
      <c r="AM120" s="10" t="s">
        <v>53</v>
      </c>
      <c r="AN120" s="9" t="s">
        <v>53</v>
      </c>
      <c r="AO120" s="10" t="s">
        <v>53</v>
      </c>
      <c r="AP120" s="9" t="s">
        <v>53</v>
      </c>
    </row>
    <row r="121" spans="1:42" x14ac:dyDescent="0.25">
      <c r="A121" s="9" t="s">
        <v>414</v>
      </c>
      <c r="B121" s="10" t="s">
        <v>339</v>
      </c>
      <c r="C121" s="9" t="s">
        <v>47</v>
      </c>
      <c r="D121" s="9" t="s">
        <v>125</v>
      </c>
      <c r="E121" s="9" t="s">
        <v>126</v>
      </c>
      <c r="F121" s="9" t="s">
        <v>770</v>
      </c>
      <c r="G121" s="9" t="s">
        <v>51</v>
      </c>
      <c r="H121" s="9" t="s">
        <v>415</v>
      </c>
      <c r="I121" s="11" t="s">
        <v>53</v>
      </c>
      <c r="J121" s="11" t="s">
        <v>53</v>
      </c>
      <c r="K121" s="11" t="s">
        <v>53</v>
      </c>
      <c r="L121" s="11" t="s">
        <v>53</v>
      </c>
      <c r="M121" s="11">
        <v>0</v>
      </c>
      <c r="N121" s="9" t="s">
        <v>53</v>
      </c>
      <c r="O121" s="9" t="s">
        <v>416</v>
      </c>
      <c r="P121" s="9" t="s">
        <v>417</v>
      </c>
      <c r="Q121" s="11">
        <f t="shared" si="3"/>
        <v>766264.33</v>
      </c>
      <c r="R121" s="11">
        <v>0</v>
      </c>
      <c r="S121" s="11">
        <v>766264.33</v>
      </c>
      <c r="T121" s="11">
        <v>0</v>
      </c>
      <c r="U121" s="9" t="s">
        <v>50</v>
      </c>
      <c r="V121" s="11">
        <v>0</v>
      </c>
      <c r="W121" s="11">
        <v>0</v>
      </c>
      <c r="X121" s="9" t="s">
        <v>50</v>
      </c>
      <c r="Y121" s="11">
        <v>0</v>
      </c>
      <c r="Z121" s="11">
        <v>0</v>
      </c>
      <c r="AA121" s="9" t="s">
        <v>50</v>
      </c>
      <c r="AB121" s="11">
        <v>0</v>
      </c>
      <c r="AC121" s="11">
        <v>0</v>
      </c>
      <c r="AD121" s="9" t="s">
        <v>50</v>
      </c>
      <c r="AE121" s="11">
        <v>0</v>
      </c>
      <c r="AF121" s="9">
        <v>0</v>
      </c>
      <c r="AG121" s="9" t="s">
        <v>50</v>
      </c>
      <c r="AH121" s="11">
        <v>0</v>
      </c>
      <c r="AI121" s="11">
        <v>0</v>
      </c>
      <c r="AJ121" s="9" t="s">
        <v>50</v>
      </c>
      <c r="AK121" s="11">
        <v>0</v>
      </c>
      <c r="AL121" s="11">
        <v>0</v>
      </c>
      <c r="AM121" s="10" t="s">
        <v>53</v>
      </c>
      <c r="AN121" s="9" t="s">
        <v>53</v>
      </c>
      <c r="AO121" s="10" t="s">
        <v>53</v>
      </c>
      <c r="AP121" s="9" t="s">
        <v>53</v>
      </c>
    </row>
    <row r="122" spans="1:42" x14ac:dyDescent="0.25">
      <c r="A122" s="9" t="s">
        <v>436</v>
      </c>
      <c r="B122" s="10" t="s">
        <v>437</v>
      </c>
      <c r="C122" s="9" t="s">
        <v>47</v>
      </c>
      <c r="D122" s="9" t="s">
        <v>48</v>
      </c>
      <c r="E122" s="9" t="s">
        <v>1033</v>
      </c>
      <c r="F122" s="9" t="s">
        <v>1231</v>
      </c>
      <c r="G122" s="9" t="s">
        <v>51</v>
      </c>
      <c r="H122" s="9" t="s">
        <v>1230</v>
      </c>
      <c r="I122" s="11" t="s">
        <v>53</v>
      </c>
      <c r="J122" s="11" t="s">
        <v>53</v>
      </c>
      <c r="K122" s="11" t="s">
        <v>53</v>
      </c>
      <c r="L122" s="11" t="s">
        <v>53</v>
      </c>
      <c r="M122" s="11">
        <v>0</v>
      </c>
      <c r="N122" s="9" t="s">
        <v>53</v>
      </c>
      <c r="O122" s="9" t="s">
        <v>54</v>
      </c>
      <c r="P122" s="9" t="s">
        <v>53</v>
      </c>
      <c r="Q122" s="11">
        <f>SUM(S122:X122)</f>
        <v>12539953.460000001</v>
      </c>
      <c r="R122" s="11">
        <v>0</v>
      </c>
      <c r="S122" s="11">
        <v>12539953.460000001</v>
      </c>
      <c r="T122" s="11">
        <v>0</v>
      </c>
      <c r="U122" s="9" t="s">
        <v>50</v>
      </c>
      <c r="V122" s="11">
        <v>0</v>
      </c>
      <c r="W122" s="11"/>
      <c r="X122" s="9" t="s">
        <v>50</v>
      </c>
      <c r="Y122" s="11"/>
      <c r="Z122" s="11">
        <v>0</v>
      </c>
      <c r="AA122" s="9" t="s">
        <v>50</v>
      </c>
      <c r="AB122" s="11">
        <v>0</v>
      </c>
      <c r="AC122" s="11">
        <v>0</v>
      </c>
      <c r="AD122" s="9" t="s">
        <v>50</v>
      </c>
      <c r="AE122" s="11">
        <v>0</v>
      </c>
      <c r="AF122" s="9">
        <v>0</v>
      </c>
      <c r="AG122" s="9" t="s">
        <v>50</v>
      </c>
      <c r="AH122" s="11">
        <v>0</v>
      </c>
      <c r="AI122" s="11">
        <v>0</v>
      </c>
      <c r="AJ122" s="9" t="s">
        <v>50</v>
      </c>
      <c r="AK122" s="11">
        <v>0</v>
      </c>
      <c r="AL122" s="11">
        <v>0</v>
      </c>
      <c r="AM122" s="10" t="s">
        <v>53</v>
      </c>
      <c r="AN122" s="9" t="s">
        <v>53</v>
      </c>
      <c r="AO122" s="10" t="s">
        <v>53</v>
      </c>
      <c r="AP122" s="9" t="s">
        <v>53</v>
      </c>
    </row>
    <row r="123" spans="1:42" x14ac:dyDescent="0.25">
      <c r="A123" s="9" t="s">
        <v>436</v>
      </c>
      <c r="B123" s="10" t="s">
        <v>437</v>
      </c>
      <c r="C123" s="9" t="s">
        <v>47</v>
      </c>
      <c r="D123" s="9" t="s">
        <v>48</v>
      </c>
      <c r="E123" s="9" t="s">
        <v>49</v>
      </c>
      <c r="F123" s="9" t="s">
        <v>709</v>
      </c>
      <c r="G123" s="9" t="s">
        <v>51</v>
      </c>
      <c r="H123" s="9" t="s">
        <v>438</v>
      </c>
      <c r="I123" s="11" t="s">
        <v>53</v>
      </c>
      <c r="J123" s="11" t="s">
        <v>53</v>
      </c>
      <c r="K123" s="11" t="s">
        <v>53</v>
      </c>
      <c r="L123" s="11" t="s">
        <v>53</v>
      </c>
      <c r="M123" s="11">
        <v>0</v>
      </c>
      <c r="N123" s="9" t="s">
        <v>53</v>
      </c>
      <c r="O123" s="9" t="s">
        <v>54</v>
      </c>
      <c r="P123" s="9" t="s">
        <v>53</v>
      </c>
      <c r="Q123" s="11">
        <f>SUM(S123:AL123)</f>
        <v>70750129.02335</v>
      </c>
      <c r="R123" s="11">
        <v>0</v>
      </c>
      <c r="S123" s="11">
        <v>56920647.210000001</v>
      </c>
      <c r="T123" s="11">
        <v>0</v>
      </c>
      <c r="U123" s="9" t="s">
        <v>50</v>
      </c>
      <c r="V123" s="11">
        <v>0</v>
      </c>
      <c r="W123" s="11">
        <v>11921967.080450002</v>
      </c>
      <c r="X123" s="9" t="s">
        <v>50</v>
      </c>
      <c r="Y123" s="11">
        <v>1907514.7328999997</v>
      </c>
      <c r="Z123" s="11">
        <v>0</v>
      </c>
      <c r="AA123" s="9" t="s">
        <v>50</v>
      </c>
      <c r="AB123" s="11">
        <v>0</v>
      </c>
      <c r="AC123" s="11">
        <v>0</v>
      </c>
      <c r="AD123" s="9" t="s">
        <v>50</v>
      </c>
      <c r="AE123" s="11">
        <v>0</v>
      </c>
      <c r="AF123" s="9">
        <v>0</v>
      </c>
      <c r="AG123" s="9" t="s">
        <v>50</v>
      </c>
      <c r="AH123" s="11">
        <v>0</v>
      </c>
      <c r="AI123" s="11">
        <v>0</v>
      </c>
      <c r="AJ123" s="9" t="s">
        <v>50</v>
      </c>
      <c r="AK123" s="11">
        <v>0</v>
      </c>
      <c r="AL123" s="11">
        <v>0</v>
      </c>
      <c r="AM123" s="10" t="s">
        <v>53</v>
      </c>
      <c r="AN123" s="9" t="s">
        <v>53</v>
      </c>
      <c r="AO123" s="10" t="s">
        <v>53</v>
      </c>
      <c r="AP123" s="9" t="s">
        <v>53</v>
      </c>
    </row>
    <row r="124" spans="1:42" x14ac:dyDescent="0.25">
      <c r="A124" s="9" t="s">
        <v>436</v>
      </c>
      <c r="B124" s="10" t="s">
        <v>437</v>
      </c>
      <c r="C124" s="9" t="s">
        <v>47</v>
      </c>
      <c r="D124" s="9" t="s">
        <v>65</v>
      </c>
      <c r="E124" s="9" t="s">
        <v>796</v>
      </c>
      <c r="F124" s="9" t="s">
        <v>1114</v>
      </c>
      <c r="G124" s="9" t="s">
        <v>51</v>
      </c>
      <c r="H124" s="9" t="s">
        <v>1227</v>
      </c>
      <c r="I124" s="11" t="s">
        <v>53</v>
      </c>
      <c r="J124" s="11" t="s">
        <v>53</v>
      </c>
      <c r="K124" s="11" t="s">
        <v>53</v>
      </c>
      <c r="L124" s="11" t="s">
        <v>53</v>
      </c>
      <c r="M124" s="11">
        <v>0</v>
      </c>
      <c r="N124" s="9" t="s">
        <v>53</v>
      </c>
      <c r="O124" s="9" t="s">
        <v>54</v>
      </c>
      <c r="P124" s="9" t="s">
        <v>53</v>
      </c>
      <c r="Q124" s="11">
        <f>SUM(S124:X124)</f>
        <v>11785957.029999999</v>
      </c>
      <c r="R124" s="11">
        <v>0</v>
      </c>
      <c r="S124" s="11">
        <f>12013957.03-228000</f>
        <v>11785957.029999999</v>
      </c>
      <c r="T124" s="11">
        <v>0</v>
      </c>
      <c r="U124" s="9" t="s">
        <v>50</v>
      </c>
      <c r="V124" s="11">
        <v>0</v>
      </c>
      <c r="W124" s="11"/>
      <c r="X124" s="9" t="s">
        <v>50</v>
      </c>
      <c r="Y124" s="11"/>
      <c r="Z124" s="11">
        <v>0</v>
      </c>
      <c r="AA124" s="9" t="s">
        <v>50</v>
      </c>
      <c r="AB124" s="11">
        <v>0</v>
      </c>
      <c r="AC124" s="11">
        <v>0</v>
      </c>
      <c r="AD124" s="9" t="s">
        <v>50</v>
      </c>
      <c r="AE124" s="11">
        <v>0</v>
      </c>
      <c r="AF124" s="9">
        <v>0</v>
      </c>
      <c r="AG124" s="9" t="s">
        <v>50</v>
      </c>
      <c r="AH124" s="11">
        <v>0</v>
      </c>
      <c r="AI124" s="11">
        <v>0</v>
      </c>
      <c r="AJ124" s="9" t="s">
        <v>50</v>
      </c>
      <c r="AK124" s="11">
        <v>0</v>
      </c>
      <c r="AL124" s="11">
        <v>0</v>
      </c>
      <c r="AM124" s="10" t="s">
        <v>53</v>
      </c>
      <c r="AN124" s="9" t="s">
        <v>53</v>
      </c>
      <c r="AO124" s="10" t="s">
        <v>53</v>
      </c>
      <c r="AP124" s="9" t="s">
        <v>53</v>
      </c>
    </row>
    <row r="125" spans="1:42" x14ac:dyDescent="0.25">
      <c r="A125" s="9" t="s">
        <v>439</v>
      </c>
      <c r="B125" s="10" t="s">
        <v>437</v>
      </c>
      <c r="C125" s="9" t="s">
        <v>47</v>
      </c>
      <c r="D125" s="9" t="s">
        <v>65</v>
      </c>
      <c r="E125" s="9" t="s">
        <v>66</v>
      </c>
      <c r="F125" s="9" t="s">
        <v>716</v>
      </c>
      <c r="G125" s="9" t="s">
        <v>51</v>
      </c>
      <c r="H125" s="9" t="s">
        <v>440</v>
      </c>
      <c r="I125" s="11" t="s">
        <v>53</v>
      </c>
      <c r="J125" s="11" t="s">
        <v>53</v>
      </c>
      <c r="K125" s="11" t="s">
        <v>53</v>
      </c>
      <c r="L125" s="11" t="s">
        <v>53</v>
      </c>
      <c r="M125" s="11">
        <v>0</v>
      </c>
      <c r="N125" s="9" t="s">
        <v>53</v>
      </c>
      <c r="O125" s="9" t="s">
        <v>54</v>
      </c>
      <c r="P125" s="9" t="s">
        <v>53</v>
      </c>
      <c r="Q125" s="11">
        <f t="shared" ref="Q125:Q154" si="4">SUM(S125:AL125)</f>
        <v>20318976.380399998</v>
      </c>
      <c r="R125" s="11">
        <v>0</v>
      </c>
      <c r="S125" s="11">
        <v>16674547.9</v>
      </c>
      <c r="T125" s="11">
        <v>0</v>
      </c>
      <c r="U125" s="9" t="s">
        <v>50</v>
      </c>
      <c r="V125" s="11">
        <v>0</v>
      </c>
      <c r="W125" s="11">
        <v>3141748.6900000004</v>
      </c>
      <c r="X125" s="9" t="s">
        <v>50</v>
      </c>
      <c r="Y125" s="11">
        <v>502679.7904</v>
      </c>
      <c r="Z125" s="11">
        <v>0</v>
      </c>
      <c r="AA125" s="9" t="s">
        <v>50</v>
      </c>
      <c r="AB125" s="11">
        <v>0</v>
      </c>
      <c r="AC125" s="11">
        <v>0</v>
      </c>
      <c r="AD125" s="9" t="s">
        <v>50</v>
      </c>
      <c r="AE125" s="11">
        <v>0</v>
      </c>
      <c r="AF125" s="9">
        <v>0</v>
      </c>
      <c r="AG125" s="9" t="s">
        <v>50</v>
      </c>
      <c r="AH125" s="11">
        <v>0</v>
      </c>
      <c r="AI125" s="11">
        <v>0</v>
      </c>
      <c r="AJ125" s="9" t="s">
        <v>50</v>
      </c>
      <c r="AK125" s="11">
        <v>0</v>
      </c>
      <c r="AL125" s="11">
        <v>0</v>
      </c>
      <c r="AM125" s="10" t="s">
        <v>53</v>
      </c>
      <c r="AN125" s="9" t="s">
        <v>53</v>
      </c>
      <c r="AO125" s="10" t="s">
        <v>53</v>
      </c>
      <c r="AP125" s="9" t="s">
        <v>53</v>
      </c>
    </row>
    <row r="126" spans="1:42" x14ac:dyDescent="0.25">
      <c r="A126" s="9" t="s">
        <v>441</v>
      </c>
      <c r="B126" s="10" t="s">
        <v>437</v>
      </c>
      <c r="C126" s="9" t="s">
        <v>47</v>
      </c>
      <c r="D126" s="9" t="s">
        <v>65</v>
      </c>
      <c r="E126" s="9" t="s">
        <v>66</v>
      </c>
      <c r="F126" s="9" t="s">
        <v>716</v>
      </c>
      <c r="G126" s="9" t="s">
        <v>51</v>
      </c>
      <c r="H126" s="9" t="s">
        <v>442</v>
      </c>
      <c r="I126" s="11" t="s">
        <v>53</v>
      </c>
      <c r="J126" s="11" t="s">
        <v>53</v>
      </c>
      <c r="K126" s="11" t="s">
        <v>53</v>
      </c>
      <c r="L126" s="11" t="s">
        <v>53</v>
      </c>
      <c r="M126" s="11">
        <v>0</v>
      </c>
      <c r="N126" s="9" t="s">
        <v>53</v>
      </c>
      <c r="O126" s="9" t="s">
        <v>443</v>
      </c>
      <c r="P126" s="9" t="s">
        <v>444</v>
      </c>
      <c r="Q126" s="11">
        <f t="shared" si="4"/>
        <v>1820069.2231999999</v>
      </c>
      <c r="R126" s="11">
        <v>0</v>
      </c>
      <c r="S126" s="11">
        <v>46000</v>
      </c>
      <c r="T126" s="11">
        <v>1529370.02</v>
      </c>
      <c r="U126" s="9" t="s">
        <v>55</v>
      </c>
      <c r="V126" s="11">
        <v>244699.20319999999</v>
      </c>
      <c r="W126" s="11">
        <v>0</v>
      </c>
      <c r="X126" s="9" t="s">
        <v>50</v>
      </c>
      <c r="Y126" s="11">
        <v>0</v>
      </c>
      <c r="Z126" s="11">
        <v>0</v>
      </c>
      <c r="AA126" s="9" t="s">
        <v>50</v>
      </c>
      <c r="AB126" s="11">
        <v>0</v>
      </c>
      <c r="AC126" s="11">
        <v>0</v>
      </c>
      <c r="AD126" s="9" t="s">
        <v>50</v>
      </c>
      <c r="AE126" s="11">
        <v>0</v>
      </c>
      <c r="AF126" s="9">
        <v>0</v>
      </c>
      <c r="AG126" s="9" t="s">
        <v>50</v>
      </c>
      <c r="AH126" s="11">
        <v>0</v>
      </c>
      <c r="AI126" s="11">
        <v>0</v>
      </c>
      <c r="AJ126" s="9" t="s">
        <v>50</v>
      </c>
      <c r="AK126" s="11">
        <v>0</v>
      </c>
      <c r="AL126" s="11">
        <v>0</v>
      </c>
      <c r="AM126" s="10" t="s">
        <v>53</v>
      </c>
      <c r="AN126" s="9" t="s">
        <v>53</v>
      </c>
      <c r="AO126" s="10" t="s">
        <v>53</v>
      </c>
      <c r="AP126" s="9" t="s">
        <v>53</v>
      </c>
    </row>
    <row r="127" spans="1:42" x14ac:dyDescent="0.25">
      <c r="A127" s="9" t="s">
        <v>445</v>
      </c>
      <c r="B127" s="10" t="s">
        <v>437</v>
      </c>
      <c r="C127" s="9" t="s">
        <v>47</v>
      </c>
      <c r="D127" s="9" t="s">
        <v>65</v>
      </c>
      <c r="E127" s="9" t="s">
        <v>66</v>
      </c>
      <c r="F127" s="9" t="s">
        <v>716</v>
      </c>
      <c r="G127" s="9" t="s">
        <v>51</v>
      </c>
      <c r="H127" s="9" t="s">
        <v>446</v>
      </c>
      <c r="I127" s="11" t="s">
        <v>53</v>
      </c>
      <c r="J127" s="11" t="s">
        <v>53</v>
      </c>
      <c r="K127" s="11" t="s">
        <v>53</v>
      </c>
      <c r="L127" s="11" t="s">
        <v>53</v>
      </c>
      <c r="M127" s="11">
        <v>0</v>
      </c>
      <c r="N127" s="9" t="s">
        <v>53</v>
      </c>
      <c r="O127" s="9" t="s">
        <v>54</v>
      </c>
      <c r="P127" s="9" t="s">
        <v>53</v>
      </c>
      <c r="Q127" s="11">
        <f t="shared" si="4"/>
        <v>44829497.241300002</v>
      </c>
      <c r="R127" s="11">
        <v>0</v>
      </c>
      <c r="S127" s="11">
        <f>35149003.05995+307759.11</f>
        <v>35456762.169950001</v>
      </c>
      <c r="T127" s="11">
        <v>0</v>
      </c>
      <c r="U127" s="9" t="s">
        <v>50</v>
      </c>
      <c r="V127" s="11">
        <v>0</v>
      </c>
      <c r="W127" s="11">
        <v>8079944.0270500006</v>
      </c>
      <c r="X127" s="9" t="s">
        <v>55</v>
      </c>
      <c r="Y127" s="11">
        <v>1292791.0442999997</v>
      </c>
      <c r="Z127" s="11">
        <v>0</v>
      </c>
      <c r="AA127" s="9" t="s">
        <v>50</v>
      </c>
      <c r="AB127" s="11">
        <v>0</v>
      </c>
      <c r="AC127" s="11">
        <v>0</v>
      </c>
      <c r="AD127" s="9" t="s">
        <v>50</v>
      </c>
      <c r="AE127" s="11">
        <v>0</v>
      </c>
      <c r="AF127" s="9">
        <v>0</v>
      </c>
      <c r="AG127" s="9" t="s">
        <v>50</v>
      </c>
      <c r="AH127" s="11">
        <v>0</v>
      </c>
      <c r="AI127" s="11">
        <v>0</v>
      </c>
      <c r="AJ127" s="9" t="s">
        <v>50</v>
      </c>
      <c r="AK127" s="11">
        <v>0</v>
      </c>
      <c r="AL127" s="11">
        <v>0</v>
      </c>
      <c r="AM127" s="10" t="s">
        <v>53</v>
      </c>
      <c r="AN127" s="9" t="s">
        <v>53</v>
      </c>
      <c r="AO127" s="10" t="s">
        <v>53</v>
      </c>
      <c r="AP127" s="9" t="s">
        <v>53</v>
      </c>
    </row>
    <row r="128" spans="1:42" x14ac:dyDescent="0.25">
      <c r="A128" s="9" t="s">
        <v>447</v>
      </c>
      <c r="B128" s="10" t="s">
        <v>437</v>
      </c>
      <c r="C128" s="9" t="s">
        <v>47</v>
      </c>
      <c r="D128" s="9" t="s">
        <v>69</v>
      </c>
      <c r="E128" s="9" t="s">
        <v>70</v>
      </c>
      <c r="F128" s="9" t="s">
        <v>723</v>
      </c>
      <c r="G128" s="9" t="s">
        <v>51</v>
      </c>
      <c r="H128" s="9" t="s">
        <v>448</v>
      </c>
      <c r="I128" s="11" t="s">
        <v>53</v>
      </c>
      <c r="J128" s="11" t="s">
        <v>53</v>
      </c>
      <c r="K128" s="11" t="s">
        <v>53</v>
      </c>
      <c r="L128" s="11" t="s">
        <v>53</v>
      </c>
      <c r="M128" s="11">
        <v>0</v>
      </c>
      <c r="N128" s="9" t="s">
        <v>53</v>
      </c>
      <c r="O128" s="9" t="s">
        <v>54</v>
      </c>
      <c r="P128" s="9" t="s">
        <v>53</v>
      </c>
      <c r="Q128" s="11">
        <f t="shared" si="4"/>
        <v>24349798.943950005</v>
      </c>
      <c r="R128" s="11">
        <v>0</v>
      </c>
      <c r="S128" s="11">
        <v>20537612.719250005</v>
      </c>
      <c r="T128" s="11">
        <v>0</v>
      </c>
      <c r="U128" s="9" t="s">
        <v>50</v>
      </c>
      <c r="V128" s="11">
        <v>0</v>
      </c>
      <c r="W128" s="11">
        <v>3286367.4350999994</v>
      </c>
      <c r="X128" s="9" t="s">
        <v>50</v>
      </c>
      <c r="Y128" s="11">
        <v>525818.78960000013</v>
      </c>
      <c r="Z128" s="11">
        <v>0</v>
      </c>
      <c r="AA128" s="9" t="s">
        <v>50</v>
      </c>
      <c r="AB128" s="11">
        <v>0</v>
      </c>
      <c r="AC128" s="11">
        <v>0</v>
      </c>
      <c r="AD128" s="9" t="s">
        <v>50</v>
      </c>
      <c r="AE128" s="11">
        <v>0</v>
      </c>
      <c r="AF128" s="9">
        <v>0</v>
      </c>
      <c r="AG128" s="9" t="s">
        <v>50</v>
      </c>
      <c r="AH128" s="11">
        <v>0</v>
      </c>
      <c r="AI128" s="11">
        <v>0</v>
      </c>
      <c r="AJ128" s="9" t="s">
        <v>50</v>
      </c>
      <c r="AK128" s="11">
        <v>0</v>
      </c>
      <c r="AL128" s="11">
        <v>0</v>
      </c>
      <c r="AM128" s="10" t="s">
        <v>53</v>
      </c>
      <c r="AN128" s="9" t="s">
        <v>53</v>
      </c>
      <c r="AO128" s="10" t="s">
        <v>53</v>
      </c>
      <c r="AP128" s="9" t="s">
        <v>53</v>
      </c>
    </row>
    <row r="129" spans="1:42" x14ac:dyDescent="0.25">
      <c r="A129" s="9" t="s">
        <v>449</v>
      </c>
      <c r="B129" s="10" t="s">
        <v>437</v>
      </c>
      <c r="C129" s="9" t="s">
        <v>47</v>
      </c>
      <c r="D129" s="9" t="s">
        <v>69</v>
      </c>
      <c r="E129" s="9" t="s">
        <v>70</v>
      </c>
      <c r="F129" s="9" t="s">
        <v>723</v>
      </c>
      <c r="G129" s="9" t="s">
        <v>51</v>
      </c>
      <c r="H129" s="9" t="s">
        <v>450</v>
      </c>
      <c r="I129" s="11" t="s">
        <v>53</v>
      </c>
      <c r="J129" s="11" t="s">
        <v>53</v>
      </c>
      <c r="K129" s="11" t="s">
        <v>53</v>
      </c>
      <c r="L129" s="11" t="s">
        <v>53</v>
      </c>
      <c r="M129" s="11">
        <v>0</v>
      </c>
      <c r="N129" s="9" t="s">
        <v>53</v>
      </c>
      <c r="O129" s="9" t="s">
        <v>451</v>
      </c>
      <c r="P129" s="9" t="s">
        <v>452</v>
      </c>
      <c r="Q129" s="11">
        <f t="shared" si="4"/>
        <v>1893726.8146499998</v>
      </c>
      <c r="R129" s="11">
        <v>0</v>
      </c>
      <c r="S129" s="11">
        <v>1240058.4131</v>
      </c>
      <c r="T129" s="11">
        <v>563507.24265000003</v>
      </c>
      <c r="U129" s="9" t="s">
        <v>55</v>
      </c>
      <c r="V129" s="11">
        <v>90161.158899999995</v>
      </c>
      <c r="W129" s="11">
        <v>0</v>
      </c>
      <c r="X129" s="9" t="s">
        <v>50</v>
      </c>
      <c r="Y129" s="11">
        <v>0</v>
      </c>
      <c r="Z129" s="11">
        <v>0</v>
      </c>
      <c r="AA129" s="9" t="s">
        <v>50</v>
      </c>
      <c r="AB129" s="11">
        <v>0</v>
      </c>
      <c r="AC129" s="11">
        <v>0</v>
      </c>
      <c r="AD129" s="9" t="s">
        <v>50</v>
      </c>
      <c r="AE129" s="11">
        <v>0</v>
      </c>
      <c r="AF129" s="9">
        <v>0</v>
      </c>
      <c r="AG129" s="9" t="s">
        <v>50</v>
      </c>
      <c r="AH129" s="11">
        <v>0</v>
      </c>
      <c r="AI129" s="11">
        <v>0</v>
      </c>
      <c r="AJ129" s="9" t="s">
        <v>50</v>
      </c>
      <c r="AK129" s="11">
        <v>0</v>
      </c>
      <c r="AL129" s="11">
        <v>0</v>
      </c>
      <c r="AM129" s="10" t="s">
        <v>53</v>
      </c>
      <c r="AN129" s="9" t="s">
        <v>53</v>
      </c>
      <c r="AO129" s="10" t="s">
        <v>53</v>
      </c>
      <c r="AP129" s="9" t="s">
        <v>53</v>
      </c>
    </row>
    <row r="130" spans="1:42" x14ac:dyDescent="0.25">
      <c r="A130" s="9" t="s">
        <v>453</v>
      </c>
      <c r="B130" s="10" t="s">
        <v>437</v>
      </c>
      <c r="C130" s="9" t="s">
        <v>47</v>
      </c>
      <c r="D130" s="9" t="s">
        <v>69</v>
      </c>
      <c r="E130" s="9" t="s">
        <v>70</v>
      </c>
      <c r="F130" s="9" t="s">
        <v>723</v>
      </c>
      <c r="G130" s="9" t="s">
        <v>51</v>
      </c>
      <c r="H130" s="9" t="s">
        <v>454</v>
      </c>
      <c r="I130" s="11" t="s">
        <v>53</v>
      </c>
      <c r="J130" s="11" t="s">
        <v>53</v>
      </c>
      <c r="K130" s="11" t="s">
        <v>53</v>
      </c>
      <c r="L130" s="11" t="s">
        <v>53</v>
      </c>
      <c r="M130" s="11">
        <v>0</v>
      </c>
      <c r="N130" s="9" t="s">
        <v>53</v>
      </c>
      <c r="O130" s="9" t="s">
        <v>54</v>
      </c>
      <c r="P130" s="9" t="s">
        <v>53</v>
      </c>
      <c r="Q130" s="11">
        <f t="shared" si="4"/>
        <v>25008868.4769</v>
      </c>
      <c r="R130" s="11">
        <v>0</v>
      </c>
      <c r="S130" s="11">
        <v>20008209.849300001</v>
      </c>
      <c r="T130" s="11">
        <v>0</v>
      </c>
      <c r="U130" s="9" t="s">
        <v>50</v>
      </c>
      <c r="V130" s="11">
        <v>0</v>
      </c>
      <c r="W130" s="11">
        <v>4310912.6100000003</v>
      </c>
      <c r="X130" s="9" t="s">
        <v>55</v>
      </c>
      <c r="Y130" s="11">
        <v>689746.01760000002</v>
      </c>
      <c r="Z130" s="11">
        <v>0</v>
      </c>
      <c r="AA130" s="9" t="s">
        <v>50</v>
      </c>
      <c r="AB130" s="11">
        <v>0</v>
      </c>
      <c r="AC130" s="11">
        <v>0</v>
      </c>
      <c r="AD130" s="9" t="s">
        <v>50</v>
      </c>
      <c r="AE130" s="11">
        <v>0</v>
      </c>
      <c r="AF130" s="9">
        <v>0</v>
      </c>
      <c r="AG130" s="9" t="s">
        <v>50</v>
      </c>
      <c r="AH130" s="11">
        <v>0</v>
      </c>
      <c r="AI130" s="11">
        <v>0</v>
      </c>
      <c r="AJ130" s="9" t="s">
        <v>50</v>
      </c>
      <c r="AK130" s="11">
        <v>0</v>
      </c>
      <c r="AL130" s="11">
        <v>0</v>
      </c>
      <c r="AM130" s="10" t="s">
        <v>53</v>
      </c>
      <c r="AN130" s="9" t="s">
        <v>53</v>
      </c>
      <c r="AO130" s="10" t="s">
        <v>53</v>
      </c>
      <c r="AP130" s="9" t="s">
        <v>53</v>
      </c>
    </row>
    <row r="131" spans="1:42" x14ac:dyDescent="0.25">
      <c r="A131" s="9" t="s">
        <v>455</v>
      </c>
      <c r="B131" s="10" t="s">
        <v>437</v>
      </c>
      <c r="C131" s="9" t="s">
        <v>47</v>
      </c>
      <c r="D131" s="9" t="s">
        <v>79</v>
      </c>
      <c r="E131" s="9" t="s">
        <v>80</v>
      </c>
      <c r="F131" s="9" t="s">
        <v>730</v>
      </c>
      <c r="G131" s="9" t="s">
        <v>51</v>
      </c>
      <c r="H131" s="9" t="s">
        <v>456</v>
      </c>
      <c r="I131" s="11" t="s">
        <v>53</v>
      </c>
      <c r="J131" s="11" t="s">
        <v>53</v>
      </c>
      <c r="K131" s="11" t="s">
        <v>53</v>
      </c>
      <c r="L131" s="11" t="s">
        <v>53</v>
      </c>
      <c r="M131" s="11">
        <v>0</v>
      </c>
      <c r="N131" s="9" t="s">
        <v>53</v>
      </c>
      <c r="O131" s="9" t="s">
        <v>54</v>
      </c>
      <c r="P131" s="9" t="s">
        <v>53</v>
      </c>
      <c r="Q131" s="11">
        <f t="shared" si="4"/>
        <v>27675961.609200001</v>
      </c>
      <c r="R131" s="11">
        <v>0</v>
      </c>
      <c r="S131" s="11">
        <v>19663228.989999998</v>
      </c>
      <c r="T131" s="11">
        <v>0</v>
      </c>
      <c r="U131" s="9" t="s">
        <v>50</v>
      </c>
      <c r="V131" s="11">
        <v>0</v>
      </c>
      <c r="W131" s="11">
        <v>6907528.1200000001</v>
      </c>
      <c r="X131" s="9" t="s">
        <v>55</v>
      </c>
      <c r="Y131" s="11">
        <v>1105204.4992</v>
      </c>
      <c r="Z131" s="11">
        <v>0</v>
      </c>
      <c r="AA131" s="9" t="s">
        <v>50</v>
      </c>
      <c r="AB131" s="11">
        <v>0</v>
      </c>
      <c r="AC131" s="11">
        <v>0</v>
      </c>
      <c r="AD131" s="9" t="s">
        <v>50</v>
      </c>
      <c r="AE131" s="11">
        <v>0</v>
      </c>
      <c r="AF131" s="9">
        <v>0</v>
      </c>
      <c r="AG131" s="9" t="s">
        <v>50</v>
      </c>
      <c r="AH131" s="11">
        <v>0</v>
      </c>
      <c r="AI131" s="11">
        <v>0</v>
      </c>
      <c r="AJ131" s="9" t="s">
        <v>50</v>
      </c>
      <c r="AK131" s="11">
        <v>0</v>
      </c>
      <c r="AL131" s="11">
        <v>0</v>
      </c>
      <c r="AM131" s="10" t="s">
        <v>53</v>
      </c>
      <c r="AN131" s="9" t="s">
        <v>53</v>
      </c>
      <c r="AO131" s="10" t="s">
        <v>53</v>
      </c>
      <c r="AP131" s="9" t="s">
        <v>53</v>
      </c>
    </row>
    <row r="132" spans="1:42" x14ac:dyDescent="0.25">
      <c r="A132" s="9" t="s">
        <v>457</v>
      </c>
      <c r="B132" s="10" t="s">
        <v>437</v>
      </c>
      <c r="C132" s="9" t="s">
        <v>47</v>
      </c>
      <c r="D132" s="9" t="s">
        <v>79</v>
      </c>
      <c r="E132" s="9" t="s">
        <v>80</v>
      </c>
      <c r="F132" s="9" t="s">
        <v>730</v>
      </c>
      <c r="G132" s="9" t="s">
        <v>51</v>
      </c>
      <c r="H132" s="9" t="s">
        <v>458</v>
      </c>
      <c r="I132" s="11" t="s">
        <v>53</v>
      </c>
      <c r="J132" s="11" t="s">
        <v>53</v>
      </c>
      <c r="K132" s="11" t="s">
        <v>53</v>
      </c>
      <c r="L132" s="11" t="s">
        <v>53</v>
      </c>
      <c r="M132" s="11">
        <v>0</v>
      </c>
      <c r="N132" s="9" t="s">
        <v>53</v>
      </c>
      <c r="O132" s="9" t="s">
        <v>276</v>
      </c>
      <c r="P132" s="9" t="s">
        <v>459</v>
      </c>
      <c r="Q132" s="11">
        <f t="shared" si="4"/>
        <v>507188.16825000005</v>
      </c>
      <c r="R132" s="11">
        <v>0</v>
      </c>
      <c r="S132" s="11">
        <v>322462.63425</v>
      </c>
      <c r="T132" s="11">
        <v>159246.15</v>
      </c>
      <c r="U132" s="9" t="s">
        <v>55</v>
      </c>
      <c r="V132" s="11">
        <v>25479.383999999998</v>
      </c>
      <c r="W132" s="11">
        <v>0</v>
      </c>
      <c r="X132" s="9" t="s">
        <v>50</v>
      </c>
      <c r="Y132" s="11">
        <v>0</v>
      </c>
      <c r="Z132" s="11">
        <v>0</v>
      </c>
      <c r="AA132" s="9" t="s">
        <v>50</v>
      </c>
      <c r="AB132" s="11">
        <v>0</v>
      </c>
      <c r="AC132" s="11">
        <v>0</v>
      </c>
      <c r="AD132" s="9" t="s">
        <v>50</v>
      </c>
      <c r="AE132" s="11">
        <v>0</v>
      </c>
      <c r="AF132" s="9">
        <v>0</v>
      </c>
      <c r="AG132" s="9" t="s">
        <v>50</v>
      </c>
      <c r="AH132" s="11">
        <v>0</v>
      </c>
      <c r="AI132" s="11">
        <v>0</v>
      </c>
      <c r="AJ132" s="9" t="s">
        <v>50</v>
      </c>
      <c r="AK132" s="11">
        <v>0</v>
      </c>
      <c r="AL132" s="11">
        <v>0</v>
      </c>
      <c r="AM132" s="10" t="s">
        <v>53</v>
      </c>
      <c r="AN132" s="9" t="s">
        <v>53</v>
      </c>
      <c r="AO132" s="10" t="s">
        <v>53</v>
      </c>
      <c r="AP132" s="9" t="s">
        <v>53</v>
      </c>
    </row>
    <row r="133" spans="1:42" x14ac:dyDescent="0.25">
      <c r="A133" s="9" t="s">
        <v>460</v>
      </c>
      <c r="B133" s="10" t="s">
        <v>437</v>
      </c>
      <c r="C133" s="9" t="s">
        <v>47</v>
      </c>
      <c r="D133" s="9" t="s">
        <v>79</v>
      </c>
      <c r="E133" s="9" t="s">
        <v>80</v>
      </c>
      <c r="F133" s="9" t="s">
        <v>730</v>
      </c>
      <c r="G133" s="9" t="s">
        <v>51</v>
      </c>
      <c r="H133" s="9" t="s">
        <v>461</v>
      </c>
      <c r="I133" s="11" t="s">
        <v>53</v>
      </c>
      <c r="J133" s="11" t="s">
        <v>53</v>
      </c>
      <c r="K133" s="11" t="s">
        <v>53</v>
      </c>
      <c r="L133" s="11" t="s">
        <v>53</v>
      </c>
      <c r="M133" s="11">
        <v>0</v>
      </c>
      <c r="N133" s="9" t="s">
        <v>53</v>
      </c>
      <c r="O133" s="9" t="s">
        <v>54</v>
      </c>
      <c r="P133" s="9" t="s">
        <v>53</v>
      </c>
      <c r="Q133" s="11">
        <f t="shared" si="4"/>
        <v>27435756.316399999</v>
      </c>
      <c r="R133" s="11">
        <v>0</v>
      </c>
      <c r="S133" s="11">
        <v>20420791.989999998</v>
      </c>
      <c r="T133" s="11">
        <v>0</v>
      </c>
      <c r="U133" s="9" t="s">
        <v>50</v>
      </c>
      <c r="V133" s="11">
        <v>0</v>
      </c>
      <c r="W133" s="11">
        <v>6047383.04</v>
      </c>
      <c r="X133" s="9" t="s">
        <v>55</v>
      </c>
      <c r="Y133" s="11">
        <v>967581.28640000022</v>
      </c>
      <c r="Z133" s="11">
        <v>0</v>
      </c>
      <c r="AA133" s="9" t="s">
        <v>50</v>
      </c>
      <c r="AB133" s="11">
        <v>0</v>
      </c>
      <c r="AC133" s="11">
        <v>0</v>
      </c>
      <c r="AD133" s="9" t="s">
        <v>50</v>
      </c>
      <c r="AE133" s="11">
        <v>0</v>
      </c>
      <c r="AF133" s="9">
        <v>0</v>
      </c>
      <c r="AG133" s="9" t="s">
        <v>50</v>
      </c>
      <c r="AH133" s="11">
        <v>0</v>
      </c>
      <c r="AI133" s="11">
        <v>0</v>
      </c>
      <c r="AJ133" s="9" t="s">
        <v>50</v>
      </c>
      <c r="AK133" s="11">
        <v>0</v>
      </c>
      <c r="AL133" s="11">
        <v>0</v>
      </c>
      <c r="AM133" s="10" t="s">
        <v>53</v>
      </c>
      <c r="AN133" s="9" t="s">
        <v>53</v>
      </c>
      <c r="AO133" s="10" t="s">
        <v>53</v>
      </c>
      <c r="AP133" s="9" t="s">
        <v>53</v>
      </c>
    </row>
    <row r="134" spans="1:42" x14ac:dyDescent="0.25">
      <c r="A134" s="9" t="s">
        <v>462</v>
      </c>
      <c r="B134" s="10" t="s">
        <v>437</v>
      </c>
      <c r="C134" s="9" t="s">
        <v>47</v>
      </c>
      <c r="D134" s="9" t="s">
        <v>95</v>
      </c>
      <c r="E134" s="9" t="s">
        <v>96</v>
      </c>
      <c r="F134" s="9" t="s">
        <v>737</v>
      </c>
      <c r="G134" s="9" t="s">
        <v>51</v>
      </c>
      <c r="H134" s="9" t="s">
        <v>463</v>
      </c>
      <c r="I134" s="11" t="s">
        <v>53</v>
      </c>
      <c r="J134" s="11" t="s">
        <v>53</v>
      </c>
      <c r="K134" s="11" t="s">
        <v>53</v>
      </c>
      <c r="L134" s="11" t="s">
        <v>53</v>
      </c>
      <c r="M134" s="11">
        <v>0</v>
      </c>
      <c r="N134" s="9" t="s">
        <v>53</v>
      </c>
      <c r="O134" s="9" t="s">
        <v>54</v>
      </c>
      <c r="P134" s="9" t="s">
        <v>53</v>
      </c>
      <c r="Q134" s="11">
        <f t="shared" si="4"/>
        <v>37530384.252099991</v>
      </c>
      <c r="R134" s="11">
        <v>0</v>
      </c>
      <c r="S134" s="11">
        <v>28845520.326499991</v>
      </c>
      <c r="T134" s="11">
        <v>0</v>
      </c>
      <c r="U134" s="9" t="s">
        <v>50</v>
      </c>
      <c r="V134" s="11">
        <v>0</v>
      </c>
      <c r="W134" s="11">
        <v>7486951.6599999983</v>
      </c>
      <c r="X134" s="9" t="s">
        <v>55</v>
      </c>
      <c r="Y134" s="11">
        <v>1197912.2656</v>
      </c>
      <c r="Z134" s="11">
        <v>0</v>
      </c>
      <c r="AA134" s="9" t="s">
        <v>50</v>
      </c>
      <c r="AB134" s="11">
        <v>0</v>
      </c>
      <c r="AC134" s="11">
        <v>0</v>
      </c>
      <c r="AD134" s="9" t="s">
        <v>50</v>
      </c>
      <c r="AE134" s="11">
        <v>0</v>
      </c>
      <c r="AF134" s="9">
        <v>0</v>
      </c>
      <c r="AG134" s="9" t="s">
        <v>50</v>
      </c>
      <c r="AH134" s="11">
        <v>0</v>
      </c>
      <c r="AI134" s="11">
        <v>0</v>
      </c>
      <c r="AJ134" s="9" t="s">
        <v>50</v>
      </c>
      <c r="AK134" s="11">
        <v>0</v>
      </c>
      <c r="AL134" s="11">
        <v>0</v>
      </c>
      <c r="AM134" s="10" t="s">
        <v>53</v>
      </c>
      <c r="AN134" s="9" t="s">
        <v>53</v>
      </c>
      <c r="AO134" s="10" t="s">
        <v>53</v>
      </c>
      <c r="AP134" s="9" t="s">
        <v>53</v>
      </c>
    </row>
    <row r="135" spans="1:42" x14ac:dyDescent="0.25">
      <c r="A135" s="9" t="s">
        <v>464</v>
      </c>
      <c r="B135" s="10" t="s">
        <v>437</v>
      </c>
      <c r="C135" s="9" t="s">
        <v>47</v>
      </c>
      <c r="D135" s="9" t="s">
        <v>95</v>
      </c>
      <c r="E135" s="9" t="s">
        <v>96</v>
      </c>
      <c r="F135" s="9" t="s">
        <v>737</v>
      </c>
      <c r="G135" s="9" t="s">
        <v>51</v>
      </c>
      <c r="H135" s="9" t="s">
        <v>465</v>
      </c>
      <c r="I135" s="11" t="s">
        <v>53</v>
      </c>
      <c r="J135" s="11" t="s">
        <v>53</v>
      </c>
      <c r="K135" s="11" t="s">
        <v>53</v>
      </c>
      <c r="L135" s="11" t="s">
        <v>53</v>
      </c>
      <c r="M135" s="11">
        <v>0</v>
      </c>
      <c r="N135" s="9" t="s">
        <v>53</v>
      </c>
      <c r="O135" s="9" t="s">
        <v>466</v>
      </c>
      <c r="P135" s="9" t="s">
        <v>467</v>
      </c>
      <c r="Q135" s="11">
        <f t="shared" si="4"/>
        <v>833593.20085000002</v>
      </c>
      <c r="R135" s="11">
        <v>0</v>
      </c>
      <c r="S135" s="11">
        <v>833593.20085000002</v>
      </c>
      <c r="T135" s="11">
        <v>0</v>
      </c>
      <c r="U135" s="9" t="s">
        <v>50</v>
      </c>
      <c r="V135" s="11">
        <v>0</v>
      </c>
      <c r="W135" s="11">
        <v>0</v>
      </c>
      <c r="X135" s="9" t="s">
        <v>50</v>
      </c>
      <c r="Y135" s="11">
        <v>0</v>
      </c>
      <c r="Z135" s="11">
        <v>0</v>
      </c>
      <c r="AA135" s="9" t="s">
        <v>50</v>
      </c>
      <c r="AB135" s="11">
        <v>0</v>
      </c>
      <c r="AC135" s="11">
        <v>0</v>
      </c>
      <c r="AD135" s="9" t="s">
        <v>50</v>
      </c>
      <c r="AE135" s="11">
        <v>0</v>
      </c>
      <c r="AF135" s="9">
        <v>0</v>
      </c>
      <c r="AG135" s="9" t="s">
        <v>50</v>
      </c>
      <c r="AH135" s="11">
        <v>0</v>
      </c>
      <c r="AI135" s="11">
        <v>0</v>
      </c>
      <c r="AJ135" s="9" t="s">
        <v>50</v>
      </c>
      <c r="AK135" s="11">
        <v>0</v>
      </c>
      <c r="AL135" s="11">
        <v>0</v>
      </c>
      <c r="AM135" s="10" t="s">
        <v>53</v>
      </c>
      <c r="AN135" s="9" t="s">
        <v>53</v>
      </c>
      <c r="AO135" s="10" t="s">
        <v>53</v>
      </c>
      <c r="AP135" s="9" t="s">
        <v>53</v>
      </c>
    </row>
    <row r="136" spans="1:42" x14ac:dyDescent="0.25">
      <c r="A136" s="9" t="s">
        <v>468</v>
      </c>
      <c r="B136" s="10" t="s">
        <v>437</v>
      </c>
      <c r="C136" s="9" t="s">
        <v>47</v>
      </c>
      <c r="D136" s="9" t="s">
        <v>95</v>
      </c>
      <c r="E136" s="9" t="s">
        <v>96</v>
      </c>
      <c r="F136" s="9" t="s">
        <v>737</v>
      </c>
      <c r="G136" s="9" t="s">
        <v>51</v>
      </c>
      <c r="H136" s="9" t="s">
        <v>469</v>
      </c>
      <c r="I136" s="11" t="s">
        <v>53</v>
      </c>
      <c r="J136" s="11" t="s">
        <v>53</v>
      </c>
      <c r="K136" s="11" t="s">
        <v>53</v>
      </c>
      <c r="L136" s="11" t="s">
        <v>53</v>
      </c>
      <c r="M136" s="11">
        <v>0</v>
      </c>
      <c r="N136" s="9" t="s">
        <v>53</v>
      </c>
      <c r="O136" s="9" t="s">
        <v>54</v>
      </c>
      <c r="P136" s="9" t="s">
        <v>53</v>
      </c>
      <c r="Q136" s="11">
        <f t="shared" si="4"/>
        <v>3611906.6684000003</v>
      </c>
      <c r="R136" s="11">
        <v>0</v>
      </c>
      <c r="S136" s="11">
        <v>3051586.6716000005</v>
      </c>
      <c r="T136" s="11">
        <v>0</v>
      </c>
      <c r="U136" s="9" t="s">
        <v>50</v>
      </c>
      <c r="V136" s="11">
        <v>0</v>
      </c>
      <c r="W136" s="11">
        <v>483034.48</v>
      </c>
      <c r="X136" s="9" t="s">
        <v>55</v>
      </c>
      <c r="Y136" s="11">
        <v>77285.516799999998</v>
      </c>
      <c r="Z136" s="11">
        <v>0</v>
      </c>
      <c r="AA136" s="9" t="s">
        <v>50</v>
      </c>
      <c r="AB136" s="11">
        <v>0</v>
      </c>
      <c r="AC136" s="11">
        <v>0</v>
      </c>
      <c r="AD136" s="9" t="s">
        <v>50</v>
      </c>
      <c r="AE136" s="11">
        <v>0</v>
      </c>
      <c r="AF136" s="9">
        <v>0</v>
      </c>
      <c r="AG136" s="9" t="s">
        <v>50</v>
      </c>
      <c r="AH136" s="11">
        <v>0</v>
      </c>
      <c r="AI136" s="11">
        <v>0</v>
      </c>
      <c r="AJ136" s="9" t="s">
        <v>50</v>
      </c>
      <c r="AK136" s="11">
        <v>0</v>
      </c>
      <c r="AL136" s="11">
        <v>0</v>
      </c>
      <c r="AM136" s="10" t="s">
        <v>53</v>
      </c>
      <c r="AN136" s="9" t="s">
        <v>53</v>
      </c>
      <c r="AO136" s="10" t="s">
        <v>53</v>
      </c>
      <c r="AP136" s="9" t="s">
        <v>53</v>
      </c>
    </row>
    <row r="137" spans="1:42" x14ac:dyDescent="0.25">
      <c r="A137" s="9" t="s">
        <v>470</v>
      </c>
      <c r="B137" s="10" t="s">
        <v>437</v>
      </c>
      <c r="C137" s="9" t="s">
        <v>47</v>
      </c>
      <c r="D137" s="9" t="s">
        <v>105</v>
      </c>
      <c r="E137" s="9" t="s">
        <v>106</v>
      </c>
      <c r="F137" s="9" t="s">
        <v>743</v>
      </c>
      <c r="G137" s="9" t="s">
        <v>51</v>
      </c>
      <c r="H137" s="9" t="s">
        <v>471</v>
      </c>
      <c r="I137" s="11" t="s">
        <v>53</v>
      </c>
      <c r="J137" s="11" t="s">
        <v>53</v>
      </c>
      <c r="K137" s="11" t="s">
        <v>53</v>
      </c>
      <c r="L137" s="11" t="s">
        <v>53</v>
      </c>
      <c r="M137" s="11">
        <v>0</v>
      </c>
      <c r="N137" s="9" t="s">
        <v>53</v>
      </c>
      <c r="O137" s="9" t="s">
        <v>54</v>
      </c>
      <c r="P137" s="9" t="s">
        <v>53</v>
      </c>
      <c r="Q137" s="11">
        <f t="shared" si="4"/>
        <v>28298126.540300004</v>
      </c>
      <c r="R137" s="11">
        <v>0</v>
      </c>
      <c r="S137" s="11">
        <v>23949755.609500006</v>
      </c>
      <c r="T137" s="11">
        <v>0</v>
      </c>
      <c r="U137" s="9" t="s">
        <v>50</v>
      </c>
      <c r="V137" s="11">
        <v>0</v>
      </c>
      <c r="W137" s="11">
        <v>3748595.629999999</v>
      </c>
      <c r="X137" s="9" t="s">
        <v>55</v>
      </c>
      <c r="Y137" s="11">
        <v>599775.30079999997</v>
      </c>
      <c r="Z137" s="11">
        <v>0</v>
      </c>
      <c r="AA137" s="9" t="s">
        <v>50</v>
      </c>
      <c r="AB137" s="11">
        <v>0</v>
      </c>
      <c r="AC137" s="11">
        <v>0</v>
      </c>
      <c r="AD137" s="9" t="s">
        <v>50</v>
      </c>
      <c r="AE137" s="11">
        <v>0</v>
      </c>
      <c r="AF137" s="9">
        <v>0</v>
      </c>
      <c r="AG137" s="9" t="s">
        <v>50</v>
      </c>
      <c r="AH137" s="11">
        <v>0</v>
      </c>
      <c r="AI137" s="11">
        <v>0</v>
      </c>
      <c r="AJ137" s="9" t="s">
        <v>50</v>
      </c>
      <c r="AK137" s="11">
        <v>0</v>
      </c>
      <c r="AL137" s="11">
        <v>0</v>
      </c>
      <c r="AM137" s="10" t="s">
        <v>53</v>
      </c>
      <c r="AN137" s="9" t="s">
        <v>53</v>
      </c>
      <c r="AO137" s="10" t="s">
        <v>53</v>
      </c>
      <c r="AP137" s="9" t="s">
        <v>53</v>
      </c>
    </row>
    <row r="138" spans="1:42" x14ac:dyDescent="0.25">
      <c r="A138" s="9" t="s">
        <v>472</v>
      </c>
      <c r="B138" s="10" t="s">
        <v>437</v>
      </c>
      <c r="C138" s="9" t="s">
        <v>47</v>
      </c>
      <c r="D138" s="9" t="s">
        <v>109</v>
      </c>
      <c r="E138" s="9" t="s">
        <v>110</v>
      </c>
      <c r="F138" s="9" t="s">
        <v>749</v>
      </c>
      <c r="G138" s="9" t="s">
        <v>51</v>
      </c>
      <c r="H138" s="9" t="s">
        <v>473</v>
      </c>
      <c r="I138" s="11" t="s">
        <v>53</v>
      </c>
      <c r="J138" s="11" t="s">
        <v>53</v>
      </c>
      <c r="K138" s="11" t="s">
        <v>53</v>
      </c>
      <c r="L138" s="11" t="s">
        <v>53</v>
      </c>
      <c r="M138" s="11">
        <v>0</v>
      </c>
      <c r="N138" s="9" t="s">
        <v>53</v>
      </c>
      <c r="O138" s="9" t="s">
        <v>54</v>
      </c>
      <c r="P138" s="9" t="s">
        <v>53</v>
      </c>
      <c r="Q138" s="11">
        <f t="shared" si="4"/>
        <v>14871376.216299998</v>
      </c>
      <c r="R138" s="11">
        <v>0</v>
      </c>
      <c r="S138" s="11">
        <v>9906124.3266999982</v>
      </c>
      <c r="T138" s="11">
        <v>0</v>
      </c>
      <c r="U138" s="9" t="s">
        <v>50</v>
      </c>
      <c r="V138" s="11">
        <v>0</v>
      </c>
      <c r="W138" s="11">
        <v>4280389.5599999996</v>
      </c>
      <c r="X138" s="9" t="s">
        <v>55</v>
      </c>
      <c r="Y138" s="11">
        <v>684862.32960000006</v>
      </c>
      <c r="Z138" s="11">
        <v>0</v>
      </c>
      <c r="AA138" s="9" t="s">
        <v>50</v>
      </c>
      <c r="AB138" s="11">
        <v>0</v>
      </c>
      <c r="AC138" s="11">
        <v>0</v>
      </c>
      <c r="AD138" s="9" t="s">
        <v>50</v>
      </c>
      <c r="AE138" s="11">
        <v>0</v>
      </c>
      <c r="AF138" s="9">
        <v>0</v>
      </c>
      <c r="AG138" s="9" t="s">
        <v>50</v>
      </c>
      <c r="AH138" s="11">
        <v>0</v>
      </c>
      <c r="AI138" s="11">
        <v>0</v>
      </c>
      <c r="AJ138" s="9" t="s">
        <v>50</v>
      </c>
      <c r="AK138" s="11">
        <v>0</v>
      </c>
      <c r="AL138" s="11">
        <v>0</v>
      </c>
      <c r="AM138" s="10" t="s">
        <v>53</v>
      </c>
      <c r="AN138" s="9" t="s">
        <v>53</v>
      </c>
      <c r="AO138" s="10" t="s">
        <v>53</v>
      </c>
      <c r="AP138" s="9" t="s">
        <v>53</v>
      </c>
    </row>
    <row r="139" spans="1:42" x14ac:dyDescent="0.25">
      <c r="A139" s="9" t="s">
        <v>474</v>
      </c>
      <c r="B139" s="10" t="s">
        <v>437</v>
      </c>
      <c r="C139" s="9" t="s">
        <v>47</v>
      </c>
      <c r="D139" s="9" t="s">
        <v>109</v>
      </c>
      <c r="E139" s="9" t="s">
        <v>110</v>
      </c>
      <c r="F139" s="9" t="s">
        <v>749</v>
      </c>
      <c r="G139" s="9" t="s">
        <v>51</v>
      </c>
      <c r="H139" s="9" t="s">
        <v>475</v>
      </c>
      <c r="I139" s="11" t="s">
        <v>53</v>
      </c>
      <c r="J139" s="11" t="s">
        <v>53</v>
      </c>
      <c r="K139" s="11" t="s">
        <v>53</v>
      </c>
      <c r="L139" s="11" t="s">
        <v>53</v>
      </c>
      <c r="M139" s="11">
        <v>0</v>
      </c>
      <c r="N139" s="9" t="s">
        <v>53</v>
      </c>
      <c r="O139" s="9" t="s">
        <v>476</v>
      </c>
      <c r="P139" s="9" t="s">
        <v>477</v>
      </c>
      <c r="Q139" s="11">
        <f t="shared" si="4"/>
        <v>346182.76500000001</v>
      </c>
      <c r="R139" s="11">
        <v>0</v>
      </c>
      <c r="S139" s="11">
        <v>346182.76500000001</v>
      </c>
      <c r="T139" s="11">
        <v>0</v>
      </c>
      <c r="U139" s="9" t="s">
        <v>50</v>
      </c>
      <c r="V139" s="11">
        <v>0</v>
      </c>
      <c r="W139" s="11">
        <v>0</v>
      </c>
      <c r="X139" s="9" t="s">
        <v>50</v>
      </c>
      <c r="Y139" s="11">
        <v>0</v>
      </c>
      <c r="Z139" s="11">
        <v>0</v>
      </c>
      <c r="AA139" s="9" t="s">
        <v>50</v>
      </c>
      <c r="AB139" s="11">
        <v>0</v>
      </c>
      <c r="AC139" s="11">
        <v>0</v>
      </c>
      <c r="AD139" s="9" t="s">
        <v>50</v>
      </c>
      <c r="AE139" s="11">
        <v>0</v>
      </c>
      <c r="AF139" s="9">
        <v>0</v>
      </c>
      <c r="AG139" s="9" t="s">
        <v>50</v>
      </c>
      <c r="AH139" s="11">
        <v>0</v>
      </c>
      <c r="AI139" s="11">
        <v>0</v>
      </c>
      <c r="AJ139" s="9" t="s">
        <v>50</v>
      </c>
      <c r="AK139" s="11">
        <v>0</v>
      </c>
      <c r="AL139" s="11">
        <v>0</v>
      </c>
      <c r="AM139" s="10" t="s">
        <v>53</v>
      </c>
      <c r="AN139" s="9" t="s">
        <v>53</v>
      </c>
      <c r="AO139" s="10" t="s">
        <v>53</v>
      </c>
      <c r="AP139" s="9" t="s">
        <v>53</v>
      </c>
    </row>
    <row r="140" spans="1:42" x14ac:dyDescent="0.25">
      <c r="A140" s="9" t="s">
        <v>478</v>
      </c>
      <c r="B140" s="10" t="s">
        <v>437</v>
      </c>
      <c r="C140" s="9" t="s">
        <v>47</v>
      </c>
      <c r="D140" s="9" t="s">
        <v>109</v>
      </c>
      <c r="E140" s="9" t="s">
        <v>110</v>
      </c>
      <c r="F140" s="9" t="s">
        <v>749</v>
      </c>
      <c r="G140" s="9" t="s">
        <v>51</v>
      </c>
      <c r="H140" s="9" t="s">
        <v>479</v>
      </c>
      <c r="I140" s="11" t="s">
        <v>53</v>
      </c>
      <c r="J140" s="11" t="s">
        <v>53</v>
      </c>
      <c r="K140" s="11" t="s">
        <v>53</v>
      </c>
      <c r="L140" s="11" t="s">
        <v>53</v>
      </c>
      <c r="M140" s="11">
        <v>0</v>
      </c>
      <c r="N140" s="9" t="s">
        <v>53</v>
      </c>
      <c r="O140" s="9" t="s">
        <v>54</v>
      </c>
      <c r="P140" s="9" t="s">
        <v>53</v>
      </c>
      <c r="Q140" s="11">
        <f t="shared" si="4"/>
        <v>2359100.9806499998</v>
      </c>
      <c r="R140" s="11">
        <v>0</v>
      </c>
      <c r="S140" s="11">
        <v>1090614.0570499999</v>
      </c>
      <c r="T140" s="11">
        <v>0</v>
      </c>
      <c r="U140" s="9" t="s">
        <v>50</v>
      </c>
      <c r="V140" s="11">
        <v>0</v>
      </c>
      <c r="W140" s="11">
        <v>1093523.21</v>
      </c>
      <c r="X140" s="9" t="s">
        <v>55</v>
      </c>
      <c r="Y140" s="11">
        <v>174963.71360000002</v>
      </c>
      <c r="Z140" s="11">
        <v>0</v>
      </c>
      <c r="AA140" s="9" t="s">
        <v>50</v>
      </c>
      <c r="AB140" s="11">
        <v>0</v>
      </c>
      <c r="AC140" s="11">
        <v>0</v>
      </c>
      <c r="AD140" s="9" t="s">
        <v>50</v>
      </c>
      <c r="AE140" s="11">
        <v>0</v>
      </c>
      <c r="AF140" s="9">
        <v>0</v>
      </c>
      <c r="AG140" s="9" t="s">
        <v>50</v>
      </c>
      <c r="AH140" s="11">
        <v>0</v>
      </c>
      <c r="AI140" s="11">
        <v>0</v>
      </c>
      <c r="AJ140" s="9" t="s">
        <v>50</v>
      </c>
      <c r="AK140" s="11">
        <v>0</v>
      </c>
      <c r="AL140" s="11">
        <v>0</v>
      </c>
      <c r="AM140" s="10" t="s">
        <v>53</v>
      </c>
      <c r="AN140" s="9" t="s">
        <v>53</v>
      </c>
      <c r="AO140" s="10" t="s">
        <v>53</v>
      </c>
      <c r="AP140" s="9" t="s">
        <v>53</v>
      </c>
    </row>
    <row r="141" spans="1:42" x14ac:dyDescent="0.25">
      <c r="A141" s="9" t="s">
        <v>480</v>
      </c>
      <c r="B141" s="10" t="s">
        <v>437</v>
      </c>
      <c r="C141" s="9" t="s">
        <v>47</v>
      </c>
      <c r="D141" s="9" t="s">
        <v>109</v>
      </c>
      <c r="E141" s="9" t="s">
        <v>110</v>
      </c>
      <c r="F141" s="9" t="s">
        <v>749</v>
      </c>
      <c r="G141" s="9" t="s">
        <v>51</v>
      </c>
      <c r="H141" s="9" t="s">
        <v>481</v>
      </c>
      <c r="I141" s="11" t="s">
        <v>53</v>
      </c>
      <c r="J141" s="11" t="s">
        <v>53</v>
      </c>
      <c r="K141" s="11" t="s">
        <v>53</v>
      </c>
      <c r="L141" s="11" t="s">
        <v>53</v>
      </c>
      <c r="M141" s="11">
        <v>0</v>
      </c>
      <c r="N141" s="9" t="s">
        <v>53</v>
      </c>
      <c r="O141" s="9" t="s">
        <v>482</v>
      </c>
      <c r="P141" s="9" t="s">
        <v>483</v>
      </c>
      <c r="Q141" s="11">
        <f t="shared" si="4"/>
        <v>727821.06610000005</v>
      </c>
      <c r="R141" s="11">
        <v>0</v>
      </c>
      <c r="S141" s="11">
        <v>263121.67000000004</v>
      </c>
      <c r="T141" s="11">
        <v>400602.9277</v>
      </c>
      <c r="U141" s="9" t="s">
        <v>55</v>
      </c>
      <c r="V141" s="11">
        <v>64096.468399999998</v>
      </c>
      <c r="W141" s="11">
        <v>0</v>
      </c>
      <c r="X141" s="9" t="s">
        <v>50</v>
      </c>
      <c r="Y141" s="11">
        <v>0</v>
      </c>
      <c r="Z141" s="11">
        <v>0</v>
      </c>
      <c r="AA141" s="9" t="s">
        <v>50</v>
      </c>
      <c r="AB141" s="11">
        <v>0</v>
      </c>
      <c r="AC141" s="11">
        <v>0</v>
      </c>
      <c r="AD141" s="9" t="s">
        <v>50</v>
      </c>
      <c r="AE141" s="11">
        <v>0</v>
      </c>
      <c r="AF141" s="9">
        <v>0</v>
      </c>
      <c r="AG141" s="9" t="s">
        <v>50</v>
      </c>
      <c r="AH141" s="11">
        <v>0</v>
      </c>
      <c r="AI141" s="11">
        <v>0</v>
      </c>
      <c r="AJ141" s="9" t="s">
        <v>50</v>
      </c>
      <c r="AK141" s="11">
        <v>0</v>
      </c>
      <c r="AL141" s="11">
        <v>0</v>
      </c>
      <c r="AM141" s="10" t="s">
        <v>53</v>
      </c>
      <c r="AN141" s="9" t="s">
        <v>53</v>
      </c>
      <c r="AO141" s="10" t="s">
        <v>53</v>
      </c>
      <c r="AP141" s="9" t="s">
        <v>53</v>
      </c>
    </row>
    <row r="142" spans="1:42" x14ac:dyDescent="0.25">
      <c r="A142" s="9" t="s">
        <v>484</v>
      </c>
      <c r="B142" s="10" t="s">
        <v>437</v>
      </c>
      <c r="C142" s="9" t="s">
        <v>47</v>
      </c>
      <c r="D142" s="9" t="s">
        <v>109</v>
      </c>
      <c r="E142" s="9" t="s">
        <v>110</v>
      </c>
      <c r="F142" s="9" t="s">
        <v>749</v>
      </c>
      <c r="G142" s="9" t="s">
        <v>51</v>
      </c>
      <c r="H142" s="9" t="s">
        <v>485</v>
      </c>
      <c r="I142" s="11" t="s">
        <v>53</v>
      </c>
      <c r="J142" s="11" t="s">
        <v>53</v>
      </c>
      <c r="K142" s="11" t="s">
        <v>53</v>
      </c>
      <c r="L142" s="11" t="s">
        <v>53</v>
      </c>
      <c r="M142" s="11">
        <v>0</v>
      </c>
      <c r="N142" s="9" t="s">
        <v>53</v>
      </c>
      <c r="O142" s="9" t="s">
        <v>54</v>
      </c>
      <c r="P142" s="9" t="s">
        <v>53</v>
      </c>
      <c r="Q142" s="11">
        <f t="shared" si="4"/>
        <v>13044079.354550002</v>
      </c>
      <c r="R142" s="11">
        <v>0</v>
      </c>
      <c r="S142" s="11">
        <v>11570201.462150002</v>
      </c>
      <c r="T142" s="11">
        <v>0</v>
      </c>
      <c r="U142" s="9" t="s">
        <v>50</v>
      </c>
      <c r="V142" s="11">
        <v>0</v>
      </c>
      <c r="W142" s="11">
        <v>1270584.3900000001</v>
      </c>
      <c r="X142" s="9" t="s">
        <v>50</v>
      </c>
      <c r="Y142" s="11">
        <v>203293.5024</v>
      </c>
      <c r="Z142" s="11">
        <v>0</v>
      </c>
      <c r="AA142" s="9" t="s">
        <v>50</v>
      </c>
      <c r="AB142" s="11">
        <v>0</v>
      </c>
      <c r="AC142" s="11">
        <v>0</v>
      </c>
      <c r="AD142" s="9" t="s">
        <v>50</v>
      </c>
      <c r="AE142" s="11">
        <v>0</v>
      </c>
      <c r="AF142" s="9">
        <v>0</v>
      </c>
      <c r="AG142" s="9" t="s">
        <v>50</v>
      </c>
      <c r="AH142" s="11">
        <v>0</v>
      </c>
      <c r="AI142" s="11">
        <v>0</v>
      </c>
      <c r="AJ142" s="9" t="s">
        <v>50</v>
      </c>
      <c r="AK142" s="11">
        <v>0</v>
      </c>
      <c r="AL142" s="11">
        <v>0</v>
      </c>
      <c r="AM142" s="10" t="s">
        <v>53</v>
      </c>
      <c r="AN142" s="9" t="s">
        <v>53</v>
      </c>
      <c r="AO142" s="10" t="s">
        <v>53</v>
      </c>
      <c r="AP142" s="9" t="s">
        <v>53</v>
      </c>
    </row>
    <row r="143" spans="1:42" x14ac:dyDescent="0.25">
      <c r="A143" s="9" t="s">
        <v>486</v>
      </c>
      <c r="B143" s="10" t="s">
        <v>437</v>
      </c>
      <c r="C143" s="9" t="s">
        <v>47</v>
      </c>
      <c r="D143" s="9" t="s">
        <v>117</v>
      </c>
      <c r="E143" s="9" t="s">
        <v>118</v>
      </c>
      <c r="F143" s="9" t="s">
        <v>714</v>
      </c>
      <c r="G143" s="9" t="s">
        <v>51</v>
      </c>
      <c r="H143" s="9" t="s">
        <v>487</v>
      </c>
      <c r="I143" s="11" t="s">
        <v>53</v>
      </c>
      <c r="J143" s="11" t="s">
        <v>53</v>
      </c>
      <c r="K143" s="11" t="s">
        <v>53</v>
      </c>
      <c r="L143" s="11" t="s">
        <v>53</v>
      </c>
      <c r="M143" s="11">
        <v>0</v>
      </c>
      <c r="N143" s="9" t="s">
        <v>53</v>
      </c>
      <c r="O143" s="9" t="s">
        <v>54</v>
      </c>
      <c r="P143" s="9" t="s">
        <v>53</v>
      </c>
      <c r="Q143" s="11">
        <f t="shared" si="4"/>
        <v>29538357.529550001</v>
      </c>
      <c r="R143" s="11">
        <v>0</v>
      </c>
      <c r="S143" s="11">
        <v>22792764.01345</v>
      </c>
      <c r="T143" s="11">
        <v>0</v>
      </c>
      <c r="U143" s="9" t="s">
        <v>50</v>
      </c>
      <c r="V143" s="11">
        <v>0</v>
      </c>
      <c r="W143" s="11">
        <v>5815166.8241999997</v>
      </c>
      <c r="X143" s="9" t="s">
        <v>50</v>
      </c>
      <c r="Y143" s="11">
        <v>930426.69189999998</v>
      </c>
      <c r="Z143" s="11">
        <v>0</v>
      </c>
      <c r="AA143" s="9" t="s">
        <v>50</v>
      </c>
      <c r="AB143" s="11">
        <v>0</v>
      </c>
      <c r="AC143" s="11">
        <v>0</v>
      </c>
      <c r="AD143" s="9" t="s">
        <v>50</v>
      </c>
      <c r="AE143" s="11">
        <v>0</v>
      </c>
      <c r="AF143" s="9">
        <v>0</v>
      </c>
      <c r="AG143" s="9" t="s">
        <v>50</v>
      </c>
      <c r="AH143" s="11">
        <v>0</v>
      </c>
      <c r="AI143" s="11">
        <v>0</v>
      </c>
      <c r="AJ143" s="9" t="s">
        <v>50</v>
      </c>
      <c r="AK143" s="11">
        <v>0</v>
      </c>
      <c r="AL143" s="11">
        <v>0</v>
      </c>
      <c r="AM143" s="10" t="s">
        <v>53</v>
      </c>
      <c r="AN143" s="9" t="s">
        <v>53</v>
      </c>
      <c r="AO143" s="10" t="s">
        <v>53</v>
      </c>
      <c r="AP143" s="9" t="s">
        <v>53</v>
      </c>
    </row>
    <row r="144" spans="1:42" x14ac:dyDescent="0.25">
      <c r="A144" s="9" t="s">
        <v>488</v>
      </c>
      <c r="B144" s="10" t="s">
        <v>437</v>
      </c>
      <c r="C144" s="9" t="s">
        <v>47</v>
      </c>
      <c r="D144" s="9" t="s">
        <v>403</v>
      </c>
      <c r="E144" s="9" t="s">
        <v>404</v>
      </c>
      <c r="F144" s="9" t="s">
        <v>755</v>
      </c>
      <c r="G144" s="9" t="s">
        <v>51</v>
      </c>
      <c r="H144" s="9" t="s">
        <v>489</v>
      </c>
      <c r="I144" s="11" t="s">
        <v>53</v>
      </c>
      <c r="J144" s="11" t="s">
        <v>53</v>
      </c>
      <c r="K144" s="11" t="s">
        <v>53</v>
      </c>
      <c r="L144" s="11" t="s">
        <v>53</v>
      </c>
      <c r="M144" s="11">
        <v>0</v>
      </c>
      <c r="N144" s="9" t="s">
        <v>53</v>
      </c>
      <c r="O144" s="9" t="s">
        <v>54</v>
      </c>
      <c r="P144" s="9" t="s">
        <v>53</v>
      </c>
      <c r="Q144" s="11">
        <f t="shared" si="4"/>
        <v>11506141.811549999</v>
      </c>
      <c r="R144" s="11">
        <v>0</v>
      </c>
      <c r="S144" s="11">
        <v>8723076.1833999995</v>
      </c>
      <c r="T144" s="11">
        <v>0</v>
      </c>
      <c r="U144" s="9" t="s">
        <v>50</v>
      </c>
      <c r="V144" s="11">
        <v>0</v>
      </c>
      <c r="W144" s="11">
        <v>2399194.5070500001</v>
      </c>
      <c r="X144" s="9" t="s">
        <v>50</v>
      </c>
      <c r="Y144" s="11">
        <v>383871.12109999999</v>
      </c>
      <c r="Z144" s="11">
        <v>0</v>
      </c>
      <c r="AA144" s="9" t="s">
        <v>50</v>
      </c>
      <c r="AB144" s="11">
        <v>0</v>
      </c>
      <c r="AC144" s="11">
        <v>0</v>
      </c>
      <c r="AD144" s="9" t="s">
        <v>50</v>
      </c>
      <c r="AE144" s="11">
        <v>0</v>
      </c>
      <c r="AF144" s="9">
        <v>0</v>
      </c>
      <c r="AG144" s="9" t="s">
        <v>50</v>
      </c>
      <c r="AH144" s="11">
        <v>0</v>
      </c>
      <c r="AI144" s="11">
        <v>0</v>
      </c>
      <c r="AJ144" s="9" t="s">
        <v>50</v>
      </c>
      <c r="AK144" s="11">
        <v>0</v>
      </c>
      <c r="AL144" s="11">
        <v>0</v>
      </c>
      <c r="AM144" s="10" t="s">
        <v>53</v>
      </c>
      <c r="AN144" s="9" t="s">
        <v>53</v>
      </c>
      <c r="AO144" s="10" t="s">
        <v>53</v>
      </c>
      <c r="AP144" s="9" t="s">
        <v>53</v>
      </c>
    </row>
    <row r="145" spans="1:42" x14ac:dyDescent="0.25">
      <c r="A145" s="9" t="s">
        <v>490</v>
      </c>
      <c r="B145" s="10" t="s">
        <v>437</v>
      </c>
      <c r="C145" s="9" t="s">
        <v>47</v>
      </c>
      <c r="D145" s="9" t="s">
        <v>403</v>
      </c>
      <c r="E145" s="9" t="s">
        <v>404</v>
      </c>
      <c r="F145" s="9" t="s">
        <v>755</v>
      </c>
      <c r="G145" s="9" t="s">
        <v>51</v>
      </c>
      <c r="H145" s="9" t="s">
        <v>491</v>
      </c>
      <c r="I145" s="11" t="s">
        <v>53</v>
      </c>
      <c r="J145" s="11" t="s">
        <v>53</v>
      </c>
      <c r="K145" s="11" t="s">
        <v>53</v>
      </c>
      <c r="L145" s="11" t="s">
        <v>53</v>
      </c>
      <c r="M145" s="11">
        <v>0</v>
      </c>
      <c r="N145" s="9" t="s">
        <v>53</v>
      </c>
      <c r="O145" s="9" t="s">
        <v>492</v>
      </c>
      <c r="P145" s="9" t="s">
        <v>493</v>
      </c>
      <c r="Q145" s="11">
        <f t="shared" si="4"/>
        <v>1135122.818</v>
      </c>
      <c r="R145" s="11">
        <v>0</v>
      </c>
      <c r="S145" s="11">
        <v>1064340.72</v>
      </c>
      <c r="T145" s="11">
        <v>61019.05</v>
      </c>
      <c r="U145" s="9" t="s">
        <v>55</v>
      </c>
      <c r="V145" s="11">
        <v>9763.0480000000007</v>
      </c>
      <c r="W145" s="11">
        <v>0</v>
      </c>
      <c r="X145" s="9" t="s">
        <v>50</v>
      </c>
      <c r="Y145" s="11">
        <v>0</v>
      </c>
      <c r="Z145" s="11">
        <v>0</v>
      </c>
      <c r="AA145" s="9" t="s">
        <v>50</v>
      </c>
      <c r="AB145" s="11">
        <v>0</v>
      </c>
      <c r="AC145" s="11">
        <v>0</v>
      </c>
      <c r="AD145" s="9" t="s">
        <v>50</v>
      </c>
      <c r="AE145" s="11">
        <v>0</v>
      </c>
      <c r="AF145" s="9">
        <v>0</v>
      </c>
      <c r="AG145" s="9" t="s">
        <v>50</v>
      </c>
      <c r="AH145" s="11">
        <v>0</v>
      </c>
      <c r="AI145" s="11">
        <v>0</v>
      </c>
      <c r="AJ145" s="9" t="s">
        <v>50</v>
      </c>
      <c r="AK145" s="11">
        <v>0</v>
      </c>
      <c r="AL145" s="11">
        <v>0</v>
      </c>
      <c r="AM145" s="10" t="s">
        <v>53</v>
      </c>
      <c r="AN145" s="9" t="s">
        <v>53</v>
      </c>
      <c r="AO145" s="10" t="s">
        <v>53</v>
      </c>
      <c r="AP145" s="9" t="s">
        <v>53</v>
      </c>
    </row>
    <row r="146" spans="1:42" x14ac:dyDescent="0.25">
      <c r="A146" s="9" t="s">
        <v>494</v>
      </c>
      <c r="B146" s="10" t="s">
        <v>437</v>
      </c>
      <c r="C146" s="9" t="s">
        <v>47</v>
      </c>
      <c r="D146" s="9" t="s">
        <v>403</v>
      </c>
      <c r="E146" s="9" t="s">
        <v>404</v>
      </c>
      <c r="F146" s="9" t="s">
        <v>755</v>
      </c>
      <c r="G146" s="9" t="s">
        <v>51</v>
      </c>
      <c r="H146" s="9" t="s">
        <v>495</v>
      </c>
      <c r="I146" s="11" t="s">
        <v>53</v>
      </c>
      <c r="J146" s="11" t="s">
        <v>53</v>
      </c>
      <c r="K146" s="11" t="s">
        <v>53</v>
      </c>
      <c r="L146" s="11" t="s">
        <v>53</v>
      </c>
      <c r="M146" s="11">
        <v>0</v>
      </c>
      <c r="N146" s="9" t="s">
        <v>53</v>
      </c>
      <c r="O146" s="9" t="s">
        <v>492</v>
      </c>
      <c r="P146" s="9" t="s">
        <v>493</v>
      </c>
      <c r="Q146" s="11">
        <f t="shared" si="4"/>
        <v>5000</v>
      </c>
      <c r="R146" s="11">
        <v>0</v>
      </c>
      <c r="S146" s="11">
        <v>5000</v>
      </c>
      <c r="T146" s="11">
        <v>0</v>
      </c>
      <c r="U146" s="9" t="s">
        <v>50</v>
      </c>
      <c r="V146" s="11">
        <v>0</v>
      </c>
      <c r="W146" s="11">
        <v>0</v>
      </c>
      <c r="X146" s="9" t="s">
        <v>50</v>
      </c>
      <c r="Y146" s="11">
        <v>0</v>
      </c>
      <c r="Z146" s="11">
        <v>0</v>
      </c>
      <c r="AA146" s="9" t="s">
        <v>50</v>
      </c>
      <c r="AB146" s="11">
        <v>0</v>
      </c>
      <c r="AC146" s="11">
        <v>0</v>
      </c>
      <c r="AD146" s="9" t="s">
        <v>50</v>
      </c>
      <c r="AE146" s="11">
        <v>0</v>
      </c>
      <c r="AF146" s="9">
        <v>0</v>
      </c>
      <c r="AG146" s="9" t="s">
        <v>50</v>
      </c>
      <c r="AH146" s="11">
        <v>0</v>
      </c>
      <c r="AI146" s="11">
        <v>0</v>
      </c>
      <c r="AJ146" s="9" t="s">
        <v>50</v>
      </c>
      <c r="AK146" s="11">
        <v>0</v>
      </c>
      <c r="AL146" s="11">
        <v>0</v>
      </c>
      <c r="AM146" s="10" t="s">
        <v>53</v>
      </c>
      <c r="AN146" s="9" t="s">
        <v>53</v>
      </c>
      <c r="AO146" s="10" t="s">
        <v>53</v>
      </c>
      <c r="AP146" s="9" t="s">
        <v>53</v>
      </c>
    </row>
    <row r="147" spans="1:42" x14ac:dyDescent="0.25">
      <c r="A147" s="9" t="s">
        <v>496</v>
      </c>
      <c r="B147" s="10" t="s">
        <v>437</v>
      </c>
      <c r="C147" s="9" t="s">
        <v>47</v>
      </c>
      <c r="D147" s="9" t="s">
        <v>403</v>
      </c>
      <c r="E147" s="9" t="s">
        <v>404</v>
      </c>
      <c r="F147" s="9" t="s">
        <v>755</v>
      </c>
      <c r="G147" s="9" t="s">
        <v>51</v>
      </c>
      <c r="H147" s="9" t="s">
        <v>497</v>
      </c>
      <c r="I147" s="11" t="s">
        <v>53</v>
      </c>
      <c r="J147" s="11" t="s">
        <v>53</v>
      </c>
      <c r="K147" s="11" t="s">
        <v>53</v>
      </c>
      <c r="L147" s="11" t="s">
        <v>53</v>
      </c>
      <c r="M147" s="11">
        <v>0</v>
      </c>
      <c r="N147" s="9" t="s">
        <v>53</v>
      </c>
      <c r="O147" s="9" t="s">
        <v>54</v>
      </c>
      <c r="P147" s="9" t="s">
        <v>53</v>
      </c>
      <c r="Q147" s="11">
        <f t="shared" si="4"/>
        <v>6439073.2359500006</v>
      </c>
      <c r="R147" s="11">
        <v>0</v>
      </c>
      <c r="S147" s="11">
        <v>4766215.9035500009</v>
      </c>
      <c r="T147" s="11">
        <v>0</v>
      </c>
      <c r="U147" s="9" t="s">
        <v>50</v>
      </c>
      <c r="V147" s="11">
        <v>0</v>
      </c>
      <c r="W147" s="11">
        <v>1442118.39</v>
      </c>
      <c r="X147" s="9" t="s">
        <v>50</v>
      </c>
      <c r="Y147" s="11">
        <v>230738.9424</v>
      </c>
      <c r="Z147" s="11">
        <v>0</v>
      </c>
      <c r="AA147" s="9" t="s">
        <v>50</v>
      </c>
      <c r="AB147" s="11">
        <v>0</v>
      </c>
      <c r="AC147" s="11">
        <v>0</v>
      </c>
      <c r="AD147" s="9" t="s">
        <v>50</v>
      </c>
      <c r="AE147" s="11">
        <v>0</v>
      </c>
      <c r="AF147" s="9">
        <v>0</v>
      </c>
      <c r="AG147" s="9" t="s">
        <v>50</v>
      </c>
      <c r="AH147" s="11">
        <v>0</v>
      </c>
      <c r="AI147" s="11">
        <v>0</v>
      </c>
      <c r="AJ147" s="9" t="s">
        <v>50</v>
      </c>
      <c r="AK147" s="11">
        <v>0</v>
      </c>
      <c r="AL147" s="11">
        <v>0</v>
      </c>
      <c r="AM147" s="10" t="s">
        <v>53</v>
      </c>
      <c r="AN147" s="9" t="s">
        <v>53</v>
      </c>
      <c r="AO147" s="10" t="s">
        <v>53</v>
      </c>
      <c r="AP147" s="9" t="s">
        <v>53</v>
      </c>
    </row>
    <row r="148" spans="1:42" x14ac:dyDescent="0.25">
      <c r="A148" s="9" t="s">
        <v>498</v>
      </c>
      <c r="B148" s="10" t="s">
        <v>437</v>
      </c>
      <c r="C148" s="9" t="s">
        <v>47</v>
      </c>
      <c r="D148" s="9" t="s">
        <v>403</v>
      </c>
      <c r="E148" s="9" t="s">
        <v>404</v>
      </c>
      <c r="F148" s="9" t="s">
        <v>755</v>
      </c>
      <c r="G148" s="9" t="s">
        <v>51</v>
      </c>
      <c r="H148" s="9" t="s">
        <v>499</v>
      </c>
      <c r="I148" s="11" t="s">
        <v>53</v>
      </c>
      <c r="J148" s="11" t="s">
        <v>53</v>
      </c>
      <c r="K148" s="11" t="s">
        <v>53</v>
      </c>
      <c r="L148" s="11" t="s">
        <v>53</v>
      </c>
      <c r="M148" s="11">
        <v>0</v>
      </c>
      <c r="N148" s="9" t="s">
        <v>53</v>
      </c>
      <c r="O148" s="9" t="s">
        <v>500</v>
      </c>
      <c r="P148" s="9" t="s">
        <v>501</v>
      </c>
      <c r="Q148" s="11">
        <f t="shared" si="4"/>
        <v>574427.18739999994</v>
      </c>
      <c r="R148" s="11">
        <v>0</v>
      </c>
      <c r="S148" s="11">
        <v>561284.80499999993</v>
      </c>
      <c r="T148" s="11">
        <v>11329.64</v>
      </c>
      <c r="U148" s="9" t="s">
        <v>55</v>
      </c>
      <c r="V148" s="11">
        <v>1812.7424000000001</v>
      </c>
      <c r="W148" s="11">
        <v>0</v>
      </c>
      <c r="X148" s="9" t="s">
        <v>50</v>
      </c>
      <c r="Y148" s="11">
        <v>0</v>
      </c>
      <c r="Z148" s="11">
        <v>0</v>
      </c>
      <c r="AA148" s="9" t="s">
        <v>50</v>
      </c>
      <c r="AB148" s="11">
        <v>0</v>
      </c>
      <c r="AC148" s="11">
        <v>0</v>
      </c>
      <c r="AD148" s="9" t="s">
        <v>50</v>
      </c>
      <c r="AE148" s="11">
        <v>0</v>
      </c>
      <c r="AF148" s="9">
        <v>0</v>
      </c>
      <c r="AG148" s="9" t="s">
        <v>50</v>
      </c>
      <c r="AH148" s="11">
        <v>0</v>
      </c>
      <c r="AI148" s="11">
        <v>0</v>
      </c>
      <c r="AJ148" s="9" t="s">
        <v>50</v>
      </c>
      <c r="AK148" s="11">
        <v>0</v>
      </c>
      <c r="AL148" s="11">
        <v>0</v>
      </c>
      <c r="AM148" s="10" t="s">
        <v>53</v>
      </c>
      <c r="AN148" s="9" t="s">
        <v>53</v>
      </c>
      <c r="AO148" s="10" t="s">
        <v>53</v>
      </c>
      <c r="AP148" s="9" t="s">
        <v>53</v>
      </c>
    </row>
    <row r="149" spans="1:42" x14ac:dyDescent="0.25">
      <c r="A149" s="9" t="s">
        <v>502</v>
      </c>
      <c r="B149" s="10" t="s">
        <v>437</v>
      </c>
      <c r="C149" s="9" t="s">
        <v>47</v>
      </c>
      <c r="D149" s="9" t="s">
        <v>403</v>
      </c>
      <c r="E149" s="9" t="s">
        <v>404</v>
      </c>
      <c r="F149" s="9" t="s">
        <v>755</v>
      </c>
      <c r="G149" s="9" t="s">
        <v>51</v>
      </c>
      <c r="H149" s="9" t="s">
        <v>503</v>
      </c>
      <c r="I149" s="11" t="s">
        <v>53</v>
      </c>
      <c r="J149" s="11" t="s">
        <v>53</v>
      </c>
      <c r="K149" s="11" t="s">
        <v>53</v>
      </c>
      <c r="L149" s="11" t="s">
        <v>53</v>
      </c>
      <c r="M149" s="11">
        <v>0</v>
      </c>
      <c r="N149" s="9" t="s">
        <v>53</v>
      </c>
      <c r="O149" s="9" t="s">
        <v>54</v>
      </c>
      <c r="P149" s="9" t="s">
        <v>53</v>
      </c>
      <c r="Q149" s="11">
        <f t="shared" si="4"/>
        <v>19304437.459100001</v>
      </c>
      <c r="R149" s="11">
        <v>0</v>
      </c>
      <c r="S149" s="11">
        <v>13371780.961100001</v>
      </c>
      <c r="T149" s="11">
        <v>0</v>
      </c>
      <c r="U149" s="9" t="s">
        <v>50</v>
      </c>
      <c r="V149" s="11">
        <v>0</v>
      </c>
      <c r="W149" s="11">
        <v>5114359.05</v>
      </c>
      <c r="X149" s="9" t="s">
        <v>55</v>
      </c>
      <c r="Y149" s="11">
        <v>818297.44800000009</v>
      </c>
      <c r="Z149" s="11">
        <v>0</v>
      </c>
      <c r="AA149" s="9" t="s">
        <v>50</v>
      </c>
      <c r="AB149" s="11">
        <v>0</v>
      </c>
      <c r="AC149" s="11">
        <v>0</v>
      </c>
      <c r="AD149" s="9" t="s">
        <v>50</v>
      </c>
      <c r="AE149" s="11">
        <v>0</v>
      </c>
      <c r="AF149" s="9">
        <v>0</v>
      </c>
      <c r="AG149" s="9" t="s">
        <v>50</v>
      </c>
      <c r="AH149" s="11">
        <v>0</v>
      </c>
      <c r="AI149" s="11">
        <v>0</v>
      </c>
      <c r="AJ149" s="9" t="s">
        <v>50</v>
      </c>
      <c r="AK149" s="11">
        <v>0</v>
      </c>
      <c r="AL149" s="11">
        <v>0</v>
      </c>
      <c r="AM149" s="10" t="s">
        <v>53</v>
      </c>
      <c r="AN149" s="9" t="s">
        <v>53</v>
      </c>
      <c r="AO149" s="10" t="s">
        <v>53</v>
      </c>
      <c r="AP149" s="9" t="s">
        <v>53</v>
      </c>
    </row>
    <row r="150" spans="1:42" x14ac:dyDescent="0.25">
      <c r="A150" s="9" t="s">
        <v>504</v>
      </c>
      <c r="B150" s="10" t="s">
        <v>437</v>
      </c>
      <c r="C150" s="9" t="s">
        <v>47</v>
      </c>
      <c r="D150" s="9" t="s">
        <v>505</v>
      </c>
      <c r="E150" s="9" t="s">
        <v>506</v>
      </c>
      <c r="F150" s="9" t="s">
        <v>756</v>
      </c>
      <c r="G150" s="9" t="s">
        <v>51</v>
      </c>
      <c r="H150" s="9" t="s">
        <v>507</v>
      </c>
      <c r="I150" s="11" t="s">
        <v>53</v>
      </c>
      <c r="J150" s="11" t="s">
        <v>53</v>
      </c>
      <c r="K150" s="11" t="s">
        <v>53</v>
      </c>
      <c r="L150" s="11" t="s">
        <v>53</v>
      </c>
      <c r="M150" s="11">
        <v>0</v>
      </c>
      <c r="N150" s="9" t="s">
        <v>53</v>
      </c>
      <c r="O150" s="9" t="s">
        <v>54</v>
      </c>
      <c r="P150" s="9" t="s">
        <v>53</v>
      </c>
      <c r="Q150" s="11">
        <f t="shared" si="4"/>
        <v>17778081.5627</v>
      </c>
      <c r="R150" s="11">
        <v>0</v>
      </c>
      <c r="S150" s="11">
        <v>13498903.85</v>
      </c>
      <c r="T150" s="11">
        <v>0</v>
      </c>
      <c r="U150" s="9" t="s">
        <v>50</v>
      </c>
      <c r="V150" s="11">
        <v>0</v>
      </c>
      <c r="W150" s="11">
        <v>3688946.3041000008</v>
      </c>
      <c r="X150" s="9" t="s">
        <v>55</v>
      </c>
      <c r="Y150" s="11">
        <v>590231.40859999997</v>
      </c>
      <c r="Z150" s="11">
        <v>0</v>
      </c>
      <c r="AA150" s="9" t="s">
        <v>50</v>
      </c>
      <c r="AB150" s="11">
        <v>0</v>
      </c>
      <c r="AC150" s="11">
        <v>0</v>
      </c>
      <c r="AD150" s="9" t="s">
        <v>50</v>
      </c>
      <c r="AE150" s="11">
        <v>0</v>
      </c>
      <c r="AF150" s="9">
        <v>0</v>
      </c>
      <c r="AG150" s="9" t="s">
        <v>50</v>
      </c>
      <c r="AH150" s="11">
        <v>0</v>
      </c>
      <c r="AI150" s="11">
        <v>0</v>
      </c>
      <c r="AJ150" s="9" t="s">
        <v>50</v>
      </c>
      <c r="AK150" s="11">
        <v>0</v>
      </c>
      <c r="AL150" s="11">
        <v>0</v>
      </c>
      <c r="AM150" s="10" t="s">
        <v>53</v>
      </c>
      <c r="AN150" s="9" t="s">
        <v>53</v>
      </c>
      <c r="AO150" s="10" t="s">
        <v>53</v>
      </c>
      <c r="AP150" s="9" t="s">
        <v>53</v>
      </c>
    </row>
    <row r="151" spans="1:42" x14ac:dyDescent="0.25">
      <c r="A151" s="9" t="s">
        <v>512</v>
      </c>
      <c r="B151" s="10" t="s">
        <v>437</v>
      </c>
      <c r="C151" s="9" t="s">
        <v>47</v>
      </c>
      <c r="D151" s="9" t="s">
        <v>704</v>
      </c>
      <c r="E151" s="9" t="s">
        <v>130</v>
      </c>
      <c r="F151" s="9" t="s">
        <v>778</v>
      </c>
      <c r="G151" s="9" t="s">
        <v>51</v>
      </c>
      <c r="H151" s="9" t="s">
        <v>513</v>
      </c>
      <c r="I151" s="11" t="s">
        <v>53</v>
      </c>
      <c r="J151" s="11" t="s">
        <v>53</v>
      </c>
      <c r="K151" s="11" t="s">
        <v>53</v>
      </c>
      <c r="L151" s="11" t="s">
        <v>53</v>
      </c>
      <c r="M151" s="11">
        <v>0</v>
      </c>
      <c r="N151" s="9" t="s">
        <v>53</v>
      </c>
      <c r="O151" s="9" t="s">
        <v>54</v>
      </c>
      <c r="P151" s="9" t="s">
        <v>53</v>
      </c>
      <c r="Q151" s="11">
        <f t="shared" si="4"/>
        <v>22399380.790400002</v>
      </c>
      <c r="R151" s="11">
        <v>0</v>
      </c>
      <c r="S151" s="11">
        <v>20637899.921999998</v>
      </c>
      <c r="T151" s="11">
        <v>0</v>
      </c>
      <c r="U151" s="9" t="s">
        <v>50</v>
      </c>
      <c r="V151" s="11">
        <v>0</v>
      </c>
      <c r="W151" s="11">
        <v>1518517.9900000002</v>
      </c>
      <c r="X151" s="9" t="s">
        <v>50</v>
      </c>
      <c r="Y151" s="11">
        <v>242962.87839999999</v>
      </c>
      <c r="Z151" s="11">
        <v>0</v>
      </c>
      <c r="AA151" s="9" t="s">
        <v>50</v>
      </c>
      <c r="AB151" s="11">
        <v>0</v>
      </c>
      <c r="AC151" s="11">
        <v>0</v>
      </c>
      <c r="AD151" s="9" t="s">
        <v>50</v>
      </c>
      <c r="AE151" s="11">
        <v>0</v>
      </c>
      <c r="AF151" s="9">
        <v>0</v>
      </c>
      <c r="AG151" s="9" t="s">
        <v>50</v>
      </c>
      <c r="AH151" s="11">
        <v>0</v>
      </c>
      <c r="AI151" s="11">
        <v>0</v>
      </c>
      <c r="AJ151" s="9" t="s">
        <v>50</v>
      </c>
      <c r="AK151" s="11">
        <v>0</v>
      </c>
      <c r="AL151" s="11">
        <v>0</v>
      </c>
      <c r="AM151" s="10" t="s">
        <v>53</v>
      </c>
      <c r="AN151" s="9" t="s">
        <v>53</v>
      </c>
      <c r="AO151" s="10" t="s">
        <v>53</v>
      </c>
      <c r="AP151" s="9" t="s">
        <v>53</v>
      </c>
    </row>
    <row r="152" spans="1:42" x14ac:dyDescent="0.25">
      <c r="A152" s="9" t="s">
        <v>514</v>
      </c>
      <c r="B152" s="10" t="s">
        <v>437</v>
      </c>
      <c r="C152" s="9" t="s">
        <v>47</v>
      </c>
      <c r="D152" s="9" t="s">
        <v>704</v>
      </c>
      <c r="E152" s="9" t="s">
        <v>130</v>
      </c>
      <c r="F152" s="9" t="s">
        <v>778</v>
      </c>
      <c r="G152" s="9" t="s">
        <v>57</v>
      </c>
      <c r="H152" s="9" t="s">
        <v>53</v>
      </c>
      <c r="I152" s="11" t="s">
        <v>515</v>
      </c>
      <c r="J152" s="11" t="s">
        <v>53</v>
      </c>
      <c r="K152" s="11" t="s">
        <v>516</v>
      </c>
      <c r="L152" s="11" t="s">
        <v>517</v>
      </c>
      <c r="M152" s="11">
        <v>20768</v>
      </c>
      <c r="N152" s="9" t="s">
        <v>61</v>
      </c>
      <c r="O152" s="9" t="s">
        <v>518</v>
      </c>
      <c r="P152" s="9" t="s">
        <v>519</v>
      </c>
      <c r="Q152" s="11">
        <f t="shared" si="4"/>
        <v>-64000</v>
      </c>
      <c r="R152" s="11">
        <v>0</v>
      </c>
      <c r="S152" s="11">
        <v>-64000</v>
      </c>
      <c r="T152" s="11">
        <v>0</v>
      </c>
      <c r="U152" s="9" t="s">
        <v>50</v>
      </c>
      <c r="V152" s="11">
        <v>0</v>
      </c>
      <c r="W152" s="11">
        <v>0</v>
      </c>
      <c r="X152" s="9" t="s">
        <v>50</v>
      </c>
      <c r="Y152" s="11">
        <v>0</v>
      </c>
      <c r="Z152" s="11">
        <v>0</v>
      </c>
      <c r="AA152" s="9" t="s">
        <v>50</v>
      </c>
      <c r="AB152" s="11">
        <v>0</v>
      </c>
      <c r="AC152" s="11">
        <v>0</v>
      </c>
      <c r="AD152" s="9" t="s">
        <v>50</v>
      </c>
      <c r="AE152" s="11">
        <v>0</v>
      </c>
      <c r="AF152" s="9">
        <v>0</v>
      </c>
      <c r="AG152" s="9" t="s">
        <v>50</v>
      </c>
      <c r="AH152" s="11">
        <v>0</v>
      </c>
      <c r="AI152" s="11">
        <v>0</v>
      </c>
      <c r="AJ152" s="9" t="s">
        <v>50</v>
      </c>
      <c r="AK152" s="11">
        <v>0</v>
      </c>
      <c r="AL152" s="11">
        <v>0</v>
      </c>
      <c r="AM152" s="10" t="s">
        <v>53</v>
      </c>
      <c r="AN152" s="9" t="s">
        <v>53</v>
      </c>
      <c r="AO152" s="10" t="s">
        <v>53</v>
      </c>
      <c r="AP152" s="9" t="s">
        <v>53</v>
      </c>
    </row>
    <row r="153" spans="1:42" x14ac:dyDescent="0.25">
      <c r="A153" s="9" t="s">
        <v>508</v>
      </c>
      <c r="B153" s="10" t="s">
        <v>437</v>
      </c>
      <c r="C153" s="9" t="s">
        <v>47</v>
      </c>
      <c r="D153" s="9" t="s">
        <v>121</v>
      </c>
      <c r="E153" s="9" t="s">
        <v>122</v>
      </c>
      <c r="F153" s="9" t="s">
        <v>764</v>
      </c>
      <c r="G153" s="9" t="s">
        <v>51</v>
      </c>
      <c r="H153" s="9" t="s">
        <v>509</v>
      </c>
      <c r="I153" s="11" t="s">
        <v>53</v>
      </c>
      <c r="J153" s="11" t="s">
        <v>53</v>
      </c>
      <c r="K153" s="11" t="s">
        <v>53</v>
      </c>
      <c r="L153" s="11" t="s">
        <v>53</v>
      </c>
      <c r="M153" s="11">
        <v>0</v>
      </c>
      <c r="N153" s="9" t="s">
        <v>53</v>
      </c>
      <c r="O153" s="9" t="s">
        <v>54</v>
      </c>
      <c r="P153" s="9" t="s">
        <v>53</v>
      </c>
      <c r="Q153" s="11">
        <f t="shared" si="4"/>
        <v>436043.26160000003</v>
      </c>
      <c r="R153" s="11">
        <v>0</v>
      </c>
      <c r="S153" s="11">
        <v>71100</v>
      </c>
      <c r="T153" s="11">
        <v>0</v>
      </c>
      <c r="U153" s="9" t="s">
        <v>50</v>
      </c>
      <c r="V153" s="11">
        <v>0</v>
      </c>
      <c r="W153" s="11">
        <v>314606.26</v>
      </c>
      <c r="X153" s="9" t="s">
        <v>55</v>
      </c>
      <c r="Y153" s="11">
        <v>50337.001599999996</v>
      </c>
      <c r="Z153" s="11">
        <v>0</v>
      </c>
      <c r="AA153" s="9" t="s">
        <v>50</v>
      </c>
      <c r="AB153" s="11">
        <v>0</v>
      </c>
      <c r="AC153" s="11">
        <v>0</v>
      </c>
      <c r="AD153" s="9" t="s">
        <v>50</v>
      </c>
      <c r="AE153" s="11">
        <v>0</v>
      </c>
      <c r="AF153" s="9">
        <v>0</v>
      </c>
      <c r="AG153" s="9" t="s">
        <v>50</v>
      </c>
      <c r="AH153" s="11">
        <v>0</v>
      </c>
      <c r="AI153" s="11">
        <v>0</v>
      </c>
      <c r="AJ153" s="9" t="s">
        <v>50</v>
      </c>
      <c r="AK153" s="11">
        <v>0</v>
      </c>
      <c r="AL153" s="11">
        <v>0</v>
      </c>
      <c r="AM153" s="10" t="s">
        <v>53</v>
      </c>
      <c r="AN153" s="9" t="s">
        <v>53</v>
      </c>
      <c r="AO153" s="10" t="s">
        <v>53</v>
      </c>
      <c r="AP153" s="9" t="s">
        <v>53</v>
      </c>
    </row>
    <row r="154" spans="1:42" x14ac:dyDescent="0.25">
      <c r="A154" s="9" t="s">
        <v>510</v>
      </c>
      <c r="B154" s="10" t="s">
        <v>437</v>
      </c>
      <c r="C154" s="9" t="s">
        <v>47</v>
      </c>
      <c r="D154" s="9" t="s">
        <v>125</v>
      </c>
      <c r="E154" s="9" t="s">
        <v>126</v>
      </c>
      <c r="F154" s="9" t="s">
        <v>771</v>
      </c>
      <c r="G154" s="9" t="s">
        <v>51</v>
      </c>
      <c r="H154" s="9" t="s">
        <v>511</v>
      </c>
      <c r="I154" s="11" t="s">
        <v>53</v>
      </c>
      <c r="J154" s="11" t="s">
        <v>53</v>
      </c>
      <c r="K154" s="11" t="s">
        <v>53</v>
      </c>
      <c r="L154" s="11" t="s">
        <v>53</v>
      </c>
      <c r="M154" s="11">
        <v>0</v>
      </c>
      <c r="N154" s="9" t="s">
        <v>53</v>
      </c>
      <c r="O154" s="9" t="s">
        <v>54</v>
      </c>
      <c r="P154" s="9" t="s">
        <v>53</v>
      </c>
      <c r="Q154" s="11">
        <f t="shared" si="4"/>
        <v>1676083.2348</v>
      </c>
      <c r="R154" s="11">
        <v>0</v>
      </c>
      <c r="S154" s="11">
        <v>1643530.7</v>
      </c>
      <c r="T154" s="11">
        <v>0</v>
      </c>
      <c r="U154" s="9" t="s">
        <v>50</v>
      </c>
      <c r="V154" s="11">
        <v>0</v>
      </c>
      <c r="W154" s="11">
        <v>28062.53</v>
      </c>
      <c r="X154" s="9" t="s">
        <v>50</v>
      </c>
      <c r="Y154" s="11">
        <v>4490.0047999999997</v>
      </c>
      <c r="Z154" s="11">
        <v>0</v>
      </c>
      <c r="AA154" s="9" t="s">
        <v>50</v>
      </c>
      <c r="AB154" s="11">
        <v>0</v>
      </c>
      <c r="AC154" s="11">
        <v>0</v>
      </c>
      <c r="AD154" s="9" t="s">
        <v>50</v>
      </c>
      <c r="AE154" s="11">
        <v>0</v>
      </c>
      <c r="AF154" s="9">
        <v>0</v>
      </c>
      <c r="AG154" s="9" t="s">
        <v>50</v>
      </c>
      <c r="AH154" s="11">
        <v>0</v>
      </c>
      <c r="AI154" s="11">
        <v>0</v>
      </c>
      <c r="AJ154" s="9" t="s">
        <v>50</v>
      </c>
      <c r="AK154" s="11">
        <v>0</v>
      </c>
      <c r="AL154" s="11">
        <v>0</v>
      </c>
      <c r="AM154" s="10" t="s">
        <v>53</v>
      </c>
      <c r="AN154" s="9" t="s">
        <v>53</v>
      </c>
      <c r="AO154" s="10" t="s">
        <v>53</v>
      </c>
      <c r="AP154" s="9" t="s">
        <v>53</v>
      </c>
    </row>
    <row r="155" spans="1:42" x14ac:dyDescent="0.25">
      <c r="A155" s="9" t="s">
        <v>526</v>
      </c>
      <c r="B155" s="10" t="s">
        <v>527</v>
      </c>
      <c r="C155" s="9" t="s">
        <v>47</v>
      </c>
      <c r="D155" s="9" t="s">
        <v>48</v>
      </c>
      <c r="E155" s="9" t="s">
        <v>1033</v>
      </c>
      <c r="F155" s="9" t="s">
        <v>1232</v>
      </c>
      <c r="G155" s="9" t="s">
        <v>51</v>
      </c>
      <c r="H155" s="9" t="s">
        <v>1228</v>
      </c>
      <c r="I155" s="11" t="s">
        <v>53</v>
      </c>
      <c r="J155" s="11" t="s">
        <v>53</v>
      </c>
      <c r="K155" s="11" t="s">
        <v>53</v>
      </c>
      <c r="L155" s="11" t="s">
        <v>53</v>
      </c>
      <c r="M155" s="11">
        <v>0</v>
      </c>
      <c r="N155" s="9" t="s">
        <v>53</v>
      </c>
      <c r="O155" s="9" t="s">
        <v>54</v>
      </c>
      <c r="P155" s="9" t="s">
        <v>53</v>
      </c>
      <c r="Q155" s="11">
        <f>SUM(S155:X155)</f>
        <v>21708014.390000001</v>
      </c>
      <c r="R155" s="11">
        <v>0</v>
      </c>
      <c r="S155" s="11">
        <v>21708014.390000001</v>
      </c>
      <c r="T155" s="11">
        <v>0</v>
      </c>
      <c r="U155" s="9" t="s">
        <v>50</v>
      </c>
      <c r="V155" s="11">
        <v>0</v>
      </c>
      <c r="W155" s="11"/>
      <c r="X155" s="9" t="s">
        <v>55</v>
      </c>
      <c r="Y155" s="11"/>
      <c r="Z155" s="11">
        <v>0</v>
      </c>
      <c r="AA155" s="9" t="s">
        <v>50</v>
      </c>
      <c r="AB155" s="11">
        <v>0</v>
      </c>
      <c r="AC155" s="11">
        <v>0</v>
      </c>
      <c r="AD155" s="9" t="s">
        <v>50</v>
      </c>
      <c r="AE155" s="11">
        <v>0</v>
      </c>
      <c r="AF155" s="9">
        <v>0</v>
      </c>
      <c r="AG155" s="9" t="s">
        <v>50</v>
      </c>
      <c r="AH155" s="11">
        <v>0</v>
      </c>
      <c r="AI155" s="11">
        <v>0</v>
      </c>
      <c r="AJ155" s="9" t="s">
        <v>50</v>
      </c>
      <c r="AK155" s="11">
        <v>0</v>
      </c>
      <c r="AL155" s="11">
        <v>0</v>
      </c>
      <c r="AM155" s="10" t="s">
        <v>53</v>
      </c>
      <c r="AN155" s="9" t="s">
        <v>53</v>
      </c>
      <c r="AO155" s="10" t="s">
        <v>53</v>
      </c>
      <c r="AP155" s="9" t="s">
        <v>53</v>
      </c>
    </row>
    <row r="156" spans="1:42" x14ac:dyDescent="0.25">
      <c r="A156" s="9" t="s">
        <v>526</v>
      </c>
      <c r="B156" s="10" t="s">
        <v>527</v>
      </c>
      <c r="C156" s="9" t="s">
        <v>47</v>
      </c>
      <c r="D156" s="9" t="s">
        <v>48</v>
      </c>
      <c r="E156" s="9" t="s">
        <v>49</v>
      </c>
      <c r="F156" s="9" t="s">
        <v>710</v>
      </c>
      <c r="G156" s="9" t="s">
        <v>51</v>
      </c>
      <c r="H156" s="9" t="s">
        <v>528</v>
      </c>
      <c r="I156" s="11" t="s">
        <v>53</v>
      </c>
      <c r="J156" s="11" t="s">
        <v>53</v>
      </c>
      <c r="K156" s="11" t="s">
        <v>53</v>
      </c>
      <c r="L156" s="11" t="s">
        <v>53</v>
      </c>
      <c r="M156" s="11">
        <v>0</v>
      </c>
      <c r="N156" s="9" t="s">
        <v>53</v>
      </c>
      <c r="O156" s="9" t="s">
        <v>54</v>
      </c>
      <c r="P156" s="9" t="s">
        <v>53</v>
      </c>
      <c r="Q156" s="11">
        <f>SUM(S156:AL156)</f>
        <v>98902688.096199989</v>
      </c>
      <c r="R156" s="11">
        <v>0</v>
      </c>
      <c r="S156" s="11">
        <v>81681560.159999996</v>
      </c>
      <c r="T156" s="11">
        <v>0</v>
      </c>
      <c r="U156" s="9" t="s">
        <v>50</v>
      </c>
      <c r="V156" s="11">
        <v>0</v>
      </c>
      <c r="W156" s="11">
        <v>14845799.944999998</v>
      </c>
      <c r="X156" s="9" t="s">
        <v>55</v>
      </c>
      <c r="Y156" s="11">
        <v>2375327.9911999987</v>
      </c>
      <c r="Z156" s="11">
        <v>0</v>
      </c>
      <c r="AA156" s="9" t="s">
        <v>50</v>
      </c>
      <c r="AB156" s="11">
        <v>0</v>
      </c>
      <c r="AC156" s="11">
        <v>0</v>
      </c>
      <c r="AD156" s="9" t="s">
        <v>50</v>
      </c>
      <c r="AE156" s="11">
        <v>0</v>
      </c>
      <c r="AF156" s="9">
        <v>0</v>
      </c>
      <c r="AG156" s="9" t="s">
        <v>50</v>
      </c>
      <c r="AH156" s="11">
        <v>0</v>
      </c>
      <c r="AI156" s="11">
        <v>0</v>
      </c>
      <c r="AJ156" s="9" t="s">
        <v>50</v>
      </c>
      <c r="AK156" s="11">
        <v>0</v>
      </c>
      <c r="AL156" s="11">
        <v>0</v>
      </c>
      <c r="AM156" s="10" t="s">
        <v>53</v>
      </c>
      <c r="AN156" s="9" t="s">
        <v>53</v>
      </c>
      <c r="AO156" s="10" t="s">
        <v>53</v>
      </c>
      <c r="AP156" s="9" t="s">
        <v>53</v>
      </c>
    </row>
    <row r="157" spans="1:42" x14ac:dyDescent="0.25">
      <c r="A157" s="9" t="s">
        <v>526</v>
      </c>
      <c r="B157" s="10" t="s">
        <v>527</v>
      </c>
      <c r="C157" s="9" t="s">
        <v>47</v>
      </c>
      <c r="D157" s="9" t="s">
        <v>65</v>
      </c>
      <c r="E157" s="9" t="s">
        <v>796</v>
      </c>
      <c r="F157" s="9" t="s">
        <v>1153</v>
      </c>
      <c r="G157" s="9" t="s">
        <v>51</v>
      </c>
      <c r="H157" s="9" t="s">
        <v>1228</v>
      </c>
      <c r="I157" s="11" t="s">
        <v>53</v>
      </c>
      <c r="J157" s="11" t="s">
        <v>53</v>
      </c>
      <c r="K157" s="11" t="s">
        <v>53</v>
      </c>
      <c r="L157" s="11" t="s">
        <v>53</v>
      </c>
      <c r="M157" s="11">
        <v>0</v>
      </c>
      <c r="N157" s="9" t="s">
        <v>53</v>
      </c>
      <c r="O157" s="9" t="s">
        <v>54</v>
      </c>
      <c r="P157" s="9" t="s">
        <v>53</v>
      </c>
      <c r="Q157" s="11">
        <f>SUM(S157:X157)</f>
        <v>29609657.91</v>
      </c>
      <c r="R157" s="11">
        <v>0</v>
      </c>
      <c r="S157" s="11">
        <f>30474411-864753.09</f>
        <v>29609657.91</v>
      </c>
      <c r="T157" s="11">
        <v>0</v>
      </c>
      <c r="U157" s="9" t="s">
        <v>50</v>
      </c>
      <c r="V157" s="11">
        <v>0</v>
      </c>
      <c r="W157" s="11"/>
      <c r="X157" s="9" t="s">
        <v>55</v>
      </c>
      <c r="Y157" s="11"/>
      <c r="Z157" s="11">
        <v>0</v>
      </c>
      <c r="AA157" s="9" t="s">
        <v>50</v>
      </c>
      <c r="AB157" s="11">
        <v>0</v>
      </c>
      <c r="AC157" s="11">
        <v>0</v>
      </c>
      <c r="AD157" s="9" t="s">
        <v>50</v>
      </c>
      <c r="AE157" s="11">
        <v>0</v>
      </c>
      <c r="AF157" s="9">
        <v>0</v>
      </c>
      <c r="AG157" s="9" t="s">
        <v>50</v>
      </c>
      <c r="AH157" s="11">
        <v>0</v>
      </c>
      <c r="AI157" s="11">
        <v>0</v>
      </c>
      <c r="AJ157" s="9" t="s">
        <v>50</v>
      </c>
      <c r="AK157" s="11">
        <v>0</v>
      </c>
      <c r="AL157" s="11">
        <v>0</v>
      </c>
      <c r="AM157" s="10" t="s">
        <v>53</v>
      </c>
      <c r="AN157" s="9" t="s">
        <v>53</v>
      </c>
      <c r="AO157" s="10" t="s">
        <v>53</v>
      </c>
      <c r="AP157" s="9" t="s">
        <v>53</v>
      </c>
    </row>
    <row r="158" spans="1:42" x14ac:dyDescent="0.25">
      <c r="A158" s="9" t="s">
        <v>529</v>
      </c>
      <c r="B158" s="10" t="s">
        <v>527</v>
      </c>
      <c r="C158" s="9" t="s">
        <v>47</v>
      </c>
      <c r="D158" s="9" t="s">
        <v>65</v>
      </c>
      <c r="E158" s="9" t="s">
        <v>66</v>
      </c>
      <c r="F158" s="9" t="s">
        <v>717</v>
      </c>
      <c r="G158" s="9" t="s">
        <v>51</v>
      </c>
      <c r="H158" s="9" t="s">
        <v>530</v>
      </c>
      <c r="I158" s="11" t="s">
        <v>53</v>
      </c>
      <c r="J158" s="11" t="s">
        <v>53</v>
      </c>
      <c r="K158" s="11" t="s">
        <v>53</v>
      </c>
      <c r="L158" s="11" t="s">
        <v>53</v>
      </c>
      <c r="M158" s="11">
        <v>0</v>
      </c>
      <c r="N158" s="9" t="s">
        <v>53</v>
      </c>
      <c r="O158" s="9" t="s">
        <v>54</v>
      </c>
      <c r="P158" s="9" t="s">
        <v>53</v>
      </c>
      <c r="Q158" s="11">
        <f t="shared" ref="Q158:Q181" si="5">SUM(S158:AL158)</f>
        <v>83744749.884950012</v>
      </c>
      <c r="R158" s="11">
        <v>0</v>
      </c>
      <c r="S158" s="11">
        <v>63523387.772150025</v>
      </c>
      <c r="T158" s="11">
        <v>0</v>
      </c>
      <c r="U158" s="9" t="s">
        <v>50</v>
      </c>
      <c r="V158" s="11">
        <v>0</v>
      </c>
      <c r="W158" s="11">
        <v>17432208.717899997</v>
      </c>
      <c r="X158" s="9" t="s">
        <v>55</v>
      </c>
      <c r="Y158" s="11">
        <v>2789153.3949000007</v>
      </c>
      <c r="Z158" s="11">
        <v>0</v>
      </c>
      <c r="AA158" s="9" t="s">
        <v>50</v>
      </c>
      <c r="AB158" s="11">
        <v>0</v>
      </c>
      <c r="AC158" s="11">
        <v>0</v>
      </c>
      <c r="AD158" s="9" t="s">
        <v>50</v>
      </c>
      <c r="AE158" s="11">
        <v>0</v>
      </c>
      <c r="AF158" s="9">
        <v>0</v>
      </c>
      <c r="AG158" s="9" t="s">
        <v>50</v>
      </c>
      <c r="AH158" s="11">
        <v>0</v>
      </c>
      <c r="AI158" s="11">
        <v>0</v>
      </c>
      <c r="AJ158" s="9" t="s">
        <v>50</v>
      </c>
      <c r="AK158" s="11">
        <v>0</v>
      </c>
      <c r="AL158" s="11">
        <v>0</v>
      </c>
      <c r="AM158" s="10" t="s">
        <v>53</v>
      </c>
      <c r="AN158" s="9" t="s">
        <v>53</v>
      </c>
      <c r="AO158" s="10" t="s">
        <v>53</v>
      </c>
      <c r="AP158" s="9" t="s">
        <v>53</v>
      </c>
    </row>
    <row r="159" spans="1:42" x14ac:dyDescent="0.25">
      <c r="A159" s="9" t="s">
        <v>531</v>
      </c>
      <c r="B159" s="10" t="s">
        <v>527</v>
      </c>
      <c r="C159" s="9" t="s">
        <v>47</v>
      </c>
      <c r="D159" s="9" t="s">
        <v>65</v>
      </c>
      <c r="E159" s="9" t="s">
        <v>66</v>
      </c>
      <c r="F159" s="9" t="s">
        <v>717</v>
      </c>
      <c r="G159" s="9" t="s">
        <v>51</v>
      </c>
      <c r="H159" s="9" t="s">
        <v>532</v>
      </c>
      <c r="I159" s="11" t="s">
        <v>53</v>
      </c>
      <c r="J159" s="11" t="s">
        <v>53</v>
      </c>
      <c r="K159" s="11" t="s">
        <v>53</v>
      </c>
      <c r="L159" s="11" t="s">
        <v>53</v>
      </c>
      <c r="M159" s="11">
        <v>0</v>
      </c>
      <c r="N159" s="9" t="s">
        <v>53</v>
      </c>
      <c r="O159" s="9" t="s">
        <v>533</v>
      </c>
      <c r="P159" s="9" t="s">
        <v>534</v>
      </c>
      <c r="Q159" s="11">
        <f t="shared" si="5"/>
        <v>685954.10460000008</v>
      </c>
      <c r="R159" s="11">
        <v>0</v>
      </c>
      <c r="S159" s="11">
        <v>487096.97500000003</v>
      </c>
      <c r="T159" s="11">
        <v>171428.56</v>
      </c>
      <c r="U159" s="9" t="s">
        <v>55</v>
      </c>
      <c r="V159" s="11">
        <v>27428.569599999999</v>
      </c>
      <c r="W159" s="11">
        <v>0</v>
      </c>
      <c r="X159" s="9" t="s">
        <v>50</v>
      </c>
      <c r="Y159" s="11">
        <v>0</v>
      </c>
      <c r="Z159" s="11">
        <v>0</v>
      </c>
      <c r="AA159" s="9" t="s">
        <v>50</v>
      </c>
      <c r="AB159" s="11">
        <v>0</v>
      </c>
      <c r="AC159" s="11">
        <v>0</v>
      </c>
      <c r="AD159" s="9" t="s">
        <v>50</v>
      </c>
      <c r="AE159" s="11">
        <v>0</v>
      </c>
      <c r="AF159" s="9">
        <v>0</v>
      </c>
      <c r="AG159" s="9" t="s">
        <v>50</v>
      </c>
      <c r="AH159" s="11">
        <v>0</v>
      </c>
      <c r="AI159" s="11">
        <v>0</v>
      </c>
      <c r="AJ159" s="9" t="s">
        <v>50</v>
      </c>
      <c r="AK159" s="11">
        <v>0</v>
      </c>
      <c r="AL159" s="11">
        <v>0</v>
      </c>
      <c r="AM159" s="10" t="s">
        <v>53</v>
      </c>
      <c r="AN159" s="9" t="s">
        <v>53</v>
      </c>
      <c r="AO159" s="10" t="s">
        <v>53</v>
      </c>
      <c r="AP159" s="9" t="s">
        <v>53</v>
      </c>
    </row>
    <row r="160" spans="1:42" x14ac:dyDescent="0.25">
      <c r="A160" s="9" t="s">
        <v>535</v>
      </c>
      <c r="B160" s="10" t="s">
        <v>527</v>
      </c>
      <c r="C160" s="9" t="s">
        <v>47</v>
      </c>
      <c r="D160" s="9" t="s">
        <v>65</v>
      </c>
      <c r="E160" s="9" t="s">
        <v>66</v>
      </c>
      <c r="F160" s="9" t="s">
        <v>717</v>
      </c>
      <c r="G160" s="9" t="s">
        <v>51</v>
      </c>
      <c r="H160" s="9" t="s">
        <v>536</v>
      </c>
      <c r="I160" s="11" t="s">
        <v>53</v>
      </c>
      <c r="J160" s="11" t="s">
        <v>53</v>
      </c>
      <c r="K160" s="11" t="s">
        <v>53</v>
      </c>
      <c r="L160" s="11" t="s">
        <v>53</v>
      </c>
      <c r="M160" s="11">
        <v>0</v>
      </c>
      <c r="N160" s="9" t="s">
        <v>53</v>
      </c>
      <c r="O160" s="9" t="s">
        <v>54</v>
      </c>
      <c r="P160" s="9" t="s">
        <v>53</v>
      </c>
      <c r="Q160" s="11">
        <f t="shared" si="5"/>
        <v>2832515.1172999996</v>
      </c>
      <c r="R160" s="11">
        <v>0</v>
      </c>
      <c r="S160" s="11">
        <v>2181900.0592999998</v>
      </c>
      <c r="T160" s="11">
        <v>0</v>
      </c>
      <c r="U160" s="9" t="s">
        <v>50</v>
      </c>
      <c r="V160" s="11">
        <v>0</v>
      </c>
      <c r="W160" s="11">
        <v>560875.05000000005</v>
      </c>
      <c r="X160" s="9" t="s">
        <v>55</v>
      </c>
      <c r="Y160" s="11">
        <v>89740.007999999987</v>
      </c>
      <c r="Z160" s="11">
        <v>0</v>
      </c>
      <c r="AA160" s="9" t="s">
        <v>50</v>
      </c>
      <c r="AB160" s="11">
        <v>0</v>
      </c>
      <c r="AC160" s="11">
        <v>0</v>
      </c>
      <c r="AD160" s="9" t="s">
        <v>50</v>
      </c>
      <c r="AE160" s="11">
        <v>0</v>
      </c>
      <c r="AF160" s="9">
        <v>0</v>
      </c>
      <c r="AG160" s="9" t="s">
        <v>50</v>
      </c>
      <c r="AH160" s="11">
        <v>0</v>
      </c>
      <c r="AI160" s="11">
        <v>0</v>
      </c>
      <c r="AJ160" s="9" t="s">
        <v>50</v>
      </c>
      <c r="AK160" s="11">
        <v>0</v>
      </c>
      <c r="AL160" s="11">
        <v>0</v>
      </c>
      <c r="AM160" s="10" t="s">
        <v>53</v>
      </c>
      <c r="AN160" s="9" t="s">
        <v>53</v>
      </c>
      <c r="AO160" s="10" t="s">
        <v>53</v>
      </c>
      <c r="AP160" s="9" t="s">
        <v>53</v>
      </c>
    </row>
    <row r="161" spans="1:42" x14ac:dyDescent="0.25">
      <c r="A161" s="9" t="s">
        <v>537</v>
      </c>
      <c r="B161" s="10" t="s">
        <v>527</v>
      </c>
      <c r="C161" s="9" t="s">
        <v>47</v>
      </c>
      <c r="D161" s="9" t="s">
        <v>69</v>
      </c>
      <c r="E161" s="9" t="s">
        <v>70</v>
      </c>
      <c r="F161" s="9" t="s">
        <v>725</v>
      </c>
      <c r="G161" s="9" t="s">
        <v>51</v>
      </c>
      <c r="H161" s="9" t="s">
        <v>538</v>
      </c>
      <c r="I161" s="11" t="s">
        <v>53</v>
      </c>
      <c r="J161" s="11" t="s">
        <v>53</v>
      </c>
      <c r="K161" s="11" t="s">
        <v>53</v>
      </c>
      <c r="L161" s="11" t="s">
        <v>53</v>
      </c>
      <c r="M161" s="11">
        <v>0</v>
      </c>
      <c r="N161" s="9" t="s">
        <v>53</v>
      </c>
      <c r="O161" s="9" t="s">
        <v>54</v>
      </c>
      <c r="P161" s="9" t="s">
        <v>53</v>
      </c>
      <c r="Q161" s="11">
        <f t="shared" si="5"/>
        <v>84863277.065999985</v>
      </c>
      <c r="R161" s="11">
        <v>0</v>
      </c>
      <c r="S161" s="11">
        <v>68211205.799999997</v>
      </c>
      <c r="T161" s="11">
        <v>0</v>
      </c>
      <c r="U161" s="9" t="s">
        <v>50</v>
      </c>
      <c r="V161" s="11">
        <v>0</v>
      </c>
      <c r="W161" s="11">
        <v>14355233.849999998</v>
      </c>
      <c r="X161" s="9" t="s">
        <v>50</v>
      </c>
      <c r="Y161" s="11">
        <v>2296837.4159999988</v>
      </c>
      <c r="Z161" s="11">
        <v>0</v>
      </c>
      <c r="AA161" s="9" t="s">
        <v>50</v>
      </c>
      <c r="AB161" s="11">
        <v>0</v>
      </c>
      <c r="AC161" s="11">
        <v>0</v>
      </c>
      <c r="AD161" s="9" t="s">
        <v>50</v>
      </c>
      <c r="AE161" s="11">
        <v>0</v>
      </c>
      <c r="AF161" s="9">
        <v>0</v>
      </c>
      <c r="AG161" s="9" t="s">
        <v>50</v>
      </c>
      <c r="AH161" s="11">
        <v>0</v>
      </c>
      <c r="AI161" s="11">
        <v>0</v>
      </c>
      <c r="AJ161" s="9" t="s">
        <v>50</v>
      </c>
      <c r="AK161" s="11">
        <v>0</v>
      </c>
      <c r="AL161" s="11">
        <v>0</v>
      </c>
      <c r="AM161" s="10" t="s">
        <v>53</v>
      </c>
      <c r="AN161" s="9" t="s">
        <v>53</v>
      </c>
      <c r="AO161" s="10" t="s">
        <v>53</v>
      </c>
      <c r="AP161" s="9" t="s">
        <v>53</v>
      </c>
    </row>
    <row r="162" spans="1:42" x14ac:dyDescent="0.25">
      <c r="A162" s="9" t="s">
        <v>539</v>
      </c>
      <c r="B162" s="10" t="s">
        <v>527</v>
      </c>
      <c r="C162" s="9" t="s">
        <v>47</v>
      </c>
      <c r="D162" s="9" t="s">
        <v>79</v>
      </c>
      <c r="E162" s="9" t="s">
        <v>80</v>
      </c>
      <c r="F162" s="9" t="s">
        <v>731</v>
      </c>
      <c r="G162" s="9" t="s">
        <v>51</v>
      </c>
      <c r="H162" s="9" t="s">
        <v>540</v>
      </c>
      <c r="I162" s="11" t="s">
        <v>53</v>
      </c>
      <c r="J162" s="11" t="s">
        <v>53</v>
      </c>
      <c r="K162" s="11" t="s">
        <v>53</v>
      </c>
      <c r="L162" s="11" t="s">
        <v>53</v>
      </c>
      <c r="M162" s="11">
        <v>0</v>
      </c>
      <c r="N162" s="9" t="s">
        <v>53</v>
      </c>
      <c r="O162" s="9" t="s">
        <v>54</v>
      </c>
      <c r="P162" s="9" t="s">
        <v>53</v>
      </c>
      <c r="Q162" s="11">
        <f t="shared" si="5"/>
        <v>14773798.7064</v>
      </c>
      <c r="R162" s="11">
        <v>0</v>
      </c>
      <c r="S162" s="11">
        <v>12915133.85</v>
      </c>
      <c r="T162" s="11">
        <v>0</v>
      </c>
      <c r="U162" s="9" t="s">
        <v>50</v>
      </c>
      <c r="V162" s="11">
        <v>0</v>
      </c>
      <c r="W162" s="11">
        <v>1602297.2899999998</v>
      </c>
      <c r="X162" s="9" t="s">
        <v>50</v>
      </c>
      <c r="Y162" s="11">
        <v>256367.56640000001</v>
      </c>
      <c r="Z162" s="11">
        <v>0</v>
      </c>
      <c r="AA162" s="9" t="s">
        <v>50</v>
      </c>
      <c r="AB162" s="11">
        <v>0</v>
      </c>
      <c r="AC162" s="11">
        <v>0</v>
      </c>
      <c r="AD162" s="9" t="s">
        <v>50</v>
      </c>
      <c r="AE162" s="11">
        <v>0</v>
      </c>
      <c r="AF162" s="9">
        <v>0</v>
      </c>
      <c r="AG162" s="9" t="s">
        <v>50</v>
      </c>
      <c r="AH162" s="11">
        <v>0</v>
      </c>
      <c r="AI162" s="11">
        <v>0</v>
      </c>
      <c r="AJ162" s="9" t="s">
        <v>50</v>
      </c>
      <c r="AK162" s="11">
        <v>0</v>
      </c>
      <c r="AL162" s="11">
        <v>0</v>
      </c>
      <c r="AM162" s="10" t="s">
        <v>53</v>
      </c>
      <c r="AN162" s="9" t="s">
        <v>53</v>
      </c>
      <c r="AO162" s="10" t="s">
        <v>53</v>
      </c>
      <c r="AP162" s="9" t="s">
        <v>53</v>
      </c>
    </row>
    <row r="163" spans="1:42" x14ac:dyDescent="0.25">
      <c r="A163" s="9" t="s">
        <v>541</v>
      </c>
      <c r="B163" s="10" t="s">
        <v>527</v>
      </c>
      <c r="C163" s="9" t="s">
        <v>47</v>
      </c>
      <c r="D163" s="9" t="s">
        <v>79</v>
      </c>
      <c r="E163" s="9" t="s">
        <v>80</v>
      </c>
      <c r="F163" s="9" t="s">
        <v>731</v>
      </c>
      <c r="G163" s="9" t="s">
        <v>51</v>
      </c>
      <c r="H163" s="9" t="s">
        <v>542</v>
      </c>
      <c r="I163" s="11" t="s">
        <v>53</v>
      </c>
      <c r="J163" s="11" t="s">
        <v>53</v>
      </c>
      <c r="K163" s="11" t="s">
        <v>53</v>
      </c>
      <c r="L163" s="11" t="s">
        <v>53</v>
      </c>
      <c r="M163" s="11">
        <v>0</v>
      </c>
      <c r="N163" s="9" t="s">
        <v>53</v>
      </c>
      <c r="O163" s="9" t="s">
        <v>543</v>
      </c>
      <c r="P163" s="9" t="s">
        <v>544</v>
      </c>
      <c r="Q163" s="11">
        <f t="shared" si="5"/>
        <v>1211103.7972000001</v>
      </c>
      <c r="R163" s="11">
        <v>0</v>
      </c>
      <c r="S163" s="11">
        <v>937382.17</v>
      </c>
      <c r="T163" s="11">
        <v>235966.92</v>
      </c>
      <c r="U163" s="9" t="s">
        <v>55</v>
      </c>
      <c r="V163" s="11">
        <v>37754.707199999997</v>
      </c>
      <c r="W163" s="11">
        <v>0</v>
      </c>
      <c r="X163" s="9" t="s">
        <v>50</v>
      </c>
      <c r="Y163" s="11">
        <v>0</v>
      </c>
      <c r="Z163" s="11">
        <v>0</v>
      </c>
      <c r="AA163" s="9" t="s">
        <v>50</v>
      </c>
      <c r="AB163" s="11">
        <v>0</v>
      </c>
      <c r="AC163" s="11">
        <v>0</v>
      </c>
      <c r="AD163" s="9" t="s">
        <v>50</v>
      </c>
      <c r="AE163" s="11">
        <v>0</v>
      </c>
      <c r="AF163" s="9">
        <v>0</v>
      </c>
      <c r="AG163" s="9" t="s">
        <v>50</v>
      </c>
      <c r="AH163" s="11">
        <v>0</v>
      </c>
      <c r="AI163" s="11">
        <v>0</v>
      </c>
      <c r="AJ163" s="9" t="s">
        <v>50</v>
      </c>
      <c r="AK163" s="11">
        <v>0</v>
      </c>
      <c r="AL163" s="11">
        <v>0</v>
      </c>
      <c r="AM163" s="10" t="s">
        <v>53</v>
      </c>
      <c r="AN163" s="9" t="s">
        <v>53</v>
      </c>
      <c r="AO163" s="10" t="s">
        <v>53</v>
      </c>
      <c r="AP163" s="9" t="s">
        <v>53</v>
      </c>
    </row>
    <row r="164" spans="1:42" x14ac:dyDescent="0.25">
      <c r="A164" s="9" t="s">
        <v>545</v>
      </c>
      <c r="B164" s="10" t="s">
        <v>527</v>
      </c>
      <c r="C164" s="9" t="s">
        <v>47</v>
      </c>
      <c r="D164" s="9" t="s">
        <v>79</v>
      </c>
      <c r="E164" s="9" t="s">
        <v>80</v>
      </c>
      <c r="F164" s="9" t="s">
        <v>731</v>
      </c>
      <c r="G164" s="9" t="s">
        <v>51</v>
      </c>
      <c r="H164" s="9" t="s">
        <v>546</v>
      </c>
      <c r="I164" s="11" t="s">
        <v>53</v>
      </c>
      <c r="J164" s="11" t="s">
        <v>53</v>
      </c>
      <c r="K164" s="11" t="s">
        <v>53</v>
      </c>
      <c r="L164" s="11" t="s">
        <v>53</v>
      </c>
      <c r="M164" s="11">
        <v>0</v>
      </c>
      <c r="N164" s="9" t="s">
        <v>53</v>
      </c>
      <c r="O164" s="9" t="s">
        <v>54</v>
      </c>
      <c r="P164" s="9" t="s">
        <v>53</v>
      </c>
      <c r="Q164" s="11">
        <f t="shared" si="5"/>
        <v>62444185.833999999</v>
      </c>
      <c r="R164" s="11">
        <v>0</v>
      </c>
      <c r="S164" s="11">
        <v>48673793.782399997</v>
      </c>
      <c r="T164" s="11">
        <v>0</v>
      </c>
      <c r="U164" s="9" t="s">
        <v>50</v>
      </c>
      <c r="V164" s="11">
        <v>0</v>
      </c>
      <c r="W164" s="11">
        <v>11871027.630699998</v>
      </c>
      <c r="X164" s="9" t="s">
        <v>55</v>
      </c>
      <c r="Y164" s="11">
        <v>1899364.4209</v>
      </c>
      <c r="Z164" s="11">
        <v>0</v>
      </c>
      <c r="AA164" s="9" t="s">
        <v>50</v>
      </c>
      <c r="AB164" s="11">
        <v>0</v>
      </c>
      <c r="AC164" s="11">
        <v>0</v>
      </c>
      <c r="AD164" s="9" t="s">
        <v>50</v>
      </c>
      <c r="AE164" s="11">
        <v>0</v>
      </c>
      <c r="AF164" s="9">
        <v>0</v>
      </c>
      <c r="AG164" s="9" t="s">
        <v>50</v>
      </c>
      <c r="AH164" s="11">
        <v>0</v>
      </c>
      <c r="AI164" s="11">
        <v>0</v>
      </c>
      <c r="AJ164" s="9" t="s">
        <v>50</v>
      </c>
      <c r="AK164" s="11">
        <v>0</v>
      </c>
      <c r="AL164" s="11">
        <v>0</v>
      </c>
      <c r="AM164" s="10" t="s">
        <v>53</v>
      </c>
      <c r="AN164" s="9" t="s">
        <v>53</v>
      </c>
      <c r="AO164" s="10" t="s">
        <v>53</v>
      </c>
      <c r="AP164" s="9" t="s">
        <v>53</v>
      </c>
    </row>
    <row r="165" spans="1:42" x14ac:dyDescent="0.25">
      <c r="A165" s="9" t="s">
        <v>547</v>
      </c>
      <c r="B165" s="10" t="s">
        <v>527</v>
      </c>
      <c r="C165" s="9" t="s">
        <v>47</v>
      </c>
      <c r="D165" s="9" t="s">
        <v>95</v>
      </c>
      <c r="E165" s="9" t="s">
        <v>96</v>
      </c>
      <c r="F165" s="9" t="s">
        <v>738</v>
      </c>
      <c r="G165" s="9" t="s">
        <v>51</v>
      </c>
      <c r="H165" s="9" t="s">
        <v>548</v>
      </c>
      <c r="I165" s="11" t="s">
        <v>53</v>
      </c>
      <c r="J165" s="11" t="s">
        <v>53</v>
      </c>
      <c r="K165" s="11" t="s">
        <v>53</v>
      </c>
      <c r="L165" s="11" t="s">
        <v>53</v>
      </c>
      <c r="M165" s="11">
        <v>0</v>
      </c>
      <c r="N165" s="9" t="s">
        <v>53</v>
      </c>
      <c r="O165" s="9" t="s">
        <v>54</v>
      </c>
      <c r="P165" s="9" t="s">
        <v>53</v>
      </c>
      <c r="Q165" s="11">
        <f t="shared" si="5"/>
        <v>83866892.351199999</v>
      </c>
      <c r="R165" s="11">
        <v>0</v>
      </c>
      <c r="S165" s="11">
        <v>64801536.079999998</v>
      </c>
      <c r="T165" s="11">
        <v>0</v>
      </c>
      <c r="U165" s="9" t="s">
        <v>50</v>
      </c>
      <c r="V165" s="11">
        <v>0</v>
      </c>
      <c r="W165" s="11">
        <v>16435651.957900003</v>
      </c>
      <c r="X165" s="9" t="s">
        <v>55</v>
      </c>
      <c r="Y165" s="11">
        <v>2629704.3132999996</v>
      </c>
      <c r="Z165" s="11">
        <v>0</v>
      </c>
      <c r="AA165" s="9" t="s">
        <v>50</v>
      </c>
      <c r="AB165" s="11">
        <v>0</v>
      </c>
      <c r="AC165" s="11">
        <v>0</v>
      </c>
      <c r="AD165" s="9" t="s">
        <v>50</v>
      </c>
      <c r="AE165" s="11">
        <v>0</v>
      </c>
      <c r="AF165" s="9">
        <v>0</v>
      </c>
      <c r="AG165" s="9" t="s">
        <v>50</v>
      </c>
      <c r="AH165" s="11">
        <v>0</v>
      </c>
      <c r="AI165" s="11">
        <v>0</v>
      </c>
      <c r="AJ165" s="9" t="s">
        <v>50</v>
      </c>
      <c r="AK165" s="11">
        <v>0</v>
      </c>
      <c r="AL165" s="11">
        <v>0</v>
      </c>
      <c r="AM165" s="10" t="s">
        <v>53</v>
      </c>
      <c r="AN165" s="9" t="s">
        <v>53</v>
      </c>
      <c r="AO165" s="10" t="s">
        <v>53</v>
      </c>
      <c r="AP165" s="9" t="s">
        <v>53</v>
      </c>
    </row>
    <row r="166" spans="1:42" x14ac:dyDescent="0.25">
      <c r="A166" s="9" t="s">
        <v>549</v>
      </c>
      <c r="B166" s="10" t="s">
        <v>527</v>
      </c>
      <c r="C166" s="9" t="s">
        <v>47</v>
      </c>
      <c r="D166" s="9" t="s">
        <v>105</v>
      </c>
      <c r="E166" s="9" t="s">
        <v>106</v>
      </c>
      <c r="F166" s="9" t="s">
        <v>744</v>
      </c>
      <c r="G166" s="9" t="s">
        <v>51</v>
      </c>
      <c r="H166" s="9" t="s">
        <v>550</v>
      </c>
      <c r="I166" s="11" t="s">
        <v>53</v>
      </c>
      <c r="J166" s="11" t="s">
        <v>53</v>
      </c>
      <c r="K166" s="11" t="s">
        <v>53</v>
      </c>
      <c r="L166" s="11" t="s">
        <v>53</v>
      </c>
      <c r="M166" s="11">
        <v>0</v>
      </c>
      <c r="N166" s="9" t="s">
        <v>53</v>
      </c>
      <c r="O166" s="9" t="s">
        <v>54</v>
      </c>
      <c r="P166" s="9" t="s">
        <v>53</v>
      </c>
      <c r="Q166" s="11">
        <f t="shared" si="5"/>
        <v>40701669.616049998</v>
      </c>
      <c r="R166" s="11">
        <v>0</v>
      </c>
      <c r="S166" s="11">
        <v>32391043.658249997</v>
      </c>
      <c r="T166" s="11">
        <v>0</v>
      </c>
      <c r="U166" s="9" t="s">
        <v>50</v>
      </c>
      <c r="V166" s="11">
        <v>0</v>
      </c>
      <c r="W166" s="11">
        <v>7164332.7221999997</v>
      </c>
      <c r="X166" s="9" t="s">
        <v>55</v>
      </c>
      <c r="Y166" s="11">
        <v>1146293.2356</v>
      </c>
      <c r="Z166" s="11">
        <v>0</v>
      </c>
      <c r="AA166" s="9" t="s">
        <v>50</v>
      </c>
      <c r="AB166" s="11">
        <v>0</v>
      </c>
      <c r="AC166" s="11">
        <v>0</v>
      </c>
      <c r="AD166" s="9" t="s">
        <v>50</v>
      </c>
      <c r="AE166" s="11">
        <v>0</v>
      </c>
      <c r="AF166" s="9">
        <v>0</v>
      </c>
      <c r="AG166" s="9" t="s">
        <v>50</v>
      </c>
      <c r="AH166" s="11">
        <v>0</v>
      </c>
      <c r="AI166" s="11">
        <v>0</v>
      </c>
      <c r="AJ166" s="9" t="s">
        <v>50</v>
      </c>
      <c r="AK166" s="11">
        <v>0</v>
      </c>
      <c r="AL166" s="11">
        <v>0</v>
      </c>
      <c r="AM166" s="10" t="s">
        <v>53</v>
      </c>
      <c r="AN166" s="9" t="s">
        <v>53</v>
      </c>
      <c r="AO166" s="10" t="s">
        <v>53</v>
      </c>
      <c r="AP166" s="9" t="s">
        <v>53</v>
      </c>
    </row>
    <row r="167" spans="1:42" x14ac:dyDescent="0.25">
      <c r="A167" s="9" t="s">
        <v>551</v>
      </c>
      <c r="B167" s="10" t="s">
        <v>527</v>
      </c>
      <c r="C167" s="9" t="s">
        <v>47</v>
      </c>
      <c r="D167" s="9" t="s">
        <v>109</v>
      </c>
      <c r="E167" s="9" t="s">
        <v>110</v>
      </c>
      <c r="F167" s="9" t="s">
        <v>750</v>
      </c>
      <c r="G167" s="9" t="s">
        <v>51</v>
      </c>
      <c r="H167" s="9" t="s">
        <v>552</v>
      </c>
      <c r="I167" s="11" t="s">
        <v>53</v>
      </c>
      <c r="J167" s="11" t="s">
        <v>53</v>
      </c>
      <c r="K167" s="11" t="s">
        <v>53</v>
      </c>
      <c r="L167" s="11" t="s">
        <v>53</v>
      </c>
      <c r="M167" s="11">
        <v>0</v>
      </c>
      <c r="N167" s="9" t="s">
        <v>53</v>
      </c>
      <c r="O167" s="9" t="s">
        <v>54</v>
      </c>
      <c r="P167" s="9" t="s">
        <v>53</v>
      </c>
      <c r="Q167" s="11">
        <f t="shared" si="5"/>
        <v>53835221.811349973</v>
      </c>
      <c r="R167" s="11">
        <v>0</v>
      </c>
      <c r="S167" s="11">
        <v>42934516.156649977</v>
      </c>
      <c r="T167" s="11">
        <v>0</v>
      </c>
      <c r="U167" s="9" t="s">
        <v>50</v>
      </c>
      <c r="V167" s="11">
        <v>0</v>
      </c>
      <c r="W167" s="11">
        <v>9397160.0471999981</v>
      </c>
      <c r="X167" s="9" t="s">
        <v>55</v>
      </c>
      <c r="Y167" s="11">
        <v>1503545.6075000004</v>
      </c>
      <c r="Z167" s="11">
        <v>0</v>
      </c>
      <c r="AA167" s="9" t="s">
        <v>50</v>
      </c>
      <c r="AB167" s="11">
        <v>0</v>
      </c>
      <c r="AC167" s="11">
        <v>0</v>
      </c>
      <c r="AD167" s="9" t="s">
        <v>50</v>
      </c>
      <c r="AE167" s="11">
        <v>0</v>
      </c>
      <c r="AF167" s="9">
        <v>0</v>
      </c>
      <c r="AG167" s="9" t="s">
        <v>50</v>
      </c>
      <c r="AH167" s="11">
        <v>0</v>
      </c>
      <c r="AI167" s="11">
        <v>0</v>
      </c>
      <c r="AJ167" s="9" t="s">
        <v>50</v>
      </c>
      <c r="AK167" s="11">
        <v>0</v>
      </c>
      <c r="AL167" s="11">
        <v>0</v>
      </c>
      <c r="AM167" s="10" t="s">
        <v>53</v>
      </c>
      <c r="AN167" s="9" t="s">
        <v>53</v>
      </c>
      <c r="AO167" s="10" t="s">
        <v>53</v>
      </c>
      <c r="AP167" s="9" t="s">
        <v>53</v>
      </c>
    </row>
    <row r="168" spans="1:42" x14ac:dyDescent="0.25">
      <c r="A168" s="9" t="s">
        <v>553</v>
      </c>
      <c r="B168" s="10" t="s">
        <v>527</v>
      </c>
      <c r="C168" s="9" t="s">
        <v>47</v>
      </c>
      <c r="D168" s="9" t="s">
        <v>109</v>
      </c>
      <c r="E168" s="9" t="s">
        <v>110</v>
      </c>
      <c r="F168" s="9" t="s">
        <v>750</v>
      </c>
      <c r="G168" s="9" t="s">
        <v>51</v>
      </c>
      <c r="H168" s="9" t="s">
        <v>554</v>
      </c>
      <c r="I168" s="11" t="s">
        <v>53</v>
      </c>
      <c r="J168" s="11" t="s">
        <v>53</v>
      </c>
      <c r="K168" s="11" t="s">
        <v>53</v>
      </c>
      <c r="L168" s="11" t="s">
        <v>53</v>
      </c>
      <c r="M168" s="11">
        <v>0</v>
      </c>
      <c r="N168" s="9" t="s">
        <v>53</v>
      </c>
      <c r="O168" s="9" t="s">
        <v>555</v>
      </c>
      <c r="P168" s="9" t="s">
        <v>556</v>
      </c>
      <c r="Q168" s="11">
        <f t="shared" si="5"/>
        <v>89136</v>
      </c>
      <c r="R168" s="11">
        <v>0</v>
      </c>
      <c r="S168" s="11">
        <v>17100</v>
      </c>
      <c r="T168" s="11">
        <v>62100</v>
      </c>
      <c r="U168" s="9" t="s">
        <v>55</v>
      </c>
      <c r="V168" s="11">
        <v>9936</v>
      </c>
      <c r="W168" s="11">
        <v>0</v>
      </c>
      <c r="X168" s="9" t="s">
        <v>50</v>
      </c>
      <c r="Y168" s="11">
        <v>0</v>
      </c>
      <c r="Z168" s="11">
        <v>0</v>
      </c>
      <c r="AA168" s="9" t="s">
        <v>50</v>
      </c>
      <c r="AB168" s="11">
        <v>0</v>
      </c>
      <c r="AC168" s="11">
        <v>0</v>
      </c>
      <c r="AD168" s="9" t="s">
        <v>50</v>
      </c>
      <c r="AE168" s="11">
        <v>0</v>
      </c>
      <c r="AF168" s="9">
        <v>0</v>
      </c>
      <c r="AG168" s="9" t="s">
        <v>50</v>
      </c>
      <c r="AH168" s="11">
        <v>0</v>
      </c>
      <c r="AI168" s="11">
        <v>0</v>
      </c>
      <c r="AJ168" s="9" t="s">
        <v>50</v>
      </c>
      <c r="AK168" s="11">
        <v>0</v>
      </c>
      <c r="AL168" s="11">
        <v>0</v>
      </c>
      <c r="AM168" s="10" t="s">
        <v>53</v>
      </c>
      <c r="AN168" s="9" t="s">
        <v>53</v>
      </c>
      <c r="AO168" s="10" t="s">
        <v>53</v>
      </c>
      <c r="AP168" s="9" t="s">
        <v>53</v>
      </c>
    </row>
    <row r="169" spans="1:42" x14ac:dyDescent="0.25">
      <c r="A169" s="9" t="s">
        <v>557</v>
      </c>
      <c r="B169" s="10" t="s">
        <v>527</v>
      </c>
      <c r="C169" s="9" t="s">
        <v>47</v>
      </c>
      <c r="D169" s="9" t="s">
        <v>109</v>
      </c>
      <c r="E169" s="9" t="s">
        <v>110</v>
      </c>
      <c r="F169" s="9" t="s">
        <v>750</v>
      </c>
      <c r="G169" s="9" t="s">
        <v>51</v>
      </c>
      <c r="H169" s="9" t="s">
        <v>558</v>
      </c>
      <c r="I169" s="11" t="s">
        <v>53</v>
      </c>
      <c r="J169" s="11" t="s">
        <v>53</v>
      </c>
      <c r="K169" s="11" t="s">
        <v>53</v>
      </c>
      <c r="L169" s="11" t="s">
        <v>53</v>
      </c>
      <c r="M169" s="11">
        <v>0</v>
      </c>
      <c r="N169" s="9" t="s">
        <v>53</v>
      </c>
      <c r="O169" s="9" t="s">
        <v>54</v>
      </c>
      <c r="P169" s="9" t="s">
        <v>53</v>
      </c>
      <c r="Q169" s="11">
        <f t="shared" si="5"/>
        <v>2774416.5290000006</v>
      </c>
      <c r="R169" s="11">
        <v>0</v>
      </c>
      <c r="S169" s="11">
        <v>2394358.0150000006</v>
      </c>
      <c r="T169" s="11">
        <v>0</v>
      </c>
      <c r="U169" s="9" t="s">
        <v>50</v>
      </c>
      <c r="V169" s="11">
        <v>0</v>
      </c>
      <c r="W169" s="11">
        <v>327636.65000000002</v>
      </c>
      <c r="X169" s="9" t="s">
        <v>55</v>
      </c>
      <c r="Y169" s="11">
        <v>52421.863999999994</v>
      </c>
      <c r="Z169" s="11">
        <v>0</v>
      </c>
      <c r="AA169" s="9" t="s">
        <v>50</v>
      </c>
      <c r="AB169" s="11">
        <v>0</v>
      </c>
      <c r="AC169" s="11">
        <v>0</v>
      </c>
      <c r="AD169" s="9" t="s">
        <v>50</v>
      </c>
      <c r="AE169" s="11">
        <v>0</v>
      </c>
      <c r="AF169" s="9">
        <v>0</v>
      </c>
      <c r="AG169" s="9" t="s">
        <v>50</v>
      </c>
      <c r="AH169" s="11">
        <v>0</v>
      </c>
      <c r="AI169" s="11">
        <v>0</v>
      </c>
      <c r="AJ169" s="9" t="s">
        <v>50</v>
      </c>
      <c r="AK169" s="11">
        <v>0</v>
      </c>
      <c r="AL169" s="11">
        <v>0</v>
      </c>
      <c r="AM169" s="10" t="s">
        <v>53</v>
      </c>
      <c r="AN169" s="9" t="s">
        <v>53</v>
      </c>
      <c r="AO169" s="10" t="s">
        <v>53</v>
      </c>
      <c r="AP169" s="9" t="s">
        <v>53</v>
      </c>
    </row>
    <row r="170" spans="1:42" x14ac:dyDescent="0.25">
      <c r="A170" s="9" t="s">
        <v>559</v>
      </c>
      <c r="B170" s="10" t="s">
        <v>527</v>
      </c>
      <c r="C170" s="9" t="s">
        <v>47</v>
      </c>
      <c r="D170" s="9" t="s">
        <v>117</v>
      </c>
      <c r="E170" s="9" t="s">
        <v>118</v>
      </c>
      <c r="F170" s="9" t="s">
        <v>715</v>
      </c>
      <c r="G170" s="9" t="s">
        <v>51</v>
      </c>
      <c r="H170" s="9" t="s">
        <v>560</v>
      </c>
      <c r="I170" s="11" t="s">
        <v>53</v>
      </c>
      <c r="J170" s="11" t="s">
        <v>53</v>
      </c>
      <c r="K170" s="11" t="s">
        <v>53</v>
      </c>
      <c r="L170" s="11" t="s">
        <v>53</v>
      </c>
      <c r="M170" s="11">
        <v>0</v>
      </c>
      <c r="N170" s="9" t="s">
        <v>53</v>
      </c>
      <c r="O170" s="9" t="s">
        <v>54</v>
      </c>
      <c r="P170" s="9" t="s">
        <v>53</v>
      </c>
      <c r="Q170" s="11">
        <f t="shared" si="5"/>
        <v>2121217.9262000001</v>
      </c>
      <c r="R170" s="11">
        <v>0</v>
      </c>
      <c r="S170" s="11">
        <v>1445358.47</v>
      </c>
      <c r="T170" s="11">
        <v>0</v>
      </c>
      <c r="U170" s="9" t="s">
        <v>50</v>
      </c>
      <c r="V170" s="11">
        <v>0</v>
      </c>
      <c r="W170" s="11">
        <v>582637.46219999995</v>
      </c>
      <c r="X170" s="9" t="s">
        <v>50</v>
      </c>
      <c r="Y170" s="11">
        <v>93221.993999999992</v>
      </c>
      <c r="Z170" s="11">
        <v>0</v>
      </c>
      <c r="AA170" s="9" t="s">
        <v>50</v>
      </c>
      <c r="AB170" s="11">
        <v>0</v>
      </c>
      <c r="AC170" s="11">
        <v>0</v>
      </c>
      <c r="AD170" s="9" t="s">
        <v>50</v>
      </c>
      <c r="AE170" s="11">
        <v>0</v>
      </c>
      <c r="AF170" s="9">
        <v>0</v>
      </c>
      <c r="AG170" s="9" t="s">
        <v>50</v>
      </c>
      <c r="AH170" s="11">
        <v>0</v>
      </c>
      <c r="AI170" s="11">
        <v>0</v>
      </c>
      <c r="AJ170" s="9" t="s">
        <v>50</v>
      </c>
      <c r="AK170" s="11">
        <v>0</v>
      </c>
      <c r="AL170" s="11">
        <v>0</v>
      </c>
      <c r="AM170" s="10" t="s">
        <v>53</v>
      </c>
      <c r="AN170" s="9" t="s">
        <v>53</v>
      </c>
      <c r="AO170" s="10" t="s">
        <v>53</v>
      </c>
      <c r="AP170" s="9" t="s">
        <v>53</v>
      </c>
    </row>
    <row r="171" spans="1:42" x14ac:dyDescent="0.25">
      <c r="A171" s="9" t="s">
        <v>561</v>
      </c>
      <c r="B171" s="10" t="s">
        <v>527</v>
      </c>
      <c r="C171" s="9" t="s">
        <v>47</v>
      </c>
      <c r="D171" s="9" t="s">
        <v>117</v>
      </c>
      <c r="E171" s="9" t="s">
        <v>118</v>
      </c>
      <c r="F171" s="9" t="s">
        <v>715</v>
      </c>
      <c r="G171" s="9" t="s">
        <v>51</v>
      </c>
      <c r="H171" s="9" t="s">
        <v>562</v>
      </c>
      <c r="I171" s="11" t="s">
        <v>53</v>
      </c>
      <c r="J171" s="11" t="s">
        <v>53</v>
      </c>
      <c r="K171" s="11" t="s">
        <v>53</v>
      </c>
      <c r="L171" s="11" t="s">
        <v>53</v>
      </c>
      <c r="M171" s="11">
        <v>0</v>
      </c>
      <c r="N171" s="9" t="s">
        <v>53</v>
      </c>
      <c r="O171" s="9" t="s">
        <v>563</v>
      </c>
      <c r="P171" s="9" t="s">
        <v>564</v>
      </c>
      <c r="Q171" s="11">
        <f t="shared" si="5"/>
        <v>538509.5</v>
      </c>
      <c r="R171" s="11">
        <v>0</v>
      </c>
      <c r="S171" s="11">
        <v>538509.5</v>
      </c>
      <c r="T171" s="11">
        <v>0</v>
      </c>
      <c r="U171" s="9" t="s">
        <v>50</v>
      </c>
      <c r="V171" s="11">
        <v>0</v>
      </c>
      <c r="W171" s="11">
        <v>0</v>
      </c>
      <c r="X171" s="9" t="s">
        <v>50</v>
      </c>
      <c r="Y171" s="11">
        <v>0</v>
      </c>
      <c r="Z171" s="11">
        <v>0</v>
      </c>
      <c r="AA171" s="9" t="s">
        <v>50</v>
      </c>
      <c r="AB171" s="11">
        <v>0</v>
      </c>
      <c r="AC171" s="11">
        <v>0</v>
      </c>
      <c r="AD171" s="9" t="s">
        <v>50</v>
      </c>
      <c r="AE171" s="11">
        <v>0</v>
      </c>
      <c r="AF171" s="9">
        <v>0</v>
      </c>
      <c r="AG171" s="9" t="s">
        <v>50</v>
      </c>
      <c r="AH171" s="11">
        <v>0</v>
      </c>
      <c r="AI171" s="11">
        <v>0</v>
      </c>
      <c r="AJ171" s="9" t="s">
        <v>50</v>
      </c>
      <c r="AK171" s="11">
        <v>0</v>
      </c>
      <c r="AL171" s="11">
        <v>0</v>
      </c>
      <c r="AM171" s="10" t="s">
        <v>53</v>
      </c>
      <c r="AN171" s="9" t="s">
        <v>53</v>
      </c>
      <c r="AO171" s="10" t="s">
        <v>53</v>
      </c>
      <c r="AP171" s="9" t="s">
        <v>53</v>
      </c>
    </row>
    <row r="172" spans="1:42" x14ac:dyDescent="0.25">
      <c r="A172" s="9" t="s">
        <v>565</v>
      </c>
      <c r="B172" s="10" t="s">
        <v>527</v>
      </c>
      <c r="C172" s="9" t="s">
        <v>47</v>
      </c>
      <c r="D172" s="9" t="s">
        <v>117</v>
      </c>
      <c r="E172" s="9" t="s">
        <v>118</v>
      </c>
      <c r="F172" s="9" t="s">
        <v>715</v>
      </c>
      <c r="G172" s="9" t="s">
        <v>51</v>
      </c>
      <c r="H172" s="9" t="s">
        <v>566</v>
      </c>
      <c r="I172" s="11" t="s">
        <v>53</v>
      </c>
      <c r="J172" s="11" t="s">
        <v>53</v>
      </c>
      <c r="K172" s="11" t="s">
        <v>53</v>
      </c>
      <c r="L172" s="11" t="s">
        <v>53</v>
      </c>
      <c r="M172" s="11">
        <v>0</v>
      </c>
      <c r="N172" s="9" t="s">
        <v>53</v>
      </c>
      <c r="O172" s="9" t="s">
        <v>54</v>
      </c>
      <c r="P172" s="9" t="s">
        <v>53</v>
      </c>
      <c r="Q172" s="11">
        <f t="shared" si="5"/>
        <v>42320296.827600002</v>
      </c>
      <c r="R172" s="11">
        <v>0</v>
      </c>
      <c r="S172" s="11">
        <v>33019231.064400002</v>
      </c>
      <c r="T172" s="11">
        <v>0</v>
      </c>
      <c r="U172" s="9" t="s">
        <v>50</v>
      </c>
      <c r="V172" s="11">
        <v>0</v>
      </c>
      <c r="W172" s="11">
        <v>8018160.1406999985</v>
      </c>
      <c r="X172" s="9" t="s">
        <v>50</v>
      </c>
      <c r="Y172" s="11">
        <v>1282905.6225000001</v>
      </c>
      <c r="Z172" s="11">
        <v>0</v>
      </c>
      <c r="AA172" s="9" t="s">
        <v>50</v>
      </c>
      <c r="AB172" s="11">
        <v>0</v>
      </c>
      <c r="AC172" s="11">
        <v>0</v>
      </c>
      <c r="AD172" s="9" t="s">
        <v>50</v>
      </c>
      <c r="AE172" s="11">
        <v>0</v>
      </c>
      <c r="AF172" s="9">
        <v>0</v>
      </c>
      <c r="AG172" s="9" t="s">
        <v>50</v>
      </c>
      <c r="AH172" s="11">
        <v>0</v>
      </c>
      <c r="AI172" s="11">
        <v>0</v>
      </c>
      <c r="AJ172" s="9" t="s">
        <v>50</v>
      </c>
      <c r="AK172" s="11">
        <v>0</v>
      </c>
      <c r="AL172" s="11">
        <v>0</v>
      </c>
      <c r="AM172" s="10" t="s">
        <v>53</v>
      </c>
      <c r="AN172" s="9" t="s">
        <v>53</v>
      </c>
      <c r="AO172" s="10" t="s">
        <v>53</v>
      </c>
      <c r="AP172" s="9" t="s">
        <v>53</v>
      </c>
    </row>
    <row r="173" spans="1:42" x14ac:dyDescent="0.25">
      <c r="A173" s="9" t="s">
        <v>567</v>
      </c>
      <c r="B173" s="10" t="s">
        <v>527</v>
      </c>
      <c r="C173" s="9" t="s">
        <v>47</v>
      </c>
      <c r="D173" s="9" t="s">
        <v>403</v>
      </c>
      <c r="E173" s="9" t="s">
        <v>404</v>
      </c>
      <c r="F173" s="9" t="s">
        <v>752</v>
      </c>
      <c r="G173" s="9" t="s">
        <v>51</v>
      </c>
      <c r="H173" s="9" t="s">
        <v>568</v>
      </c>
      <c r="I173" s="11" t="s">
        <v>53</v>
      </c>
      <c r="J173" s="11" t="s">
        <v>53</v>
      </c>
      <c r="K173" s="11" t="s">
        <v>53</v>
      </c>
      <c r="L173" s="11" t="s">
        <v>53</v>
      </c>
      <c r="M173" s="11">
        <v>0</v>
      </c>
      <c r="N173" s="9" t="s">
        <v>53</v>
      </c>
      <c r="O173" s="9" t="s">
        <v>54</v>
      </c>
      <c r="P173" s="9" t="s">
        <v>53</v>
      </c>
      <c r="Q173" s="11">
        <f t="shared" si="5"/>
        <v>1761332.0507999999</v>
      </c>
      <c r="R173" s="11">
        <v>0</v>
      </c>
      <c r="S173" s="11">
        <v>1420067.15</v>
      </c>
      <c r="T173" s="11">
        <v>0</v>
      </c>
      <c r="U173" s="9" t="s">
        <v>50</v>
      </c>
      <c r="V173" s="11">
        <v>0</v>
      </c>
      <c r="W173" s="11">
        <v>294193.88</v>
      </c>
      <c r="X173" s="9" t="s">
        <v>55</v>
      </c>
      <c r="Y173" s="11">
        <v>47071.020799999998</v>
      </c>
      <c r="Z173" s="11">
        <v>0</v>
      </c>
      <c r="AA173" s="9" t="s">
        <v>50</v>
      </c>
      <c r="AB173" s="11">
        <v>0</v>
      </c>
      <c r="AC173" s="11">
        <v>0</v>
      </c>
      <c r="AD173" s="9" t="s">
        <v>50</v>
      </c>
      <c r="AE173" s="11">
        <v>0</v>
      </c>
      <c r="AF173" s="9">
        <v>0</v>
      </c>
      <c r="AG173" s="9" t="s">
        <v>50</v>
      </c>
      <c r="AH173" s="11">
        <v>0</v>
      </c>
      <c r="AI173" s="11">
        <v>0</v>
      </c>
      <c r="AJ173" s="9" t="s">
        <v>50</v>
      </c>
      <c r="AK173" s="11">
        <v>0</v>
      </c>
      <c r="AL173" s="11">
        <v>0</v>
      </c>
      <c r="AM173" s="10" t="s">
        <v>53</v>
      </c>
      <c r="AN173" s="9" t="s">
        <v>53</v>
      </c>
      <c r="AO173" s="10" t="s">
        <v>53</v>
      </c>
      <c r="AP173" s="9" t="s">
        <v>53</v>
      </c>
    </row>
    <row r="174" spans="1:42" x14ac:dyDescent="0.25">
      <c r="A174" s="9" t="s">
        <v>569</v>
      </c>
      <c r="B174" s="10" t="s">
        <v>527</v>
      </c>
      <c r="C174" s="9" t="s">
        <v>47</v>
      </c>
      <c r="D174" s="9" t="s">
        <v>403</v>
      </c>
      <c r="E174" s="9" t="s">
        <v>404</v>
      </c>
      <c r="F174" s="9" t="s">
        <v>752</v>
      </c>
      <c r="G174" s="9" t="s">
        <v>51</v>
      </c>
      <c r="H174" s="9" t="s">
        <v>570</v>
      </c>
      <c r="I174" s="11" t="s">
        <v>53</v>
      </c>
      <c r="J174" s="11" t="s">
        <v>53</v>
      </c>
      <c r="K174" s="11" t="s">
        <v>53</v>
      </c>
      <c r="L174" s="11" t="s">
        <v>53</v>
      </c>
      <c r="M174" s="11">
        <v>0</v>
      </c>
      <c r="N174" s="9" t="s">
        <v>53</v>
      </c>
      <c r="O174" s="9" t="s">
        <v>571</v>
      </c>
      <c r="P174" s="9" t="s">
        <v>572</v>
      </c>
      <c r="Q174" s="11">
        <f t="shared" si="5"/>
        <v>1005528.6194000001</v>
      </c>
      <c r="R174" s="11">
        <v>0</v>
      </c>
      <c r="S174" s="11">
        <v>923161.84500000009</v>
      </c>
      <c r="T174" s="11">
        <v>71005.84</v>
      </c>
      <c r="U174" s="9" t="s">
        <v>55</v>
      </c>
      <c r="V174" s="11">
        <v>11360.9344</v>
      </c>
      <c r="W174" s="11">
        <v>0</v>
      </c>
      <c r="X174" s="9" t="s">
        <v>50</v>
      </c>
      <c r="Y174" s="11">
        <v>0</v>
      </c>
      <c r="Z174" s="11">
        <v>0</v>
      </c>
      <c r="AA174" s="9" t="s">
        <v>50</v>
      </c>
      <c r="AB174" s="11">
        <v>0</v>
      </c>
      <c r="AC174" s="11">
        <v>0</v>
      </c>
      <c r="AD174" s="9" t="s">
        <v>50</v>
      </c>
      <c r="AE174" s="11">
        <v>0</v>
      </c>
      <c r="AF174" s="9">
        <v>0</v>
      </c>
      <c r="AG174" s="9" t="s">
        <v>50</v>
      </c>
      <c r="AH174" s="11">
        <v>0</v>
      </c>
      <c r="AI174" s="11">
        <v>0</v>
      </c>
      <c r="AJ174" s="9" t="s">
        <v>50</v>
      </c>
      <c r="AK174" s="11">
        <v>0</v>
      </c>
      <c r="AL174" s="11">
        <v>0</v>
      </c>
      <c r="AM174" s="10" t="s">
        <v>53</v>
      </c>
      <c r="AN174" s="9" t="s">
        <v>53</v>
      </c>
      <c r="AO174" s="10" t="s">
        <v>53</v>
      </c>
      <c r="AP174" s="9" t="s">
        <v>53</v>
      </c>
    </row>
    <row r="175" spans="1:42" x14ac:dyDescent="0.25">
      <c r="A175" s="9" t="s">
        <v>573</v>
      </c>
      <c r="B175" s="10" t="s">
        <v>527</v>
      </c>
      <c r="C175" s="9" t="s">
        <v>47</v>
      </c>
      <c r="D175" s="9" t="s">
        <v>403</v>
      </c>
      <c r="E175" s="9" t="s">
        <v>404</v>
      </c>
      <c r="F175" s="9" t="s">
        <v>752</v>
      </c>
      <c r="G175" s="9" t="s">
        <v>51</v>
      </c>
      <c r="H175" s="9" t="s">
        <v>574</v>
      </c>
      <c r="I175" s="11" t="s">
        <v>53</v>
      </c>
      <c r="J175" s="11" t="s">
        <v>53</v>
      </c>
      <c r="K175" s="11" t="s">
        <v>53</v>
      </c>
      <c r="L175" s="11" t="s">
        <v>53</v>
      </c>
      <c r="M175" s="11">
        <v>0</v>
      </c>
      <c r="N175" s="9" t="s">
        <v>53</v>
      </c>
      <c r="O175" s="9" t="s">
        <v>54</v>
      </c>
      <c r="P175" s="9" t="s">
        <v>53</v>
      </c>
      <c r="Q175" s="11">
        <f t="shared" si="5"/>
        <v>17005123.191199999</v>
      </c>
      <c r="R175" s="11">
        <v>0</v>
      </c>
      <c r="S175" s="11">
        <v>10680957.274</v>
      </c>
      <c r="T175" s="11">
        <v>0</v>
      </c>
      <c r="U175" s="9" t="s">
        <v>50</v>
      </c>
      <c r="V175" s="11">
        <v>0</v>
      </c>
      <c r="W175" s="11">
        <v>5451867.1699999999</v>
      </c>
      <c r="X175" s="9" t="s">
        <v>50</v>
      </c>
      <c r="Y175" s="11">
        <v>872298.74719999987</v>
      </c>
      <c r="Z175" s="11">
        <v>0</v>
      </c>
      <c r="AA175" s="9" t="s">
        <v>50</v>
      </c>
      <c r="AB175" s="11">
        <v>0</v>
      </c>
      <c r="AC175" s="11">
        <v>0</v>
      </c>
      <c r="AD175" s="9" t="s">
        <v>50</v>
      </c>
      <c r="AE175" s="11">
        <v>0</v>
      </c>
      <c r="AF175" s="9">
        <v>0</v>
      </c>
      <c r="AG175" s="9" t="s">
        <v>50</v>
      </c>
      <c r="AH175" s="11">
        <v>0</v>
      </c>
      <c r="AI175" s="11">
        <v>0</v>
      </c>
      <c r="AJ175" s="9" t="s">
        <v>50</v>
      </c>
      <c r="AK175" s="11">
        <v>0</v>
      </c>
      <c r="AL175" s="11">
        <v>0</v>
      </c>
      <c r="AM175" s="10" t="s">
        <v>53</v>
      </c>
      <c r="AN175" s="9" t="s">
        <v>53</v>
      </c>
      <c r="AO175" s="10" t="s">
        <v>53</v>
      </c>
      <c r="AP175" s="9" t="s">
        <v>53</v>
      </c>
    </row>
    <row r="176" spans="1:42" x14ac:dyDescent="0.25">
      <c r="A176" s="9" t="s">
        <v>575</v>
      </c>
      <c r="B176" s="10" t="s">
        <v>527</v>
      </c>
      <c r="C176" s="9" t="s">
        <v>47</v>
      </c>
      <c r="D176" s="9" t="s">
        <v>403</v>
      </c>
      <c r="E176" s="9" t="s">
        <v>404</v>
      </c>
      <c r="F176" s="9" t="s">
        <v>752</v>
      </c>
      <c r="G176" s="9" t="s">
        <v>57</v>
      </c>
      <c r="H176" s="9" t="s">
        <v>53</v>
      </c>
      <c r="I176" s="11" t="s">
        <v>576</v>
      </c>
      <c r="J176" s="11" t="s">
        <v>53</v>
      </c>
      <c r="K176" s="11" t="s">
        <v>577</v>
      </c>
      <c r="L176" s="11" t="s">
        <v>527</v>
      </c>
      <c r="M176" s="11">
        <v>491365.6</v>
      </c>
      <c r="N176" s="9" t="s">
        <v>61</v>
      </c>
      <c r="O176" s="9" t="s">
        <v>578</v>
      </c>
      <c r="P176" s="9" t="s">
        <v>579</v>
      </c>
      <c r="Q176" s="11">
        <f t="shared" si="5"/>
        <v>-245682.8</v>
      </c>
      <c r="R176" s="11">
        <v>0</v>
      </c>
      <c r="S176" s="11">
        <v>-245682.8</v>
      </c>
      <c r="T176" s="11">
        <v>0</v>
      </c>
      <c r="U176" s="9" t="s">
        <v>50</v>
      </c>
      <c r="V176" s="11">
        <v>0</v>
      </c>
      <c r="W176" s="11">
        <v>0</v>
      </c>
      <c r="X176" s="9" t="s">
        <v>50</v>
      </c>
      <c r="Y176" s="11">
        <v>0</v>
      </c>
      <c r="Z176" s="11">
        <v>0</v>
      </c>
      <c r="AA176" s="9" t="s">
        <v>50</v>
      </c>
      <c r="AB176" s="11">
        <v>0</v>
      </c>
      <c r="AC176" s="11">
        <v>0</v>
      </c>
      <c r="AD176" s="9" t="s">
        <v>50</v>
      </c>
      <c r="AE176" s="11">
        <v>0</v>
      </c>
      <c r="AF176" s="9">
        <v>0</v>
      </c>
      <c r="AG176" s="9" t="s">
        <v>50</v>
      </c>
      <c r="AH176" s="11">
        <v>0</v>
      </c>
      <c r="AI176" s="11">
        <v>0</v>
      </c>
      <c r="AJ176" s="9" t="s">
        <v>50</v>
      </c>
      <c r="AK176" s="11">
        <v>0</v>
      </c>
      <c r="AL176" s="11">
        <v>0</v>
      </c>
      <c r="AM176" s="10" t="s">
        <v>53</v>
      </c>
      <c r="AN176" s="9" t="s">
        <v>53</v>
      </c>
      <c r="AO176" s="10" t="s">
        <v>53</v>
      </c>
      <c r="AP176" s="9" t="s">
        <v>53</v>
      </c>
    </row>
    <row r="177" spans="1:42" x14ac:dyDescent="0.25">
      <c r="A177" s="9" t="s">
        <v>580</v>
      </c>
      <c r="B177" s="10" t="s">
        <v>527</v>
      </c>
      <c r="C177" s="9" t="s">
        <v>47</v>
      </c>
      <c r="D177" s="9" t="s">
        <v>505</v>
      </c>
      <c r="E177" s="9" t="s">
        <v>506</v>
      </c>
      <c r="F177" s="9" t="s">
        <v>757</v>
      </c>
      <c r="G177" s="9" t="s">
        <v>51</v>
      </c>
      <c r="H177" s="9" t="s">
        <v>581</v>
      </c>
      <c r="I177" s="11" t="s">
        <v>53</v>
      </c>
      <c r="J177" s="11" t="s">
        <v>53</v>
      </c>
      <c r="K177" s="11" t="s">
        <v>53</v>
      </c>
      <c r="L177" s="11" t="s">
        <v>53</v>
      </c>
      <c r="M177" s="11">
        <v>0</v>
      </c>
      <c r="N177" s="9" t="s">
        <v>53</v>
      </c>
      <c r="O177" s="9" t="s">
        <v>54</v>
      </c>
      <c r="P177" s="9" t="s">
        <v>53</v>
      </c>
      <c r="Q177" s="11">
        <f t="shared" si="5"/>
        <v>26126024.535550002</v>
      </c>
      <c r="R177" s="11">
        <v>0</v>
      </c>
      <c r="S177" s="11">
        <v>21623555.040350005</v>
      </c>
      <c r="T177" s="11">
        <v>0</v>
      </c>
      <c r="U177" s="9" t="s">
        <v>50</v>
      </c>
      <c r="V177" s="11">
        <v>0</v>
      </c>
      <c r="W177" s="11">
        <v>3881439.2199999997</v>
      </c>
      <c r="X177" s="9" t="s">
        <v>50</v>
      </c>
      <c r="Y177" s="11">
        <v>621030.27519999992</v>
      </c>
      <c r="Z177" s="11">
        <v>0</v>
      </c>
      <c r="AA177" s="9" t="s">
        <v>50</v>
      </c>
      <c r="AB177" s="11">
        <v>0</v>
      </c>
      <c r="AC177" s="11">
        <v>0</v>
      </c>
      <c r="AD177" s="9" t="s">
        <v>50</v>
      </c>
      <c r="AE177" s="11">
        <v>0</v>
      </c>
      <c r="AF177" s="9">
        <v>0</v>
      </c>
      <c r="AG177" s="9" t="s">
        <v>50</v>
      </c>
      <c r="AH177" s="11">
        <v>0</v>
      </c>
      <c r="AI177" s="11">
        <v>0</v>
      </c>
      <c r="AJ177" s="9" t="s">
        <v>50</v>
      </c>
      <c r="AK177" s="11">
        <v>0</v>
      </c>
      <c r="AL177" s="11">
        <v>0</v>
      </c>
      <c r="AM177" s="10" t="s">
        <v>53</v>
      </c>
      <c r="AN177" s="9" t="s">
        <v>53</v>
      </c>
      <c r="AO177" s="10" t="s">
        <v>53</v>
      </c>
      <c r="AP177" s="9" t="s">
        <v>53</v>
      </c>
    </row>
    <row r="178" spans="1:42" x14ac:dyDescent="0.25">
      <c r="A178" s="9" t="s">
        <v>592</v>
      </c>
      <c r="B178" s="10" t="s">
        <v>527</v>
      </c>
      <c r="C178" s="9" t="s">
        <v>47</v>
      </c>
      <c r="D178" s="9" t="s">
        <v>704</v>
      </c>
      <c r="E178" s="9" t="s">
        <v>130</v>
      </c>
      <c r="F178" s="9" t="s">
        <v>779</v>
      </c>
      <c r="G178" s="9" t="s">
        <v>51</v>
      </c>
      <c r="H178" s="9" t="s">
        <v>593</v>
      </c>
      <c r="I178" s="11" t="s">
        <v>53</v>
      </c>
      <c r="J178" s="11" t="s">
        <v>53</v>
      </c>
      <c r="K178" s="11" t="s">
        <v>53</v>
      </c>
      <c r="L178" s="11" t="s">
        <v>53</v>
      </c>
      <c r="M178" s="11">
        <v>0</v>
      </c>
      <c r="N178" s="9" t="s">
        <v>53</v>
      </c>
      <c r="O178" s="9" t="s">
        <v>54</v>
      </c>
      <c r="P178" s="9" t="s">
        <v>53</v>
      </c>
      <c r="Q178" s="11">
        <f t="shared" si="5"/>
        <v>40812317.571850024</v>
      </c>
      <c r="R178" s="11">
        <v>0</v>
      </c>
      <c r="S178" s="11">
        <v>38335648.354650021</v>
      </c>
      <c r="T178" s="11">
        <v>0</v>
      </c>
      <c r="U178" s="9" t="s">
        <v>50</v>
      </c>
      <c r="V178" s="11">
        <v>0</v>
      </c>
      <c r="W178" s="11">
        <v>2135059.67</v>
      </c>
      <c r="X178" s="9" t="s">
        <v>50</v>
      </c>
      <c r="Y178" s="11">
        <v>341609.54719999991</v>
      </c>
      <c r="Z178" s="11">
        <v>0</v>
      </c>
      <c r="AA178" s="9" t="s">
        <v>50</v>
      </c>
      <c r="AB178" s="11">
        <v>0</v>
      </c>
      <c r="AC178" s="11">
        <v>0</v>
      </c>
      <c r="AD178" s="9" t="s">
        <v>50</v>
      </c>
      <c r="AE178" s="11">
        <v>0</v>
      </c>
      <c r="AF178" s="9">
        <v>0</v>
      </c>
      <c r="AG178" s="9" t="s">
        <v>50</v>
      </c>
      <c r="AH178" s="11">
        <v>0</v>
      </c>
      <c r="AI178" s="11">
        <v>0</v>
      </c>
      <c r="AJ178" s="9" t="s">
        <v>50</v>
      </c>
      <c r="AK178" s="11">
        <v>0</v>
      </c>
      <c r="AL178" s="11">
        <v>0</v>
      </c>
      <c r="AM178" s="10" t="s">
        <v>53</v>
      </c>
      <c r="AN178" s="9" t="s">
        <v>53</v>
      </c>
      <c r="AO178" s="10" t="s">
        <v>53</v>
      </c>
      <c r="AP178" s="9" t="s">
        <v>53</v>
      </c>
    </row>
    <row r="179" spans="1:42" x14ac:dyDescent="0.25">
      <c r="A179" s="9" t="s">
        <v>582</v>
      </c>
      <c r="B179" s="10" t="s">
        <v>527</v>
      </c>
      <c r="C179" s="9" t="s">
        <v>47</v>
      </c>
      <c r="D179" s="9" t="s">
        <v>583</v>
      </c>
      <c r="E179" s="9" t="s">
        <v>584</v>
      </c>
      <c r="F179" s="9" t="s">
        <v>759</v>
      </c>
      <c r="G179" s="9" t="s">
        <v>51</v>
      </c>
      <c r="H179" s="9" t="s">
        <v>585</v>
      </c>
      <c r="I179" s="11" t="s">
        <v>53</v>
      </c>
      <c r="J179" s="11" t="s">
        <v>53</v>
      </c>
      <c r="K179" s="11" t="s">
        <v>53</v>
      </c>
      <c r="L179" s="11" t="s">
        <v>53</v>
      </c>
      <c r="M179" s="11">
        <v>0</v>
      </c>
      <c r="N179" s="9" t="s">
        <v>53</v>
      </c>
      <c r="O179" s="9" t="s">
        <v>586</v>
      </c>
      <c r="P179" s="9" t="s">
        <v>587</v>
      </c>
      <c r="Q179" s="11">
        <f t="shared" si="5"/>
        <v>22165.8832</v>
      </c>
      <c r="R179" s="11">
        <v>0</v>
      </c>
      <c r="S179" s="11">
        <v>0</v>
      </c>
      <c r="T179" s="11">
        <v>0</v>
      </c>
      <c r="U179" s="9" t="s">
        <v>50</v>
      </c>
      <c r="V179" s="11">
        <v>0</v>
      </c>
      <c r="W179" s="11">
        <v>19108.52</v>
      </c>
      <c r="X179" s="9" t="s">
        <v>55</v>
      </c>
      <c r="Y179" s="11">
        <v>3057.3631999999998</v>
      </c>
      <c r="Z179" s="11">
        <v>0</v>
      </c>
      <c r="AA179" s="9" t="s">
        <v>50</v>
      </c>
      <c r="AB179" s="11">
        <v>0</v>
      </c>
      <c r="AC179" s="11">
        <v>0</v>
      </c>
      <c r="AD179" s="9" t="s">
        <v>50</v>
      </c>
      <c r="AE179" s="11">
        <v>0</v>
      </c>
      <c r="AF179" s="9">
        <v>0</v>
      </c>
      <c r="AG179" s="9" t="s">
        <v>50</v>
      </c>
      <c r="AH179" s="11">
        <v>0</v>
      </c>
      <c r="AI179" s="11">
        <v>0</v>
      </c>
      <c r="AJ179" s="9" t="s">
        <v>50</v>
      </c>
      <c r="AK179" s="11">
        <v>0</v>
      </c>
      <c r="AL179" s="11">
        <v>0</v>
      </c>
      <c r="AM179" s="10" t="s">
        <v>53</v>
      </c>
      <c r="AN179" s="9" t="s">
        <v>53</v>
      </c>
      <c r="AO179" s="10" t="s">
        <v>53</v>
      </c>
      <c r="AP179" s="9" t="s">
        <v>53</v>
      </c>
    </row>
    <row r="180" spans="1:42" x14ac:dyDescent="0.25">
      <c r="A180" s="9" t="s">
        <v>588</v>
      </c>
      <c r="B180" s="10" t="s">
        <v>527</v>
      </c>
      <c r="C180" s="9" t="s">
        <v>47</v>
      </c>
      <c r="D180" s="9" t="s">
        <v>121</v>
      </c>
      <c r="E180" s="9" t="s">
        <v>122</v>
      </c>
      <c r="F180" s="9" t="s">
        <v>765</v>
      </c>
      <c r="G180" s="9" t="s">
        <v>51</v>
      </c>
      <c r="H180" s="9" t="s">
        <v>589</v>
      </c>
      <c r="I180" s="11" t="s">
        <v>53</v>
      </c>
      <c r="J180" s="11" t="s">
        <v>53</v>
      </c>
      <c r="K180" s="11" t="s">
        <v>53</v>
      </c>
      <c r="L180" s="11" t="s">
        <v>53</v>
      </c>
      <c r="M180" s="11">
        <v>0</v>
      </c>
      <c r="N180" s="9" t="s">
        <v>53</v>
      </c>
      <c r="O180" s="9" t="s">
        <v>54</v>
      </c>
      <c r="P180" s="9" t="s">
        <v>53</v>
      </c>
      <c r="Q180" s="11">
        <f t="shared" si="5"/>
        <v>332485.44099999999</v>
      </c>
      <c r="R180" s="11">
        <v>0</v>
      </c>
      <c r="S180" s="11">
        <v>285009.71500000003</v>
      </c>
      <c r="T180" s="11">
        <v>0</v>
      </c>
      <c r="U180" s="9" t="s">
        <v>50</v>
      </c>
      <c r="V180" s="11">
        <v>0</v>
      </c>
      <c r="W180" s="11">
        <v>40927.35</v>
      </c>
      <c r="X180" s="9" t="s">
        <v>50</v>
      </c>
      <c r="Y180" s="11">
        <v>6548.3760000000002</v>
      </c>
      <c r="Z180" s="11">
        <v>0</v>
      </c>
      <c r="AA180" s="9" t="s">
        <v>50</v>
      </c>
      <c r="AB180" s="11">
        <v>0</v>
      </c>
      <c r="AC180" s="11">
        <v>0</v>
      </c>
      <c r="AD180" s="9" t="s">
        <v>50</v>
      </c>
      <c r="AE180" s="11">
        <v>0</v>
      </c>
      <c r="AF180" s="9">
        <v>0</v>
      </c>
      <c r="AG180" s="9" t="s">
        <v>50</v>
      </c>
      <c r="AH180" s="11">
        <v>0</v>
      </c>
      <c r="AI180" s="11">
        <v>0</v>
      </c>
      <c r="AJ180" s="9" t="s">
        <v>50</v>
      </c>
      <c r="AK180" s="11">
        <v>0</v>
      </c>
      <c r="AL180" s="11">
        <v>0</v>
      </c>
      <c r="AM180" s="10" t="s">
        <v>53</v>
      </c>
      <c r="AN180" s="9" t="s">
        <v>53</v>
      </c>
      <c r="AO180" s="10" t="s">
        <v>53</v>
      </c>
      <c r="AP180" s="9" t="s">
        <v>53</v>
      </c>
    </row>
    <row r="181" spans="1:42" x14ac:dyDescent="0.25">
      <c r="A181" s="9" t="s">
        <v>590</v>
      </c>
      <c r="B181" s="10" t="s">
        <v>527</v>
      </c>
      <c r="C181" s="9" t="s">
        <v>47</v>
      </c>
      <c r="D181" s="9" t="s">
        <v>125</v>
      </c>
      <c r="E181" s="9" t="s">
        <v>126</v>
      </c>
      <c r="F181" s="9" t="s">
        <v>772</v>
      </c>
      <c r="G181" s="9" t="s">
        <v>51</v>
      </c>
      <c r="H181" s="9" t="s">
        <v>591</v>
      </c>
      <c r="I181" s="11" t="s">
        <v>53</v>
      </c>
      <c r="J181" s="11" t="s">
        <v>53</v>
      </c>
      <c r="K181" s="11" t="s">
        <v>53</v>
      </c>
      <c r="L181" s="11" t="s">
        <v>53</v>
      </c>
      <c r="M181" s="11">
        <v>0</v>
      </c>
      <c r="N181" s="9" t="s">
        <v>53</v>
      </c>
      <c r="O181" s="9" t="s">
        <v>54</v>
      </c>
      <c r="P181" s="9" t="s">
        <v>53</v>
      </c>
      <c r="Q181" s="11">
        <f t="shared" si="5"/>
        <v>22682410.658799998</v>
      </c>
      <c r="R181" s="11">
        <v>0</v>
      </c>
      <c r="S181" s="11">
        <v>17845691.27</v>
      </c>
      <c r="T181" s="11">
        <v>0</v>
      </c>
      <c r="U181" s="9" t="s">
        <v>50</v>
      </c>
      <c r="V181" s="11">
        <v>0</v>
      </c>
      <c r="W181" s="11">
        <v>4169585.6799999997</v>
      </c>
      <c r="X181" s="9" t="s">
        <v>50</v>
      </c>
      <c r="Y181" s="11">
        <v>667133.70879999991</v>
      </c>
      <c r="Z181" s="11">
        <v>0</v>
      </c>
      <c r="AA181" s="9" t="s">
        <v>50</v>
      </c>
      <c r="AB181" s="11">
        <v>0</v>
      </c>
      <c r="AC181" s="11">
        <v>0</v>
      </c>
      <c r="AD181" s="9" t="s">
        <v>50</v>
      </c>
      <c r="AE181" s="11">
        <v>0</v>
      </c>
      <c r="AF181" s="9">
        <v>0</v>
      </c>
      <c r="AG181" s="9" t="s">
        <v>50</v>
      </c>
      <c r="AH181" s="11">
        <v>0</v>
      </c>
      <c r="AI181" s="11">
        <v>0</v>
      </c>
      <c r="AJ181" s="9" t="s">
        <v>50</v>
      </c>
      <c r="AK181" s="11">
        <v>0</v>
      </c>
      <c r="AL181" s="11">
        <v>0</v>
      </c>
      <c r="AM181" s="10" t="s">
        <v>53</v>
      </c>
      <c r="AN181" s="9" t="s">
        <v>53</v>
      </c>
      <c r="AO181" s="10" t="s">
        <v>53</v>
      </c>
      <c r="AP181" s="9" t="s">
        <v>53</v>
      </c>
    </row>
    <row r="182" spans="1:42" x14ac:dyDescent="0.25">
      <c r="A182" s="9" t="s">
        <v>609</v>
      </c>
      <c r="B182" s="10" t="s">
        <v>610</v>
      </c>
      <c r="C182" s="9" t="s">
        <v>47</v>
      </c>
      <c r="D182" s="9" t="s">
        <v>48</v>
      </c>
      <c r="E182" s="9" t="s">
        <v>1033</v>
      </c>
      <c r="F182" s="9" t="s">
        <v>1233</v>
      </c>
      <c r="G182" s="9" t="s">
        <v>51</v>
      </c>
      <c r="H182" s="9" t="s">
        <v>1229</v>
      </c>
      <c r="I182" s="11" t="s">
        <v>53</v>
      </c>
      <c r="J182" s="11" t="s">
        <v>53</v>
      </c>
      <c r="K182" s="11" t="s">
        <v>53</v>
      </c>
      <c r="L182" s="11" t="s">
        <v>53</v>
      </c>
      <c r="M182" s="11">
        <v>0</v>
      </c>
      <c r="N182" s="9" t="s">
        <v>53</v>
      </c>
      <c r="O182" s="9" t="s">
        <v>54</v>
      </c>
      <c r="P182" s="9" t="s">
        <v>53</v>
      </c>
      <c r="Q182" s="11">
        <f>SUM(S182:X182)</f>
        <v>7796090.7300000004</v>
      </c>
      <c r="R182" s="11">
        <v>0</v>
      </c>
      <c r="S182" s="11">
        <v>7796090.7300000004</v>
      </c>
      <c r="T182" s="11">
        <v>0</v>
      </c>
      <c r="U182" s="9" t="s">
        <v>50</v>
      </c>
      <c r="V182" s="11">
        <v>0</v>
      </c>
      <c r="W182" s="11"/>
      <c r="X182" s="9" t="s">
        <v>55</v>
      </c>
      <c r="Y182" s="11"/>
      <c r="Z182" s="11">
        <v>0</v>
      </c>
      <c r="AA182" s="9" t="s">
        <v>50</v>
      </c>
      <c r="AB182" s="11">
        <v>0</v>
      </c>
      <c r="AC182" s="11">
        <v>0</v>
      </c>
      <c r="AD182" s="9" t="s">
        <v>50</v>
      </c>
      <c r="AE182" s="11">
        <v>0</v>
      </c>
      <c r="AF182" s="9">
        <v>0</v>
      </c>
      <c r="AG182" s="9" t="s">
        <v>50</v>
      </c>
      <c r="AH182" s="11">
        <v>0</v>
      </c>
      <c r="AI182" s="11">
        <v>0</v>
      </c>
      <c r="AJ182" s="9" t="s">
        <v>50</v>
      </c>
      <c r="AK182" s="11">
        <v>0</v>
      </c>
      <c r="AL182" s="11">
        <v>0</v>
      </c>
      <c r="AM182" s="10" t="s">
        <v>53</v>
      </c>
      <c r="AN182" s="9" t="s">
        <v>53</v>
      </c>
      <c r="AO182" s="10" t="s">
        <v>53</v>
      </c>
      <c r="AP182" s="9" t="s">
        <v>53</v>
      </c>
    </row>
    <row r="183" spans="1:42" x14ac:dyDescent="0.25">
      <c r="A183" s="9" t="s">
        <v>609</v>
      </c>
      <c r="B183" s="10" t="s">
        <v>610</v>
      </c>
      <c r="C183" s="9" t="s">
        <v>47</v>
      </c>
      <c r="D183" s="9" t="s">
        <v>48</v>
      </c>
      <c r="E183" s="9" t="s">
        <v>49</v>
      </c>
      <c r="F183" s="9" t="s">
        <v>711</v>
      </c>
      <c r="G183" s="9" t="s">
        <v>51</v>
      </c>
      <c r="H183" s="9" t="s">
        <v>611</v>
      </c>
      <c r="I183" s="11" t="s">
        <v>53</v>
      </c>
      <c r="J183" s="11" t="s">
        <v>53</v>
      </c>
      <c r="K183" s="11" t="s">
        <v>53</v>
      </c>
      <c r="L183" s="11" t="s">
        <v>53</v>
      </c>
      <c r="M183" s="11">
        <v>0</v>
      </c>
      <c r="N183" s="9" t="s">
        <v>53</v>
      </c>
      <c r="O183" s="9" t="s">
        <v>54</v>
      </c>
      <c r="P183" s="9" t="s">
        <v>53</v>
      </c>
      <c r="Q183" s="11">
        <f>SUM(S183:AL183)</f>
        <v>88142495.603200048</v>
      </c>
      <c r="R183" s="11">
        <v>0</v>
      </c>
      <c r="S183" s="11">
        <v>70791083.027500048</v>
      </c>
      <c r="T183" s="11">
        <v>0</v>
      </c>
      <c r="U183" s="9" t="s">
        <v>50</v>
      </c>
      <c r="V183" s="11">
        <v>0</v>
      </c>
      <c r="W183" s="11">
        <v>14958114.289399998</v>
      </c>
      <c r="X183" s="9" t="s">
        <v>55</v>
      </c>
      <c r="Y183" s="11">
        <v>2393298.2863000003</v>
      </c>
      <c r="Z183" s="11">
        <v>0</v>
      </c>
      <c r="AA183" s="9" t="s">
        <v>50</v>
      </c>
      <c r="AB183" s="11">
        <v>0</v>
      </c>
      <c r="AC183" s="11">
        <v>0</v>
      </c>
      <c r="AD183" s="9" t="s">
        <v>50</v>
      </c>
      <c r="AE183" s="11">
        <v>0</v>
      </c>
      <c r="AF183" s="9">
        <v>0</v>
      </c>
      <c r="AG183" s="9" t="s">
        <v>50</v>
      </c>
      <c r="AH183" s="11">
        <v>0</v>
      </c>
      <c r="AI183" s="11">
        <v>0</v>
      </c>
      <c r="AJ183" s="9" t="s">
        <v>50</v>
      </c>
      <c r="AK183" s="11">
        <v>0</v>
      </c>
      <c r="AL183" s="11">
        <v>0</v>
      </c>
      <c r="AM183" s="10" t="s">
        <v>53</v>
      </c>
      <c r="AN183" s="9" t="s">
        <v>53</v>
      </c>
      <c r="AO183" s="10" t="s">
        <v>53</v>
      </c>
      <c r="AP183" s="9" t="s">
        <v>53</v>
      </c>
    </row>
    <row r="184" spans="1:42" x14ac:dyDescent="0.25">
      <c r="A184" s="9" t="s">
        <v>612</v>
      </c>
      <c r="B184" s="10" t="s">
        <v>610</v>
      </c>
      <c r="C184" s="9" t="s">
        <v>47</v>
      </c>
      <c r="D184" s="9" t="s">
        <v>48</v>
      </c>
      <c r="E184" s="9" t="s">
        <v>49</v>
      </c>
      <c r="F184" s="9" t="s">
        <v>711</v>
      </c>
      <c r="G184" s="9" t="s">
        <v>57</v>
      </c>
      <c r="H184" s="9" t="s">
        <v>53</v>
      </c>
      <c r="I184" s="11" t="s">
        <v>613</v>
      </c>
      <c r="J184" s="11" t="s">
        <v>53</v>
      </c>
      <c r="K184" s="11" t="s">
        <v>614</v>
      </c>
      <c r="L184" s="11" t="s">
        <v>610</v>
      </c>
      <c r="M184" s="11">
        <v>412717.39</v>
      </c>
      <c r="N184" s="9" t="s">
        <v>61</v>
      </c>
      <c r="O184" s="9" t="s">
        <v>615</v>
      </c>
      <c r="P184" s="9" t="s">
        <v>616</v>
      </c>
      <c r="Q184" s="11">
        <f>SUM(S184:AL184)</f>
        <v>-197078</v>
      </c>
      <c r="R184" s="11">
        <v>0</v>
      </c>
      <c r="S184" s="11">
        <v>-197078</v>
      </c>
      <c r="T184" s="11">
        <v>0</v>
      </c>
      <c r="U184" s="9" t="s">
        <v>50</v>
      </c>
      <c r="V184" s="11">
        <v>0</v>
      </c>
      <c r="W184" s="11">
        <v>0</v>
      </c>
      <c r="X184" s="9" t="s">
        <v>50</v>
      </c>
      <c r="Y184" s="11">
        <v>0</v>
      </c>
      <c r="Z184" s="11">
        <v>0</v>
      </c>
      <c r="AA184" s="9" t="s">
        <v>50</v>
      </c>
      <c r="AB184" s="11">
        <v>0</v>
      </c>
      <c r="AC184" s="11">
        <v>0</v>
      </c>
      <c r="AD184" s="9" t="s">
        <v>50</v>
      </c>
      <c r="AE184" s="11">
        <v>0</v>
      </c>
      <c r="AF184" s="9">
        <v>0</v>
      </c>
      <c r="AG184" s="9" t="s">
        <v>50</v>
      </c>
      <c r="AH184" s="11">
        <v>0</v>
      </c>
      <c r="AI184" s="11">
        <v>0</v>
      </c>
      <c r="AJ184" s="9" t="s">
        <v>50</v>
      </c>
      <c r="AK184" s="11">
        <v>0</v>
      </c>
      <c r="AL184" s="11">
        <v>0</v>
      </c>
      <c r="AM184" s="10" t="s">
        <v>53</v>
      </c>
      <c r="AN184" s="9" t="s">
        <v>53</v>
      </c>
      <c r="AO184" s="10" t="s">
        <v>53</v>
      </c>
      <c r="AP184" s="9" t="s">
        <v>53</v>
      </c>
    </row>
    <row r="185" spans="1:42" x14ac:dyDescent="0.25">
      <c r="A185" s="9" t="s">
        <v>609</v>
      </c>
      <c r="B185" s="10" t="s">
        <v>610</v>
      </c>
      <c r="C185" s="9" t="s">
        <v>47</v>
      </c>
      <c r="D185" s="9" t="s">
        <v>65</v>
      </c>
      <c r="E185" s="9" t="s">
        <v>796</v>
      </c>
      <c r="F185" s="9" t="s">
        <v>1196</v>
      </c>
      <c r="G185" s="9" t="s">
        <v>51</v>
      </c>
      <c r="H185" s="9" t="s">
        <v>1229</v>
      </c>
      <c r="I185" s="11" t="s">
        <v>53</v>
      </c>
      <c r="J185" s="11" t="s">
        <v>53</v>
      </c>
      <c r="K185" s="11" t="s">
        <v>53</v>
      </c>
      <c r="L185" s="11" t="s">
        <v>53</v>
      </c>
      <c r="M185" s="11">
        <v>0</v>
      </c>
      <c r="N185" s="9" t="s">
        <v>53</v>
      </c>
      <c r="O185" s="9" t="s">
        <v>54</v>
      </c>
      <c r="P185" s="9" t="s">
        <v>53</v>
      </c>
      <c r="Q185" s="11">
        <f>SUM(S185:X185)</f>
        <v>38732075.469999999</v>
      </c>
      <c r="R185" s="11">
        <v>0</v>
      </c>
      <c r="S185" s="11">
        <f>38858075.47-126000</f>
        <v>38732075.469999999</v>
      </c>
      <c r="T185" s="11">
        <v>0</v>
      </c>
      <c r="U185" s="9" t="s">
        <v>50</v>
      </c>
      <c r="V185" s="11">
        <v>0</v>
      </c>
      <c r="W185" s="11"/>
      <c r="X185" s="9" t="s">
        <v>55</v>
      </c>
      <c r="Y185" s="11"/>
      <c r="Z185" s="11">
        <v>0</v>
      </c>
      <c r="AA185" s="9" t="s">
        <v>50</v>
      </c>
      <c r="AB185" s="11">
        <v>0</v>
      </c>
      <c r="AC185" s="11">
        <v>0</v>
      </c>
      <c r="AD185" s="9" t="s">
        <v>50</v>
      </c>
      <c r="AE185" s="11">
        <v>0</v>
      </c>
      <c r="AF185" s="9">
        <v>0</v>
      </c>
      <c r="AG185" s="9" t="s">
        <v>50</v>
      </c>
      <c r="AH185" s="11">
        <v>0</v>
      </c>
      <c r="AI185" s="11">
        <v>0</v>
      </c>
      <c r="AJ185" s="9" t="s">
        <v>50</v>
      </c>
      <c r="AK185" s="11">
        <v>0</v>
      </c>
      <c r="AL185" s="11">
        <v>0</v>
      </c>
      <c r="AM185" s="10" t="s">
        <v>53</v>
      </c>
      <c r="AN185" s="9" t="s">
        <v>53</v>
      </c>
      <c r="AO185" s="10" t="s">
        <v>53</v>
      </c>
      <c r="AP185" s="9" t="s">
        <v>53</v>
      </c>
    </row>
    <row r="186" spans="1:42" x14ac:dyDescent="0.25">
      <c r="A186" s="9" t="s">
        <v>617</v>
      </c>
      <c r="B186" s="10" t="s">
        <v>610</v>
      </c>
      <c r="C186" s="9" t="s">
        <v>47</v>
      </c>
      <c r="D186" s="9" t="s">
        <v>65</v>
      </c>
      <c r="E186" s="9" t="s">
        <v>66</v>
      </c>
      <c r="F186" s="9" t="s">
        <v>718</v>
      </c>
      <c r="G186" s="9" t="s">
        <v>51</v>
      </c>
      <c r="H186" s="9" t="s">
        <v>618</v>
      </c>
      <c r="I186" s="11" t="s">
        <v>53</v>
      </c>
      <c r="J186" s="11" t="s">
        <v>53</v>
      </c>
      <c r="K186" s="11" t="s">
        <v>53</v>
      </c>
      <c r="L186" s="11" t="s">
        <v>53</v>
      </c>
      <c r="M186" s="11">
        <v>0</v>
      </c>
      <c r="N186" s="9" t="s">
        <v>53</v>
      </c>
      <c r="O186" s="9" t="s">
        <v>54</v>
      </c>
      <c r="P186" s="9" t="s">
        <v>53</v>
      </c>
      <c r="Q186" s="11">
        <f t="shared" ref="Q186:Q217" si="6">SUM(S186:AL186)</f>
        <v>78842857.90290001</v>
      </c>
      <c r="R186" s="11">
        <v>0</v>
      </c>
      <c r="S186" s="11">
        <v>63984964.490000002</v>
      </c>
      <c r="T186" s="11">
        <v>0</v>
      </c>
      <c r="U186" s="9" t="s">
        <v>50</v>
      </c>
      <c r="V186" s="11">
        <v>0</v>
      </c>
      <c r="W186" s="11">
        <v>12808528.804199999</v>
      </c>
      <c r="X186" s="9" t="s">
        <v>55</v>
      </c>
      <c r="Y186" s="11">
        <v>2049364.6086999997</v>
      </c>
      <c r="Z186" s="11">
        <v>0</v>
      </c>
      <c r="AA186" s="9" t="s">
        <v>50</v>
      </c>
      <c r="AB186" s="11">
        <v>0</v>
      </c>
      <c r="AC186" s="11">
        <v>0</v>
      </c>
      <c r="AD186" s="9" t="s">
        <v>50</v>
      </c>
      <c r="AE186" s="11">
        <v>0</v>
      </c>
      <c r="AF186" s="9">
        <v>0</v>
      </c>
      <c r="AG186" s="9" t="s">
        <v>50</v>
      </c>
      <c r="AH186" s="11">
        <v>0</v>
      </c>
      <c r="AI186" s="11">
        <v>0</v>
      </c>
      <c r="AJ186" s="9" t="s">
        <v>50</v>
      </c>
      <c r="AK186" s="11">
        <v>0</v>
      </c>
      <c r="AL186" s="11">
        <v>0</v>
      </c>
      <c r="AM186" s="10" t="s">
        <v>53</v>
      </c>
      <c r="AN186" s="9" t="s">
        <v>53</v>
      </c>
      <c r="AO186" s="10" t="s">
        <v>53</v>
      </c>
      <c r="AP186" s="9" t="s">
        <v>53</v>
      </c>
    </row>
    <row r="187" spans="1:42" x14ac:dyDescent="0.25">
      <c r="A187" s="9" t="s">
        <v>619</v>
      </c>
      <c r="B187" s="10" t="s">
        <v>610</v>
      </c>
      <c r="C187" s="9" t="s">
        <v>47</v>
      </c>
      <c r="D187" s="9" t="s">
        <v>69</v>
      </c>
      <c r="E187" s="9" t="s">
        <v>70</v>
      </c>
      <c r="F187" s="9" t="s">
        <v>724</v>
      </c>
      <c r="G187" s="9" t="s">
        <v>51</v>
      </c>
      <c r="H187" s="9" t="s">
        <v>620</v>
      </c>
      <c r="I187" s="11" t="s">
        <v>53</v>
      </c>
      <c r="J187" s="11" t="s">
        <v>53</v>
      </c>
      <c r="K187" s="11" t="s">
        <v>53</v>
      </c>
      <c r="L187" s="11" t="s">
        <v>53</v>
      </c>
      <c r="M187" s="11">
        <v>0</v>
      </c>
      <c r="N187" s="9" t="s">
        <v>53</v>
      </c>
      <c r="O187" s="9" t="s">
        <v>54</v>
      </c>
      <c r="P187" s="9" t="s">
        <v>53</v>
      </c>
      <c r="Q187" s="11">
        <f t="shared" si="6"/>
        <v>106563102.7665</v>
      </c>
      <c r="R187" s="11">
        <v>0</v>
      </c>
      <c r="S187" s="11">
        <v>81090575.269999996</v>
      </c>
      <c r="T187" s="11">
        <v>0</v>
      </c>
      <c r="U187" s="9" t="s">
        <v>50</v>
      </c>
      <c r="V187" s="11">
        <v>0</v>
      </c>
      <c r="W187" s="11">
        <v>21959075.428100001</v>
      </c>
      <c r="X187" s="9" t="s">
        <v>50</v>
      </c>
      <c r="Y187" s="11">
        <v>3513452.0683999993</v>
      </c>
      <c r="Z187" s="11">
        <v>0</v>
      </c>
      <c r="AA187" s="9" t="s">
        <v>50</v>
      </c>
      <c r="AB187" s="11">
        <v>0</v>
      </c>
      <c r="AC187" s="11">
        <v>0</v>
      </c>
      <c r="AD187" s="9" t="s">
        <v>50</v>
      </c>
      <c r="AE187" s="11">
        <v>0</v>
      </c>
      <c r="AF187" s="9">
        <v>0</v>
      </c>
      <c r="AG187" s="9" t="s">
        <v>50</v>
      </c>
      <c r="AH187" s="11">
        <v>0</v>
      </c>
      <c r="AI187" s="11">
        <v>0</v>
      </c>
      <c r="AJ187" s="9" t="s">
        <v>50</v>
      </c>
      <c r="AK187" s="11">
        <v>0</v>
      </c>
      <c r="AL187" s="11">
        <v>0</v>
      </c>
      <c r="AM187" s="10" t="s">
        <v>53</v>
      </c>
      <c r="AN187" s="9" t="s">
        <v>53</v>
      </c>
      <c r="AO187" s="10" t="s">
        <v>53</v>
      </c>
      <c r="AP187" s="9" t="s">
        <v>53</v>
      </c>
    </row>
    <row r="188" spans="1:42" x14ac:dyDescent="0.25">
      <c r="A188" s="9" t="s">
        <v>621</v>
      </c>
      <c r="B188" s="10" t="s">
        <v>610</v>
      </c>
      <c r="C188" s="9" t="s">
        <v>47</v>
      </c>
      <c r="D188" s="9" t="s">
        <v>69</v>
      </c>
      <c r="E188" s="9" t="s">
        <v>70</v>
      </c>
      <c r="F188" s="9" t="s">
        <v>724</v>
      </c>
      <c r="G188" s="9" t="s">
        <v>57</v>
      </c>
      <c r="H188" s="9" t="s">
        <v>53</v>
      </c>
      <c r="I188" s="11" t="s">
        <v>622</v>
      </c>
      <c r="J188" s="11" t="s">
        <v>53</v>
      </c>
      <c r="K188" s="11" t="s">
        <v>623</v>
      </c>
      <c r="L188" s="11" t="s">
        <v>624</v>
      </c>
      <c r="M188" s="11">
        <v>58712.5</v>
      </c>
      <c r="N188" s="9" t="s">
        <v>61</v>
      </c>
      <c r="O188" s="9" t="s">
        <v>625</v>
      </c>
      <c r="P188" s="9" t="s">
        <v>626</v>
      </c>
      <c r="Q188" s="11">
        <f t="shared" si="6"/>
        <v>-101700</v>
      </c>
      <c r="R188" s="11">
        <v>0</v>
      </c>
      <c r="S188" s="11">
        <v>-101700</v>
      </c>
      <c r="T188" s="11">
        <v>0</v>
      </c>
      <c r="U188" s="9" t="s">
        <v>50</v>
      </c>
      <c r="V188" s="11">
        <v>0</v>
      </c>
      <c r="W188" s="11">
        <v>0</v>
      </c>
      <c r="X188" s="9" t="s">
        <v>50</v>
      </c>
      <c r="Y188" s="11">
        <v>0</v>
      </c>
      <c r="Z188" s="11">
        <v>0</v>
      </c>
      <c r="AA188" s="9" t="s">
        <v>50</v>
      </c>
      <c r="AB188" s="11">
        <v>0</v>
      </c>
      <c r="AC188" s="11">
        <v>0</v>
      </c>
      <c r="AD188" s="9" t="s">
        <v>50</v>
      </c>
      <c r="AE188" s="11">
        <v>0</v>
      </c>
      <c r="AF188" s="9">
        <v>0</v>
      </c>
      <c r="AG188" s="9" t="s">
        <v>50</v>
      </c>
      <c r="AH188" s="11">
        <v>0</v>
      </c>
      <c r="AI188" s="11">
        <v>0</v>
      </c>
      <c r="AJ188" s="9" t="s">
        <v>50</v>
      </c>
      <c r="AK188" s="11">
        <v>0</v>
      </c>
      <c r="AL188" s="11">
        <v>0</v>
      </c>
      <c r="AM188" s="10" t="s">
        <v>53</v>
      </c>
      <c r="AN188" s="9" t="s">
        <v>53</v>
      </c>
      <c r="AO188" s="10" t="s">
        <v>53</v>
      </c>
      <c r="AP188" s="9" t="s">
        <v>53</v>
      </c>
    </row>
    <row r="189" spans="1:42" x14ac:dyDescent="0.25">
      <c r="A189" s="9" t="s">
        <v>627</v>
      </c>
      <c r="B189" s="10" t="s">
        <v>610</v>
      </c>
      <c r="C189" s="9" t="s">
        <v>47</v>
      </c>
      <c r="D189" s="9" t="s">
        <v>79</v>
      </c>
      <c r="E189" s="9" t="s">
        <v>80</v>
      </c>
      <c r="F189" s="9" t="s">
        <v>732</v>
      </c>
      <c r="G189" s="9" t="s">
        <v>51</v>
      </c>
      <c r="H189" s="9" t="s">
        <v>628</v>
      </c>
      <c r="I189" s="11" t="s">
        <v>53</v>
      </c>
      <c r="J189" s="11" t="s">
        <v>53</v>
      </c>
      <c r="K189" s="11" t="s">
        <v>53</v>
      </c>
      <c r="L189" s="11" t="s">
        <v>53</v>
      </c>
      <c r="M189" s="11">
        <v>0</v>
      </c>
      <c r="N189" s="9" t="s">
        <v>53</v>
      </c>
      <c r="O189" s="9" t="s">
        <v>54</v>
      </c>
      <c r="P189" s="9" t="s">
        <v>53</v>
      </c>
      <c r="Q189" s="11">
        <f t="shared" si="6"/>
        <v>45701323.647600003</v>
      </c>
      <c r="R189" s="11">
        <v>0</v>
      </c>
      <c r="S189" s="11">
        <v>35233885.75</v>
      </c>
      <c r="T189" s="11">
        <v>0</v>
      </c>
      <c r="U189" s="9" t="s">
        <v>50</v>
      </c>
      <c r="V189" s="11">
        <v>0</v>
      </c>
      <c r="W189" s="11">
        <v>9023653.3599999994</v>
      </c>
      <c r="X189" s="9" t="s">
        <v>55</v>
      </c>
      <c r="Y189" s="11">
        <v>1443784.5375999999</v>
      </c>
      <c r="Z189" s="11">
        <v>0</v>
      </c>
      <c r="AA189" s="9" t="s">
        <v>50</v>
      </c>
      <c r="AB189" s="11">
        <v>0</v>
      </c>
      <c r="AC189" s="11">
        <v>0</v>
      </c>
      <c r="AD189" s="9" t="s">
        <v>50</v>
      </c>
      <c r="AE189" s="11">
        <v>0</v>
      </c>
      <c r="AF189" s="9">
        <v>0</v>
      </c>
      <c r="AG189" s="9" t="s">
        <v>50</v>
      </c>
      <c r="AH189" s="11">
        <v>0</v>
      </c>
      <c r="AI189" s="11">
        <v>0</v>
      </c>
      <c r="AJ189" s="9" t="s">
        <v>50</v>
      </c>
      <c r="AK189" s="11">
        <v>0</v>
      </c>
      <c r="AL189" s="11">
        <v>0</v>
      </c>
      <c r="AM189" s="10" t="s">
        <v>53</v>
      </c>
      <c r="AN189" s="9" t="s">
        <v>53</v>
      </c>
      <c r="AO189" s="10" t="s">
        <v>53</v>
      </c>
      <c r="AP189" s="9" t="s">
        <v>53</v>
      </c>
    </row>
    <row r="190" spans="1:42" x14ac:dyDescent="0.25">
      <c r="A190" s="9" t="s">
        <v>629</v>
      </c>
      <c r="B190" s="10" t="s">
        <v>610</v>
      </c>
      <c r="C190" s="9" t="s">
        <v>47</v>
      </c>
      <c r="D190" s="9" t="s">
        <v>79</v>
      </c>
      <c r="E190" s="9" t="s">
        <v>80</v>
      </c>
      <c r="F190" s="9" t="s">
        <v>732</v>
      </c>
      <c r="G190" s="9" t="s">
        <v>51</v>
      </c>
      <c r="H190" s="9" t="s">
        <v>630</v>
      </c>
      <c r="I190" s="11" t="s">
        <v>53</v>
      </c>
      <c r="J190" s="11" t="s">
        <v>53</v>
      </c>
      <c r="K190" s="11" t="s">
        <v>53</v>
      </c>
      <c r="L190" s="11" t="s">
        <v>53</v>
      </c>
      <c r="M190" s="11">
        <v>0</v>
      </c>
      <c r="N190" s="9" t="s">
        <v>53</v>
      </c>
      <c r="O190" s="9" t="s">
        <v>631</v>
      </c>
      <c r="P190" s="9" t="s">
        <v>632</v>
      </c>
      <c r="Q190" s="11">
        <f t="shared" si="6"/>
        <v>187745.8</v>
      </c>
      <c r="R190" s="11">
        <v>0</v>
      </c>
      <c r="S190" s="11">
        <v>187745.8</v>
      </c>
      <c r="T190" s="11">
        <v>0</v>
      </c>
      <c r="U190" s="9" t="s">
        <v>50</v>
      </c>
      <c r="V190" s="11">
        <v>0</v>
      </c>
      <c r="W190" s="11">
        <v>0</v>
      </c>
      <c r="X190" s="9" t="s">
        <v>50</v>
      </c>
      <c r="Y190" s="11">
        <v>0</v>
      </c>
      <c r="Z190" s="11">
        <v>0</v>
      </c>
      <c r="AA190" s="9" t="s">
        <v>50</v>
      </c>
      <c r="AB190" s="11">
        <v>0</v>
      </c>
      <c r="AC190" s="11">
        <v>0</v>
      </c>
      <c r="AD190" s="9" t="s">
        <v>50</v>
      </c>
      <c r="AE190" s="11">
        <v>0</v>
      </c>
      <c r="AF190" s="9">
        <v>0</v>
      </c>
      <c r="AG190" s="9" t="s">
        <v>50</v>
      </c>
      <c r="AH190" s="11">
        <v>0</v>
      </c>
      <c r="AI190" s="11">
        <v>0</v>
      </c>
      <c r="AJ190" s="9" t="s">
        <v>50</v>
      </c>
      <c r="AK190" s="11">
        <v>0</v>
      </c>
      <c r="AL190" s="11">
        <v>0</v>
      </c>
      <c r="AM190" s="10" t="s">
        <v>53</v>
      </c>
      <c r="AN190" s="9" t="s">
        <v>53</v>
      </c>
      <c r="AO190" s="10" t="s">
        <v>53</v>
      </c>
      <c r="AP190" s="9" t="s">
        <v>53</v>
      </c>
    </row>
    <row r="191" spans="1:42" x14ac:dyDescent="0.25">
      <c r="A191" s="9" t="s">
        <v>633</v>
      </c>
      <c r="B191" s="10" t="s">
        <v>610</v>
      </c>
      <c r="C191" s="9" t="s">
        <v>47</v>
      </c>
      <c r="D191" s="9" t="s">
        <v>79</v>
      </c>
      <c r="E191" s="9" t="s">
        <v>80</v>
      </c>
      <c r="F191" s="9" t="s">
        <v>732</v>
      </c>
      <c r="G191" s="9" t="s">
        <v>51</v>
      </c>
      <c r="H191" s="9" t="s">
        <v>634</v>
      </c>
      <c r="I191" s="11" t="s">
        <v>53</v>
      </c>
      <c r="J191" s="11" t="s">
        <v>53</v>
      </c>
      <c r="K191" s="11" t="s">
        <v>53</v>
      </c>
      <c r="L191" s="11" t="s">
        <v>53</v>
      </c>
      <c r="M191" s="11">
        <v>0</v>
      </c>
      <c r="N191" s="9" t="s">
        <v>53</v>
      </c>
      <c r="O191" s="9" t="s">
        <v>54</v>
      </c>
      <c r="P191" s="9" t="s">
        <v>53</v>
      </c>
      <c r="Q191" s="11">
        <f t="shared" si="6"/>
        <v>20224079.5944</v>
      </c>
      <c r="R191" s="11">
        <v>0</v>
      </c>
      <c r="S191" s="11">
        <v>14788710.99</v>
      </c>
      <c r="T191" s="11">
        <v>0</v>
      </c>
      <c r="U191" s="9" t="s">
        <v>50</v>
      </c>
      <c r="V191" s="11">
        <v>0</v>
      </c>
      <c r="W191" s="11">
        <v>4685662.59</v>
      </c>
      <c r="X191" s="9" t="s">
        <v>50</v>
      </c>
      <c r="Y191" s="11">
        <v>749706.01439999999</v>
      </c>
      <c r="Z191" s="11">
        <v>0</v>
      </c>
      <c r="AA191" s="9" t="s">
        <v>50</v>
      </c>
      <c r="AB191" s="11">
        <v>0</v>
      </c>
      <c r="AC191" s="11">
        <v>0</v>
      </c>
      <c r="AD191" s="9" t="s">
        <v>50</v>
      </c>
      <c r="AE191" s="11">
        <v>0</v>
      </c>
      <c r="AF191" s="9">
        <v>0</v>
      </c>
      <c r="AG191" s="9" t="s">
        <v>50</v>
      </c>
      <c r="AH191" s="11">
        <v>0</v>
      </c>
      <c r="AI191" s="11">
        <v>0</v>
      </c>
      <c r="AJ191" s="9" t="s">
        <v>50</v>
      </c>
      <c r="AK191" s="11">
        <v>0</v>
      </c>
      <c r="AL191" s="11">
        <v>0</v>
      </c>
      <c r="AM191" s="10" t="s">
        <v>53</v>
      </c>
      <c r="AN191" s="9" t="s">
        <v>53</v>
      </c>
      <c r="AO191" s="10" t="s">
        <v>53</v>
      </c>
      <c r="AP191" s="9" t="s">
        <v>53</v>
      </c>
    </row>
    <row r="192" spans="1:42" x14ac:dyDescent="0.25">
      <c r="A192" s="9" t="s">
        <v>635</v>
      </c>
      <c r="B192" s="10" t="s">
        <v>610</v>
      </c>
      <c r="C192" s="9" t="s">
        <v>47</v>
      </c>
      <c r="D192" s="9" t="s">
        <v>95</v>
      </c>
      <c r="E192" s="9" t="s">
        <v>96</v>
      </c>
      <c r="F192" s="9" t="s">
        <v>739</v>
      </c>
      <c r="G192" s="9" t="s">
        <v>51</v>
      </c>
      <c r="H192" s="9" t="s">
        <v>636</v>
      </c>
      <c r="I192" s="11" t="s">
        <v>53</v>
      </c>
      <c r="J192" s="11" t="s">
        <v>53</v>
      </c>
      <c r="K192" s="11" t="s">
        <v>53</v>
      </c>
      <c r="L192" s="11" t="s">
        <v>53</v>
      </c>
      <c r="M192" s="11">
        <v>0</v>
      </c>
      <c r="N192" s="9" t="s">
        <v>53</v>
      </c>
      <c r="O192" s="9" t="s">
        <v>54</v>
      </c>
      <c r="P192" s="9" t="s">
        <v>53</v>
      </c>
      <c r="Q192" s="11">
        <f t="shared" si="6"/>
        <v>60627426.535899997</v>
      </c>
      <c r="R192" s="11">
        <v>0</v>
      </c>
      <c r="S192" s="11">
        <v>44521470.619999997</v>
      </c>
      <c r="T192" s="11">
        <v>0</v>
      </c>
      <c r="U192" s="9" t="s">
        <v>50</v>
      </c>
      <c r="V192" s="11">
        <v>0</v>
      </c>
      <c r="W192" s="11">
        <v>13884444.755099999</v>
      </c>
      <c r="X192" s="9" t="s">
        <v>55</v>
      </c>
      <c r="Y192" s="11">
        <v>2221511.1608000007</v>
      </c>
      <c r="Z192" s="11">
        <v>0</v>
      </c>
      <c r="AA192" s="9" t="s">
        <v>50</v>
      </c>
      <c r="AB192" s="11">
        <v>0</v>
      </c>
      <c r="AC192" s="11">
        <v>0</v>
      </c>
      <c r="AD192" s="9" t="s">
        <v>50</v>
      </c>
      <c r="AE192" s="11">
        <v>0</v>
      </c>
      <c r="AF192" s="9">
        <v>0</v>
      </c>
      <c r="AG192" s="9" t="s">
        <v>50</v>
      </c>
      <c r="AH192" s="11">
        <v>0</v>
      </c>
      <c r="AI192" s="11">
        <v>0</v>
      </c>
      <c r="AJ192" s="9" t="s">
        <v>50</v>
      </c>
      <c r="AK192" s="11">
        <v>0</v>
      </c>
      <c r="AL192" s="11">
        <v>0</v>
      </c>
      <c r="AM192" s="10" t="s">
        <v>53</v>
      </c>
      <c r="AN192" s="9" t="s">
        <v>53</v>
      </c>
      <c r="AO192" s="10" t="s">
        <v>53</v>
      </c>
      <c r="AP192" s="9" t="s">
        <v>53</v>
      </c>
    </row>
    <row r="193" spans="1:42" x14ac:dyDescent="0.25">
      <c r="A193" s="9" t="s">
        <v>637</v>
      </c>
      <c r="B193" s="10" t="s">
        <v>610</v>
      </c>
      <c r="C193" s="9" t="s">
        <v>47</v>
      </c>
      <c r="D193" s="9" t="s">
        <v>105</v>
      </c>
      <c r="E193" s="9" t="s">
        <v>106</v>
      </c>
      <c r="F193" s="9" t="s">
        <v>782</v>
      </c>
      <c r="G193" s="9" t="s">
        <v>51</v>
      </c>
      <c r="H193" s="9" t="s">
        <v>638</v>
      </c>
      <c r="I193" s="11" t="s">
        <v>53</v>
      </c>
      <c r="J193" s="11" t="s">
        <v>53</v>
      </c>
      <c r="K193" s="11" t="s">
        <v>53</v>
      </c>
      <c r="L193" s="11" t="s">
        <v>53</v>
      </c>
      <c r="M193" s="11">
        <v>0</v>
      </c>
      <c r="N193" s="9" t="s">
        <v>53</v>
      </c>
      <c r="O193" s="9" t="s">
        <v>54</v>
      </c>
      <c r="P193" s="9" t="s">
        <v>53</v>
      </c>
      <c r="Q193" s="11">
        <f t="shared" si="6"/>
        <v>5196876.9655999998</v>
      </c>
      <c r="R193" s="11">
        <v>0</v>
      </c>
      <c r="S193" s="11">
        <v>4204419.9648000002</v>
      </c>
      <c r="T193" s="11">
        <v>0</v>
      </c>
      <c r="U193" s="9" t="s">
        <v>50</v>
      </c>
      <c r="V193" s="11">
        <v>0</v>
      </c>
      <c r="W193" s="11">
        <v>855566.38000000012</v>
      </c>
      <c r="X193" s="9" t="s">
        <v>55</v>
      </c>
      <c r="Y193" s="11">
        <v>136890.6208</v>
      </c>
      <c r="Z193" s="11">
        <v>0</v>
      </c>
      <c r="AA193" s="9" t="s">
        <v>50</v>
      </c>
      <c r="AB193" s="11">
        <v>0</v>
      </c>
      <c r="AC193" s="11">
        <v>0</v>
      </c>
      <c r="AD193" s="9" t="s">
        <v>50</v>
      </c>
      <c r="AE193" s="11">
        <v>0</v>
      </c>
      <c r="AF193" s="9">
        <v>0</v>
      </c>
      <c r="AG193" s="9" t="s">
        <v>50</v>
      </c>
      <c r="AH193" s="11">
        <v>0</v>
      </c>
      <c r="AI193" s="11">
        <v>0</v>
      </c>
      <c r="AJ193" s="9" t="s">
        <v>50</v>
      </c>
      <c r="AK193" s="11">
        <v>0</v>
      </c>
      <c r="AL193" s="11">
        <v>0</v>
      </c>
      <c r="AM193" s="10" t="s">
        <v>53</v>
      </c>
      <c r="AN193" s="9" t="s">
        <v>53</v>
      </c>
      <c r="AO193" s="10" t="s">
        <v>53</v>
      </c>
      <c r="AP193" s="9" t="s">
        <v>53</v>
      </c>
    </row>
    <row r="194" spans="1:42" x14ac:dyDescent="0.25">
      <c r="A194" s="9" t="s">
        <v>639</v>
      </c>
      <c r="B194" s="10" t="s">
        <v>610</v>
      </c>
      <c r="C194" s="9" t="s">
        <v>47</v>
      </c>
      <c r="D194" s="9" t="s">
        <v>105</v>
      </c>
      <c r="E194" s="9" t="s">
        <v>106</v>
      </c>
      <c r="F194" s="9" t="s">
        <v>782</v>
      </c>
      <c r="G194" s="9" t="s">
        <v>51</v>
      </c>
      <c r="H194" s="9" t="s">
        <v>640</v>
      </c>
      <c r="I194" s="11" t="s">
        <v>53</v>
      </c>
      <c r="J194" s="11" t="s">
        <v>53</v>
      </c>
      <c r="K194" s="11" t="s">
        <v>53</v>
      </c>
      <c r="L194" s="11" t="s">
        <v>53</v>
      </c>
      <c r="M194" s="11">
        <v>0</v>
      </c>
      <c r="N194" s="9" t="s">
        <v>53</v>
      </c>
      <c r="O194" s="9" t="s">
        <v>170</v>
      </c>
      <c r="P194" s="9" t="s">
        <v>641</v>
      </c>
      <c r="Q194" s="11">
        <f t="shared" si="6"/>
        <v>329061.07</v>
      </c>
      <c r="R194" s="11">
        <v>0</v>
      </c>
      <c r="S194" s="11">
        <v>329061.07</v>
      </c>
      <c r="T194" s="11">
        <v>0</v>
      </c>
      <c r="U194" s="9" t="s">
        <v>50</v>
      </c>
      <c r="V194" s="11">
        <v>0</v>
      </c>
      <c r="W194" s="11">
        <v>0</v>
      </c>
      <c r="X194" s="9" t="s">
        <v>50</v>
      </c>
      <c r="Y194" s="11">
        <v>0</v>
      </c>
      <c r="Z194" s="11">
        <v>0</v>
      </c>
      <c r="AA194" s="9" t="s">
        <v>50</v>
      </c>
      <c r="AB194" s="11">
        <v>0</v>
      </c>
      <c r="AC194" s="11">
        <v>0</v>
      </c>
      <c r="AD194" s="9" t="s">
        <v>50</v>
      </c>
      <c r="AE194" s="11">
        <v>0</v>
      </c>
      <c r="AF194" s="9">
        <v>0</v>
      </c>
      <c r="AG194" s="9" t="s">
        <v>50</v>
      </c>
      <c r="AH194" s="11">
        <v>0</v>
      </c>
      <c r="AI194" s="11">
        <v>0</v>
      </c>
      <c r="AJ194" s="9" t="s">
        <v>50</v>
      </c>
      <c r="AK194" s="11">
        <v>0</v>
      </c>
      <c r="AL194" s="11">
        <v>0</v>
      </c>
      <c r="AM194" s="10" t="s">
        <v>53</v>
      </c>
      <c r="AN194" s="9" t="s">
        <v>53</v>
      </c>
      <c r="AO194" s="10" t="s">
        <v>53</v>
      </c>
      <c r="AP194" s="9" t="s">
        <v>53</v>
      </c>
    </row>
    <row r="195" spans="1:42" x14ac:dyDescent="0.25">
      <c r="A195" s="9" t="s">
        <v>642</v>
      </c>
      <c r="B195" s="10" t="s">
        <v>610</v>
      </c>
      <c r="C195" s="9" t="s">
        <v>47</v>
      </c>
      <c r="D195" s="9" t="s">
        <v>105</v>
      </c>
      <c r="E195" s="9" t="s">
        <v>106</v>
      </c>
      <c r="F195" s="9" t="s">
        <v>782</v>
      </c>
      <c r="G195" s="9" t="s">
        <v>51</v>
      </c>
      <c r="H195" s="9" t="s">
        <v>643</v>
      </c>
      <c r="I195" s="11" t="s">
        <v>53</v>
      </c>
      <c r="J195" s="11" t="s">
        <v>53</v>
      </c>
      <c r="K195" s="11" t="s">
        <v>53</v>
      </c>
      <c r="L195" s="11" t="s">
        <v>53</v>
      </c>
      <c r="M195" s="11">
        <v>0</v>
      </c>
      <c r="N195" s="9" t="s">
        <v>53</v>
      </c>
      <c r="O195" s="9" t="s">
        <v>54</v>
      </c>
      <c r="P195" s="9" t="s">
        <v>53</v>
      </c>
      <c r="Q195" s="11">
        <f t="shared" si="6"/>
        <v>37909382.524399996</v>
      </c>
      <c r="R195" s="11">
        <v>0</v>
      </c>
      <c r="S195" s="11">
        <f>31407570.9355+351725.38</f>
        <v>31759296.315499999</v>
      </c>
      <c r="T195" s="11">
        <v>0</v>
      </c>
      <c r="U195" s="9" t="s">
        <v>50</v>
      </c>
      <c r="V195" s="11">
        <v>0</v>
      </c>
      <c r="W195" s="11">
        <v>5301798.4559999984</v>
      </c>
      <c r="X195" s="9" t="s">
        <v>50</v>
      </c>
      <c r="Y195" s="11">
        <v>848287.75289999973</v>
      </c>
      <c r="Z195" s="11">
        <v>0</v>
      </c>
      <c r="AA195" s="9" t="s">
        <v>50</v>
      </c>
      <c r="AB195" s="11">
        <v>0</v>
      </c>
      <c r="AC195" s="11">
        <v>0</v>
      </c>
      <c r="AD195" s="9" t="s">
        <v>50</v>
      </c>
      <c r="AE195" s="11">
        <v>0</v>
      </c>
      <c r="AF195" s="9">
        <v>0</v>
      </c>
      <c r="AG195" s="9" t="s">
        <v>50</v>
      </c>
      <c r="AH195" s="11">
        <v>0</v>
      </c>
      <c r="AI195" s="11">
        <v>0</v>
      </c>
      <c r="AJ195" s="9" t="s">
        <v>50</v>
      </c>
      <c r="AK195" s="11">
        <v>0</v>
      </c>
      <c r="AL195" s="11">
        <v>0</v>
      </c>
      <c r="AM195" s="10" t="s">
        <v>53</v>
      </c>
      <c r="AN195" s="9" t="s">
        <v>53</v>
      </c>
      <c r="AO195" s="10" t="s">
        <v>53</v>
      </c>
      <c r="AP195" s="9" t="s">
        <v>53</v>
      </c>
    </row>
    <row r="196" spans="1:42" x14ac:dyDescent="0.25">
      <c r="A196" s="9" t="s">
        <v>644</v>
      </c>
      <c r="B196" s="10" t="s">
        <v>610</v>
      </c>
      <c r="C196" s="9" t="s">
        <v>47</v>
      </c>
      <c r="D196" s="9" t="s">
        <v>105</v>
      </c>
      <c r="E196" s="9" t="s">
        <v>106</v>
      </c>
      <c r="F196" s="9" t="s">
        <v>782</v>
      </c>
      <c r="G196" s="9" t="s">
        <v>51</v>
      </c>
      <c r="H196" s="9" t="s">
        <v>645</v>
      </c>
      <c r="I196" s="11" t="s">
        <v>53</v>
      </c>
      <c r="J196" s="11" t="s">
        <v>53</v>
      </c>
      <c r="K196" s="11" t="s">
        <v>53</v>
      </c>
      <c r="L196" s="11" t="s">
        <v>53</v>
      </c>
      <c r="M196" s="11">
        <v>0</v>
      </c>
      <c r="N196" s="9" t="s">
        <v>53</v>
      </c>
      <c r="O196" s="9" t="s">
        <v>170</v>
      </c>
      <c r="P196" s="9" t="s">
        <v>646</v>
      </c>
      <c r="Q196" s="11">
        <f t="shared" si="6"/>
        <v>123356.38860000001</v>
      </c>
      <c r="R196" s="11">
        <v>0</v>
      </c>
      <c r="S196" s="11">
        <v>123356.38860000001</v>
      </c>
      <c r="T196" s="11">
        <v>0</v>
      </c>
      <c r="U196" s="9" t="s">
        <v>50</v>
      </c>
      <c r="V196" s="11">
        <v>0</v>
      </c>
      <c r="W196" s="11">
        <v>0</v>
      </c>
      <c r="X196" s="9" t="s">
        <v>50</v>
      </c>
      <c r="Y196" s="11">
        <v>0</v>
      </c>
      <c r="Z196" s="11">
        <v>0</v>
      </c>
      <c r="AA196" s="9" t="s">
        <v>50</v>
      </c>
      <c r="AB196" s="11">
        <v>0</v>
      </c>
      <c r="AC196" s="11">
        <v>0</v>
      </c>
      <c r="AD196" s="9" t="s">
        <v>50</v>
      </c>
      <c r="AE196" s="11">
        <v>0</v>
      </c>
      <c r="AF196" s="9">
        <v>0</v>
      </c>
      <c r="AG196" s="9" t="s">
        <v>50</v>
      </c>
      <c r="AH196" s="11">
        <v>0</v>
      </c>
      <c r="AI196" s="11">
        <v>0</v>
      </c>
      <c r="AJ196" s="9" t="s">
        <v>50</v>
      </c>
      <c r="AK196" s="11">
        <v>0</v>
      </c>
      <c r="AL196" s="11">
        <v>0</v>
      </c>
      <c r="AM196" s="10" t="s">
        <v>53</v>
      </c>
      <c r="AN196" s="9" t="s">
        <v>53</v>
      </c>
      <c r="AO196" s="10" t="s">
        <v>53</v>
      </c>
      <c r="AP196" s="9" t="s">
        <v>53</v>
      </c>
    </row>
    <row r="197" spans="1:42" x14ac:dyDescent="0.25">
      <c r="A197" s="9" t="s">
        <v>647</v>
      </c>
      <c r="B197" s="10" t="s">
        <v>610</v>
      </c>
      <c r="C197" s="9" t="s">
        <v>47</v>
      </c>
      <c r="D197" s="9" t="s">
        <v>105</v>
      </c>
      <c r="E197" s="9" t="s">
        <v>106</v>
      </c>
      <c r="F197" s="9" t="s">
        <v>782</v>
      </c>
      <c r="G197" s="9" t="s">
        <v>51</v>
      </c>
      <c r="H197" s="9" t="s">
        <v>648</v>
      </c>
      <c r="I197" s="11" t="s">
        <v>53</v>
      </c>
      <c r="J197" s="11" t="s">
        <v>53</v>
      </c>
      <c r="K197" s="11" t="s">
        <v>53</v>
      </c>
      <c r="L197" s="11" t="s">
        <v>53</v>
      </c>
      <c r="M197" s="11">
        <v>0</v>
      </c>
      <c r="N197" s="9" t="s">
        <v>53</v>
      </c>
      <c r="O197" s="9" t="s">
        <v>54</v>
      </c>
      <c r="P197" s="9" t="s">
        <v>53</v>
      </c>
      <c r="Q197" s="11">
        <f t="shared" si="6"/>
        <v>9318904.4323499985</v>
      </c>
      <c r="R197" s="11">
        <v>0</v>
      </c>
      <c r="S197" s="11">
        <v>7093739.0259499988</v>
      </c>
      <c r="T197" s="11">
        <v>0</v>
      </c>
      <c r="U197" s="9" t="s">
        <v>50</v>
      </c>
      <c r="V197" s="11">
        <v>0</v>
      </c>
      <c r="W197" s="11">
        <v>1918246.04</v>
      </c>
      <c r="X197" s="9" t="s">
        <v>50</v>
      </c>
      <c r="Y197" s="11">
        <v>306919.36639999994</v>
      </c>
      <c r="Z197" s="11">
        <v>0</v>
      </c>
      <c r="AA197" s="9" t="s">
        <v>50</v>
      </c>
      <c r="AB197" s="11">
        <v>0</v>
      </c>
      <c r="AC197" s="11">
        <v>0</v>
      </c>
      <c r="AD197" s="9" t="s">
        <v>50</v>
      </c>
      <c r="AE197" s="11">
        <v>0</v>
      </c>
      <c r="AF197" s="9">
        <v>0</v>
      </c>
      <c r="AG197" s="9" t="s">
        <v>50</v>
      </c>
      <c r="AH197" s="11">
        <v>0</v>
      </c>
      <c r="AI197" s="11">
        <v>0</v>
      </c>
      <c r="AJ197" s="9" t="s">
        <v>50</v>
      </c>
      <c r="AK197" s="11">
        <v>0</v>
      </c>
      <c r="AL197" s="11">
        <v>0</v>
      </c>
      <c r="AM197" s="10" t="s">
        <v>53</v>
      </c>
      <c r="AN197" s="9" t="s">
        <v>53</v>
      </c>
      <c r="AO197" s="10" t="s">
        <v>53</v>
      </c>
      <c r="AP197" s="9" t="s">
        <v>53</v>
      </c>
    </row>
    <row r="198" spans="1:42" x14ac:dyDescent="0.25">
      <c r="A198" s="9" t="s">
        <v>649</v>
      </c>
      <c r="B198" s="10" t="s">
        <v>610</v>
      </c>
      <c r="C198" s="9" t="s">
        <v>47</v>
      </c>
      <c r="D198" s="9" t="s">
        <v>109</v>
      </c>
      <c r="E198" s="9" t="s">
        <v>110</v>
      </c>
      <c r="F198" s="9" t="s">
        <v>751</v>
      </c>
      <c r="G198" s="9" t="s">
        <v>51</v>
      </c>
      <c r="H198" s="9" t="s">
        <v>650</v>
      </c>
      <c r="I198" s="11" t="s">
        <v>53</v>
      </c>
      <c r="J198" s="11" t="s">
        <v>53</v>
      </c>
      <c r="K198" s="11" t="s">
        <v>53</v>
      </c>
      <c r="L198" s="11" t="s">
        <v>53</v>
      </c>
      <c r="M198" s="11">
        <v>0</v>
      </c>
      <c r="N198" s="9" t="s">
        <v>53</v>
      </c>
      <c r="O198" s="9" t="s">
        <v>54</v>
      </c>
      <c r="P198" s="9" t="s">
        <v>53</v>
      </c>
      <c r="Q198" s="11">
        <f t="shared" si="6"/>
        <v>49272307.999399997</v>
      </c>
      <c r="R198" s="11">
        <v>0</v>
      </c>
      <c r="S198" s="11">
        <f>39309266.9257+0.45</f>
        <v>39309267.375700004</v>
      </c>
      <c r="T198" s="11">
        <v>0</v>
      </c>
      <c r="U198" s="9" t="s">
        <v>50</v>
      </c>
      <c r="V198" s="11">
        <v>0</v>
      </c>
      <c r="W198" s="11">
        <v>8588828.1238999981</v>
      </c>
      <c r="X198" s="9" t="s">
        <v>55</v>
      </c>
      <c r="Y198" s="11">
        <v>1374212.4998000001</v>
      </c>
      <c r="Z198" s="11">
        <v>0</v>
      </c>
      <c r="AA198" s="9" t="s">
        <v>50</v>
      </c>
      <c r="AB198" s="11">
        <v>0</v>
      </c>
      <c r="AC198" s="11">
        <v>0</v>
      </c>
      <c r="AD198" s="9" t="s">
        <v>50</v>
      </c>
      <c r="AE198" s="11">
        <v>0</v>
      </c>
      <c r="AF198" s="9">
        <v>0</v>
      </c>
      <c r="AG198" s="9" t="s">
        <v>50</v>
      </c>
      <c r="AH198" s="11">
        <v>0</v>
      </c>
      <c r="AI198" s="11">
        <v>0</v>
      </c>
      <c r="AJ198" s="9" t="s">
        <v>50</v>
      </c>
      <c r="AK198" s="11">
        <v>0</v>
      </c>
      <c r="AL198" s="11">
        <v>0</v>
      </c>
      <c r="AM198" s="10" t="s">
        <v>53</v>
      </c>
      <c r="AN198" s="9" t="s">
        <v>53</v>
      </c>
      <c r="AO198" s="10" t="s">
        <v>53</v>
      </c>
      <c r="AP198" s="9" t="s">
        <v>53</v>
      </c>
    </row>
    <row r="199" spans="1:42" x14ac:dyDescent="0.25">
      <c r="A199" s="9" t="s">
        <v>651</v>
      </c>
      <c r="B199" s="10" t="s">
        <v>610</v>
      </c>
      <c r="C199" s="9" t="s">
        <v>47</v>
      </c>
      <c r="D199" s="9" t="s">
        <v>109</v>
      </c>
      <c r="E199" s="9" t="s">
        <v>110</v>
      </c>
      <c r="F199" s="9" t="s">
        <v>751</v>
      </c>
      <c r="G199" s="9" t="s">
        <v>51</v>
      </c>
      <c r="H199" s="9" t="s">
        <v>652</v>
      </c>
      <c r="I199" s="11" t="s">
        <v>53</v>
      </c>
      <c r="J199" s="11" t="s">
        <v>53</v>
      </c>
      <c r="K199" s="11" t="s">
        <v>53</v>
      </c>
      <c r="L199" s="11" t="s">
        <v>53</v>
      </c>
      <c r="M199" s="11">
        <v>0</v>
      </c>
      <c r="N199" s="9" t="s">
        <v>53</v>
      </c>
      <c r="O199" s="9" t="s">
        <v>653</v>
      </c>
      <c r="P199" s="9" t="s">
        <v>654</v>
      </c>
      <c r="Q199" s="11">
        <f t="shared" si="6"/>
        <v>282964.2</v>
      </c>
      <c r="R199" s="11">
        <v>0</v>
      </c>
      <c r="S199" s="11">
        <v>282964.2</v>
      </c>
      <c r="T199" s="11">
        <v>0</v>
      </c>
      <c r="U199" s="9" t="s">
        <v>50</v>
      </c>
      <c r="V199" s="11">
        <v>0</v>
      </c>
      <c r="W199" s="11">
        <v>0</v>
      </c>
      <c r="X199" s="9" t="s">
        <v>50</v>
      </c>
      <c r="Y199" s="11">
        <v>0</v>
      </c>
      <c r="Z199" s="11">
        <v>0</v>
      </c>
      <c r="AA199" s="9" t="s">
        <v>50</v>
      </c>
      <c r="AB199" s="11">
        <v>0</v>
      </c>
      <c r="AC199" s="11">
        <v>0</v>
      </c>
      <c r="AD199" s="9" t="s">
        <v>50</v>
      </c>
      <c r="AE199" s="11">
        <v>0</v>
      </c>
      <c r="AF199" s="9">
        <v>0</v>
      </c>
      <c r="AG199" s="9" t="s">
        <v>50</v>
      </c>
      <c r="AH199" s="11">
        <v>0</v>
      </c>
      <c r="AI199" s="11">
        <v>0</v>
      </c>
      <c r="AJ199" s="9" t="s">
        <v>50</v>
      </c>
      <c r="AK199" s="11">
        <v>0</v>
      </c>
      <c r="AL199" s="11">
        <v>0</v>
      </c>
      <c r="AM199" s="10" t="s">
        <v>53</v>
      </c>
      <c r="AN199" s="9" t="s">
        <v>53</v>
      </c>
      <c r="AO199" s="10" t="s">
        <v>53</v>
      </c>
      <c r="AP199" s="9" t="s">
        <v>53</v>
      </c>
    </row>
    <row r="200" spans="1:42" x14ac:dyDescent="0.25">
      <c r="A200" s="9" t="s">
        <v>655</v>
      </c>
      <c r="B200" s="10" t="s">
        <v>610</v>
      </c>
      <c r="C200" s="9" t="s">
        <v>47</v>
      </c>
      <c r="D200" s="9" t="s">
        <v>109</v>
      </c>
      <c r="E200" s="9" t="s">
        <v>110</v>
      </c>
      <c r="F200" s="9" t="s">
        <v>751</v>
      </c>
      <c r="G200" s="9" t="s">
        <v>51</v>
      </c>
      <c r="H200" s="9" t="s">
        <v>656</v>
      </c>
      <c r="I200" s="11" t="s">
        <v>53</v>
      </c>
      <c r="J200" s="11" t="s">
        <v>53</v>
      </c>
      <c r="K200" s="11" t="s">
        <v>53</v>
      </c>
      <c r="L200" s="11" t="s">
        <v>53</v>
      </c>
      <c r="M200" s="11">
        <v>0</v>
      </c>
      <c r="N200" s="9" t="s">
        <v>53</v>
      </c>
      <c r="O200" s="9" t="s">
        <v>54</v>
      </c>
      <c r="P200" s="9" t="s">
        <v>53</v>
      </c>
      <c r="Q200" s="11">
        <f t="shared" si="6"/>
        <v>3944934.8528</v>
      </c>
      <c r="R200" s="11">
        <v>0</v>
      </c>
      <c r="S200" s="11">
        <v>3321723.6579999998</v>
      </c>
      <c r="T200" s="11">
        <v>0</v>
      </c>
      <c r="U200" s="9" t="s">
        <v>50</v>
      </c>
      <c r="V200" s="11">
        <v>0</v>
      </c>
      <c r="W200" s="11">
        <v>537251.03</v>
      </c>
      <c r="X200" s="9" t="s">
        <v>55</v>
      </c>
      <c r="Y200" s="11">
        <v>85960.164799999999</v>
      </c>
      <c r="Z200" s="11">
        <v>0</v>
      </c>
      <c r="AA200" s="9" t="s">
        <v>50</v>
      </c>
      <c r="AB200" s="11">
        <v>0</v>
      </c>
      <c r="AC200" s="11">
        <v>0</v>
      </c>
      <c r="AD200" s="9" t="s">
        <v>50</v>
      </c>
      <c r="AE200" s="11">
        <v>0</v>
      </c>
      <c r="AF200" s="9">
        <v>0</v>
      </c>
      <c r="AG200" s="9" t="s">
        <v>50</v>
      </c>
      <c r="AH200" s="11">
        <v>0</v>
      </c>
      <c r="AI200" s="11">
        <v>0</v>
      </c>
      <c r="AJ200" s="9" t="s">
        <v>50</v>
      </c>
      <c r="AK200" s="11">
        <v>0</v>
      </c>
      <c r="AL200" s="11">
        <v>0</v>
      </c>
      <c r="AM200" s="10" t="s">
        <v>53</v>
      </c>
      <c r="AN200" s="9" t="s">
        <v>53</v>
      </c>
      <c r="AO200" s="10" t="s">
        <v>53</v>
      </c>
      <c r="AP200" s="9" t="s">
        <v>53</v>
      </c>
    </row>
    <row r="201" spans="1:42" x14ac:dyDescent="0.25">
      <c r="A201" s="9" t="s">
        <v>657</v>
      </c>
      <c r="B201" s="10" t="s">
        <v>610</v>
      </c>
      <c r="C201" s="9" t="s">
        <v>47</v>
      </c>
      <c r="D201" s="9" t="s">
        <v>117</v>
      </c>
      <c r="E201" s="9" t="s">
        <v>118</v>
      </c>
      <c r="F201" s="9" t="s">
        <v>716</v>
      </c>
      <c r="G201" s="9" t="s">
        <v>51</v>
      </c>
      <c r="H201" s="9" t="s">
        <v>658</v>
      </c>
      <c r="I201" s="11" t="s">
        <v>53</v>
      </c>
      <c r="J201" s="11" t="s">
        <v>53</v>
      </c>
      <c r="K201" s="11" t="s">
        <v>53</v>
      </c>
      <c r="L201" s="11" t="s">
        <v>53</v>
      </c>
      <c r="M201" s="11">
        <v>0</v>
      </c>
      <c r="N201" s="9" t="s">
        <v>53</v>
      </c>
      <c r="O201" s="9" t="s">
        <v>54</v>
      </c>
      <c r="P201" s="9" t="s">
        <v>53</v>
      </c>
      <c r="Q201" s="11">
        <f t="shared" si="6"/>
        <v>45410719.119100004</v>
      </c>
      <c r="R201" s="11">
        <v>0</v>
      </c>
      <c r="S201" s="11">
        <f>36713972.5031+2263698.25</f>
        <v>38977670.7531</v>
      </c>
      <c r="T201" s="11">
        <v>0</v>
      </c>
      <c r="U201" s="9" t="s">
        <v>50</v>
      </c>
      <c r="V201" s="11">
        <v>0</v>
      </c>
      <c r="W201" s="11">
        <v>5545731.3499999996</v>
      </c>
      <c r="X201" s="9" t="s">
        <v>50</v>
      </c>
      <c r="Y201" s="11">
        <v>887317.01600000018</v>
      </c>
      <c r="Z201" s="11">
        <v>0</v>
      </c>
      <c r="AA201" s="9" t="s">
        <v>50</v>
      </c>
      <c r="AB201" s="11">
        <v>0</v>
      </c>
      <c r="AC201" s="11">
        <v>0</v>
      </c>
      <c r="AD201" s="9" t="s">
        <v>50</v>
      </c>
      <c r="AE201" s="11">
        <v>0</v>
      </c>
      <c r="AF201" s="9">
        <v>0</v>
      </c>
      <c r="AG201" s="9" t="s">
        <v>50</v>
      </c>
      <c r="AH201" s="11">
        <v>0</v>
      </c>
      <c r="AI201" s="11">
        <v>0</v>
      </c>
      <c r="AJ201" s="9" t="s">
        <v>50</v>
      </c>
      <c r="AK201" s="11">
        <v>0</v>
      </c>
      <c r="AL201" s="11">
        <v>0</v>
      </c>
      <c r="AM201" s="10" t="s">
        <v>53</v>
      </c>
      <c r="AN201" s="9" t="s">
        <v>53</v>
      </c>
      <c r="AO201" s="10" t="s">
        <v>53</v>
      </c>
      <c r="AP201" s="9" t="s">
        <v>53</v>
      </c>
    </row>
    <row r="202" spans="1:42" x14ac:dyDescent="0.25">
      <c r="A202" s="9" t="s">
        <v>659</v>
      </c>
      <c r="B202" s="10" t="s">
        <v>610</v>
      </c>
      <c r="C202" s="9" t="s">
        <v>47</v>
      </c>
      <c r="D202" s="9" t="s">
        <v>117</v>
      </c>
      <c r="E202" s="9" t="s">
        <v>118</v>
      </c>
      <c r="F202" s="9" t="s">
        <v>716</v>
      </c>
      <c r="G202" s="9" t="s">
        <v>51</v>
      </c>
      <c r="H202" s="9" t="s">
        <v>660</v>
      </c>
      <c r="I202" s="11" t="s">
        <v>53</v>
      </c>
      <c r="J202" s="11" t="s">
        <v>53</v>
      </c>
      <c r="K202" s="11" t="s">
        <v>53</v>
      </c>
      <c r="L202" s="11" t="s">
        <v>53</v>
      </c>
      <c r="M202" s="11">
        <v>0</v>
      </c>
      <c r="N202" s="9" t="s">
        <v>53</v>
      </c>
      <c r="O202" s="9" t="s">
        <v>661</v>
      </c>
      <c r="P202" s="9" t="s">
        <v>662</v>
      </c>
      <c r="Q202" s="11">
        <f t="shared" si="6"/>
        <v>766467.58499999996</v>
      </c>
      <c r="R202" s="11">
        <v>0</v>
      </c>
      <c r="S202" s="11">
        <v>450135.58499999996</v>
      </c>
      <c r="T202" s="11">
        <v>272700</v>
      </c>
      <c r="U202" s="9" t="s">
        <v>55</v>
      </c>
      <c r="V202" s="11">
        <v>43632</v>
      </c>
      <c r="W202" s="11">
        <v>0</v>
      </c>
      <c r="X202" s="9" t="s">
        <v>50</v>
      </c>
      <c r="Y202" s="11">
        <v>0</v>
      </c>
      <c r="Z202" s="11">
        <v>0</v>
      </c>
      <c r="AA202" s="9" t="s">
        <v>50</v>
      </c>
      <c r="AB202" s="11">
        <v>0</v>
      </c>
      <c r="AC202" s="11">
        <v>0</v>
      </c>
      <c r="AD202" s="9" t="s">
        <v>50</v>
      </c>
      <c r="AE202" s="11">
        <v>0</v>
      </c>
      <c r="AF202" s="9">
        <v>0</v>
      </c>
      <c r="AG202" s="9" t="s">
        <v>50</v>
      </c>
      <c r="AH202" s="11">
        <v>0</v>
      </c>
      <c r="AI202" s="11">
        <v>0</v>
      </c>
      <c r="AJ202" s="9" t="s">
        <v>50</v>
      </c>
      <c r="AK202" s="11">
        <v>0</v>
      </c>
      <c r="AL202" s="11">
        <v>0</v>
      </c>
      <c r="AM202" s="10" t="s">
        <v>53</v>
      </c>
      <c r="AN202" s="9" t="s">
        <v>53</v>
      </c>
      <c r="AO202" s="10" t="s">
        <v>53</v>
      </c>
      <c r="AP202" s="9" t="s">
        <v>53</v>
      </c>
    </row>
    <row r="203" spans="1:42" x14ac:dyDescent="0.25">
      <c r="A203" s="9" t="s">
        <v>663</v>
      </c>
      <c r="B203" s="10" t="s">
        <v>610</v>
      </c>
      <c r="C203" s="9" t="s">
        <v>47</v>
      </c>
      <c r="D203" s="9" t="s">
        <v>117</v>
      </c>
      <c r="E203" s="9" t="s">
        <v>118</v>
      </c>
      <c r="F203" s="9" t="s">
        <v>716</v>
      </c>
      <c r="G203" s="9" t="s">
        <v>51</v>
      </c>
      <c r="H203" s="9" t="s">
        <v>664</v>
      </c>
      <c r="I203" s="11" t="s">
        <v>53</v>
      </c>
      <c r="J203" s="11" t="s">
        <v>53</v>
      </c>
      <c r="K203" s="11" t="s">
        <v>53</v>
      </c>
      <c r="L203" s="11" t="s">
        <v>53</v>
      </c>
      <c r="M203" s="11">
        <v>0</v>
      </c>
      <c r="N203" s="9" t="s">
        <v>53</v>
      </c>
      <c r="O203" s="9" t="s">
        <v>54</v>
      </c>
      <c r="P203" s="9" t="s">
        <v>53</v>
      </c>
      <c r="Q203" s="11">
        <f t="shared" si="6"/>
        <v>2431320.0014</v>
      </c>
      <c r="R203" s="11">
        <v>0</v>
      </c>
      <c r="S203" s="11">
        <v>1126281.6749999998</v>
      </c>
      <c r="T203" s="11">
        <v>0</v>
      </c>
      <c r="U203" s="9" t="s">
        <v>50</v>
      </c>
      <c r="V203" s="11">
        <v>0</v>
      </c>
      <c r="W203" s="11">
        <v>1125033.04</v>
      </c>
      <c r="X203" s="9" t="s">
        <v>55</v>
      </c>
      <c r="Y203" s="11">
        <v>180005.28640000001</v>
      </c>
      <c r="Z203" s="11">
        <v>0</v>
      </c>
      <c r="AA203" s="9" t="s">
        <v>50</v>
      </c>
      <c r="AB203" s="11">
        <v>0</v>
      </c>
      <c r="AC203" s="11">
        <v>0</v>
      </c>
      <c r="AD203" s="9" t="s">
        <v>50</v>
      </c>
      <c r="AE203" s="11">
        <v>0</v>
      </c>
      <c r="AF203" s="9">
        <v>0</v>
      </c>
      <c r="AG203" s="9" t="s">
        <v>50</v>
      </c>
      <c r="AH203" s="11">
        <v>0</v>
      </c>
      <c r="AI203" s="11">
        <v>0</v>
      </c>
      <c r="AJ203" s="9" t="s">
        <v>50</v>
      </c>
      <c r="AK203" s="11">
        <v>0</v>
      </c>
      <c r="AL203" s="11">
        <v>0</v>
      </c>
      <c r="AM203" s="10" t="s">
        <v>53</v>
      </c>
      <c r="AN203" s="9" t="s">
        <v>53</v>
      </c>
      <c r="AO203" s="10" t="s">
        <v>53</v>
      </c>
      <c r="AP203" s="9" t="s">
        <v>53</v>
      </c>
    </row>
    <row r="204" spans="1:42" x14ac:dyDescent="0.25">
      <c r="A204" s="9" t="s">
        <v>665</v>
      </c>
      <c r="B204" s="10" t="s">
        <v>610</v>
      </c>
      <c r="C204" s="9" t="s">
        <v>47</v>
      </c>
      <c r="D204" s="9" t="s">
        <v>403</v>
      </c>
      <c r="E204" s="9" t="s">
        <v>404</v>
      </c>
      <c r="F204" s="9" t="s">
        <v>753</v>
      </c>
      <c r="G204" s="9" t="s">
        <v>51</v>
      </c>
      <c r="H204" s="9" t="s">
        <v>666</v>
      </c>
      <c r="I204" s="11" t="s">
        <v>53</v>
      </c>
      <c r="J204" s="11" t="s">
        <v>53</v>
      </c>
      <c r="K204" s="11" t="s">
        <v>53</v>
      </c>
      <c r="L204" s="11" t="s">
        <v>53</v>
      </c>
      <c r="M204" s="11">
        <v>0</v>
      </c>
      <c r="N204" s="9" t="s">
        <v>53</v>
      </c>
      <c r="O204" s="9" t="s">
        <v>54</v>
      </c>
      <c r="P204" s="9" t="s">
        <v>53</v>
      </c>
      <c r="Q204" s="11">
        <f t="shared" si="6"/>
        <v>24237396.339499999</v>
      </c>
      <c r="R204" s="11">
        <v>0</v>
      </c>
      <c r="S204" s="11">
        <v>19855449.272500001</v>
      </c>
      <c r="T204" s="11">
        <v>0</v>
      </c>
      <c r="U204" s="9" t="s">
        <v>50</v>
      </c>
      <c r="V204" s="11">
        <v>0</v>
      </c>
      <c r="W204" s="11">
        <v>3777540.5749999993</v>
      </c>
      <c r="X204" s="9" t="s">
        <v>50</v>
      </c>
      <c r="Y204" s="11">
        <v>604406.49199999997</v>
      </c>
      <c r="Z204" s="11">
        <v>0</v>
      </c>
      <c r="AA204" s="9" t="s">
        <v>50</v>
      </c>
      <c r="AB204" s="11">
        <v>0</v>
      </c>
      <c r="AC204" s="11">
        <v>0</v>
      </c>
      <c r="AD204" s="9" t="s">
        <v>50</v>
      </c>
      <c r="AE204" s="11">
        <v>0</v>
      </c>
      <c r="AF204" s="9">
        <v>0</v>
      </c>
      <c r="AG204" s="9" t="s">
        <v>50</v>
      </c>
      <c r="AH204" s="11">
        <v>0</v>
      </c>
      <c r="AI204" s="11">
        <v>0</v>
      </c>
      <c r="AJ204" s="9" t="s">
        <v>50</v>
      </c>
      <c r="AK204" s="11">
        <v>0</v>
      </c>
      <c r="AL204" s="11">
        <v>0</v>
      </c>
      <c r="AM204" s="10" t="s">
        <v>53</v>
      </c>
      <c r="AN204" s="9" t="s">
        <v>53</v>
      </c>
      <c r="AO204" s="10" t="s">
        <v>53</v>
      </c>
      <c r="AP204" s="9" t="s">
        <v>53</v>
      </c>
    </row>
    <row r="205" spans="1:42" x14ac:dyDescent="0.25">
      <c r="A205" s="9" t="s">
        <v>667</v>
      </c>
      <c r="B205" s="10" t="s">
        <v>610</v>
      </c>
      <c r="C205" s="9" t="s">
        <v>47</v>
      </c>
      <c r="D205" s="9" t="s">
        <v>403</v>
      </c>
      <c r="E205" s="9" t="s">
        <v>404</v>
      </c>
      <c r="F205" s="9" t="s">
        <v>753</v>
      </c>
      <c r="G205" s="9" t="s">
        <v>51</v>
      </c>
      <c r="H205" s="9" t="s">
        <v>668</v>
      </c>
      <c r="I205" s="11" t="s">
        <v>53</v>
      </c>
      <c r="J205" s="11" t="s">
        <v>53</v>
      </c>
      <c r="K205" s="11" t="s">
        <v>53</v>
      </c>
      <c r="L205" s="11" t="s">
        <v>53</v>
      </c>
      <c r="M205" s="11">
        <v>0</v>
      </c>
      <c r="N205" s="9" t="s">
        <v>53</v>
      </c>
      <c r="O205" s="9" t="s">
        <v>500</v>
      </c>
      <c r="P205" s="9" t="s">
        <v>501</v>
      </c>
      <c r="Q205" s="11">
        <f t="shared" si="6"/>
        <v>307010.58</v>
      </c>
      <c r="R205" s="11">
        <v>0</v>
      </c>
      <c r="S205" s="11">
        <v>307010.58</v>
      </c>
      <c r="T205" s="11">
        <v>0</v>
      </c>
      <c r="U205" s="9" t="s">
        <v>50</v>
      </c>
      <c r="V205" s="11">
        <v>0</v>
      </c>
      <c r="W205" s="11">
        <v>0</v>
      </c>
      <c r="X205" s="9" t="s">
        <v>50</v>
      </c>
      <c r="Y205" s="11">
        <v>0</v>
      </c>
      <c r="Z205" s="11">
        <v>0</v>
      </c>
      <c r="AA205" s="9" t="s">
        <v>50</v>
      </c>
      <c r="AB205" s="11">
        <v>0</v>
      </c>
      <c r="AC205" s="11">
        <v>0</v>
      </c>
      <c r="AD205" s="9" t="s">
        <v>50</v>
      </c>
      <c r="AE205" s="11">
        <v>0</v>
      </c>
      <c r="AF205" s="9">
        <v>0</v>
      </c>
      <c r="AG205" s="9" t="s">
        <v>50</v>
      </c>
      <c r="AH205" s="11">
        <v>0</v>
      </c>
      <c r="AI205" s="11">
        <v>0</v>
      </c>
      <c r="AJ205" s="9" t="s">
        <v>50</v>
      </c>
      <c r="AK205" s="11">
        <v>0</v>
      </c>
      <c r="AL205" s="11">
        <v>0</v>
      </c>
      <c r="AM205" s="10" t="s">
        <v>53</v>
      </c>
      <c r="AN205" s="9" t="s">
        <v>53</v>
      </c>
      <c r="AO205" s="10" t="s">
        <v>53</v>
      </c>
      <c r="AP205" s="9" t="s">
        <v>53</v>
      </c>
    </row>
    <row r="206" spans="1:42" x14ac:dyDescent="0.25">
      <c r="A206" s="9" t="s">
        <v>669</v>
      </c>
      <c r="B206" s="10" t="s">
        <v>610</v>
      </c>
      <c r="C206" s="9" t="s">
        <v>47</v>
      </c>
      <c r="D206" s="9" t="s">
        <v>403</v>
      </c>
      <c r="E206" s="9" t="s">
        <v>404</v>
      </c>
      <c r="F206" s="9" t="s">
        <v>753</v>
      </c>
      <c r="G206" s="9" t="s">
        <v>51</v>
      </c>
      <c r="H206" s="9" t="s">
        <v>670</v>
      </c>
      <c r="I206" s="11" t="s">
        <v>53</v>
      </c>
      <c r="J206" s="11" t="s">
        <v>53</v>
      </c>
      <c r="K206" s="11" t="s">
        <v>53</v>
      </c>
      <c r="L206" s="11" t="s">
        <v>53</v>
      </c>
      <c r="M206" s="11">
        <v>0</v>
      </c>
      <c r="N206" s="9" t="s">
        <v>53</v>
      </c>
      <c r="O206" s="9" t="s">
        <v>54</v>
      </c>
      <c r="P206" s="9" t="s">
        <v>53</v>
      </c>
      <c r="Q206" s="11">
        <f t="shared" si="6"/>
        <v>9464237.2953500003</v>
      </c>
      <c r="R206" s="11">
        <v>0</v>
      </c>
      <c r="S206" s="11">
        <v>8418358.8377500009</v>
      </c>
      <c r="T206" s="11">
        <v>0</v>
      </c>
      <c r="U206" s="9" t="s">
        <v>50</v>
      </c>
      <c r="V206" s="11">
        <v>0</v>
      </c>
      <c r="W206" s="11">
        <v>901619.3600000001</v>
      </c>
      <c r="X206" s="9" t="s">
        <v>50</v>
      </c>
      <c r="Y206" s="11">
        <v>144259.09760000001</v>
      </c>
      <c r="Z206" s="11">
        <v>0</v>
      </c>
      <c r="AA206" s="9" t="s">
        <v>50</v>
      </c>
      <c r="AB206" s="11">
        <v>0</v>
      </c>
      <c r="AC206" s="11">
        <v>0</v>
      </c>
      <c r="AD206" s="9" t="s">
        <v>50</v>
      </c>
      <c r="AE206" s="11">
        <v>0</v>
      </c>
      <c r="AF206" s="9">
        <v>0</v>
      </c>
      <c r="AG206" s="9" t="s">
        <v>50</v>
      </c>
      <c r="AH206" s="11">
        <v>0</v>
      </c>
      <c r="AI206" s="11">
        <v>0</v>
      </c>
      <c r="AJ206" s="9" t="s">
        <v>50</v>
      </c>
      <c r="AK206" s="11">
        <v>0</v>
      </c>
      <c r="AL206" s="11">
        <v>0</v>
      </c>
      <c r="AM206" s="10" t="s">
        <v>53</v>
      </c>
      <c r="AN206" s="9" t="s">
        <v>53</v>
      </c>
      <c r="AO206" s="10" t="s">
        <v>53</v>
      </c>
      <c r="AP206" s="9" t="s">
        <v>53</v>
      </c>
    </row>
    <row r="207" spans="1:42" x14ac:dyDescent="0.25">
      <c r="A207" s="9" t="s">
        <v>671</v>
      </c>
      <c r="B207" s="10" t="s">
        <v>610</v>
      </c>
      <c r="C207" s="9" t="s">
        <v>47</v>
      </c>
      <c r="D207" s="9" t="s">
        <v>505</v>
      </c>
      <c r="E207" s="9" t="s">
        <v>506</v>
      </c>
      <c r="F207" s="9" t="s">
        <v>758</v>
      </c>
      <c r="G207" s="9" t="s">
        <v>51</v>
      </c>
      <c r="H207" s="9" t="s">
        <v>672</v>
      </c>
      <c r="I207" s="11" t="s">
        <v>53</v>
      </c>
      <c r="J207" s="11" t="s">
        <v>53</v>
      </c>
      <c r="K207" s="11" t="s">
        <v>53</v>
      </c>
      <c r="L207" s="11" t="s">
        <v>53</v>
      </c>
      <c r="M207" s="11">
        <v>0</v>
      </c>
      <c r="N207" s="9" t="s">
        <v>53</v>
      </c>
      <c r="O207" s="9" t="s">
        <v>673</v>
      </c>
      <c r="P207" s="9" t="s">
        <v>674</v>
      </c>
      <c r="Q207" s="11">
        <f t="shared" si="6"/>
        <v>55103.794999999998</v>
      </c>
      <c r="R207" s="11">
        <v>0</v>
      </c>
      <c r="S207" s="11">
        <v>55103.794999999998</v>
      </c>
      <c r="T207" s="11">
        <v>0</v>
      </c>
      <c r="U207" s="9" t="s">
        <v>50</v>
      </c>
      <c r="V207" s="11">
        <v>0</v>
      </c>
      <c r="W207" s="11">
        <v>0</v>
      </c>
      <c r="X207" s="9" t="s">
        <v>50</v>
      </c>
      <c r="Y207" s="11">
        <v>0</v>
      </c>
      <c r="Z207" s="11">
        <v>0</v>
      </c>
      <c r="AA207" s="9" t="s">
        <v>50</v>
      </c>
      <c r="AB207" s="11">
        <v>0</v>
      </c>
      <c r="AC207" s="11">
        <v>0</v>
      </c>
      <c r="AD207" s="9" t="s">
        <v>50</v>
      </c>
      <c r="AE207" s="11">
        <v>0</v>
      </c>
      <c r="AF207" s="9">
        <v>0</v>
      </c>
      <c r="AG207" s="9" t="s">
        <v>50</v>
      </c>
      <c r="AH207" s="11">
        <v>0</v>
      </c>
      <c r="AI207" s="11">
        <v>0</v>
      </c>
      <c r="AJ207" s="9" t="s">
        <v>50</v>
      </c>
      <c r="AK207" s="11">
        <v>0</v>
      </c>
      <c r="AL207" s="11">
        <v>0</v>
      </c>
      <c r="AM207" s="10" t="s">
        <v>53</v>
      </c>
      <c r="AN207" s="9" t="s">
        <v>53</v>
      </c>
      <c r="AO207" s="10" t="s">
        <v>53</v>
      </c>
      <c r="AP207" s="9" t="s">
        <v>53</v>
      </c>
    </row>
    <row r="208" spans="1:42" x14ac:dyDescent="0.25">
      <c r="A208" s="9" t="s">
        <v>679</v>
      </c>
      <c r="B208" s="10" t="s">
        <v>610</v>
      </c>
      <c r="C208" s="9" t="s">
        <v>47</v>
      </c>
      <c r="D208" s="9" t="s">
        <v>704</v>
      </c>
      <c r="E208" s="9" t="s">
        <v>130</v>
      </c>
      <c r="F208" s="9" t="s">
        <v>780</v>
      </c>
      <c r="G208" s="9" t="s">
        <v>51</v>
      </c>
      <c r="H208" s="9" t="s">
        <v>680</v>
      </c>
      <c r="I208" s="11" t="s">
        <v>53</v>
      </c>
      <c r="J208" s="11" t="s">
        <v>53</v>
      </c>
      <c r="K208" s="11" t="s">
        <v>53</v>
      </c>
      <c r="L208" s="11" t="s">
        <v>53</v>
      </c>
      <c r="M208" s="11">
        <v>0</v>
      </c>
      <c r="N208" s="9" t="s">
        <v>53</v>
      </c>
      <c r="O208" s="9" t="s">
        <v>54</v>
      </c>
      <c r="P208" s="9" t="s">
        <v>53</v>
      </c>
      <c r="Q208" s="11">
        <f t="shared" si="6"/>
        <v>23809225.244849999</v>
      </c>
      <c r="R208" s="11">
        <v>0</v>
      </c>
      <c r="S208" s="11">
        <f>22874152.19995+2011.53</f>
        <v>22876163.72995</v>
      </c>
      <c r="T208" s="11">
        <v>0</v>
      </c>
      <c r="U208" s="9" t="s">
        <v>50</v>
      </c>
      <c r="V208" s="11">
        <v>0</v>
      </c>
      <c r="W208" s="11">
        <v>804363.37489999994</v>
      </c>
      <c r="X208" s="9" t="s">
        <v>55</v>
      </c>
      <c r="Y208" s="11">
        <v>128698.13999999998</v>
      </c>
      <c r="Z208" s="11">
        <v>0</v>
      </c>
      <c r="AA208" s="9" t="s">
        <v>50</v>
      </c>
      <c r="AB208" s="11">
        <v>0</v>
      </c>
      <c r="AC208" s="11">
        <v>0</v>
      </c>
      <c r="AD208" s="9" t="s">
        <v>50</v>
      </c>
      <c r="AE208" s="11">
        <v>0</v>
      </c>
      <c r="AF208" s="9">
        <v>0</v>
      </c>
      <c r="AG208" s="9" t="s">
        <v>50</v>
      </c>
      <c r="AH208" s="11">
        <v>0</v>
      </c>
      <c r="AI208" s="11">
        <v>0</v>
      </c>
      <c r="AJ208" s="9" t="s">
        <v>50</v>
      </c>
      <c r="AK208" s="11">
        <v>0</v>
      </c>
      <c r="AL208" s="11">
        <v>0</v>
      </c>
      <c r="AM208" s="10" t="s">
        <v>53</v>
      </c>
      <c r="AN208" s="9" t="s">
        <v>53</v>
      </c>
      <c r="AO208" s="10" t="s">
        <v>53</v>
      </c>
      <c r="AP208" s="9" t="s">
        <v>53</v>
      </c>
    </row>
    <row r="209" spans="1:42" x14ac:dyDescent="0.25">
      <c r="A209" s="9" t="s">
        <v>675</v>
      </c>
      <c r="B209" s="10" t="s">
        <v>610</v>
      </c>
      <c r="C209" s="9" t="s">
        <v>47</v>
      </c>
      <c r="D209" s="9" t="s">
        <v>121</v>
      </c>
      <c r="E209" s="9" t="s">
        <v>122</v>
      </c>
      <c r="F209" s="9" t="s">
        <v>766</v>
      </c>
      <c r="G209" s="9" t="s">
        <v>51</v>
      </c>
      <c r="H209" s="9" t="s">
        <v>676</v>
      </c>
      <c r="I209" s="11" t="s">
        <v>53</v>
      </c>
      <c r="J209" s="11" t="s">
        <v>53</v>
      </c>
      <c r="K209" s="11" t="s">
        <v>53</v>
      </c>
      <c r="L209" s="11" t="s">
        <v>53</v>
      </c>
      <c r="M209" s="11">
        <v>0</v>
      </c>
      <c r="N209" s="9" t="s">
        <v>53</v>
      </c>
      <c r="O209" s="9" t="s">
        <v>54</v>
      </c>
      <c r="P209" s="9" t="s">
        <v>53</v>
      </c>
      <c r="Q209" s="11">
        <f t="shared" si="6"/>
        <v>1522142.6105999998</v>
      </c>
      <c r="R209" s="11">
        <v>0</v>
      </c>
      <c r="S209" s="11">
        <v>910218.64499999967</v>
      </c>
      <c r="T209" s="11">
        <v>0</v>
      </c>
      <c r="U209" s="9" t="s">
        <v>50</v>
      </c>
      <c r="V209" s="11">
        <v>0</v>
      </c>
      <c r="W209" s="11">
        <v>527520.66</v>
      </c>
      <c r="X209" s="9" t="s">
        <v>55</v>
      </c>
      <c r="Y209" s="11">
        <v>84403.305599999992</v>
      </c>
      <c r="Z209" s="11">
        <v>0</v>
      </c>
      <c r="AA209" s="9" t="s">
        <v>50</v>
      </c>
      <c r="AB209" s="11">
        <v>0</v>
      </c>
      <c r="AC209" s="11">
        <v>0</v>
      </c>
      <c r="AD209" s="9" t="s">
        <v>50</v>
      </c>
      <c r="AE209" s="11">
        <v>0</v>
      </c>
      <c r="AF209" s="9">
        <v>0</v>
      </c>
      <c r="AG209" s="9" t="s">
        <v>50</v>
      </c>
      <c r="AH209" s="11">
        <v>0</v>
      </c>
      <c r="AI209" s="11">
        <v>0</v>
      </c>
      <c r="AJ209" s="9" t="s">
        <v>50</v>
      </c>
      <c r="AK209" s="11">
        <v>0</v>
      </c>
      <c r="AL209" s="11">
        <v>0</v>
      </c>
      <c r="AM209" s="10" t="s">
        <v>53</v>
      </c>
      <c r="AN209" s="9" t="s">
        <v>53</v>
      </c>
      <c r="AO209" s="10" t="s">
        <v>53</v>
      </c>
      <c r="AP209" s="9" t="s">
        <v>53</v>
      </c>
    </row>
    <row r="210" spans="1:42" x14ac:dyDescent="0.25">
      <c r="A210" s="9" t="s">
        <v>677</v>
      </c>
      <c r="B210" s="10" t="s">
        <v>610</v>
      </c>
      <c r="C210" s="9" t="s">
        <v>47</v>
      </c>
      <c r="D210" s="9" t="s">
        <v>125</v>
      </c>
      <c r="E210" s="9" t="s">
        <v>126</v>
      </c>
      <c r="F210" s="9" t="s">
        <v>773</v>
      </c>
      <c r="G210" s="9" t="s">
        <v>51</v>
      </c>
      <c r="H210" s="9" t="s">
        <v>678</v>
      </c>
      <c r="I210" s="11" t="s">
        <v>53</v>
      </c>
      <c r="J210" s="11" t="s">
        <v>53</v>
      </c>
      <c r="K210" s="11" t="s">
        <v>53</v>
      </c>
      <c r="L210" s="11" t="s">
        <v>53</v>
      </c>
      <c r="M210" s="11">
        <v>0</v>
      </c>
      <c r="N210" s="9" t="s">
        <v>53</v>
      </c>
      <c r="O210" s="9" t="s">
        <v>54</v>
      </c>
      <c r="P210" s="9" t="s">
        <v>53</v>
      </c>
      <c r="Q210" s="11">
        <f t="shared" si="6"/>
        <v>30249013.018300001</v>
      </c>
      <c r="R210" s="11">
        <v>0</v>
      </c>
      <c r="S210" s="11">
        <v>26899669.612399999</v>
      </c>
      <c r="T210" s="11">
        <v>0</v>
      </c>
      <c r="U210" s="9" t="s">
        <v>50</v>
      </c>
      <c r="V210" s="11">
        <v>0</v>
      </c>
      <c r="W210" s="11">
        <v>2887365.0051000002</v>
      </c>
      <c r="X210" s="9" t="s">
        <v>50</v>
      </c>
      <c r="Y210" s="11">
        <v>461978.4008</v>
      </c>
      <c r="Z210" s="11">
        <v>0</v>
      </c>
      <c r="AA210" s="9" t="s">
        <v>50</v>
      </c>
      <c r="AB210" s="11">
        <v>0</v>
      </c>
      <c r="AC210" s="11">
        <v>0</v>
      </c>
      <c r="AD210" s="9" t="s">
        <v>50</v>
      </c>
      <c r="AE210" s="11">
        <v>0</v>
      </c>
      <c r="AF210" s="9">
        <v>0</v>
      </c>
      <c r="AG210" s="9" t="s">
        <v>50</v>
      </c>
      <c r="AH210" s="11">
        <v>0</v>
      </c>
      <c r="AI210" s="11">
        <v>0</v>
      </c>
      <c r="AJ210" s="9" t="s">
        <v>50</v>
      </c>
      <c r="AK210" s="11">
        <v>0</v>
      </c>
      <c r="AL210" s="11">
        <v>0</v>
      </c>
      <c r="AM210" s="10" t="s">
        <v>53</v>
      </c>
      <c r="AN210" s="9" t="s">
        <v>53</v>
      </c>
      <c r="AO210" s="10" t="s">
        <v>53</v>
      </c>
      <c r="AP210" s="9" t="s">
        <v>53</v>
      </c>
    </row>
    <row r="211" spans="1:42" s="80" customFormat="1" x14ac:dyDescent="0.25">
      <c r="A211" s="77" t="s">
        <v>132</v>
      </c>
      <c r="B211" s="78" t="s">
        <v>46</v>
      </c>
      <c r="C211" s="77" t="s">
        <v>129</v>
      </c>
      <c r="D211" s="77" t="s">
        <v>65</v>
      </c>
      <c r="E211" s="77" t="s">
        <v>133</v>
      </c>
      <c r="F211" s="77" t="s">
        <v>783</v>
      </c>
      <c r="G211" s="77" t="s">
        <v>51</v>
      </c>
      <c r="H211" s="77" t="s">
        <v>134</v>
      </c>
      <c r="I211" s="79" t="s">
        <v>53</v>
      </c>
      <c r="J211" s="79" t="s">
        <v>53</v>
      </c>
      <c r="K211" s="79" t="s">
        <v>53</v>
      </c>
      <c r="L211" s="79" t="s">
        <v>53</v>
      </c>
      <c r="M211" s="79">
        <v>0</v>
      </c>
      <c r="N211" s="77" t="s">
        <v>53</v>
      </c>
      <c r="O211" s="77" t="s">
        <v>54</v>
      </c>
      <c r="P211" s="77" t="s">
        <v>53</v>
      </c>
      <c r="Q211" s="79">
        <f t="shared" si="6"/>
        <v>36507814.644900009</v>
      </c>
      <c r="R211" s="79">
        <v>0</v>
      </c>
      <c r="S211" s="79">
        <v>34711513.418500014</v>
      </c>
      <c r="T211" s="79">
        <v>0</v>
      </c>
      <c r="U211" s="77" t="s">
        <v>50</v>
      </c>
      <c r="V211" s="79">
        <v>0</v>
      </c>
      <c r="W211" s="79">
        <v>1548535.54</v>
      </c>
      <c r="X211" s="77" t="s">
        <v>50</v>
      </c>
      <c r="Y211" s="79">
        <v>247765.68639999998</v>
      </c>
      <c r="Z211" s="79">
        <v>0</v>
      </c>
      <c r="AA211" s="77" t="s">
        <v>50</v>
      </c>
      <c r="AB211" s="79">
        <v>0</v>
      </c>
      <c r="AC211" s="79">
        <v>0</v>
      </c>
      <c r="AD211" s="77" t="s">
        <v>50</v>
      </c>
      <c r="AE211" s="79">
        <v>0</v>
      </c>
      <c r="AF211" s="77">
        <v>0</v>
      </c>
      <c r="AG211" s="77" t="s">
        <v>50</v>
      </c>
      <c r="AH211" s="79">
        <v>0</v>
      </c>
      <c r="AI211" s="79">
        <v>0</v>
      </c>
      <c r="AJ211" s="77" t="s">
        <v>50</v>
      </c>
      <c r="AK211" s="79">
        <v>0</v>
      </c>
      <c r="AL211" s="79">
        <v>0</v>
      </c>
      <c r="AM211" s="78" t="s">
        <v>53</v>
      </c>
      <c r="AN211" s="77" t="s">
        <v>53</v>
      </c>
      <c r="AO211" s="78" t="s">
        <v>53</v>
      </c>
      <c r="AP211" s="77" t="s">
        <v>53</v>
      </c>
    </row>
    <row r="212" spans="1:42" s="80" customFormat="1" x14ac:dyDescent="0.25">
      <c r="A212" s="77" t="s">
        <v>135</v>
      </c>
      <c r="B212" s="78" t="s">
        <v>46</v>
      </c>
      <c r="C212" s="77" t="s">
        <v>129</v>
      </c>
      <c r="D212" s="77" t="s">
        <v>69</v>
      </c>
      <c r="E212" s="77" t="s">
        <v>136</v>
      </c>
      <c r="F212" s="77" t="s">
        <v>790</v>
      </c>
      <c r="G212" s="77" t="s">
        <v>51</v>
      </c>
      <c r="H212" s="77" t="s">
        <v>137</v>
      </c>
      <c r="I212" s="79" t="s">
        <v>53</v>
      </c>
      <c r="J212" s="79" t="s">
        <v>53</v>
      </c>
      <c r="K212" s="79" t="s">
        <v>53</v>
      </c>
      <c r="L212" s="79" t="s">
        <v>53</v>
      </c>
      <c r="M212" s="79">
        <v>0</v>
      </c>
      <c r="N212" s="77" t="s">
        <v>53</v>
      </c>
      <c r="O212" s="77" t="s">
        <v>54</v>
      </c>
      <c r="P212" s="77" t="s">
        <v>53</v>
      </c>
      <c r="Q212" s="79">
        <f t="shared" si="6"/>
        <v>8401961.5152000021</v>
      </c>
      <c r="R212" s="79">
        <v>0</v>
      </c>
      <c r="S212" s="79">
        <v>8113787.3900000015</v>
      </c>
      <c r="T212" s="79">
        <v>0</v>
      </c>
      <c r="U212" s="77" t="s">
        <v>50</v>
      </c>
      <c r="V212" s="79">
        <v>0</v>
      </c>
      <c r="W212" s="79">
        <v>248425.97</v>
      </c>
      <c r="X212" s="77" t="s">
        <v>50</v>
      </c>
      <c r="Y212" s="79">
        <v>39748.155200000001</v>
      </c>
      <c r="Z212" s="79">
        <v>0</v>
      </c>
      <c r="AA212" s="77" t="s">
        <v>50</v>
      </c>
      <c r="AB212" s="79">
        <v>0</v>
      </c>
      <c r="AC212" s="79">
        <v>0</v>
      </c>
      <c r="AD212" s="77" t="s">
        <v>50</v>
      </c>
      <c r="AE212" s="79">
        <v>0</v>
      </c>
      <c r="AF212" s="77">
        <v>0</v>
      </c>
      <c r="AG212" s="77" t="s">
        <v>50</v>
      </c>
      <c r="AH212" s="79">
        <v>0</v>
      </c>
      <c r="AI212" s="79">
        <v>0</v>
      </c>
      <c r="AJ212" s="77" t="s">
        <v>50</v>
      </c>
      <c r="AK212" s="79">
        <v>0</v>
      </c>
      <c r="AL212" s="79">
        <v>0</v>
      </c>
      <c r="AM212" s="78" t="s">
        <v>53</v>
      </c>
      <c r="AN212" s="77" t="s">
        <v>53</v>
      </c>
      <c r="AO212" s="78" t="s">
        <v>53</v>
      </c>
      <c r="AP212" s="77" t="s">
        <v>53</v>
      </c>
    </row>
    <row r="213" spans="1:42" s="80" customFormat="1" x14ac:dyDescent="0.25">
      <c r="A213" s="77" t="s">
        <v>243</v>
      </c>
      <c r="B213" s="78" t="s">
        <v>142</v>
      </c>
      <c r="C213" s="77" t="s">
        <v>129</v>
      </c>
      <c r="D213" s="77" t="s">
        <v>65</v>
      </c>
      <c r="E213" s="77" t="s">
        <v>133</v>
      </c>
      <c r="F213" s="77" t="s">
        <v>784</v>
      </c>
      <c r="G213" s="77" t="s">
        <v>51</v>
      </c>
      <c r="H213" s="77" t="s">
        <v>244</v>
      </c>
      <c r="I213" s="79" t="s">
        <v>53</v>
      </c>
      <c r="J213" s="79" t="s">
        <v>53</v>
      </c>
      <c r="K213" s="79" t="s">
        <v>53</v>
      </c>
      <c r="L213" s="79" t="s">
        <v>53</v>
      </c>
      <c r="M213" s="79">
        <v>0</v>
      </c>
      <c r="N213" s="77" t="s">
        <v>53</v>
      </c>
      <c r="O213" s="77" t="s">
        <v>54</v>
      </c>
      <c r="P213" s="77" t="s">
        <v>53</v>
      </c>
      <c r="Q213" s="79">
        <f t="shared" si="6"/>
        <v>33993471.192400001</v>
      </c>
      <c r="R213" s="79">
        <v>0</v>
      </c>
      <c r="S213" s="79">
        <v>33008097.43</v>
      </c>
      <c r="T213" s="79">
        <v>0</v>
      </c>
      <c r="U213" s="77" t="s">
        <v>50</v>
      </c>
      <c r="V213" s="79">
        <v>0</v>
      </c>
      <c r="W213" s="79">
        <v>849460.14</v>
      </c>
      <c r="X213" s="77" t="s">
        <v>50</v>
      </c>
      <c r="Y213" s="79">
        <v>135913.62239999999</v>
      </c>
      <c r="Z213" s="79">
        <v>0</v>
      </c>
      <c r="AA213" s="77" t="s">
        <v>50</v>
      </c>
      <c r="AB213" s="79">
        <v>0</v>
      </c>
      <c r="AC213" s="79">
        <v>0</v>
      </c>
      <c r="AD213" s="77" t="s">
        <v>50</v>
      </c>
      <c r="AE213" s="79">
        <v>0</v>
      </c>
      <c r="AF213" s="77">
        <v>0</v>
      </c>
      <c r="AG213" s="77" t="s">
        <v>50</v>
      </c>
      <c r="AH213" s="79">
        <v>0</v>
      </c>
      <c r="AI213" s="79">
        <v>0</v>
      </c>
      <c r="AJ213" s="77" t="s">
        <v>50</v>
      </c>
      <c r="AK213" s="79">
        <v>0</v>
      </c>
      <c r="AL213" s="79">
        <v>0</v>
      </c>
      <c r="AM213" s="78" t="s">
        <v>53</v>
      </c>
      <c r="AN213" s="77" t="s">
        <v>53</v>
      </c>
      <c r="AO213" s="78" t="s">
        <v>53</v>
      </c>
      <c r="AP213" s="77" t="s">
        <v>53</v>
      </c>
    </row>
    <row r="214" spans="1:42" s="80" customFormat="1" x14ac:dyDescent="0.25">
      <c r="A214" s="77" t="s">
        <v>245</v>
      </c>
      <c r="B214" s="78" t="s">
        <v>142</v>
      </c>
      <c r="C214" s="77" t="s">
        <v>129</v>
      </c>
      <c r="D214" s="77" t="s">
        <v>69</v>
      </c>
      <c r="E214" s="77" t="s">
        <v>136</v>
      </c>
      <c r="F214" s="77" t="s">
        <v>791</v>
      </c>
      <c r="G214" s="77" t="s">
        <v>51</v>
      </c>
      <c r="H214" s="77" t="s">
        <v>246</v>
      </c>
      <c r="I214" s="79" t="s">
        <v>53</v>
      </c>
      <c r="J214" s="79" t="s">
        <v>53</v>
      </c>
      <c r="K214" s="79" t="s">
        <v>53</v>
      </c>
      <c r="L214" s="79" t="s">
        <v>53</v>
      </c>
      <c r="M214" s="79">
        <v>0</v>
      </c>
      <c r="N214" s="77" t="s">
        <v>53</v>
      </c>
      <c r="O214" s="77" t="s">
        <v>54</v>
      </c>
      <c r="P214" s="77" t="s">
        <v>53</v>
      </c>
      <c r="Q214" s="79">
        <f t="shared" si="6"/>
        <v>29244982.784000017</v>
      </c>
      <c r="R214" s="79">
        <v>0</v>
      </c>
      <c r="S214" s="79">
        <v>28438814.220000017</v>
      </c>
      <c r="T214" s="79">
        <v>0</v>
      </c>
      <c r="U214" s="77" t="s">
        <v>50</v>
      </c>
      <c r="V214" s="79">
        <v>0</v>
      </c>
      <c r="W214" s="79">
        <v>694972.9</v>
      </c>
      <c r="X214" s="77" t="s">
        <v>50</v>
      </c>
      <c r="Y214" s="79">
        <v>111195.66399999998</v>
      </c>
      <c r="Z214" s="79">
        <v>0</v>
      </c>
      <c r="AA214" s="77" t="s">
        <v>50</v>
      </c>
      <c r="AB214" s="79">
        <v>0</v>
      </c>
      <c r="AC214" s="79">
        <v>0</v>
      </c>
      <c r="AD214" s="77" t="s">
        <v>50</v>
      </c>
      <c r="AE214" s="79">
        <v>0</v>
      </c>
      <c r="AF214" s="77">
        <v>0</v>
      </c>
      <c r="AG214" s="77" t="s">
        <v>50</v>
      </c>
      <c r="AH214" s="79">
        <v>0</v>
      </c>
      <c r="AI214" s="79">
        <v>0</v>
      </c>
      <c r="AJ214" s="77" t="s">
        <v>50</v>
      </c>
      <c r="AK214" s="79">
        <v>0</v>
      </c>
      <c r="AL214" s="79">
        <v>0</v>
      </c>
      <c r="AM214" s="78" t="s">
        <v>53</v>
      </c>
      <c r="AN214" s="77" t="s">
        <v>53</v>
      </c>
      <c r="AO214" s="78" t="s">
        <v>53</v>
      </c>
      <c r="AP214" s="77" t="s">
        <v>53</v>
      </c>
    </row>
    <row r="215" spans="1:42" s="80" customFormat="1" x14ac:dyDescent="0.25">
      <c r="A215" s="77" t="s">
        <v>326</v>
      </c>
      <c r="B215" s="78" t="s">
        <v>248</v>
      </c>
      <c r="C215" s="77" t="s">
        <v>129</v>
      </c>
      <c r="D215" s="77" t="s">
        <v>65</v>
      </c>
      <c r="E215" s="77" t="s">
        <v>133</v>
      </c>
      <c r="F215" s="77" t="s">
        <v>785</v>
      </c>
      <c r="G215" s="77" t="s">
        <v>51</v>
      </c>
      <c r="H215" s="77" t="s">
        <v>327</v>
      </c>
      <c r="I215" s="79" t="s">
        <v>53</v>
      </c>
      <c r="J215" s="79" t="s">
        <v>53</v>
      </c>
      <c r="K215" s="79" t="s">
        <v>53</v>
      </c>
      <c r="L215" s="79" t="s">
        <v>53</v>
      </c>
      <c r="M215" s="79">
        <v>0</v>
      </c>
      <c r="N215" s="77" t="s">
        <v>53</v>
      </c>
      <c r="O215" s="77" t="s">
        <v>54</v>
      </c>
      <c r="P215" s="77" t="s">
        <v>53</v>
      </c>
      <c r="Q215" s="79">
        <f t="shared" si="6"/>
        <v>10913910.707200002</v>
      </c>
      <c r="R215" s="79">
        <v>0</v>
      </c>
      <c r="S215" s="79">
        <v>10823256.800000003</v>
      </c>
      <c r="T215" s="79">
        <v>0</v>
      </c>
      <c r="U215" s="77" t="s">
        <v>50</v>
      </c>
      <c r="V215" s="79">
        <v>0</v>
      </c>
      <c r="W215" s="79">
        <v>78149.919999999998</v>
      </c>
      <c r="X215" s="77" t="s">
        <v>50</v>
      </c>
      <c r="Y215" s="79">
        <v>12503.9872</v>
      </c>
      <c r="Z215" s="79">
        <v>0</v>
      </c>
      <c r="AA215" s="77" t="s">
        <v>50</v>
      </c>
      <c r="AB215" s="79">
        <v>0</v>
      </c>
      <c r="AC215" s="79">
        <v>0</v>
      </c>
      <c r="AD215" s="77" t="s">
        <v>50</v>
      </c>
      <c r="AE215" s="79">
        <v>0</v>
      </c>
      <c r="AF215" s="77">
        <v>0</v>
      </c>
      <c r="AG215" s="77" t="s">
        <v>50</v>
      </c>
      <c r="AH215" s="79">
        <v>0</v>
      </c>
      <c r="AI215" s="79">
        <v>0</v>
      </c>
      <c r="AJ215" s="77" t="s">
        <v>50</v>
      </c>
      <c r="AK215" s="79">
        <v>0</v>
      </c>
      <c r="AL215" s="79">
        <v>0</v>
      </c>
      <c r="AM215" s="78" t="s">
        <v>53</v>
      </c>
      <c r="AN215" s="77" t="s">
        <v>53</v>
      </c>
      <c r="AO215" s="78" t="s">
        <v>53</v>
      </c>
      <c r="AP215" s="77" t="s">
        <v>53</v>
      </c>
    </row>
    <row r="216" spans="1:42" s="80" customFormat="1" x14ac:dyDescent="0.25">
      <c r="A216" s="77" t="s">
        <v>328</v>
      </c>
      <c r="B216" s="78" t="s">
        <v>248</v>
      </c>
      <c r="C216" s="77" t="s">
        <v>129</v>
      </c>
      <c r="D216" s="77" t="s">
        <v>65</v>
      </c>
      <c r="E216" s="77" t="s">
        <v>133</v>
      </c>
      <c r="F216" s="77" t="s">
        <v>785</v>
      </c>
      <c r="G216" s="77" t="s">
        <v>51</v>
      </c>
      <c r="H216" s="77" t="s">
        <v>329</v>
      </c>
      <c r="I216" s="79" t="s">
        <v>53</v>
      </c>
      <c r="J216" s="79" t="s">
        <v>53</v>
      </c>
      <c r="K216" s="79" t="s">
        <v>53</v>
      </c>
      <c r="L216" s="79" t="s">
        <v>53</v>
      </c>
      <c r="M216" s="79">
        <v>0</v>
      </c>
      <c r="N216" s="77" t="s">
        <v>53</v>
      </c>
      <c r="O216" s="77" t="s">
        <v>330</v>
      </c>
      <c r="P216" s="77" t="s">
        <v>331</v>
      </c>
      <c r="Q216" s="79">
        <f t="shared" si="6"/>
        <v>124020</v>
      </c>
      <c r="R216" s="79">
        <v>0</v>
      </c>
      <c r="S216" s="79">
        <v>124020</v>
      </c>
      <c r="T216" s="79">
        <v>0</v>
      </c>
      <c r="U216" s="77" t="s">
        <v>50</v>
      </c>
      <c r="V216" s="79">
        <v>0</v>
      </c>
      <c r="W216" s="79">
        <v>0</v>
      </c>
      <c r="X216" s="77" t="s">
        <v>50</v>
      </c>
      <c r="Y216" s="79">
        <v>0</v>
      </c>
      <c r="Z216" s="79">
        <v>0</v>
      </c>
      <c r="AA216" s="77" t="s">
        <v>50</v>
      </c>
      <c r="AB216" s="79">
        <v>0</v>
      </c>
      <c r="AC216" s="79">
        <v>0</v>
      </c>
      <c r="AD216" s="77" t="s">
        <v>50</v>
      </c>
      <c r="AE216" s="79">
        <v>0</v>
      </c>
      <c r="AF216" s="77">
        <v>0</v>
      </c>
      <c r="AG216" s="77" t="s">
        <v>50</v>
      </c>
      <c r="AH216" s="79">
        <v>0</v>
      </c>
      <c r="AI216" s="79">
        <v>0</v>
      </c>
      <c r="AJ216" s="77" t="s">
        <v>50</v>
      </c>
      <c r="AK216" s="79">
        <v>0</v>
      </c>
      <c r="AL216" s="79">
        <v>0</v>
      </c>
      <c r="AM216" s="78" t="s">
        <v>53</v>
      </c>
      <c r="AN216" s="77" t="s">
        <v>53</v>
      </c>
      <c r="AO216" s="78" t="s">
        <v>53</v>
      </c>
      <c r="AP216" s="77" t="s">
        <v>53</v>
      </c>
    </row>
    <row r="217" spans="1:42" s="80" customFormat="1" x14ac:dyDescent="0.25">
      <c r="A217" s="77" t="s">
        <v>332</v>
      </c>
      <c r="B217" s="78" t="s">
        <v>248</v>
      </c>
      <c r="C217" s="77" t="s">
        <v>129</v>
      </c>
      <c r="D217" s="77" t="s">
        <v>65</v>
      </c>
      <c r="E217" s="77" t="s">
        <v>133</v>
      </c>
      <c r="F217" s="77" t="s">
        <v>785</v>
      </c>
      <c r="G217" s="77" t="s">
        <v>51</v>
      </c>
      <c r="H217" s="77" t="s">
        <v>333</v>
      </c>
      <c r="I217" s="79" t="s">
        <v>53</v>
      </c>
      <c r="J217" s="79" t="s">
        <v>53</v>
      </c>
      <c r="K217" s="79" t="s">
        <v>53</v>
      </c>
      <c r="L217" s="79" t="s">
        <v>53</v>
      </c>
      <c r="M217" s="79">
        <v>0</v>
      </c>
      <c r="N217" s="77" t="s">
        <v>53</v>
      </c>
      <c r="O217" s="77" t="s">
        <v>54</v>
      </c>
      <c r="P217" s="77" t="s">
        <v>53</v>
      </c>
      <c r="Q217" s="79">
        <f t="shared" si="6"/>
        <v>6255856.0449999999</v>
      </c>
      <c r="R217" s="79">
        <v>0</v>
      </c>
      <c r="S217" s="79">
        <v>6237180.0449999999</v>
      </c>
      <c r="T217" s="79">
        <v>0</v>
      </c>
      <c r="U217" s="77" t="s">
        <v>50</v>
      </c>
      <c r="V217" s="79">
        <v>0</v>
      </c>
      <c r="W217" s="79">
        <v>16100</v>
      </c>
      <c r="X217" s="77" t="s">
        <v>50</v>
      </c>
      <c r="Y217" s="79">
        <v>2576</v>
      </c>
      <c r="Z217" s="79">
        <v>0</v>
      </c>
      <c r="AA217" s="77" t="s">
        <v>50</v>
      </c>
      <c r="AB217" s="79">
        <v>0</v>
      </c>
      <c r="AC217" s="79">
        <v>0</v>
      </c>
      <c r="AD217" s="77" t="s">
        <v>50</v>
      </c>
      <c r="AE217" s="79">
        <v>0</v>
      </c>
      <c r="AF217" s="77">
        <v>0</v>
      </c>
      <c r="AG217" s="77" t="s">
        <v>50</v>
      </c>
      <c r="AH217" s="79">
        <v>0</v>
      </c>
      <c r="AI217" s="79">
        <v>0</v>
      </c>
      <c r="AJ217" s="77" t="s">
        <v>50</v>
      </c>
      <c r="AK217" s="79">
        <v>0</v>
      </c>
      <c r="AL217" s="79">
        <v>0</v>
      </c>
      <c r="AM217" s="78" t="s">
        <v>53</v>
      </c>
      <c r="AN217" s="77" t="s">
        <v>53</v>
      </c>
      <c r="AO217" s="78" t="s">
        <v>53</v>
      </c>
      <c r="AP217" s="77" t="s">
        <v>53</v>
      </c>
    </row>
    <row r="218" spans="1:42" s="80" customFormat="1" x14ac:dyDescent="0.25">
      <c r="A218" s="77" t="s">
        <v>334</v>
      </c>
      <c r="B218" s="78" t="s">
        <v>248</v>
      </c>
      <c r="C218" s="77" t="s">
        <v>129</v>
      </c>
      <c r="D218" s="77" t="s">
        <v>69</v>
      </c>
      <c r="E218" s="77" t="s">
        <v>136</v>
      </c>
      <c r="F218" s="77" t="s">
        <v>792</v>
      </c>
      <c r="G218" s="77" t="s">
        <v>51</v>
      </c>
      <c r="H218" s="77" t="s">
        <v>335</v>
      </c>
      <c r="I218" s="79" t="s">
        <v>53</v>
      </c>
      <c r="J218" s="79" t="s">
        <v>53</v>
      </c>
      <c r="K218" s="79" t="s">
        <v>53</v>
      </c>
      <c r="L218" s="79" t="s">
        <v>53</v>
      </c>
      <c r="M218" s="79">
        <v>0</v>
      </c>
      <c r="N218" s="77" t="s">
        <v>53</v>
      </c>
      <c r="O218" s="77" t="s">
        <v>54</v>
      </c>
      <c r="P218" s="77" t="s">
        <v>53</v>
      </c>
      <c r="Q218" s="79">
        <f t="shared" ref="Q218:Q237" si="7">SUM(S218:AL218)</f>
        <v>33005005.959599998</v>
      </c>
      <c r="R218" s="79">
        <v>0</v>
      </c>
      <c r="S218" s="79">
        <v>31995999.644799996</v>
      </c>
      <c r="T218" s="79">
        <v>0</v>
      </c>
      <c r="U218" s="77" t="s">
        <v>50</v>
      </c>
      <c r="V218" s="79">
        <v>0</v>
      </c>
      <c r="W218" s="79">
        <v>869833.03000000014</v>
      </c>
      <c r="X218" s="77" t="s">
        <v>50</v>
      </c>
      <c r="Y218" s="79">
        <v>139173.28479999999</v>
      </c>
      <c r="Z218" s="79">
        <v>0</v>
      </c>
      <c r="AA218" s="77" t="s">
        <v>50</v>
      </c>
      <c r="AB218" s="79">
        <v>0</v>
      </c>
      <c r="AC218" s="79">
        <v>0</v>
      </c>
      <c r="AD218" s="77" t="s">
        <v>50</v>
      </c>
      <c r="AE218" s="79">
        <v>0</v>
      </c>
      <c r="AF218" s="77">
        <v>0</v>
      </c>
      <c r="AG218" s="77" t="s">
        <v>50</v>
      </c>
      <c r="AH218" s="79">
        <v>0</v>
      </c>
      <c r="AI218" s="79">
        <v>0</v>
      </c>
      <c r="AJ218" s="77" t="s">
        <v>50</v>
      </c>
      <c r="AK218" s="79">
        <v>0</v>
      </c>
      <c r="AL218" s="79">
        <v>0</v>
      </c>
      <c r="AM218" s="78" t="s">
        <v>53</v>
      </c>
      <c r="AN218" s="77" t="s">
        <v>53</v>
      </c>
      <c r="AO218" s="78" t="s">
        <v>53</v>
      </c>
      <c r="AP218" s="77" t="s">
        <v>53</v>
      </c>
    </row>
    <row r="219" spans="1:42" s="80" customFormat="1" x14ac:dyDescent="0.25">
      <c r="A219" s="77" t="s">
        <v>420</v>
      </c>
      <c r="B219" s="78" t="s">
        <v>339</v>
      </c>
      <c r="C219" s="77" t="s">
        <v>129</v>
      </c>
      <c r="D219" s="77" t="s">
        <v>65</v>
      </c>
      <c r="E219" s="77" t="s">
        <v>133</v>
      </c>
      <c r="F219" s="77" t="s">
        <v>786</v>
      </c>
      <c r="G219" s="77" t="s">
        <v>51</v>
      </c>
      <c r="H219" s="77" t="s">
        <v>421</v>
      </c>
      <c r="I219" s="79" t="s">
        <v>53</v>
      </c>
      <c r="J219" s="79" t="s">
        <v>53</v>
      </c>
      <c r="K219" s="79" t="s">
        <v>53</v>
      </c>
      <c r="L219" s="79" t="s">
        <v>53</v>
      </c>
      <c r="M219" s="79">
        <v>0</v>
      </c>
      <c r="N219" s="77" t="s">
        <v>53</v>
      </c>
      <c r="O219" s="77" t="s">
        <v>54</v>
      </c>
      <c r="P219" s="77" t="s">
        <v>53</v>
      </c>
      <c r="Q219" s="79">
        <f t="shared" si="7"/>
        <v>1608808.2256</v>
      </c>
      <c r="R219" s="79">
        <v>0</v>
      </c>
      <c r="S219" s="79">
        <v>1500529</v>
      </c>
      <c r="T219" s="79">
        <v>0</v>
      </c>
      <c r="U219" s="77" t="s">
        <v>50</v>
      </c>
      <c r="V219" s="79">
        <v>0</v>
      </c>
      <c r="W219" s="79">
        <v>93344.16</v>
      </c>
      <c r="X219" s="77" t="s">
        <v>55</v>
      </c>
      <c r="Y219" s="79">
        <v>14935.0656</v>
      </c>
      <c r="Z219" s="79">
        <v>0</v>
      </c>
      <c r="AA219" s="77" t="s">
        <v>50</v>
      </c>
      <c r="AB219" s="79">
        <v>0</v>
      </c>
      <c r="AC219" s="79">
        <v>0</v>
      </c>
      <c r="AD219" s="77" t="s">
        <v>50</v>
      </c>
      <c r="AE219" s="79">
        <v>0</v>
      </c>
      <c r="AF219" s="77">
        <v>0</v>
      </c>
      <c r="AG219" s="77" t="s">
        <v>50</v>
      </c>
      <c r="AH219" s="79">
        <v>0</v>
      </c>
      <c r="AI219" s="79">
        <v>0</v>
      </c>
      <c r="AJ219" s="77" t="s">
        <v>50</v>
      </c>
      <c r="AK219" s="79">
        <v>0</v>
      </c>
      <c r="AL219" s="79">
        <v>0</v>
      </c>
      <c r="AM219" s="78" t="s">
        <v>53</v>
      </c>
      <c r="AN219" s="77" t="s">
        <v>53</v>
      </c>
      <c r="AO219" s="78" t="s">
        <v>53</v>
      </c>
      <c r="AP219" s="77" t="s">
        <v>53</v>
      </c>
    </row>
    <row r="220" spans="1:42" s="80" customFormat="1" x14ac:dyDescent="0.25">
      <c r="A220" s="77" t="s">
        <v>422</v>
      </c>
      <c r="B220" s="78" t="s">
        <v>339</v>
      </c>
      <c r="C220" s="77" t="s">
        <v>129</v>
      </c>
      <c r="D220" s="77" t="s">
        <v>65</v>
      </c>
      <c r="E220" s="77" t="s">
        <v>133</v>
      </c>
      <c r="F220" s="77" t="s">
        <v>786</v>
      </c>
      <c r="G220" s="77" t="s">
        <v>51</v>
      </c>
      <c r="H220" s="77" t="s">
        <v>423</v>
      </c>
      <c r="I220" s="79" t="s">
        <v>53</v>
      </c>
      <c r="J220" s="79" t="s">
        <v>53</v>
      </c>
      <c r="K220" s="79" t="s">
        <v>53</v>
      </c>
      <c r="L220" s="79" t="s">
        <v>53</v>
      </c>
      <c r="M220" s="79">
        <v>0</v>
      </c>
      <c r="N220" s="77" t="s">
        <v>53</v>
      </c>
      <c r="O220" s="77" t="s">
        <v>424</v>
      </c>
      <c r="P220" s="77" t="s">
        <v>425</v>
      </c>
      <c r="Q220" s="79">
        <f t="shared" si="7"/>
        <v>22669.659600000003</v>
      </c>
      <c r="R220" s="79">
        <v>0</v>
      </c>
      <c r="S220" s="79">
        <v>0</v>
      </c>
      <c r="T220" s="79">
        <v>19542.810000000001</v>
      </c>
      <c r="U220" s="77" t="s">
        <v>55</v>
      </c>
      <c r="V220" s="79">
        <v>3126.8496</v>
      </c>
      <c r="W220" s="79">
        <v>0</v>
      </c>
      <c r="X220" s="77" t="s">
        <v>50</v>
      </c>
      <c r="Y220" s="79">
        <v>0</v>
      </c>
      <c r="Z220" s="79">
        <v>0</v>
      </c>
      <c r="AA220" s="77" t="s">
        <v>50</v>
      </c>
      <c r="AB220" s="79">
        <v>0</v>
      </c>
      <c r="AC220" s="79">
        <v>0</v>
      </c>
      <c r="AD220" s="77" t="s">
        <v>50</v>
      </c>
      <c r="AE220" s="79">
        <v>0</v>
      </c>
      <c r="AF220" s="77">
        <v>0</v>
      </c>
      <c r="AG220" s="77" t="s">
        <v>50</v>
      </c>
      <c r="AH220" s="79">
        <v>0</v>
      </c>
      <c r="AI220" s="79">
        <v>0</v>
      </c>
      <c r="AJ220" s="77" t="s">
        <v>50</v>
      </c>
      <c r="AK220" s="79">
        <v>0</v>
      </c>
      <c r="AL220" s="79">
        <v>0</v>
      </c>
      <c r="AM220" s="78" t="s">
        <v>53</v>
      </c>
      <c r="AN220" s="77" t="s">
        <v>53</v>
      </c>
      <c r="AO220" s="78" t="s">
        <v>53</v>
      </c>
      <c r="AP220" s="77" t="s">
        <v>53</v>
      </c>
    </row>
    <row r="221" spans="1:42" s="80" customFormat="1" x14ac:dyDescent="0.25">
      <c r="A221" s="77" t="s">
        <v>426</v>
      </c>
      <c r="B221" s="78" t="s">
        <v>339</v>
      </c>
      <c r="C221" s="77" t="s">
        <v>129</v>
      </c>
      <c r="D221" s="77" t="s">
        <v>65</v>
      </c>
      <c r="E221" s="77" t="s">
        <v>133</v>
      </c>
      <c r="F221" s="77" t="s">
        <v>786</v>
      </c>
      <c r="G221" s="77" t="s">
        <v>51</v>
      </c>
      <c r="H221" s="77" t="s">
        <v>427</v>
      </c>
      <c r="I221" s="79" t="s">
        <v>53</v>
      </c>
      <c r="J221" s="79" t="s">
        <v>53</v>
      </c>
      <c r="K221" s="79" t="s">
        <v>53</v>
      </c>
      <c r="L221" s="79" t="s">
        <v>53</v>
      </c>
      <c r="M221" s="79">
        <v>0</v>
      </c>
      <c r="N221" s="77" t="s">
        <v>53</v>
      </c>
      <c r="O221" s="77" t="s">
        <v>54</v>
      </c>
      <c r="P221" s="77" t="s">
        <v>53</v>
      </c>
      <c r="Q221" s="79">
        <f t="shared" si="7"/>
        <v>221492.43600000002</v>
      </c>
      <c r="R221" s="79">
        <v>0</v>
      </c>
      <c r="S221" s="79">
        <v>198319</v>
      </c>
      <c r="T221" s="79">
        <v>0</v>
      </c>
      <c r="U221" s="77" t="s">
        <v>50</v>
      </c>
      <c r="V221" s="79">
        <v>0</v>
      </c>
      <c r="W221" s="79">
        <v>19977.099999999999</v>
      </c>
      <c r="X221" s="77" t="s">
        <v>50</v>
      </c>
      <c r="Y221" s="79">
        <v>3196.3359999999998</v>
      </c>
      <c r="Z221" s="79">
        <v>0</v>
      </c>
      <c r="AA221" s="77" t="s">
        <v>50</v>
      </c>
      <c r="AB221" s="79">
        <v>0</v>
      </c>
      <c r="AC221" s="79">
        <v>0</v>
      </c>
      <c r="AD221" s="77" t="s">
        <v>50</v>
      </c>
      <c r="AE221" s="79">
        <v>0</v>
      </c>
      <c r="AF221" s="77">
        <v>0</v>
      </c>
      <c r="AG221" s="77" t="s">
        <v>50</v>
      </c>
      <c r="AH221" s="79">
        <v>0</v>
      </c>
      <c r="AI221" s="79">
        <v>0</v>
      </c>
      <c r="AJ221" s="77" t="s">
        <v>50</v>
      </c>
      <c r="AK221" s="79">
        <v>0</v>
      </c>
      <c r="AL221" s="79">
        <v>0</v>
      </c>
      <c r="AM221" s="78" t="s">
        <v>53</v>
      </c>
      <c r="AN221" s="77" t="s">
        <v>53</v>
      </c>
      <c r="AO221" s="78" t="s">
        <v>53</v>
      </c>
      <c r="AP221" s="77" t="s">
        <v>53</v>
      </c>
    </row>
    <row r="222" spans="1:42" s="80" customFormat="1" x14ac:dyDescent="0.25">
      <c r="A222" s="77" t="s">
        <v>428</v>
      </c>
      <c r="B222" s="78" t="s">
        <v>339</v>
      </c>
      <c r="C222" s="77" t="s">
        <v>129</v>
      </c>
      <c r="D222" s="77" t="s">
        <v>65</v>
      </c>
      <c r="E222" s="77" t="s">
        <v>133</v>
      </c>
      <c r="F222" s="77" t="s">
        <v>786</v>
      </c>
      <c r="G222" s="77" t="s">
        <v>51</v>
      </c>
      <c r="H222" s="77" t="s">
        <v>429</v>
      </c>
      <c r="I222" s="79" t="s">
        <v>53</v>
      </c>
      <c r="J222" s="79" t="s">
        <v>53</v>
      </c>
      <c r="K222" s="79" t="s">
        <v>53</v>
      </c>
      <c r="L222" s="79" t="s">
        <v>53</v>
      </c>
      <c r="M222" s="79">
        <v>0</v>
      </c>
      <c r="N222" s="77" t="s">
        <v>53</v>
      </c>
      <c r="O222" s="77" t="s">
        <v>430</v>
      </c>
      <c r="P222" s="77" t="s">
        <v>431</v>
      </c>
      <c r="Q222" s="79">
        <f t="shared" si="7"/>
        <v>532542.77</v>
      </c>
      <c r="R222" s="79">
        <v>0</v>
      </c>
      <c r="S222" s="79">
        <v>532542.77</v>
      </c>
      <c r="T222" s="79">
        <v>0</v>
      </c>
      <c r="U222" s="77" t="s">
        <v>50</v>
      </c>
      <c r="V222" s="79">
        <v>0</v>
      </c>
      <c r="W222" s="79">
        <v>0</v>
      </c>
      <c r="X222" s="77" t="s">
        <v>50</v>
      </c>
      <c r="Y222" s="79">
        <v>0</v>
      </c>
      <c r="Z222" s="79">
        <v>0</v>
      </c>
      <c r="AA222" s="77" t="s">
        <v>50</v>
      </c>
      <c r="AB222" s="79">
        <v>0</v>
      </c>
      <c r="AC222" s="79">
        <v>0</v>
      </c>
      <c r="AD222" s="77" t="s">
        <v>50</v>
      </c>
      <c r="AE222" s="79">
        <v>0</v>
      </c>
      <c r="AF222" s="77">
        <v>0</v>
      </c>
      <c r="AG222" s="77" t="s">
        <v>50</v>
      </c>
      <c r="AH222" s="79">
        <v>0</v>
      </c>
      <c r="AI222" s="79">
        <v>0</v>
      </c>
      <c r="AJ222" s="77" t="s">
        <v>50</v>
      </c>
      <c r="AK222" s="79">
        <v>0</v>
      </c>
      <c r="AL222" s="79">
        <v>0</v>
      </c>
      <c r="AM222" s="78" t="s">
        <v>53</v>
      </c>
      <c r="AN222" s="77" t="s">
        <v>53</v>
      </c>
      <c r="AO222" s="78" t="s">
        <v>53</v>
      </c>
      <c r="AP222" s="77" t="s">
        <v>53</v>
      </c>
    </row>
    <row r="223" spans="1:42" s="80" customFormat="1" x14ac:dyDescent="0.25">
      <c r="A223" s="77" t="s">
        <v>432</v>
      </c>
      <c r="B223" s="78" t="s">
        <v>339</v>
      </c>
      <c r="C223" s="77" t="s">
        <v>129</v>
      </c>
      <c r="D223" s="77" t="s">
        <v>65</v>
      </c>
      <c r="E223" s="77" t="s">
        <v>133</v>
      </c>
      <c r="F223" s="77" t="s">
        <v>786</v>
      </c>
      <c r="G223" s="77" t="s">
        <v>51</v>
      </c>
      <c r="H223" s="77" t="s">
        <v>433</v>
      </c>
      <c r="I223" s="79" t="s">
        <v>53</v>
      </c>
      <c r="J223" s="79" t="s">
        <v>53</v>
      </c>
      <c r="K223" s="79" t="s">
        <v>53</v>
      </c>
      <c r="L223" s="79" t="s">
        <v>53</v>
      </c>
      <c r="M223" s="79">
        <v>0</v>
      </c>
      <c r="N223" s="77" t="s">
        <v>53</v>
      </c>
      <c r="O223" s="77" t="s">
        <v>54</v>
      </c>
      <c r="P223" s="77" t="s">
        <v>53</v>
      </c>
      <c r="Q223" s="79">
        <f t="shared" si="7"/>
        <v>2831900.8169999998</v>
      </c>
      <c r="R223" s="79">
        <v>0</v>
      </c>
      <c r="S223" s="79">
        <v>2677488.9249999998</v>
      </c>
      <c r="T223" s="79">
        <v>0</v>
      </c>
      <c r="U223" s="77" t="s">
        <v>50</v>
      </c>
      <c r="V223" s="79">
        <v>0</v>
      </c>
      <c r="W223" s="79">
        <v>133113.70000000001</v>
      </c>
      <c r="X223" s="77" t="s">
        <v>55</v>
      </c>
      <c r="Y223" s="79">
        <v>21298.191999999999</v>
      </c>
      <c r="Z223" s="79">
        <v>0</v>
      </c>
      <c r="AA223" s="77" t="s">
        <v>50</v>
      </c>
      <c r="AB223" s="79">
        <v>0</v>
      </c>
      <c r="AC223" s="79">
        <v>0</v>
      </c>
      <c r="AD223" s="77" t="s">
        <v>50</v>
      </c>
      <c r="AE223" s="79">
        <v>0</v>
      </c>
      <c r="AF223" s="77">
        <v>0</v>
      </c>
      <c r="AG223" s="77" t="s">
        <v>50</v>
      </c>
      <c r="AH223" s="79">
        <v>0</v>
      </c>
      <c r="AI223" s="79">
        <v>0</v>
      </c>
      <c r="AJ223" s="77" t="s">
        <v>50</v>
      </c>
      <c r="AK223" s="79">
        <v>0</v>
      </c>
      <c r="AL223" s="79">
        <v>0</v>
      </c>
      <c r="AM223" s="78" t="s">
        <v>53</v>
      </c>
      <c r="AN223" s="77" t="s">
        <v>53</v>
      </c>
      <c r="AO223" s="78" t="s">
        <v>53</v>
      </c>
      <c r="AP223" s="77" t="s">
        <v>53</v>
      </c>
    </row>
    <row r="224" spans="1:42" s="80" customFormat="1" x14ac:dyDescent="0.25">
      <c r="A224" s="77" t="s">
        <v>434</v>
      </c>
      <c r="B224" s="78" t="s">
        <v>339</v>
      </c>
      <c r="C224" s="77" t="s">
        <v>129</v>
      </c>
      <c r="D224" s="77" t="s">
        <v>69</v>
      </c>
      <c r="E224" s="77" t="s">
        <v>136</v>
      </c>
      <c r="F224" s="77" t="s">
        <v>793</v>
      </c>
      <c r="G224" s="77" t="s">
        <v>51</v>
      </c>
      <c r="H224" s="77" t="s">
        <v>435</v>
      </c>
      <c r="I224" s="79" t="s">
        <v>53</v>
      </c>
      <c r="J224" s="79" t="s">
        <v>53</v>
      </c>
      <c r="K224" s="79" t="s">
        <v>53</v>
      </c>
      <c r="L224" s="79" t="s">
        <v>53</v>
      </c>
      <c r="M224" s="79">
        <v>0</v>
      </c>
      <c r="N224" s="77" t="s">
        <v>53</v>
      </c>
      <c r="O224" s="77" t="s">
        <v>54</v>
      </c>
      <c r="P224" s="77" t="s">
        <v>53</v>
      </c>
      <c r="Q224" s="79">
        <f t="shared" si="7"/>
        <v>31868973.8094</v>
      </c>
      <c r="R224" s="79">
        <v>0</v>
      </c>
      <c r="S224" s="79">
        <v>29918157.335000001</v>
      </c>
      <c r="T224" s="79">
        <v>0</v>
      </c>
      <c r="U224" s="77" t="s">
        <v>50</v>
      </c>
      <c r="V224" s="79">
        <v>0</v>
      </c>
      <c r="W224" s="79">
        <v>1681738.340000001</v>
      </c>
      <c r="X224" s="77" t="s">
        <v>50</v>
      </c>
      <c r="Y224" s="79">
        <v>269078.1344000001</v>
      </c>
      <c r="Z224" s="79">
        <v>0</v>
      </c>
      <c r="AA224" s="77" t="s">
        <v>50</v>
      </c>
      <c r="AB224" s="79">
        <v>0</v>
      </c>
      <c r="AC224" s="79">
        <v>0</v>
      </c>
      <c r="AD224" s="77" t="s">
        <v>50</v>
      </c>
      <c r="AE224" s="79">
        <v>0</v>
      </c>
      <c r="AF224" s="77">
        <v>0</v>
      </c>
      <c r="AG224" s="77" t="s">
        <v>50</v>
      </c>
      <c r="AH224" s="79">
        <v>0</v>
      </c>
      <c r="AI224" s="79">
        <v>0</v>
      </c>
      <c r="AJ224" s="77" t="s">
        <v>50</v>
      </c>
      <c r="AK224" s="79">
        <v>0</v>
      </c>
      <c r="AL224" s="79">
        <v>0</v>
      </c>
      <c r="AM224" s="78" t="s">
        <v>53</v>
      </c>
      <c r="AN224" s="77" t="s">
        <v>53</v>
      </c>
      <c r="AO224" s="78" t="s">
        <v>53</v>
      </c>
      <c r="AP224" s="77" t="s">
        <v>53</v>
      </c>
    </row>
    <row r="225" spans="1:42" s="80" customFormat="1" x14ac:dyDescent="0.25">
      <c r="A225" s="77" t="s">
        <v>520</v>
      </c>
      <c r="B225" s="78" t="s">
        <v>437</v>
      </c>
      <c r="C225" s="77" t="s">
        <v>129</v>
      </c>
      <c r="D225" s="77" t="s">
        <v>65</v>
      </c>
      <c r="E225" s="77" t="s">
        <v>133</v>
      </c>
      <c r="F225" s="77" t="s">
        <v>787</v>
      </c>
      <c r="G225" s="77" t="s">
        <v>51</v>
      </c>
      <c r="H225" s="77" t="s">
        <v>521</v>
      </c>
      <c r="I225" s="79" t="s">
        <v>53</v>
      </c>
      <c r="J225" s="79" t="s">
        <v>53</v>
      </c>
      <c r="K225" s="79" t="s">
        <v>53</v>
      </c>
      <c r="L225" s="79" t="s">
        <v>53</v>
      </c>
      <c r="M225" s="79">
        <v>0</v>
      </c>
      <c r="N225" s="77" t="s">
        <v>53</v>
      </c>
      <c r="O225" s="77" t="s">
        <v>522</v>
      </c>
      <c r="P225" s="77" t="s">
        <v>523</v>
      </c>
      <c r="Q225" s="79">
        <f t="shared" si="7"/>
        <v>91983.815000000002</v>
      </c>
      <c r="R225" s="79">
        <v>0</v>
      </c>
      <c r="S225" s="79">
        <v>91983.815000000002</v>
      </c>
      <c r="T225" s="79">
        <v>0</v>
      </c>
      <c r="U225" s="77" t="s">
        <v>50</v>
      </c>
      <c r="V225" s="79">
        <v>0</v>
      </c>
      <c r="W225" s="79">
        <v>0</v>
      </c>
      <c r="X225" s="77" t="s">
        <v>50</v>
      </c>
      <c r="Y225" s="79">
        <v>0</v>
      </c>
      <c r="Z225" s="79">
        <v>0</v>
      </c>
      <c r="AA225" s="77" t="s">
        <v>50</v>
      </c>
      <c r="AB225" s="79">
        <v>0</v>
      </c>
      <c r="AC225" s="79">
        <v>0</v>
      </c>
      <c r="AD225" s="77" t="s">
        <v>50</v>
      </c>
      <c r="AE225" s="79">
        <v>0</v>
      </c>
      <c r="AF225" s="77">
        <v>0</v>
      </c>
      <c r="AG225" s="77" t="s">
        <v>50</v>
      </c>
      <c r="AH225" s="79">
        <v>0</v>
      </c>
      <c r="AI225" s="79">
        <v>0</v>
      </c>
      <c r="AJ225" s="77" t="s">
        <v>50</v>
      </c>
      <c r="AK225" s="79">
        <v>0</v>
      </c>
      <c r="AL225" s="79">
        <v>0</v>
      </c>
      <c r="AM225" s="78" t="s">
        <v>53</v>
      </c>
      <c r="AN225" s="77" t="s">
        <v>53</v>
      </c>
      <c r="AO225" s="78" t="s">
        <v>53</v>
      </c>
      <c r="AP225" s="77" t="s">
        <v>53</v>
      </c>
    </row>
    <row r="226" spans="1:42" s="80" customFormat="1" x14ac:dyDescent="0.25">
      <c r="A226" s="77" t="s">
        <v>524</v>
      </c>
      <c r="B226" s="78" t="s">
        <v>437</v>
      </c>
      <c r="C226" s="77" t="s">
        <v>129</v>
      </c>
      <c r="D226" s="77" t="s">
        <v>69</v>
      </c>
      <c r="E226" s="77" t="s">
        <v>136</v>
      </c>
      <c r="F226" s="77" t="s">
        <v>783</v>
      </c>
      <c r="G226" s="77" t="s">
        <v>51</v>
      </c>
      <c r="H226" s="77" t="s">
        <v>525</v>
      </c>
      <c r="I226" s="79" t="s">
        <v>53</v>
      </c>
      <c r="J226" s="79" t="s">
        <v>53</v>
      </c>
      <c r="K226" s="79" t="s">
        <v>53</v>
      </c>
      <c r="L226" s="79" t="s">
        <v>53</v>
      </c>
      <c r="M226" s="79">
        <v>0</v>
      </c>
      <c r="N226" s="77" t="s">
        <v>53</v>
      </c>
      <c r="O226" s="77" t="s">
        <v>54</v>
      </c>
      <c r="P226" s="77" t="s">
        <v>53</v>
      </c>
      <c r="Q226" s="79">
        <f t="shared" si="7"/>
        <v>15255427.119999997</v>
      </c>
      <c r="R226" s="79">
        <v>0</v>
      </c>
      <c r="S226" s="79">
        <v>13834078.829999996</v>
      </c>
      <c r="T226" s="79">
        <v>0</v>
      </c>
      <c r="U226" s="77" t="s">
        <v>50</v>
      </c>
      <c r="V226" s="79">
        <v>0</v>
      </c>
      <c r="W226" s="79">
        <v>1225300.2500000005</v>
      </c>
      <c r="X226" s="77" t="s">
        <v>50</v>
      </c>
      <c r="Y226" s="79">
        <v>196048.04000000004</v>
      </c>
      <c r="Z226" s="79">
        <v>0</v>
      </c>
      <c r="AA226" s="77" t="s">
        <v>50</v>
      </c>
      <c r="AB226" s="79">
        <v>0</v>
      </c>
      <c r="AC226" s="79">
        <v>0</v>
      </c>
      <c r="AD226" s="77" t="s">
        <v>50</v>
      </c>
      <c r="AE226" s="79">
        <v>0</v>
      </c>
      <c r="AF226" s="77">
        <v>0</v>
      </c>
      <c r="AG226" s="77" t="s">
        <v>50</v>
      </c>
      <c r="AH226" s="79">
        <v>0</v>
      </c>
      <c r="AI226" s="79">
        <v>0</v>
      </c>
      <c r="AJ226" s="77" t="s">
        <v>50</v>
      </c>
      <c r="AK226" s="79">
        <v>0</v>
      </c>
      <c r="AL226" s="79">
        <v>0</v>
      </c>
      <c r="AM226" s="78" t="s">
        <v>53</v>
      </c>
      <c r="AN226" s="77" t="s">
        <v>53</v>
      </c>
      <c r="AO226" s="78" t="s">
        <v>53</v>
      </c>
      <c r="AP226" s="77" t="s">
        <v>53</v>
      </c>
    </row>
    <row r="227" spans="1:42" s="80" customFormat="1" x14ac:dyDescent="0.25">
      <c r="A227" s="77" t="s">
        <v>594</v>
      </c>
      <c r="B227" s="78" t="s">
        <v>527</v>
      </c>
      <c r="C227" s="77" t="s">
        <v>129</v>
      </c>
      <c r="D227" s="77" t="s">
        <v>65</v>
      </c>
      <c r="E227" s="77" t="s">
        <v>133</v>
      </c>
      <c r="F227" s="77" t="s">
        <v>788</v>
      </c>
      <c r="G227" s="77" t="s">
        <v>51</v>
      </c>
      <c r="H227" s="77" t="s">
        <v>595</v>
      </c>
      <c r="I227" s="79" t="s">
        <v>53</v>
      </c>
      <c r="J227" s="79" t="s">
        <v>53</v>
      </c>
      <c r="K227" s="79" t="s">
        <v>53</v>
      </c>
      <c r="L227" s="79" t="s">
        <v>53</v>
      </c>
      <c r="M227" s="79">
        <v>0</v>
      </c>
      <c r="N227" s="77" t="s">
        <v>53</v>
      </c>
      <c r="O227" s="77" t="s">
        <v>54</v>
      </c>
      <c r="P227" s="77" t="s">
        <v>53</v>
      </c>
      <c r="Q227" s="79">
        <f t="shared" si="7"/>
        <v>2007574</v>
      </c>
      <c r="R227" s="79">
        <v>0</v>
      </c>
      <c r="S227" s="79">
        <v>2007574</v>
      </c>
      <c r="T227" s="79">
        <v>0</v>
      </c>
      <c r="U227" s="77" t="s">
        <v>50</v>
      </c>
      <c r="V227" s="79">
        <v>0</v>
      </c>
      <c r="W227" s="79">
        <v>0</v>
      </c>
      <c r="X227" s="77" t="s">
        <v>50</v>
      </c>
      <c r="Y227" s="79">
        <v>0</v>
      </c>
      <c r="Z227" s="79">
        <v>0</v>
      </c>
      <c r="AA227" s="77" t="s">
        <v>50</v>
      </c>
      <c r="AB227" s="79">
        <v>0</v>
      </c>
      <c r="AC227" s="79">
        <v>0</v>
      </c>
      <c r="AD227" s="77" t="s">
        <v>50</v>
      </c>
      <c r="AE227" s="79">
        <v>0</v>
      </c>
      <c r="AF227" s="77">
        <v>0</v>
      </c>
      <c r="AG227" s="77" t="s">
        <v>50</v>
      </c>
      <c r="AH227" s="79">
        <v>0</v>
      </c>
      <c r="AI227" s="79">
        <v>0</v>
      </c>
      <c r="AJ227" s="77" t="s">
        <v>50</v>
      </c>
      <c r="AK227" s="79">
        <v>0</v>
      </c>
      <c r="AL227" s="79">
        <v>0</v>
      </c>
      <c r="AM227" s="78" t="s">
        <v>53</v>
      </c>
      <c r="AN227" s="77" t="s">
        <v>53</v>
      </c>
      <c r="AO227" s="78" t="s">
        <v>53</v>
      </c>
      <c r="AP227" s="77" t="s">
        <v>53</v>
      </c>
    </row>
    <row r="228" spans="1:42" s="80" customFormat="1" x14ac:dyDescent="0.25">
      <c r="A228" s="77" t="s">
        <v>596</v>
      </c>
      <c r="B228" s="78" t="s">
        <v>527</v>
      </c>
      <c r="C228" s="77" t="s">
        <v>129</v>
      </c>
      <c r="D228" s="77" t="s">
        <v>65</v>
      </c>
      <c r="E228" s="77" t="s">
        <v>133</v>
      </c>
      <c r="F228" s="77" t="s">
        <v>788</v>
      </c>
      <c r="G228" s="77" t="s">
        <v>51</v>
      </c>
      <c r="H228" s="77" t="s">
        <v>597</v>
      </c>
      <c r="I228" s="79" t="s">
        <v>53</v>
      </c>
      <c r="J228" s="79" t="s">
        <v>53</v>
      </c>
      <c r="K228" s="79" t="s">
        <v>53</v>
      </c>
      <c r="L228" s="79" t="s">
        <v>53</v>
      </c>
      <c r="M228" s="79">
        <v>0</v>
      </c>
      <c r="N228" s="77" t="s">
        <v>53</v>
      </c>
      <c r="O228" s="77" t="s">
        <v>316</v>
      </c>
      <c r="P228" s="77" t="s">
        <v>598</v>
      </c>
      <c r="Q228" s="79">
        <f t="shared" si="7"/>
        <v>409316</v>
      </c>
      <c r="R228" s="79">
        <v>0</v>
      </c>
      <c r="S228" s="79">
        <v>409316</v>
      </c>
      <c r="T228" s="79">
        <v>0</v>
      </c>
      <c r="U228" s="77" t="s">
        <v>50</v>
      </c>
      <c r="V228" s="79">
        <v>0</v>
      </c>
      <c r="W228" s="79">
        <v>0</v>
      </c>
      <c r="X228" s="77" t="s">
        <v>50</v>
      </c>
      <c r="Y228" s="79">
        <v>0</v>
      </c>
      <c r="Z228" s="79">
        <v>0</v>
      </c>
      <c r="AA228" s="77" t="s">
        <v>50</v>
      </c>
      <c r="AB228" s="79">
        <v>0</v>
      </c>
      <c r="AC228" s="79">
        <v>0</v>
      </c>
      <c r="AD228" s="77" t="s">
        <v>50</v>
      </c>
      <c r="AE228" s="79">
        <v>0</v>
      </c>
      <c r="AF228" s="77">
        <v>0</v>
      </c>
      <c r="AG228" s="77" t="s">
        <v>50</v>
      </c>
      <c r="AH228" s="79">
        <v>0</v>
      </c>
      <c r="AI228" s="79">
        <v>0</v>
      </c>
      <c r="AJ228" s="77" t="s">
        <v>50</v>
      </c>
      <c r="AK228" s="79">
        <v>0</v>
      </c>
      <c r="AL228" s="79">
        <v>0</v>
      </c>
      <c r="AM228" s="78" t="s">
        <v>53</v>
      </c>
      <c r="AN228" s="77" t="s">
        <v>53</v>
      </c>
      <c r="AO228" s="78" t="s">
        <v>53</v>
      </c>
      <c r="AP228" s="77" t="s">
        <v>53</v>
      </c>
    </row>
    <row r="229" spans="1:42" s="80" customFormat="1" x14ac:dyDescent="0.25">
      <c r="A229" s="77" t="s">
        <v>599</v>
      </c>
      <c r="B229" s="78" t="s">
        <v>527</v>
      </c>
      <c r="C229" s="77" t="s">
        <v>129</v>
      </c>
      <c r="D229" s="77" t="s">
        <v>65</v>
      </c>
      <c r="E229" s="77" t="s">
        <v>133</v>
      </c>
      <c r="F229" s="77" t="s">
        <v>788</v>
      </c>
      <c r="G229" s="77" t="s">
        <v>51</v>
      </c>
      <c r="H229" s="77" t="s">
        <v>600</v>
      </c>
      <c r="I229" s="79" t="s">
        <v>53</v>
      </c>
      <c r="J229" s="79" t="s">
        <v>53</v>
      </c>
      <c r="K229" s="79" t="s">
        <v>53</v>
      </c>
      <c r="L229" s="79" t="s">
        <v>53</v>
      </c>
      <c r="M229" s="79">
        <v>0</v>
      </c>
      <c r="N229" s="77" t="s">
        <v>53</v>
      </c>
      <c r="O229" s="77" t="s">
        <v>54</v>
      </c>
      <c r="P229" s="77" t="s">
        <v>53</v>
      </c>
      <c r="Q229" s="79">
        <f t="shared" si="7"/>
        <v>24164590.170800008</v>
      </c>
      <c r="R229" s="79">
        <v>0</v>
      </c>
      <c r="S229" s="79">
        <v>22893084.915600009</v>
      </c>
      <c r="T229" s="79">
        <v>0</v>
      </c>
      <c r="U229" s="77" t="s">
        <v>50</v>
      </c>
      <c r="V229" s="79">
        <v>0</v>
      </c>
      <c r="W229" s="79">
        <v>1096125.2200000002</v>
      </c>
      <c r="X229" s="77" t="s">
        <v>55</v>
      </c>
      <c r="Y229" s="79">
        <v>175380.03519999995</v>
      </c>
      <c r="Z229" s="79">
        <v>0</v>
      </c>
      <c r="AA229" s="77" t="s">
        <v>50</v>
      </c>
      <c r="AB229" s="79">
        <v>0</v>
      </c>
      <c r="AC229" s="79">
        <v>0</v>
      </c>
      <c r="AD229" s="77" t="s">
        <v>50</v>
      </c>
      <c r="AE229" s="79">
        <v>0</v>
      </c>
      <c r="AF229" s="77">
        <v>0</v>
      </c>
      <c r="AG229" s="77" t="s">
        <v>50</v>
      </c>
      <c r="AH229" s="79">
        <v>0</v>
      </c>
      <c r="AI229" s="79">
        <v>0</v>
      </c>
      <c r="AJ229" s="77" t="s">
        <v>50</v>
      </c>
      <c r="AK229" s="79">
        <v>0</v>
      </c>
      <c r="AL229" s="79">
        <v>0</v>
      </c>
      <c r="AM229" s="78" t="s">
        <v>53</v>
      </c>
      <c r="AN229" s="77" t="s">
        <v>53</v>
      </c>
      <c r="AO229" s="78" t="s">
        <v>53</v>
      </c>
      <c r="AP229" s="77" t="s">
        <v>53</v>
      </c>
    </row>
    <row r="230" spans="1:42" s="80" customFormat="1" x14ac:dyDescent="0.25">
      <c r="A230" s="77" t="s">
        <v>601</v>
      </c>
      <c r="B230" s="78" t="s">
        <v>527</v>
      </c>
      <c r="C230" s="77" t="s">
        <v>129</v>
      </c>
      <c r="D230" s="77" t="s">
        <v>69</v>
      </c>
      <c r="E230" s="77" t="s">
        <v>136</v>
      </c>
      <c r="F230" s="77" t="s">
        <v>784</v>
      </c>
      <c r="G230" s="77" t="s">
        <v>51</v>
      </c>
      <c r="H230" s="77" t="s">
        <v>602</v>
      </c>
      <c r="I230" s="79" t="s">
        <v>53</v>
      </c>
      <c r="J230" s="79" t="s">
        <v>53</v>
      </c>
      <c r="K230" s="79" t="s">
        <v>53</v>
      </c>
      <c r="L230" s="79" t="s">
        <v>53</v>
      </c>
      <c r="M230" s="79">
        <v>0</v>
      </c>
      <c r="N230" s="77" t="s">
        <v>53</v>
      </c>
      <c r="O230" s="77" t="s">
        <v>54</v>
      </c>
      <c r="P230" s="77" t="s">
        <v>53</v>
      </c>
      <c r="Q230" s="79">
        <f t="shared" si="7"/>
        <v>31590228.305250008</v>
      </c>
      <c r="R230" s="79">
        <v>0</v>
      </c>
      <c r="S230" s="79">
        <v>30274405.598050006</v>
      </c>
      <c r="T230" s="79">
        <v>0</v>
      </c>
      <c r="U230" s="77" t="s">
        <v>50</v>
      </c>
      <c r="V230" s="79">
        <v>0</v>
      </c>
      <c r="W230" s="79">
        <v>1134329.92</v>
      </c>
      <c r="X230" s="77" t="s">
        <v>50</v>
      </c>
      <c r="Y230" s="79">
        <v>181492.78719999996</v>
      </c>
      <c r="Z230" s="79">
        <v>0</v>
      </c>
      <c r="AA230" s="77" t="s">
        <v>50</v>
      </c>
      <c r="AB230" s="79">
        <v>0</v>
      </c>
      <c r="AC230" s="79">
        <v>0</v>
      </c>
      <c r="AD230" s="77" t="s">
        <v>50</v>
      </c>
      <c r="AE230" s="79">
        <v>0</v>
      </c>
      <c r="AF230" s="77">
        <v>0</v>
      </c>
      <c r="AG230" s="77" t="s">
        <v>50</v>
      </c>
      <c r="AH230" s="79">
        <v>0</v>
      </c>
      <c r="AI230" s="79">
        <v>0</v>
      </c>
      <c r="AJ230" s="77" t="s">
        <v>50</v>
      </c>
      <c r="AK230" s="79">
        <v>0</v>
      </c>
      <c r="AL230" s="79">
        <v>0</v>
      </c>
      <c r="AM230" s="78" t="s">
        <v>53</v>
      </c>
      <c r="AN230" s="77" t="s">
        <v>53</v>
      </c>
      <c r="AO230" s="78" t="s">
        <v>53</v>
      </c>
      <c r="AP230" s="77" t="s">
        <v>53</v>
      </c>
    </row>
    <row r="231" spans="1:42" s="80" customFormat="1" x14ac:dyDescent="0.25">
      <c r="A231" s="77" t="s">
        <v>603</v>
      </c>
      <c r="B231" s="78" t="s">
        <v>527</v>
      </c>
      <c r="C231" s="77" t="s">
        <v>129</v>
      </c>
      <c r="D231" s="77" t="s">
        <v>69</v>
      </c>
      <c r="E231" s="77" t="s">
        <v>136</v>
      </c>
      <c r="F231" s="77" t="s">
        <v>784</v>
      </c>
      <c r="G231" s="77" t="s">
        <v>51</v>
      </c>
      <c r="H231" s="77" t="s">
        <v>604</v>
      </c>
      <c r="I231" s="79" t="s">
        <v>53</v>
      </c>
      <c r="J231" s="79" t="s">
        <v>53</v>
      </c>
      <c r="K231" s="79" t="s">
        <v>53</v>
      </c>
      <c r="L231" s="79" t="s">
        <v>53</v>
      </c>
      <c r="M231" s="79">
        <v>0</v>
      </c>
      <c r="N231" s="77" t="s">
        <v>53</v>
      </c>
      <c r="O231" s="77" t="s">
        <v>605</v>
      </c>
      <c r="P231" s="77" t="s">
        <v>606</v>
      </c>
      <c r="Q231" s="79">
        <f t="shared" si="7"/>
        <v>119700</v>
      </c>
      <c r="R231" s="79">
        <v>0</v>
      </c>
      <c r="S231" s="79">
        <v>119700</v>
      </c>
      <c r="T231" s="79">
        <v>0</v>
      </c>
      <c r="U231" s="77" t="s">
        <v>50</v>
      </c>
      <c r="V231" s="79">
        <v>0</v>
      </c>
      <c r="W231" s="79">
        <v>0</v>
      </c>
      <c r="X231" s="77" t="s">
        <v>50</v>
      </c>
      <c r="Y231" s="79">
        <v>0</v>
      </c>
      <c r="Z231" s="79">
        <v>0</v>
      </c>
      <c r="AA231" s="77" t="s">
        <v>50</v>
      </c>
      <c r="AB231" s="79">
        <v>0</v>
      </c>
      <c r="AC231" s="79">
        <v>0</v>
      </c>
      <c r="AD231" s="77" t="s">
        <v>50</v>
      </c>
      <c r="AE231" s="79">
        <v>0</v>
      </c>
      <c r="AF231" s="77">
        <v>0</v>
      </c>
      <c r="AG231" s="77" t="s">
        <v>50</v>
      </c>
      <c r="AH231" s="79">
        <v>0</v>
      </c>
      <c r="AI231" s="79">
        <v>0</v>
      </c>
      <c r="AJ231" s="77" t="s">
        <v>50</v>
      </c>
      <c r="AK231" s="79">
        <v>0</v>
      </c>
      <c r="AL231" s="79">
        <v>0</v>
      </c>
      <c r="AM231" s="78" t="s">
        <v>53</v>
      </c>
      <c r="AN231" s="77" t="s">
        <v>53</v>
      </c>
      <c r="AO231" s="78" t="s">
        <v>53</v>
      </c>
      <c r="AP231" s="77" t="s">
        <v>53</v>
      </c>
    </row>
    <row r="232" spans="1:42" s="80" customFormat="1" x14ac:dyDescent="0.25">
      <c r="A232" s="77" t="s">
        <v>607</v>
      </c>
      <c r="B232" s="78" t="s">
        <v>527</v>
      </c>
      <c r="C232" s="77" t="s">
        <v>129</v>
      </c>
      <c r="D232" s="77" t="s">
        <v>69</v>
      </c>
      <c r="E232" s="77" t="s">
        <v>136</v>
      </c>
      <c r="F232" s="77" t="s">
        <v>784</v>
      </c>
      <c r="G232" s="77" t="s">
        <v>51</v>
      </c>
      <c r="H232" s="77" t="s">
        <v>608</v>
      </c>
      <c r="I232" s="79" t="s">
        <v>53</v>
      </c>
      <c r="J232" s="79" t="s">
        <v>53</v>
      </c>
      <c r="K232" s="79" t="s">
        <v>53</v>
      </c>
      <c r="L232" s="79" t="s">
        <v>53</v>
      </c>
      <c r="M232" s="79">
        <v>0</v>
      </c>
      <c r="N232" s="77" t="s">
        <v>53</v>
      </c>
      <c r="O232" s="77" t="s">
        <v>54</v>
      </c>
      <c r="P232" s="77" t="s">
        <v>53</v>
      </c>
      <c r="Q232" s="79">
        <f t="shared" si="7"/>
        <v>4066079.7848</v>
      </c>
      <c r="R232" s="79">
        <v>0</v>
      </c>
      <c r="S232" s="79">
        <v>3907804.1300000004</v>
      </c>
      <c r="T232" s="79">
        <v>0</v>
      </c>
      <c r="U232" s="77" t="s">
        <v>50</v>
      </c>
      <c r="V232" s="79">
        <v>0</v>
      </c>
      <c r="W232" s="79">
        <v>136444.53</v>
      </c>
      <c r="X232" s="77" t="s">
        <v>50</v>
      </c>
      <c r="Y232" s="79">
        <v>21831.124799999998</v>
      </c>
      <c r="Z232" s="79">
        <v>0</v>
      </c>
      <c r="AA232" s="77" t="s">
        <v>50</v>
      </c>
      <c r="AB232" s="79">
        <v>0</v>
      </c>
      <c r="AC232" s="79">
        <v>0</v>
      </c>
      <c r="AD232" s="77" t="s">
        <v>50</v>
      </c>
      <c r="AE232" s="79">
        <v>0</v>
      </c>
      <c r="AF232" s="77">
        <v>0</v>
      </c>
      <c r="AG232" s="77" t="s">
        <v>50</v>
      </c>
      <c r="AH232" s="79">
        <v>0</v>
      </c>
      <c r="AI232" s="79">
        <v>0</v>
      </c>
      <c r="AJ232" s="77" t="s">
        <v>50</v>
      </c>
      <c r="AK232" s="79">
        <v>0</v>
      </c>
      <c r="AL232" s="79">
        <v>0</v>
      </c>
      <c r="AM232" s="78" t="s">
        <v>53</v>
      </c>
      <c r="AN232" s="77" t="s">
        <v>53</v>
      </c>
      <c r="AO232" s="78" t="s">
        <v>53</v>
      </c>
      <c r="AP232" s="77" t="s">
        <v>53</v>
      </c>
    </row>
    <row r="233" spans="1:42" s="80" customFormat="1" x14ac:dyDescent="0.25">
      <c r="A233" s="77" t="s">
        <v>681</v>
      </c>
      <c r="B233" s="78" t="s">
        <v>610</v>
      </c>
      <c r="C233" s="77" t="s">
        <v>129</v>
      </c>
      <c r="D233" s="77" t="s">
        <v>65</v>
      </c>
      <c r="E233" s="77" t="s">
        <v>133</v>
      </c>
      <c r="F233" s="77" t="s">
        <v>789</v>
      </c>
      <c r="G233" s="77" t="s">
        <v>51</v>
      </c>
      <c r="H233" s="77" t="s">
        <v>682</v>
      </c>
      <c r="I233" s="79" t="s">
        <v>53</v>
      </c>
      <c r="J233" s="79" t="s">
        <v>53</v>
      </c>
      <c r="K233" s="79" t="s">
        <v>53</v>
      </c>
      <c r="L233" s="79" t="s">
        <v>53</v>
      </c>
      <c r="M233" s="79">
        <v>0</v>
      </c>
      <c r="N233" s="77" t="s">
        <v>53</v>
      </c>
      <c r="O233" s="77" t="s">
        <v>54</v>
      </c>
      <c r="P233" s="77" t="s">
        <v>53</v>
      </c>
      <c r="Q233" s="79">
        <f t="shared" si="7"/>
        <v>11852282.107899997</v>
      </c>
      <c r="R233" s="79">
        <v>0</v>
      </c>
      <c r="S233" s="79">
        <v>11138246.636699997</v>
      </c>
      <c r="T233" s="79">
        <v>0</v>
      </c>
      <c r="U233" s="77" t="s">
        <v>50</v>
      </c>
      <c r="V233" s="79">
        <v>0</v>
      </c>
      <c r="W233" s="79">
        <v>615547.81999999995</v>
      </c>
      <c r="X233" s="77" t="s">
        <v>50</v>
      </c>
      <c r="Y233" s="79">
        <v>98487.651199999993</v>
      </c>
      <c r="Z233" s="79">
        <v>0</v>
      </c>
      <c r="AA233" s="77" t="s">
        <v>50</v>
      </c>
      <c r="AB233" s="79">
        <v>0</v>
      </c>
      <c r="AC233" s="79">
        <v>0</v>
      </c>
      <c r="AD233" s="77" t="s">
        <v>50</v>
      </c>
      <c r="AE233" s="79">
        <v>0</v>
      </c>
      <c r="AF233" s="77">
        <v>0</v>
      </c>
      <c r="AG233" s="77" t="s">
        <v>50</v>
      </c>
      <c r="AH233" s="79">
        <v>0</v>
      </c>
      <c r="AI233" s="79">
        <v>0</v>
      </c>
      <c r="AJ233" s="77" t="s">
        <v>50</v>
      </c>
      <c r="AK233" s="79">
        <v>0</v>
      </c>
      <c r="AL233" s="79">
        <v>0</v>
      </c>
      <c r="AM233" s="78" t="s">
        <v>53</v>
      </c>
      <c r="AN233" s="77" t="s">
        <v>53</v>
      </c>
      <c r="AO233" s="78" t="s">
        <v>53</v>
      </c>
      <c r="AP233" s="77" t="s">
        <v>53</v>
      </c>
    </row>
    <row r="234" spans="1:42" s="80" customFormat="1" x14ac:dyDescent="0.25">
      <c r="A234" s="77" t="s">
        <v>683</v>
      </c>
      <c r="B234" s="78" t="s">
        <v>610</v>
      </c>
      <c r="C234" s="77" t="s">
        <v>129</v>
      </c>
      <c r="D234" s="77" t="s">
        <v>65</v>
      </c>
      <c r="E234" s="77" t="s">
        <v>133</v>
      </c>
      <c r="F234" s="77" t="s">
        <v>789</v>
      </c>
      <c r="G234" s="77" t="s">
        <v>51</v>
      </c>
      <c r="H234" s="77" t="s">
        <v>684</v>
      </c>
      <c r="I234" s="79" t="s">
        <v>53</v>
      </c>
      <c r="J234" s="79" t="s">
        <v>53</v>
      </c>
      <c r="K234" s="79" t="s">
        <v>53</v>
      </c>
      <c r="L234" s="79" t="s">
        <v>53</v>
      </c>
      <c r="M234" s="79">
        <v>0</v>
      </c>
      <c r="N234" s="77" t="s">
        <v>53</v>
      </c>
      <c r="O234" s="77" t="s">
        <v>685</v>
      </c>
      <c r="P234" s="77" t="s">
        <v>686</v>
      </c>
      <c r="Q234" s="79">
        <f t="shared" si="7"/>
        <v>54288</v>
      </c>
      <c r="R234" s="79">
        <v>0</v>
      </c>
      <c r="S234" s="79">
        <v>0</v>
      </c>
      <c r="T234" s="79">
        <v>46800</v>
      </c>
      <c r="U234" s="77" t="s">
        <v>55</v>
      </c>
      <c r="V234" s="79">
        <v>7488</v>
      </c>
      <c r="W234" s="79">
        <v>0</v>
      </c>
      <c r="X234" s="77" t="s">
        <v>50</v>
      </c>
      <c r="Y234" s="79">
        <v>0</v>
      </c>
      <c r="Z234" s="79">
        <v>0</v>
      </c>
      <c r="AA234" s="77" t="s">
        <v>50</v>
      </c>
      <c r="AB234" s="79">
        <v>0</v>
      </c>
      <c r="AC234" s="79">
        <v>0</v>
      </c>
      <c r="AD234" s="77" t="s">
        <v>50</v>
      </c>
      <c r="AE234" s="79">
        <v>0</v>
      </c>
      <c r="AF234" s="77">
        <v>0</v>
      </c>
      <c r="AG234" s="77" t="s">
        <v>50</v>
      </c>
      <c r="AH234" s="79">
        <v>0</v>
      </c>
      <c r="AI234" s="79">
        <v>0</v>
      </c>
      <c r="AJ234" s="77" t="s">
        <v>50</v>
      </c>
      <c r="AK234" s="79">
        <v>0</v>
      </c>
      <c r="AL234" s="79">
        <v>0</v>
      </c>
      <c r="AM234" s="78" t="s">
        <v>53</v>
      </c>
      <c r="AN234" s="77" t="s">
        <v>53</v>
      </c>
      <c r="AO234" s="78" t="s">
        <v>53</v>
      </c>
      <c r="AP234" s="77" t="s">
        <v>53</v>
      </c>
    </row>
    <row r="235" spans="1:42" s="80" customFormat="1" x14ac:dyDescent="0.25">
      <c r="A235" s="77" t="s">
        <v>687</v>
      </c>
      <c r="B235" s="78" t="s">
        <v>610</v>
      </c>
      <c r="C235" s="77" t="s">
        <v>129</v>
      </c>
      <c r="D235" s="77" t="s">
        <v>65</v>
      </c>
      <c r="E235" s="77" t="s">
        <v>133</v>
      </c>
      <c r="F235" s="77" t="s">
        <v>789</v>
      </c>
      <c r="G235" s="77" t="s">
        <v>51</v>
      </c>
      <c r="H235" s="77" t="s">
        <v>688</v>
      </c>
      <c r="I235" s="79" t="s">
        <v>53</v>
      </c>
      <c r="J235" s="79" t="s">
        <v>53</v>
      </c>
      <c r="K235" s="79" t="s">
        <v>53</v>
      </c>
      <c r="L235" s="79" t="s">
        <v>53</v>
      </c>
      <c r="M235" s="79">
        <v>0</v>
      </c>
      <c r="N235" s="77" t="s">
        <v>53</v>
      </c>
      <c r="O235" s="77" t="s">
        <v>689</v>
      </c>
      <c r="P235" s="77" t="s">
        <v>690</v>
      </c>
      <c r="Q235" s="79">
        <f t="shared" si="7"/>
        <v>43200</v>
      </c>
      <c r="R235" s="79">
        <v>0</v>
      </c>
      <c r="S235" s="79">
        <v>43200</v>
      </c>
      <c r="T235" s="79">
        <v>0</v>
      </c>
      <c r="U235" s="77" t="s">
        <v>50</v>
      </c>
      <c r="V235" s="79">
        <v>0</v>
      </c>
      <c r="W235" s="79">
        <v>0</v>
      </c>
      <c r="X235" s="77" t="s">
        <v>50</v>
      </c>
      <c r="Y235" s="79">
        <v>0</v>
      </c>
      <c r="Z235" s="79">
        <v>0</v>
      </c>
      <c r="AA235" s="77" t="s">
        <v>50</v>
      </c>
      <c r="AB235" s="79">
        <v>0</v>
      </c>
      <c r="AC235" s="79">
        <v>0</v>
      </c>
      <c r="AD235" s="77" t="s">
        <v>50</v>
      </c>
      <c r="AE235" s="79">
        <v>0</v>
      </c>
      <c r="AF235" s="77">
        <v>0</v>
      </c>
      <c r="AG235" s="77" t="s">
        <v>50</v>
      </c>
      <c r="AH235" s="79">
        <v>0</v>
      </c>
      <c r="AI235" s="79">
        <v>0</v>
      </c>
      <c r="AJ235" s="77" t="s">
        <v>50</v>
      </c>
      <c r="AK235" s="79">
        <v>0</v>
      </c>
      <c r="AL235" s="79">
        <v>0</v>
      </c>
      <c r="AM235" s="78" t="s">
        <v>53</v>
      </c>
      <c r="AN235" s="77" t="s">
        <v>53</v>
      </c>
      <c r="AO235" s="78" t="s">
        <v>53</v>
      </c>
      <c r="AP235" s="77" t="s">
        <v>53</v>
      </c>
    </row>
    <row r="236" spans="1:42" s="80" customFormat="1" x14ac:dyDescent="0.25">
      <c r="A236" s="77" t="s">
        <v>691</v>
      </c>
      <c r="B236" s="78" t="s">
        <v>610</v>
      </c>
      <c r="C236" s="77" t="s">
        <v>129</v>
      </c>
      <c r="D236" s="77" t="s">
        <v>65</v>
      </c>
      <c r="E236" s="77" t="s">
        <v>133</v>
      </c>
      <c r="F236" s="77" t="s">
        <v>789</v>
      </c>
      <c r="G236" s="77" t="s">
        <v>51</v>
      </c>
      <c r="H236" s="77" t="s">
        <v>692</v>
      </c>
      <c r="I236" s="79" t="s">
        <v>53</v>
      </c>
      <c r="J236" s="79" t="s">
        <v>53</v>
      </c>
      <c r="K236" s="79" t="s">
        <v>53</v>
      </c>
      <c r="L236" s="79" t="s">
        <v>53</v>
      </c>
      <c r="M236" s="79">
        <v>0</v>
      </c>
      <c r="N236" s="77" t="s">
        <v>53</v>
      </c>
      <c r="O236" s="77" t="s">
        <v>54</v>
      </c>
      <c r="P236" s="77" t="s">
        <v>53</v>
      </c>
      <c r="Q236" s="79">
        <f t="shared" si="7"/>
        <v>9477452.0018999986</v>
      </c>
      <c r="R236" s="79">
        <v>0</v>
      </c>
      <c r="S236" s="79">
        <v>8490463.8674999997</v>
      </c>
      <c r="T236" s="79">
        <v>0</v>
      </c>
      <c r="U236" s="77" t="s">
        <v>50</v>
      </c>
      <c r="V236" s="79">
        <v>0</v>
      </c>
      <c r="W236" s="79">
        <v>850851.83999999985</v>
      </c>
      <c r="X236" s="77" t="s">
        <v>50</v>
      </c>
      <c r="Y236" s="79">
        <v>136136.29440000001</v>
      </c>
      <c r="Z236" s="79">
        <v>0</v>
      </c>
      <c r="AA236" s="77" t="s">
        <v>50</v>
      </c>
      <c r="AB236" s="79">
        <v>0</v>
      </c>
      <c r="AC236" s="79">
        <v>0</v>
      </c>
      <c r="AD236" s="77" t="s">
        <v>50</v>
      </c>
      <c r="AE236" s="79">
        <v>0</v>
      </c>
      <c r="AF236" s="77">
        <v>0</v>
      </c>
      <c r="AG236" s="77" t="s">
        <v>50</v>
      </c>
      <c r="AH236" s="79">
        <v>0</v>
      </c>
      <c r="AI236" s="79">
        <v>0</v>
      </c>
      <c r="AJ236" s="77" t="s">
        <v>50</v>
      </c>
      <c r="AK236" s="79">
        <v>0</v>
      </c>
      <c r="AL236" s="79">
        <v>0</v>
      </c>
      <c r="AM236" s="78" t="s">
        <v>53</v>
      </c>
      <c r="AN236" s="77" t="s">
        <v>53</v>
      </c>
      <c r="AO236" s="78" t="s">
        <v>53</v>
      </c>
      <c r="AP236" s="77" t="s">
        <v>53</v>
      </c>
    </row>
    <row r="237" spans="1:42" s="80" customFormat="1" x14ac:dyDescent="0.25">
      <c r="A237" s="77" t="s">
        <v>693</v>
      </c>
      <c r="B237" s="78" t="s">
        <v>610</v>
      </c>
      <c r="C237" s="77" t="s">
        <v>129</v>
      </c>
      <c r="D237" s="77" t="s">
        <v>69</v>
      </c>
      <c r="E237" s="77" t="s">
        <v>136</v>
      </c>
      <c r="F237" s="77" t="s">
        <v>785</v>
      </c>
      <c r="G237" s="77" t="s">
        <v>51</v>
      </c>
      <c r="H237" s="77" t="s">
        <v>694</v>
      </c>
      <c r="I237" s="79" t="s">
        <v>53</v>
      </c>
      <c r="J237" s="79" t="s">
        <v>53</v>
      </c>
      <c r="K237" s="79" t="s">
        <v>53</v>
      </c>
      <c r="L237" s="79" t="s">
        <v>53</v>
      </c>
      <c r="M237" s="79">
        <v>0</v>
      </c>
      <c r="N237" s="77" t="s">
        <v>53</v>
      </c>
      <c r="O237" s="77" t="s">
        <v>54</v>
      </c>
      <c r="P237" s="77" t="s">
        <v>53</v>
      </c>
      <c r="Q237" s="79">
        <f t="shared" si="7"/>
        <v>20311675.064800002</v>
      </c>
      <c r="R237" s="79">
        <v>0</v>
      </c>
      <c r="S237" s="79">
        <v>19559956.460000001</v>
      </c>
      <c r="T237" s="79">
        <v>0</v>
      </c>
      <c r="U237" s="77" t="s">
        <v>50</v>
      </c>
      <c r="V237" s="79">
        <v>0</v>
      </c>
      <c r="W237" s="79">
        <v>648033.28000000003</v>
      </c>
      <c r="X237" s="77" t="s">
        <v>50</v>
      </c>
      <c r="Y237" s="79">
        <v>103685.32479999999</v>
      </c>
      <c r="Z237" s="79">
        <v>0</v>
      </c>
      <c r="AA237" s="77" t="s">
        <v>50</v>
      </c>
      <c r="AB237" s="79">
        <v>0</v>
      </c>
      <c r="AC237" s="79">
        <v>0</v>
      </c>
      <c r="AD237" s="77" t="s">
        <v>50</v>
      </c>
      <c r="AE237" s="79">
        <v>0</v>
      </c>
      <c r="AF237" s="77">
        <v>0</v>
      </c>
      <c r="AG237" s="77" t="s">
        <v>50</v>
      </c>
      <c r="AH237" s="79">
        <v>0</v>
      </c>
      <c r="AI237" s="79">
        <v>0</v>
      </c>
      <c r="AJ237" s="77" t="s">
        <v>50</v>
      </c>
      <c r="AK237" s="79">
        <v>0</v>
      </c>
      <c r="AL237" s="79">
        <v>0</v>
      </c>
      <c r="AM237" s="78" t="s">
        <v>53</v>
      </c>
      <c r="AN237" s="77" t="s">
        <v>53</v>
      </c>
      <c r="AO237" s="78" t="s">
        <v>53</v>
      </c>
      <c r="AP237" s="77" t="s">
        <v>53</v>
      </c>
    </row>
    <row r="238" spans="1:42" hidden="1" x14ac:dyDescent="0.25"/>
    <row r="239" spans="1:42" hidden="1" x14ac:dyDescent="0.25">
      <c r="Q239" s="8">
        <f>SUM(Q2:Q237)</f>
        <v>4088132536.211822</v>
      </c>
      <c r="R239" s="8">
        <f>SUM(R2:R237)</f>
        <v>0</v>
      </c>
      <c r="S239" s="8">
        <f>SUM(S2:S237)</f>
        <v>3385960576.2968478</v>
      </c>
      <c r="T239" s="8">
        <f>SUM(T2:T237)</f>
        <v>10883077.520199854</v>
      </c>
      <c r="V239" s="8">
        <f>SUM(V2:V237)</f>
        <v>1741292.4033000104</v>
      </c>
      <c r="W239" s="8">
        <f>SUM(W2:W237)</f>
        <v>594437577.58727324</v>
      </c>
      <c r="Y239" s="8">
        <f t="shared" ref="Y239:AF239" si="8">SUM(Y2:Y237)</f>
        <v>95110012.404200077</v>
      </c>
      <c r="Z239" s="8">
        <f t="shared" si="8"/>
        <v>0</v>
      </c>
      <c r="AA239" s="8">
        <f t="shared" si="8"/>
        <v>0</v>
      </c>
      <c r="AB239" s="8">
        <f t="shared" si="8"/>
        <v>0</v>
      </c>
      <c r="AC239" s="8">
        <f t="shared" si="8"/>
        <v>0</v>
      </c>
      <c r="AD239" s="8">
        <f t="shared" si="8"/>
        <v>0</v>
      </c>
      <c r="AE239" s="8">
        <f t="shared" si="8"/>
        <v>0</v>
      </c>
      <c r="AF239" s="8">
        <f t="shared" si="8"/>
        <v>0</v>
      </c>
      <c r="AI239" s="8">
        <f>SUM(AI2:AI237)</f>
        <v>0</v>
      </c>
      <c r="AK239" s="8">
        <f>SUM(AK2:AK237)</f>
        <v>0</v>
      </c>
      <c r="AL239" s="8">
        <f>SUM(AL2:AL237)</f>
        <v>0</v>
      </c>
    </row>
    <row r="240" spans="1:42" hidden="1" x14ac:dyDescent="0.25">
      <c r="T240" s="6">
        <f>+T239*0.45</f>
        <v>4897384.8840899346</v>
      </c>
      <c r="V240" s="6">
        <f>+V239*0.45</f>
        <v>783581.58148500463</v>
      </c>
      <c r="W240" s="6">
        <f>+W239*0.45</f>
        <v>267496909.91427296</v>
      </c>
      <c r="Y240" s="6">
        <f>+Y239*0.45</f>
        <v>42799505.581890039</v>
      </c>
    </row>
    <row r="241" spans="1:42" hidden="1" x14ac:dyDescent="0.25"/>
    <row r="243" spans="1:42" s="76" customFormat="1" x14ac:dyDescent="0.25">
      <c r="A243" s="73"/>
      <c r="B243" s="74"/>
      <c r="C243" s="73"/>
      <c r="D243" s="73"/>
      <c r="E243" s="73"/>
      <c r="F243" s="73"/>
      <c r="G243" s="73"/>
      <c r="H243" s="73"/>
      <c r="I243" s="75"/>
      <c r="J243" s="75"/>
      <c r="K243" s="75"/>
      <c r="L243" s="75"/>
      <c r="M243" s="75"/>
      <c r="N243" s="73"/>
      <c r="O243" s="73"/>
      <c r="P243" s="73"/>
      <c r="Q243" s="75">
        <f>SUM(S243:AJ243)</f>
        <v>3772155154.250083</v>
      </c>
      <c r="R243" s="75"/>
      <c r="S243" s="75">
        <f>SUM(S6:S237)</f>
        <v>3385960576.2968478</v>
      </c>
      <c r="T243" s="75">
        <f>+T239-T240</f>
        <v>5985692.6361099193</v>
      </c>
      <c r="U243" s="73"/>
      <c r="V243" s="75">
        <f>+V239-V240</f>
        <v>957710.82181500574</v>
      </c>
      <c r="W243" s="75">
        <f>+W239-W240</f>
        <v>326940667.67300028</v>
      </c>
      <c r="X243" s="73"/>
      <c r="Y243" s="75">
        <f>+Y239-Y240</f>
        <v>52310506.822310038</v>
      </c>
      <c r="Z243" s="75"/>
      <c r="AA243" s="73"/>
      <c r="AB243" s="75"/>
      <c r="AC243" s="75"/>
      <c r="AD243" s="73"/>
      <c r="AE243" s="75"/>
      <c r="AF243" s="73"/>
      <c r="AG243" s="73"/>
      <c r="AH243" s="75"/>
      <c r="AI243" s="75"/>
      <c r="AJ243" s="73"/>
      <c r="AK243" s="75"/>
      <c r="AL243" s="75"/>
      <c r="AM243" s="74"/>
      <c r="AN243" s="73"/>
      <c r="AO243" s="74"/>
      <c r="AP243" s="73"/>
    </row>
    <row r="244" spans="1:42" x14ac:dyDescent="0.25">
      <c r="Q244" s="68"/>
    </row>
    <row r="245" spans="1:42" ht="18.75" x14ac:dyDescent="0.3">
      <c r="Q245" s="69"/>
      <c r="R245" s="17"/>
      <c r="S245" s="17"/>
      <c r="U245" s="18"/>
    </row>
    <row r="246" spans="1:42" x14ac:dyDescent="0.25">
      <c r="J246" s="11" t="s">
        <v>695</v>
      </c>
      <c r="Q246" s="18"/>
      <c r="U246" s="18"/>
    </row>
    <row r="247" spans="1:42" x14ac:dyDescent="0.25">
      <c r="Q247" s="18"/>
      <c r="U247" s="18"/>
      <c r="V247" s="18"/>
    </row>
    <row r="248" spans="1:42" x14ac:dyDescent="0.25">
      <c r="J248" s="11" t="s">
        <v>696</v>
      </c>
      <c r="K248" s="11" t="s">
        <v>697</v>
      </c>
      <c r="L248" s="11" t="s">
        <v>698</v>
      </c>
      <c r="S248" s="72"/>
      <c r="U248" s="18"/>
      <c r="V248" s="18"/>
    </row>
    <row r="249" spans="1:42" x14ac:dyDescent="0.25">
      <c r="T249" s="68"/>
      <c r="U249" s="18"/>
      <c r="V249" s="18"/>
    </row>
    <row r="250" spans="1:42" x14ac:dyDescent="0.25">
      <c r="I250" s="12" t="s">
        <v>699</v>
      </c>
      <c r="J250" s="11">
        <f>+S239</f>
        <v>3385960576.2968478</v>
      </c>
      <c r="K250" s="11"/>
      <c r="L250" s="11"/>
      <c r="S250" s="18"/>
      <c r="T250" s="18"/>
    </row>
    <row r="251" spans="1:42" x14ac:dyDescent="0.25">
      <c r="J251" s="11"/>
      <c r="K251" s="11"/>
      <c r="L251" s="11"/>
      <c r="T251" s="68"/>
    </row>
    <row r="252" spans="1:42" x14ac:dyDescent="0.25">
      <c r="I252" s="12" t="s">
        <v>700</v>
      </c>
      <c r="J252" s="11">
        <f>+T243+W243+0.01</f>
        <v>332926360.31911021</v>
      </c>
      <c r="K252" s="11">
        <f>+V243+Y243+0.01</f>
        <v>53268217.654125042</v>
      </c>
      <c r="L252" s="11"/>
    </row>
    <row r="253" spans="1:42" x14ac:dyDescent="0.25">
      <c r="J253" s="11"/>
      <c r="K253" s="11"/>
      <c r="L253" s="11"/>
    </row>
    <row r="254" spans="1:42" x14ac:dyDescent="0.25">
      <c r="I254" s="12" t="s">
        <v>701</v>
      </c>
      <c r="J254" s="11">
        <v>0</v>
      </c>
      <c r="K254" s="11">
        <v>0</v>
      </c>
      <c r="L254" s="11">
        <v>0</v>
      </c>
    </row>
    <row r="255" spans="1:42" x14ac:dyDescent="0.25">
      <c r="J255" s="11"/>
      <c r="K255" s="11"/>
      <c r="L255" s="11"/>
    </row>
    <row r="256" spans="1:42" x14ac:dyDescent="0.25">
      <c r="I256" s="12" t="s">
        <v>702</v>
      </c>
      <c r="J256" s="11">
        <v>0</v>
      </c>
      <c r="K256" s="11">
        <v>0</v>
      </c>
      <c r="L256" s="11"/>
    </row>
    <row r="257" spans="9:12" x14ac:dyDescent="0.25">
      <c r="J257" s="11"/>
      <c r="K257" s="11"/>
      <c r="L257" s="11"/>
    </row>
    <row r="258" spans="9:12" x14ac:dyDescent="0.25">
      <c r="I258" s="12" t="s">
        <v>703</v>
      </c>
      <c r="J258" s="11">
        <f>SUM(J250:J257)</f>
        <v>3718886936.6159582</v>
      </c>
      <c r="K258" s="11">
        <f>SUM(K250:K257)</f>
        <v>53268217.654125042</v>
      </c>
      <c r="L258" s="11">
        <v>0</v>
      </c>
    </row>
    <row r="261" spans="9:12" x14ac:dyDescent="0.25">
      <c r="J261" s="6">
        <f>+J258-Q243+K258</f>
        <v>2.0000286400318146E-2</v>
      </c>
    </row>
  </sheetData>
  <sortState ref="A8:AP237">
    <sortCondition ref="C8:C237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paperSize="30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P261"/>
  <sheetViews>
    <sheetView tabSelected="1" zoomScale="85" zoomScaleNormal="85" workbookViewId="0">
      <pane ySplit="7" topLeftCell="A231" activePane="bottomLeft" state="frozen"/>
      <selection activeCell="J1" sqref="J1"/>
      <selection pane="bottomLeft" activeCell="AV234" sqref="AV234"/>
    </sheetView>
  </sheetViews>
  <sheetFormatPr baseColWidth="10" defaultColWidth="6.140625" defaultRowHeight="15" x14ac:dyDescent="0.25"/>
  <cols>
    <col min="1" max="1" width="10.85546875" style="4" bestFit="1" customWidth="1"/>
    <col min="2" max="2" width="10.140625" style="5" bestFit="1" customWidth="1"/>
    <col min="3" max="3" width="11" style="4" bestFit="1" customWidth="1"/>
    <col min="4" max="4" width="10.140625" style="4" bestFit="1" customWidth="1"/>
    <col min="5" max="5" width="11.140625" style="4" bestFit="1" customWidth="1"/>
    <col min="6" max="6" width="9.28515625" style="4" bestFit="1" customWidth="1"/>
    <col min="7" max="7" width="10.42578125" style="4" bestFit="1" customWidth="1"/>
    <col min="8" max="8" width="26.28515625" style="4" bestFit="1" customWidth="1"/>
    <col min="9" max="9" width="45.5703125" style="6" bestFit="1" customWidth="1"/>
    <col min="10" max="10" width="23.7109375" style="6" bestFit="1" customWidth="1"/>
    <col min="11" max="11" width="12.7109375" style="6" bestFit="1" customWidth="1"/>
    <col min="12" max="13" width="12.85546875" style="6" bestFit="1" customWidth="1"/>
    <col min="14" max="14" width="10.5703125" style="4" bestFit="1" customWidth="1"/>
    <col min="15" max="15" width="47.5703125" style="4" bestFit="1" customWidth="1"/>
    <col min="16" max="16" width="12.5703125" style="4" bestFit="1" customWidth="1"/>
    <col min="17" max="17" width="15.85546875" style="6" bestFit="1" customWidth="1"/>
    <col min="18" max="18" width="10.85546875" style="6" bestFit="1" customWidth="1"/>
    <col min="19" max="19" width="15.85546875" style="6" bestFit="1" customWidth="1"/>
    <col min="20" max="20" width="17.7109375" style="6" bestFit="1" customWidth="1"/>
    <col min="21" max="21" width="10.7109375" style="4" bestFit="1" customWidth="1"/>
    <col min="22" max="22" width="18.5703125" style="6" bestFit="1" customWidth="1"/>
    <col min="23" max="23" width="17.85546875" style="6" bestFit="1" customWidth="1"/>
    <col min="24" max="24" width="11.42578125" style="4" bestFit="1" customWidth="1"/>
    <col min="25" max="25" width="19.42578125" style="6" bestFit="1" customWidth="1"/>
    <col min="26" max="26" width="17.7109375" style="6" bestFit="1" customWidth="1"/>
    <col min="27" max="27" width="10.5703125" style="4" bestFit="1" customWidth="1"/>
    <col min="28" max="28" width="12.140625" style="6" customWidth="1"/>
    <col min="29" max="29" width="12.7109375" style="6" customWidth="1"/>
    <col min="30" max="30" width="11.7109375" style="4" bestFit="1" customWidth="1"/>
    <col min="31" max="31" width="11.5703125" style="6" customWidth="1"/>
    <col min="32" max="32" width="14.42578125" style="4" hidden="1" customWidth="1"/>
    <col min="33" max="33" width="9.28515625" style="4" hidden="1" customWidth="1"/>
    <col min="34" max="34" width="9" style="6" hidden="1" customWidth="1"/>
    <col min="35" max="35" width="17.140625" style="6" hidden="1" customWidth="1"/>
    <col min="36" max="36" width="9.7109375" style="4" hidden="1" customWidth="1"/>
    <col min="37" max="37" width="9.85546875" style="6" hidden="1" customWidth="1"/>
    <col min="38" max="38" width="11" style="6" hidden="1" customWidth="1"/>
    <col min="39" max="39" width="14.85546875" style="5" bestFit="1" customWidth="1"/>
    <col min="40" max="40" width="10.28515625" style="4" bestFit="1" customWidth="1"/>
    <col min="41" max="41" width="15" style="5" hidden="1" customWidth="1"/>
    <col min="42" max="42" width="11" style="4" hidden="1" customWidth="1"/>
    <col min="43" max="16384" width="6.140625" style="7"/>
  </cols>
  <sheetData>
    <row r="2" spans="1:42" s="19" customFormat="1" x14ac:dyDescent="0.25">
      <c r="A2" s="83" t="s">
        <v>0</v>
      </c>
      <c r="B2" s="83"/>
      <c r="C2" s="83"/>
      <c r="D2" s="83"/>
      <c r="E2" s="83"/>
      <c r="F2" s="83"/>
      <c r="G2" s="83"/>
      <c r="H2" s="83"/>
      <c r="I2" s="83"/>
      <c r="J2" s="1"/>
      <c r="K2" s="1"/>
      <c r="L2" s="1"/>
      <c r="M2" s="1"/>
      <c r="N2" s="2"/>
      <c r="O2" s="2"/>
      <c r="P2" s="2"/>
      <c r="Q2" s="1"/>
      <c r="R2" s="1"/>
      <c r="S2" s="1"/>
      <c r="T2" s="1"/>
      <c r="U2" s="2"/>
      <c r="V2" s="1"/>
      <c r="W2" s="1"/>
      <c r="X2" s="2"/>
      <c r="Y2" s="1"/>
      <c r="Z2" s="1"/>
      <c r="AA2" s="2"/>
      <c r="AB2" s="1"/>
      <c r="AC2" s="1"/>
      <c r="AD2" s="2"/>
      <c r="AE2" s="1"/>
      <c r="AF2" s="2"/>
      <c r="AG2" s="2"/>
      <c r="AH2" s="1"/>
      <c r="AI2" s="1"/>
      <c r="AJ2" s="2"/>
      <c r="AK2" s="1"/>
      <c r="AL2" s="1"/>
      <c r="AM2" s="3"/>
      <c r="AN2" s="2"/>
      <c r="AO2" s="3"/>
      <c r="AP2" s="2"/>
    </row>
    <row r="3" spans="1:42" s="19" customFormat="1" x14ac:dyDescent="0.25">
      <c r="A3" s="84" t="s">
        <v>1</v>
      </c>
      <c r="B3" s="84"/>
      <c r="C3" s="84"/>
      <c r="D3" s="84"/>
      <c r="E3" s="84"/>
      <c r="F3" s="84"/>
      <c r="G3" s="84"/>
      <c r="H3" s="84"/>
      <c r="I3" s="84"/>
      <c r="J3" s="1"/>
      <c r="K3" s="1"/>
      <c r="L3" s="1"/>
      <c r="M3" s="1"/>
      <c r="N3" s="67"/>
      <c r="O3" s="2"/>
      <c r="P3" s="2"/>
      <c r="Q3" s="1"/>
      <c r="R3" s="1"/>
      <c r="S3" s="1"/>
      <c r="T3" s="1"/>
      <c r="U3" s="2"/>
      <c r="V3" s="1"/>
      <c r="W3" s="1"/>
      <c r="X3" s="2"/>
      <c r="Y3" s="1"/>
      <c r="Z3" s="1"/>
      <c r="AA3" s="2"/>
      <c r="AB3" s="1"/>
      <c r="AC3" s="1"/>
      <c r="AD3" s="2"/>
      <c r="AE3" s="1"/>
      <c r="AF3" s="2"/>
      <c r="AG3" s="2"/>
      <c r="AH3" s="1"/>
      <c r="AI3" s="1"/>
      <c r="AJ3" s="2"/>
      <c r="AK3" s="1"/>
      <c r="AL3" s="1"/>
      <c r="AM3" s="3"/>
      <c r="AN3" s="2"/>
      <c r="AO3" s="3"/>
      <c r="AP3" s="2"/>
    </row>
    <row r="4" spans="1:42" s="19" customFormat="1" x14ac:dyDescent="0.25">
      <c r="A4" s="84" t="s">
        <v>1234</v>
      </c>
      <c r="B4" s="84"/>
      <c r="C4" s="84"/>
      <c r="D4" s="84"/>
      <c r="E4" s="84"/>
      <c r="F4" s="84"/>
      <c r="G4" s="84"/>
      <c r="H4" s="84"/>
      <c r="I4" s="84"/>
      <c r="J4" s="1"/>
      <c r="K4" s="1"/>
      <c r="L4" s="1"/>
      <c r="M4" s="1"/>
      <c r="N4" s="67"/>
      <c r="O4" s="2"/>
      <c r="P4" s="2"/>
      <c r="Q4" s="1"/>
      <c r="R4" s="1"/>
      <c r="S4" s="1"/>
      <c r="T4" s="1"/>
      <c r="U4" s="2"/>
      <c r="V4" s="1"/>
      <c r="W4" s="1"/>
      <c r="X4" s="2"/>
      <c r="Y4" s="1"/>
      <c r="Z4" s="1"/>
      <c r="AA4" s="2"/>
      <c r="AB4" s="1"/>
      <c r="AC4" s="1"/>
      <c r="AD4" s="2"/>
      <c r="AE4" s="1"/>
      <c r="AF4" s="2"/>
      <c r="AG4" s="2"/>
      <c r="AH4" s="1"/>
      <c r="AI4" s="1"/>
      <c r="AJ4" s="2"/>
      <c r="AK4" s="1"/>
      <c r="AL4" s="1"/>
      <c r="AM4" s="3"/>
      <c r="AN4" s="2"/>
      <c r="AO4" s="3"/>
      <c r="AP4" s="2"/>
    </row>
    <row r="5" spans="1:42" s="19" customFormat="1" x14ac:dyDescent="0.25">
      <c r="A5" s="83" t="s">
        <v>2</v>
      </c>
      <c r="B5" s="83"/>
      <c r="C5" s="83"/>
      <c r="D5" s="83"/>
      <c r="E5" s="83"/>
      <c r="F5" s="83"/>
      <c r="G5" s="83"/>
      <c r="H5" s="83"/>
      <c r="I5" s="83"/>
      <c r="J5" s="1"/>
      <c r="K5" s="1"/>
      <c r="L5" s="1"/>
      <c r="M5" s="1"/>
      <c r="N5" s="2"/>
      <c r="O5" s="2"/>
      <c r="P5" s="2"/>
      <c r="Q5" s="1"/>
      <c r="R5" s="1"/>
      <c r="S5" s="1"/>
      <c r="T5" s="1"/>
      <c r="U5" s="2"/>
      <c r="V5" s="1"/>
      <c r="W5" s="1"/>
      <c r="X5" s="2"/>
      <c r="Y5" s="1"/>
      <c r="Z5" s="1"/>
      <c r="AA5" s="2"/>
      <c r="AB5" s="1"/>
      <c r="AC5" s="1"/>
      <c r="AD5" s="2"/>
      <c r="AE5" s="1"/>
      <c r="AF5" s="2"/>
      <c r="AG5" s="2"/>
      <c r="AH5" s="1"/>
      <c r="AI5" s="1"/>
      <c r="AJ5" s="2"/>
      <c r="AK5" s="1"/>
      <c r="AL5" s="1"/>
      <c r="AM5" s="3"/>
      <c r="AN5" s="2"/>
      <c r="AO5" s="3"/>
      <c r="AP5" s="2"/>
    </row>
    <row r="6" spans="1:42" x14ac:dyDescent="0.25">
      <c r="Q6" s="18"/>
    </row>
    <row r="7" spans="1:42" s="16" customFormat="1" ht="75" x14ac:dyDescent="0.25">
      <c r="A7" s="13" t="s">
        <v>3</v>
      </c>
      <c r="B7" s="14" t="s">
        <v>4</v>
      </c>
      <c r="C7" s="13" t="s">
        <v>5</v>
      </c>
      <c r="D7" s="13" t="s">
        <v>6</v>
      </c>
      <c r="E7" s="13" t="s">
        <v>7</v>
      </c>
      <c r="F7" s="13" t="s">
        <v>8</v>
      </c>
      <c r="G7" s="13" t="s">
        <v>9</v>
      </c>
      <c r="H7" s="13" t="s">
        <v>10</v>
      </c>
      <c r="I7" s="15" t="s">
        <v>11</v>
      </c>
      <c r="J7" s="15" t="s">
        <v>12</v>
      </c>
      <c r="K7" s="15" t="s">
        <v>13</v>
      </c>
      <c r="L7" s="15" t="s">
        <v>14</v>
      </c>
      <c r="M7" s="15" t="s">
        <v>15</v>
      </c>
      <c r="N7" s="13" t="s">
        <v>16</v>
      </c>
      <c r="O7" s="13" t="s">
        <v>17</v>
      </c>
      <c r="P7" s="13" t="s">
        <v>18</v>
      </c>
      <c r="Q7" s="15" t="s">
        <v>19</v>
      </c>
      <c r="R7" s="15" t="s">
        <v>20</v>
      </c>
      <c r="S7" s="15" t="s">
        <v>21</v>
      </c>
      <c r="T7" s="15" t="s">
        <v>22</v>
      </c>
      <c r="U7" s="13" t="s">
        <v>23</v>
      </c>
      <c r="V7" s="15" t="s">
        <v>24</v>
      </c>
      <c r="W7" s="15" t="s">
        <v>25</v>
      </c>
      <c r="X7" s="13" t="s">
        <v>26</v>
      </c>
      <c r="Y7" s="15" t="s">
        <v>27</v>
      </c>
      <c r="Z7" s="15" t="s">
        <v>28</v>
      </c>
      <c r="AA7" s="13" t="s">
        <v>29</v>
      </c>
      <c r="AB7" s="15" t="s">
        <v>30</v>
      </c>
      <c r="AC7" s="15" t="s">
        <v>31</v>
      </c>
      <c r="AD7" s="13" t="s">
        <v>32</v>
      </c>
      <c r="AE7" s="15" t="s">
        <v>33</v>
      </c>
      <c r="AF7" s="13" t="s">
        <v>34</v>
      </c>
      <c r="AG7" s="13" t="s">
        <v>1039</v>
      </c>
      <c r="AH7" s="15" t="s">
        <v>36</v>
      </c>
      <c r="AI7" s="15" t="s">
        <v>37</v>
      </c>
      <c r="AJ7" s="13" t="s">
        <v>38</v>
      </c>
      <c r="AK7" s="15" t="s">
        <v>39</v>
      </c>
      <c r="AL7" s="15" t="s">
        <v>40</v>
      </c>
      <c r="AM7" s="14" t="s">
        <v>41</v>
      </c>
      <c r="AN7" s="13" t="s">
        <v>42</v>
      </c>
      <c r="AO7" s="14" t="s">
        <v>43</v>
      </c>
      <c r="AP7" s="13" t="s">
        <v>44</v>
      </c>
    </row>
    <row r="8" spans="1:42" x14ac:dyDescent="0.25">
      <c r="A8" s="9" t="s">
        <v>45</v>
      </c>
      <c r="B8" s="10" t="s">
        <v>46</v>
      </c>
      <c r="C8" s="9" t="s">
        <v>47</v>
      </c>
      <c r="D8" s="9" t="s">
        <v>48</v>
      </c>
      <c r="E8" s="9" t="s">
        <v>49</v>
      </c>
      <c r="F8" s="9" t="s">
        <v>705</v>
      </c>
      <c r="G8" s="9" t="s">
        <v>51</v>
      </c>
      <c r="H8" s="9" t="s">
        <v>52</v>
      </c>
      <c r="I8" s="11" t="s">
        <v>53</v>
      </c>
      <c r="J8" s="11" t="s">
        <v>53</v>
      </c>
      <c r="K8" s="11" t="s">
        <v>53</v>
      </c>
      <c r="L8" s="11" t="s">
        <v>53</v>
      </c>
      <c r="M8" s="11">
        <v>0</v>
      </c>
      <c r="N8" s="9" t="s">
        <v>53</v>
      </c>
      <c r="O8" s="9" t="s">
        <v>54</v>
      </c>
      <c r="P8" s="9" t="s">
        <v>53</v>
      </c>
      <c r="Q8" s="11">
        <f>SUM(S8:AL8)</f>
        <v>63234159.460550003</v>
      </c>
      <c r="R8" s="11">
        <v>0</v>
      </c>
      <c r="S8" s="11">
        <f>51435724.54+0.7</f>
        <v>51435725.240000002</v>
      </c>
      <c r="T8" s="11">
        <v>0</v>
      </c>
      <c r="U8" s="9" t="s">
        <v>50</v>
      </c>
      <c r="V8" s="11">
        <v>0</v>
      </c>
      <c r="W8" s="11">
        <v>10171063.98325</v>
      </c>
      <c r="X8" s="9" t="s">
        <v>55</v>
      </c>
      <c r="Y8" s="11">
        <v>1627370.2372999992</v>
      </c>
      <c r="Z8" s="11">
        <v>0</v>
      </c>
      <c r="AA8" s="9" t="s">
        <v>50</v>
      </c>
      <c r="AB8" s="11">
        <v>0</v>
      </c>
      <c r="AC8" s="11">
        <v>0</v>
      </c>
      <c r="AD8" s="9" t="s">
        <v>50</v>
      </c>
      <c r="AE8" s="11">
        <v>0</v>
      </c>
      <c r="AF8" s="9">
        <v>0</v>
      </c>
      <c r="AG8" s="9" t="s">
        <v>50</v>
      </c>
      <c r="AH8" s="11">
        <v>0</v>
      </c>
      <c r="AI8" s="11">
        <v>0</v>
      </c>
      <c r="AJ8" s="9" t="s">
        <v>50</v>
      </c>
      <c r="AK8" s="11">
        <v>0</v>
      </c>
      <c r="AL8" s="11">
        <v>0</v>
      </c>
      <c r="AM8" s="10" t="s">
        <v>53</v>
      </c>
      <c r="AN8" s="9" t="s">
        <v>53</v>
      </c>
      <c r="AO8" s="10" t="s">
        <v>53</v>
      </c>
      <c r="AP8" s="9" t="s">
        <v>53</v>
      </c>
    </row>
    <row r="9" spans="1:42" x14ac:dyDescent="0.25">
      <c r="A9" s="9" t="s">
        <v>56</v>
      </c>
      <c r="B9" s="10" t="s">
        <v>46</v>
      </c>
      <c r="C9" s="9" t="s">
        <v>47</v>
      </c>
      <c r="D9" s="9" t="s">
        <v>48</v>
      </c>
      <c r="E9" s="9" t="s">
        <v>49</v>
      </c>
      <c r="F9" s="9" t="s">
        <v>705</v>
      </c>
      <c r="G9" s="9" t="s">
        <v>57</v>
      </c>
      <c r="H9" s="9" t="s">
        <v>53</v>
      </c>
      <c r="I9" s="11" t="s">
        <v>58</v>
      </c>
      <c r="J9" s="11" t="s">
        <v>53</v>
      </c>
      <c r="K9" s="11" t="s">
        <v>59</v>
      </c>
      <c r="L9" s="11" t="s">
        <v>60</v>
      </c>
      <c r="M9" s="11">
        <v>38377.599999999999</v>
      </c>
      <c r="N9" s="9" t="s">
        <v>61</v>
      </c>
      <c r="O9" s="9" t="s">
        <v>62</v>
      </c>
      <c r="P9" s="9" t="s">
        <v>63</v>
      </c>
      <c r="Q9" s="11">
        <f>SUM(S9:AL9)</f>
        <v>-904211.7</v>
      </c>
      <c r="R9" s="11">
        <v>0</v>
      </c>
      <c r="S9" s="11">
        <v>-904211.7</v>
      </c>
      <c r="T9" s="11">
        <v>0</v>
      </c>
      <c r="U9" s="9" t="s">
        <v>50</v>
      </c>
      <c r="V9" s="11">
        <v>0</v>
      </c>
      <c r="W9" s="11">
        <v>0</v>
      </c>
      <c r="X9" s="9" t="s">
        <v>50</v>
      </c>
      <c r="Y9" s="11">
        <v>0</v>
      </c>
      <c r="Z9" s="11">
        <v>0</v>
      </c>
      <c r="AA9" s="9" t="s">
        <v>50</v>
      </c>
      <c r="AB9" s="11">
        <v>0</v>
      </c>
      <c r="AC9" s="11">
        <v>0</v>
      </c>
      <c r="AD9" s="9" t="s">
        <v>50</v>
      </c>
      <c r="AE9" s="11">
        <v>0</v>
      </c>
      <c r="AF9" s="9">
        <v>0</v>
      </c>
      <c r="AG9" s="9" t="s">
        <v>50</v>
      </c>
      <c r="AH9" s="11">
        <v>0</v>
      </c>
      <c r="AI9" s="11">
        <v>0</v>
      </c>
      <c r="AJ9" s="9" t="s">
        <v>50</v>
      </c>
      <c r="AK9" s="11">
        <v>0</v>
      </c>
      <c r="AL9" s="11">
        <v>0</v>
      </c>
      <c r="AM9" s="10" t="s">
        <v>53</v>
      </c>
      <c r="AN9" s="9" t="s">
        <v>53</v>
      </c>
      <c r="AO9" s="10" t="s">
        <v>53</v>
      </c>
      <c r="AP9" s="9" t="s">
        <v>53</v>
      </c>
    </row>
    <row r="10" spans="1:42" x14ac:dyDescent="0.25">
      <c r="A10" s="9" t="s">
        <v>64</v>
      </c>
      <c r="B10" s="10" t="s">
        <v>46</v>
      </c>
      <c r="C10" s="9" t="s">
        <v>47</v>
      </c>
      <c r="D10" s="9" t="s">
        <v>65</v>
      </c>
      <c r="E10" s="9" t="s">
        <v>796</v>
      </c>
      <c r="F10" s="9" t="s">
        <v>1223</v>
      </c>
      <c r="G10" s="9" t="s">
        <v>51</v>
      </c>
      <c r="H10" s="71" t="s">
        <v>1222</v>
      </c>
      <c r="I10" s="11" t="s">
        <v>53</v>
      </c>
      <c r="J10" s="11" t="s">
        <v>53</v>
      </c>
      <c r="K10" s="11" t="s">
        <v>53</v>
      </c>
      <c r="L10" s="11" t="s">
        <v>53</v>
      </c>
      <c r="M10" s="11">
        <v>0</v>
      </c>
      <c r="N10" s="9" t="s">
        <v>53</v>
      </c>
      <c r="O10" s="9" t="s">
        <v>54</v>
      </c>
      <c r="P10" s="9" t="s">
        <v>53</v>
      </c>
      <c r="Q10" s="11">
        <f>SUM(S10:X10)</f>
        <v>918632.49</v>
      </c>
      <c r="R10" s="11">
        <v>0</v>
      </c>
      <c r="S10" s="11">
        <v>918632.49</v>
      </c>
      <c r="T10" s="11">
        <v>0</v>
      </c>
      <c r="U10" s="9" t="s">
        <v>50</v>
      </c>
      <c r="V10" s="11">
        <v>0</v>
      </c>
      <c r="W10" s="11"/>
      <c r="X10" s="9" t="s">
        <v>55</v>
      </c>
      <c r="Y10" s="11"/>
      <c r="Z10" s="11">
        <v>0</v>
      </c>
      <c r="AA10" s="9" t="s">
        <v>50</v>
      </c>
      <c r="AB10" s="11">
        <v>0</v>
      </c>
      <c r="AC10" s="11">
        <v>0</v>
      </c>
      <c r="AD10" s="9" t="s">
        <v>50</v>
      </c>
      <c r="AE10" s="11">
        <v>0</v>
      </c>
      <c r="AF10" s="9">
        <v>0</v>
      </c>
      <c r="AG10" s="9" t="s">
        <v>50</v>
      </c>
      <c r="AH10" s="11">
        <v>0</v>
      </c>
      <c r="AI10" s="11">
        <v>0</v>
      </c>
      <c r="AJ10" s="9" t="s">
        <v>50</v>
      </c>
      <c r="AK10" s="11">
        <v>0</v>
      </c>
      <c r="AL10" s="11">
        <v>0</v>
      </c>
      <c r="AM10" s="10" t="s">
        <v>53</v>
      </c>
      <c r="AN10" s="9" t="s">
        <v>53</v>
      </c>
      <c r="AO10" s="10" t="s">
        <v>53</v>
      </c>
      <c r="AP10" s="9" t="s">
        <v>53</v>
      </c>
    </row>
    <row r="11" spans="1:42" x14ac:dyDescent="0.25">
      <c r="A11" s="9" t="s">
        <v>68</v>
      </c>
      <c r="B11" s="10" t="s">
        <v>46</v>
      </c>
      <c r="C11" s="9" t="s">
        <v>47</v>
      </c>
      <c r="D11" s="9" t="s">
        <v>65</v>
      </c>
      <c r="E11" s="9" t="s">
        <v>66</v>
      </c>
      <c r="F11" s="9" t="s">
        <v>712</v>
      </c>
      <c r="G11" s="9" t="s">
        <v>51</v>
      </c>
      <c r="H11" s="9" t="s">
        <v>67</v>
      </c>
      <c r="I11" s="11" t="s">
        <v>53</v>
      </c>
      <c r="J11" s="11" t="s">
        <v>53</v>
      </c>
      <c r="K11" s="11" t="s">
        <v>53</v>
      </c>
      <c r="L11" s="11" t="s">
        <v>53</v>
      </c>
      <c r="M11" s="11">
        <v>0</v>
      </c>
      <c r="N11" s="9" t="s">
        <v>53</v>
      </c>
      <c r="O11" s="9" t="s">
        <v>54</v>
      </c>
      <c r="P11" s="9" t="s">
        <v>53</v>
      </c>
      <c r="Q11" s="11">
        <f t="shared" ref="Q11:Q32" si="0">SUM(S11:AL11)</f>
        <v>77829740.042899996</v>
      </c>
      <c r="R11" s="11">
        <v>0</v>
      </c>
      <c r="S11" s="11">
        <v>64972588.189999998</v>
      </c>
      <c r="T11" s="11">
        <v>0</v>
      </c>
      <c r="U11" s="9" t="s">
        <v>50</v>
      </c>
      <c r="V11" s="11">
        <v>0</v>
      </c>
      <c r="W11" s="11">
        <v>11083751.5973</v>
      </c>
      <c r="X11" s="9" t="s">
        <v>55</v>
      </c>
      <c r="Y11" s="11">
        <v>1773400.2556</v>
      </c>
      <c r="Z11" s="11">
        <v>0</v>
      </c>
      <c r="AA11" s="9" t="s">
        <v>50</v>
      </c>
      <c r="AB11" s="11">
        <v>0</v>
      </c>
      <c r="AC11" s="11">
        <v>0</v>
      </c>
      <c r="AD11" s="9" t="s">
        <v>50</v>
      </c>
      <c r="AE11" s="11">
        <v>0</v>
      </c>
      <c r="AF11" s="9">
        <v>0</v>
      </c>
      <c r="AG11" s="9" t="s">
        <v>50</v>
      </c>
      <c r="AH11" s="11">
        <v>0</v>
      </c>
      <c r="AI11" s="11">
        <v>0</v>
      </c>
      <c r="AJ11" s="9" t="s">
        <v>50</v>
      </c>
      <c r="AK11" s="11">
        <v>0</v>
      </c>
      <c r="AL11" s="11">
        <v>0</v>
      </c>
      <c r="AM11" s="10" t="s">
        <v>53</v>
      </c>
      <c r="AN11" s="9" t="s">
        <v>53</v>
      </c>
      <c r="AO11" s="10" t="s">
        <v>53</v>
      </c>
      <c r="AP11" s="9" t="s">
        <v>53</v>
      </c>
    </row>
    <row r="12" spans="1:42" x14ac:dyDescent="0.25">
      <c r="A12" s="9" t="s">
        <v>72</v>
      </c>
      <c r="B12" s="10" t="s">
        <v>46</v>
      </c>
      <c r="C12" s="9" t="s">
        <v>129</v>
      </c>
      <c r="D12" s="9" t="s">
        <v>65</v>
      </c>
      <c r="E12" s="9" t="s">
        <v>133</v>
      </c>
      <c r="F12" s="9" t="s">
        <v>783</v>
      </c>
      <c r="G12" s="9" t="s">
        <v>51</v>
      </c>
      <c r="H12" s="9" t="s">
        <v>134</v>
      </c>
      <c r="I12" s="11" t="s">
        <v>53</v>
      </c>
      <c r="J12" s="11" t="s">
        <v>53</v>
      </c>
      <c r="K12" s="11" t="s">
        <v>53</v>
      </c>
      <c r="L12" s="11" t="s">
        <v>53</v>
      </c>
      <c r="M12" s="11">
        <v>0</v>
      </c>
      <c r="N12" s="9" t="s">
        <v>53</v>
      </c>
      <c r="O12" s="9" t="s">
        <v>54</v>
      </c>
      <c r="P12" s="9" t="s">
        <v>53</v>
      </c>
      <c r="Q12" s="11">
        <f t="shared" si="0"/>
        <v>36507814.644900009</v>
      </c>
      <c r="R12" s="11">
        <v>0</v>
      </c>
      <c r="S12" s="11">
        <v>34711513.418500014</v>
      </c>
      <c r="T12" s="11">
        <v>0</v>
      </c>
      <c r="U12" s="9" t="s">
        <v>50</v>
      </c>
      <c r="V12" s="11">
        <v>0</v>
      </c>
      <c r="W12" s="11">
        <v>1548535.54</v>
      </c>
      <c r="X12" s="9" t="s">
        <v>50</v>
      </c>
      <c r="Y12" s="11">
        <v>247765.68639999998</v>
      </c>
      <c r="Z12" s="11">
        <v>0</v>
      </c>
      <c r="AA12" s="9" t="s">
        <v>50</v>
      </c>
      <c r="AB12" s="11">
        <v>0</v>
      </c>
      <c r="AC12" s="11">
        <v>0</v>
      </c>
      <c r="AD12" s="9" t="s">
        <v>50</v>
      </c>
      <c r="AE12" s="11">
        <v>0</v>
      </c>
      <c r="AF12" s="9">
        <v>0</v>
      </c>
      <c r="AG12" s="9" t="s">
        <v>50</v>
      </c>
      <c r="AH12" s="11">
        <v>0</v>
      </c>
      <c r="AI12" s="11">
        <v>0</v>
      </c>
      <c r="AJ12" s="9" t="s">
        <v>50</v>
      </c>
      <c r="AK12" s="11">
        <v>0</v>
      </c>
      <c r="AL12" s="11">
        <v>0</v>
      </c>
      <c r="AM12" s="10" t="s">
        <v>53</v>
      </c>
      <c r="AN12" s="9" t="s">
        <v>53</v>
      </c>
      <c r="AO12" s="10" t="s">
        <v>53</v>
      </c>
      <c r="AP12" s="9" t="s">
        <v>53</v>
      </c>
    </row>
    <row r="13" spans="1:42" x14ac:dyDescent="0.25">
      <c r="A13" s="9" t="s">
        <v>76</v>
      </c>
      <c r="B13" s="10" t="s">
        <v>46</v>
      </c>
      <c r="C13" s="9" t="s">
        <v>47</v>
      </c>
      <c r="D13" s="9" t="s">
        <v>69</v>
      </c>
      <c r="E13" s="9" t="s">
        <v>70</v>
      </c>
      <c r="F13" s="9" t="s">
        <v>719</v>
      </c>
      <c r="G13" s="9" t="s">
        <v>51</v>
      </c>
      <c r="H13" s="9" t="s">
        <v>71</v>
      </c>
      <c r="I13" s="11" t="s">
        <v>53</v>
      </c>
      <c r="J13" s="11" t="s">
        <v>53</v>
      </c>
      <c r="K13" s="11" t="s">
        <v>53</v>
      </c>
      <c r="L13" s="11" t="s">
        <v>53</v>
      </c>
      <c r="M13" s="11">
        <v>0</v>
      </c>
      <c r="N13" s="9" t="s">
        <v>53</v>
      </c>
      <c r="O13" s="9" t="s">
        <v>54</v>
      </c>
      <c r="P13" s="9" t="s">
        <v>53</v>
      </c>
      <c r="Q13" s="11">
        <f t="shared" si="0"/>
        <v>19119839.58955</v>
      </c>
      <c r="R13" s="11">
        <v>0</v>
      </c>
      <c r="S13" s="11">
        <v>13055049.8376</v>
      </c>
      <c r="T13" s="11">
        <v>0</v>
      </c>
      <c r="U13" s="9" t="s">
        <v>50</v>
      </c>
      <c r="V13" s="11">
        <v>0</v>
      </c>
      <c r="W13" s="11">
        <v>5228267.0276499996</v>
      </c>
      <c r="X13" s="9" t="s">
        <v>50</v>
      </c>
      <c r="Y13" s="11">
        <v>836522.72429999989</v>
      </c>
      <c r="Z13" s="11">
        <v>0</v>
      </c>
      <c r="AA13" s="9" t="s">
        <v>50</v>
      </c>
      <c r="AB13" s="11">
        <v>0</v>
      </c>
      <c r="AC13" s="11">
        <v>0</v>
      </c>
      <c r="AD13" s="9" t="s">
        <v>50</v>
      </c>
      <c r="AE13" s="11">
        <v>0</v>
      </c>
      <c r="AF13" s="9">
        <v>0</v>
      </c>
      <c r="AG13" s="9" t="s">
        <v>50</v>
      </c>
      <c r="AH13" s="11">
        <v>0</v>
      </c>
      <c r="AI13" s="11">
        <v>0</v>
      </c>
      <c r="AJ13" s="9" t="s">
        <v>50</v>
      </c>
      <c r="AK13" s="11">
        <v>0</v>
      </c>
      <c r="AL13" s="11">
        <v>0</v>
      </c>
      <c r="AM13" s="10" t="s">
        <v>53</v>
      </c>
      <c r="AN13" s="9" t="s">
        <v>53</v>
      </c>
      <c r="AO13" s="10" t="s">
        <v>53</v>
      </c>
      <c r="AP13" s="9" t="s">
        <v>53</v>
      </c>
    </row>
    <row r="14" spans="1:42" x14ac:dyDescent="0.25">
      <c r="A14" s="9" t="s">
        <v>78</v>
      </c>
      <c r="B14" s="10" t="s">
        <v>46</v>
      </c>
      <c r="C14" s="9" t="s">
        <v>47</v>
      </c>
      <c r="D14" s="9" t="s">
        <v>69</v>
      </c>
      <c r="E14" s="9" t="s">
        <v>70</v>
      </c>
      <c r="F14" s="9" t="s">
        <v>719</v>
      </c>
      <c r="G14" s="9" t="s">
        <v>51</v>
      </c>
      <c r="H14" s="9" t="s">
        <v>73</v>
      </c>
      <c r="I14" s="11" t="s">
        <v>53</v>
      </c>
      <c r="J14" s="11" t="s">
        <v>53</v>
      </c>
      <c r="K14" s="11" t="s">
        <v>53</v>
      </c>
      <c r="L14" s="11" t="s">
        <v>53</v>
      </c>
      <c r="M14" s="11">
        <v>0</v>
      </c>
      <c r="N14" s="9" t="s">
        <v>53</v>
      </c>
      <c r="O14" s="9" t="s">
        <v>74</v>
      </c>
      <c r="P14" s="9" t="s">
        <v>75</v>
      </c>
      <c r="Q14" s="11">
        <f t="shared" si="0"/>
        <v>1060708.6065</v>
      </c>
      <c r="R14" s="11">
        <v>0</v>
      </c>
      <c r="S14" s="11">
        <v>1060708.6065</v>
      </c>
      <c r="T14" s="11">
        <v>0</v>
      </c>
      <c r="U14" s="9" t="s">
        <v>50</v>
      </c>
      <c r="V14" s="11">
        <v>0</v>
      </c>
      <c r="W14" s="11">
        <v>0</v>
      </c>
      <c r="X14" s="9" t="s">
        <v>50</v>
      </c>
      <c r="Y14" s="11">
        <v>0</v>
      </c>
      <c r="Z14" s="11">
        <v>0</v>
      </c>
      <c r="AA14" s="9" t="s">
        <v>50</v>
      </c>
      <c r="AB14" s="11">
        <v>0</v>
      </c>
      <c r="AC14" s="11">
        <v>0</v>
      </c>
      <c r="AD14" s="9" t="s">
        <v>50</v>
      </c>
      <c r="AE14" s="11">
        <v>0</v>
      </c>
      <c r="AF14" s="9">
        <v>0</v>
      </c>
      <c r="AG14" s="9" t="s">
        <v>50</v>
      </c>
      <c r="AH14" s="11">
        <v>0</v>
      </c>
      <c r="AI14" s="11">
        <v>0</v>
      </c>
      <c r="AJ14" s="9" t="s">
        <v>50</v>
      </c>
      <c r="AK14" s="11">
        <v>0</v>
      </c>
      <c r="AL14" s="11">
        <v>0</v>
      </c>
      <c r="AM14" s="10" t="s">
        <v>53</v>
      </c>
      <c r="AN14" s="9" t="s">
        <v>53</v>
      </c>
      <c r="AO14" s="10" t="s">
        <v>53</v>
      </c>
      <c r="AP14" s="9" t="s">
        <v>53</v>
      </c>
    </row>
    <row r="15" spans="1:42" x14ac:dyDescent="0.25">
      <c r="A15" s="9" t="s">
        <v>82</v>
      </c>
      <c r="B15" s="10" t="s">
        <v>46</v>
      </c>
      <c r="C15" s="9" t="s">
        <v>47</v>
      </c>
      <c r="D15" s="9" t="s">
        <v>69</v>
      </c>
      <c r="E15" s="9" t="s">
        <v>70</v>
      </c>
      <c r="F15" s="9" t="s">
        <v>719</v>
      </c>
      <c r="G15" s="9" t="s">
        <v>51</v>
      </c>
      <c r="H15" s="9" t="s">
        <v>77</v>
      </c>
      <c r="I15" s="11" t="s">
        <v>53</v>
      </c>
      <c r="J15" s="11" t="s">
        <v>53</v>
      </c>
      <c r="K15" s="11" t="s">
        <v>53</v>
      </c>
      <c r="L15" s="11" t="s">
        <v>53</v>
      </c>
      <c r="M15" s="11">
        <v>0</v>
      </c>
      <c r="N15" s="9" t="s">
        <v>53</v>
      </c>
      <c r="O15" s="9" t="s">
        <v>54</v>
      </c>
      <c r="P15" s="9" t="s">
        <v>53</v>
      </c>
      <c r="Q15" s="11">
        <f t="shared" si="0"/>
        <v>52262185.905600011</v>
      </c>
      <c r="R15" s="11">
        <v>0</v>
      </c>
      <c r="S15" s="11">
        <v>41407351.610500015</v>
      </c>
      <c r="T15" s="11">
        <v>0</v>
      </c>
      <c r="U15" s="9" t="s">
        <v>50</v>
      </c>
      <c r="V15" s="11">
        <v>0</v>
      </c>
      <c r="W15" s="11">
        <v>9357615.771599995</v>
      </c>
      <c r="X15" s="9" t="s">
        <v>50</v>
      </c>
      <c r="Y15" s="11">
        <v>1497218.5234999992</v>
      </c>
      <c r="Z15" s="11">
        <v>0</v>
      </c>
      <c r="AA15" s="9" t="s">
        <v>50</v>
      </c>
      <c r="AB15" s="11">
        <v>0</v>
      </c>
      <c r="AC15" s="11">
        <v>0</v>
      </c>
      <c r="AD15" s="9" t="s">
        <v>50</v>
      </c>
      <c r="AE15" s="11">
        <v>0</v>
      </c>
      <c r="AF15" s="9">
        <v>0</v>
      </c>
      <c r="AG15" s="9" t="s">
        <v>50</v>
      </c>
      <c r="AH15" s="11">
        <v>0</v>
      </c>
      <c r="AI15" s="11">
        <v>0</v>
      </c>
      <c r="AJ15" s="9" t="s">
        <v>50</v>
      </c>
      <c r="AK15" s="11">
        <v>0</v>
      </c>
      <c r="AL15" s="11">
        <v>0</v>
      </c>
      <c r="AM15" s="10" t="s">
        <v>53</v>
      </c>
      <c r="AN15" s="9" t="s">
        <v>53</v>
      </c>
      <c r="AO15" s="10" t="s">
        <v>53</v>
      </c>
      <c r="AP15" s="9" t="s">
        <v>53</v>
      </c>
    </row>
    <row r="16" spans="1:42" x14ac:dyDescent="0.25">
      <c r="A16" s="9" t="s">
        <v>86</v>
      </c>
      <c r="B16" s="10" t="s">
        <v>46</v>
      </c>
      <c r="C16" s="9" t="s">
        <v>129</v>
      </c>
      <c r="D16" s="9" t="s">
        <v>69</v>
      </c>
      <c r="E16" s="9" t="s">
        <v>136</v>
      </c>
      <c r="F16" s="9" t="s">
        <v>790</v>
      </c>
      <c r="G16" s="9" t="s">
        <v>51</v>
      </c>
      <c r="H16" s="9" t="s">
        <v>137</v>
      </c>
      <c r="I16" s="11" t="s">
        <v>53</v>
      </c>
      <c r="J16" s="11" t="s">
        <v>53</v>
      </c>
      <c r="K16" s="11" t="s">
        <v>53</v>
      </c>
      <c r="L16" s="11" t="s">
        <v>53</v>
      </c>
      <c r="M16" s="11">
        <v>0</v>
      </c>
      <c r="N16" s="9" t="s">
        <v>53</v>
      </c>
      <c r="O16" s="9" t="s">
        <v>54</v>
      </c>
      <c r="P16" s="9" t="s">
        <v>53</v>
      </c>
      <c r="Q16" s="11">
        <f t="shared" si="0"/>
        <v>8401961.5152000021</v>
      </c>
      <c r="R16" s="11">
        <v>0</v>
      </c>
      <c r="S16" s="11">
        <v>8113787.3900000015</v>
      </c>
      <c r="T16" s="11">
        <v>0</v>
      </c>
      <c r="U16" s="9" t="s">
        <v>50</v>
      </c>
      <c r="V16" s="11">
        <v>0</v>
      </c>
      <c r="W16" s="11">
        <v>248425.97</v>
      </c>
      <c r="X16" s="9" t="s">
        <v>50</v>
      </c>
      <c r="Y16" s="11">
        <v>39748.155200000001</v>
      </c>
      <c r="Z16" s="11">
        <v>0</v>
      </c>
      <c r="AA16" s="9" t="s">
        <v>50</v>
      </c>
      <c r="AB16" s="11">
        <v>0</v>
      </c>
      <c r="AC16" s="11">
        <v>0</v>
      </c>
      <c r="AD16" s="9" t="s">
        <v>50</v>
      </c>
      <c r="AE16" s="11">
        <v>0</v>
      </c>
      <c r="AF16" s="9">
        <v>0</v>
      </c>
      <c r="AG16" s="9" t="s">
        <v>50</v>
      </c>
      <c r="AH16" s="11">
        <v>0</v>
      </c>
      <c r="AI16" s="11">
        <v>0</v>
      </c>
      <c r="AJ16" s="9" t="s">
        <v>50</v>
      </c>
      <c r="AK16" s="11">
        <v>0</v>
      </c>
      <c r="AL16" s="11">
        <v>0</v>
      </c>
      <c r="AM16" s="10" t="s">
        <v>53</v>
      </c>
      <c r="AN16" s="9" t="s">
        <v>53</v>
      </c>
      <c r="AO16" s="10" t="s">
        <v>53</v>
      </c>
      <c r="AP16" s="9" t="s">
        <v>53</v>
      </c>
    </row>
    <row r="17" spans="1:42" x14ac:dyDescent="0.25">
      <c r="A17" s="9" t="s">
        <v>88</v>
      </c>
      <c r="B17" s="10" t="s">
        <v>46</v>
      </c>
      <c r="C17" s="9" t="s">
        <v>47</v>
      </c>
      <c r="D17" s="9" t="s">
        <v>79</v>
      </c>
      <c r="E17" s="9" t="s">
        <v>80</v>
      </c>
      <c r="F17" s="9" t="s">
        <v>726</v>
      </c>
      <c r="G17" s="9" t="s">
        <v>51</v>
      </c>
      <c r="H17" s="9" t="s">
        <v>81</v>
      </c>
      <c r="I17" s="11" t="s">
        <v>53</v>
      </c>
      <c r="J17" s="11" t="s">
        <v>53</v>
      </c>
      <c r="K17" s="11" t="s">
        <v>53</v>
      </c>
      <c r="L17" s="11" t="s">
        <v>53</v>
      </c>
      <c r="M17" s="11">
        <v>0</v>
      </c>
      <c r="N17" s="9" t="s">
        <v>53</v>
      </c>
      <c r="O17" s="9" t="s">
        <v>54</v>
      </c>
      <c r="P17" s="9" t="s">
        <v>53</v>
      </c>
      <c r="Q17" s="11">
        <f t="shared" si="0"/>
        <v>7115901.0054500001</v>
      </c>
      <c r="R17" s="11">
        <v>0</v>
      </c>
      <c r="S17" s="11">
        <f>5793778.266+325513.51</f>
        <v>6119291.7759999996</v>
      </c>
      <c r="T17" s="11">
        <v>0</v>
      </c>
      <c r="U17" s="9" t="s">
        <v>50</v>
      </c>
      <c r="V17" s="11">
        <v>0</v>
      </c>
      <c r="W17" s="11">
        <v>859145.88745000004</v>
      </c>
      <c r="X17" s="9" t="s">
        <v>55</v>
      </c>
      <c r="Y17" s="11">
        <v>137463.342</v>
      </c>
      <c r="Z17" s="11">
        <v>0</v>
      </c>
      <c r="AA17" s="9" t="s">
        <v>50</v>
      </c>
      <c r="AB17" s="11">
        <v>0</v>
      </c>
      <c r="AC17" s="11">
        <v>0</v>
      </c>
      <c r="AD17" s="9" t="s">
        <v>50</v>
      </c>
      <c r="AE17" s="11">
        <v>0</v>
      </c>
      <c r="AF17" s="9">
        <v>0</v>
      </c>
      <c r="AG17" s="9" t="s">
        <v>50</v>
      </c>
      <c r="AH17" s="11">
        <v>0</v>
      </c>
      <c r="AI17" s="11">
        <v>0</v>
      </c>
      <c r="AJ17" s="9" t="s">
        <v>50</v>
      </c>
      <c r="AK17" s="11">
        <v>0</v>
      </c>
      <c r="AL17" s="11">
        <v>0</v>
      </c>
      <c r="AM17" s="10" t="s">
        <v>53</v>
      </c>
      <c r="AN17" s="9" t="s">
        <v>53</v>
      </c>
      <c r="AO17" s="10" t="s">
        <v>53</v>
      </c>
      <c r="AP17" s="9" t="s">
        <v>53</v>
      </c>
    </row>
    <row r="18" spans="1:42" x14ac:dyDescent="0.25">
      <c r="A18" s="9" t="s">
        <v>92</v>
      </c>
      <c r="B18" s="10" t="s">
        <v>46</v>
      </c>
      <c r="C18" s="9" t="s">
        <v>47</v>
      </c>
      <c r="D18" s="9" t="s">
        <v>79</v>
      </c>
      <c r="E18" s="9" t="s">
        <v>80</v>
      </c>
      <c r="F18" s="9" t="s">
        <v>726</v>
      </c>
      <c r="G18" s="9" t="s">
        <v>51</v>
      </c>
      <c r="H18" s="9" t="s">
        <v>83</v>
      </c>
      <c r="I18" s="11" t="s">
        <v>53</v>
      </c>
      <c r="J18" s="11" t="s">
        <v>53</v>
      </c>
      <c r="K18" s="11" t="s">
        <v>53</v>
      </c>
      <c r="L18" s="11" t="s">
        <v>53</v>
      </c>
      <c r="M18" s="11">
        <v>0</v>
      </c>
      <c r="N18" s="9" t="s">
        <v>53</v>
      </c>
      <c r="O18" s="9" t="s">
        <v>84</v>
      </c>
      <c r="P18" s="9" t="s">
        <v>85</v>
      </c>
      <c r="Q18" s="11">
        <f t="shared" si="0"/>
        <v>354285.46444999997</v>
      </c>
      <c r="R18" s="11">
        <v>0</v>
      </c>
      <c r="S18" s="11">
        <v>106168.745</v>
      </c>
      <c r="T18" s="11">
        <v>213893.72365</v>
      </c>
      <c r="U18" s="9" t="s">
        <v>55</v>
      </c>
      <c r="V18" s="11">
        <v>34222.995799999997</v>
      </c>
      <c r="W18" s="11">
        <v>0</v>
      </c>
      <c r="X18" s="9" t="s">
        <v>50</v>
      </c>
      <c r="Y18" s="11">
        <v>0</v>
      </c>
      <c r="Z18" s="11">
        <v>0</v>
      </c>
      <c r="AA18" s="9" t="s">
        <v>50</v>
      </c>
      <c r="AB18" s="11">
        <v>0</v>
      </c>
      <c r="AC18" s="11">
        <v>0</v>
      </c>
      <c r="AD18" s="9" t="s">
        <v>50</v>
      </c>
      <c r="AE18" s="11">
        <v>0</v>
      </c>
      <c r="AF18" s="9">
        <v>0</v>
      </c>
      <c r="AG18" s="9" t="s">
        <v>50</v>
      </c>
      <c r="AH18" s="11">
        <v>0</v>
      </c>
      <c r="AI18" s="11">
        <v>0</v>
      </c>
      <c r="AJ18" s="9" t="s">
        <v>50</v>
      </c>
      <c r="AK18" s="11">
        <v>0</v>
      </c>
      <c r="AL18" s="11">
        <v>0</v>
      </c>
      <c r="AM18" s="10" t="s">
        <v>53</v>
      </c>
      <c r="AN18" s="9" t="s">
        <v>53</v>
      </c>
      <c r="AO18" s="10" t="s">
        <v>53</v>
      </c>
      <c r="AP18" s="9" t="s">
        <v>53</v>
      </c>
    </row>
    <row r="19" spans="1:42" x14ac:dyDescent="0.25">
      <c r="A19" s="9" t="s">
        <v>94</v>
      </c>
      <c r="B19" s="10" t="s">
        <v>46</v>
      </c>
      <c r="C19" s="9" t="s">
        <v>47</v>
      </c>
      <c r="D19" s="9" t="s">
        <v>79</v>
      </c>
      <c r="E19" s="9" t="s">
        <v>80</v>
      </c>
      <c r="F19" s="9" t="s">
        <v>726</v>
      </c>
      <c r="G19" s="9" t="s">
        <v>51</v>
      </c>
      <c r="H19" s="9" t="s">
        <v>87</v>
      </c>
      <c r="I19" s="11" t="s">
        <v>53</v>
      </c>
      <c r="J19" s="11" t="s">
        <v>53</v>
      </c>
      <c r="K19" s="11" t="s">
        <v>53</v>
      </c>
      <c r="L19" s="11" t="s">
        <v>53</v>
      </c>
      <c r="M19" s="11">
        <v>0</v>
      </c>
      <c r="N19" s="9" t="s">
        <v>53</v>
      </c>
      <c r="O19" s="9" t="s">
        <v>54</v>
      </c>
      <c r="P19" s="9" t="s">
        <v>53</v>
      </c>
      <c r="Q19" s="11">
        <f t="shared" si="0"/>
        <v>51266264.739299662</v>
      </c>
      <c r="R19" s="11">
        <v>0</v>
      </c>
      <c r="S19" s="11">
        <v>42450628.823999658</v>
      </c>
      <c r="T19" s="11">
        <v>0</v>
      </c>
      <c r="U19" s="9" t="s">
        <v>50</v>
      </c>
      <c r="V19" s="11">
        <v>0</v>
      </c>
      <c r="W19" s="11">
        <v>7599686.1338999998</v>
      </c>
      <c r="X19" s="9" t="s">
        <v>55</v>
      </c>
      <c r="Y19" s="11">
        <v>1215949.7813999997</v>
      </c>
      <c r="Z19" s="11">
        <v>0</v>
      </c>
      <c r="AA19" s="9" t="s">
        <v>50</v>
      </c>
      <c r="AB19" s="11">
        <v>0</v>
      </c>
      <c r="AC19" s="11">
        <v>0</v>
      </c>
      <c r="AD19" s="9" t="s">
        <v>50</v>
      </c>
      <c r="AE19" s="11">
        <v>0</v>
      </c>
      <c r="AF19" s="9">
        <v>0</v>
      </c>
      <c r="AG19" s="9" t="s">
        <v>50</v>
      </c>
      <c r="AH19" s="11">
        <v>0</v>
      </c>
      <c r="AI19" s="11">
        <v>0</v>
      </c>
      <c r="AJ19" s="9" t="s">
        <v>50</v>
      </c>
      <c r="AK19" s="11">
        <v>0</v>
      </c>
      <c r="AL19" s="11">
        <v>0</v>
      </c>
      <c r="AM19" s="10" t="s">
        <v>53</v>
      </c>
      <c r="AN19" s="9" t="s">
        <v>53</v>
      </c>
      <c r="AO19" s="10" t="s">
        <v>53</v>
      </c>
      <c r="AP19" s="9" t="s">
        <v>53</v>
      </c>
    </row>
    <row r="20" spans="1:42" x14ac:dyDescent="0.25">
      <c r="A20" s="9" t="s">
        <v>98</v>
      </c>
      <c r="B20" s="10" t="s">
        <v>46</v>
      </c>
      <c r="C20" s="9" t="s">
        <v>47</v>
      </c>
      <c r="D20" s="9" t="s">
        <v>79</v>
      </c>
      <c r="E20" s="9" t="s">
        <v>80</v>
      </c>
      <c r="F20" s="9" t="s">
        <v>726</v>
      </c>
      <c r="G20" s="9" t="s">
        <v>51</v>
      </c>
      <c r="H20" s="9" t="s">
        <v>89</v>
      </c>
      <c r="I20" s="11" t="s">
        <v>53</v>
      </c>
      <c r="J20" s="11" t="s">
        <v>53</v>
      </c>
      <c r="K20" s="11" t="s">
        <v>53</v>
      </c>
      <c r="L20" s="11" t="s">
        <v>53</v>
      </c>
      <c r="M20" s="11">
        <v>0</v>
      </c>
      <c r="N20" s="9" t="s">
        <v>53</v>
      </c>
      <c r="O20" s="9" t="s">
        <v>90</v>
      </c>
      <c r="P20" s="9" t="s">
        <v>91</v>
      </c>
      <c r="Q20" s="11">
        <f t="shared" si="0"/>
        <v>1098872.4040000001</v>
      </c>
      <c r="R20" s="11">
        <v>0</v>
      </c>
      <c r="S20" s="11">
        <v>824779.6</v>
      </c>
      <c r="T20" s="11">
        <v>236286.9</v>
      </c>
      <c r="U20" s="9" t="s">
        <v>55</v>
      </c>
      <c r="V20" s="11">
        <v>37805.904000000002</v>
      </c>
      <c r="W20" s="11">
        <v>0</v>
      </c>
      <c r="X20" s="9" t="s">
        <v>50</v>
      </c>
      <c r="Y20" s="11">
        <v>0</v>
      </c>
      <c r="Z20" s="11">
        <v>0</v>
      </c>
      <c r="AA20" s="9" t="s">
        <v>50</v>
      </c>
      <c r="AB20" s="11">
        <v>0</v>
      </c>
      <c r="AC20" s="11">
        <v>0</v>
      </c>
      <c r="AD20" s="9" t="s">
        <v>50</v>
      </c>
      <c r="AE20" s="11">
        <v>0</v>
      </c>
      <c r="AF20" s="9">
        <v>0</v>
      </c>
      <c r="AG20" s="9" t="s">
        <v>50</v>
      </c>
      <c r="AH20" s="11">
        <v>0</v>
      </c>
      <c r="AI20" s="11">
        <v>0</v>
      </c>
      <c r="AJ20" s="9" t="s">
        <v>50</v>
      </c>
      <c r="AK20" s="11">
        <v>0</v>
      </c>
      <c r="AL20" s="11">
        <v>0</v>
      </c>
      <c r="AM20" s="10" t="s">
        <v>53</v>
      </c>
      <c r="AN20" s="9" t="s">
        <v>53</v>
      </c>
      <c r="AO20" s="10" t="s">
        <v>53</v>
      </c>
      <c r="AP20" s="9" t="s">
        <v>53</v>
      </c>
    </row>
    <row r="21" spans="1:42" x14ac:dyDescent="0.25">
      <c r="A21" s="9" t="s">
        <v>104</v>
      </c>
      <c r="B21" s="10" t="s">
        <v>46</v>
      </c>
      <c r="C21" s="9" t="s">
        <v>47</v>
      </c>
      <c r="D21" s="9" t="s">
        <v>79</v>
      </c>
      <c r="E21" s="9" t="s">
        <v>80</v>
      </c>
      <c r="F21" s="9" t="s">
        <v>726</v>
      </c>
      <c r="G21" s="9" t="s">
        <v>51</v>
      </c>
      <c r="H21" s="9" t="s">
        <v>93</v>
      </c>
      <c r="I21" s="11" t="s">
        <v>53</v>
      </c>
      <c r="J21" s="11" t="s">
        <v>53</v>
      </c>
      <c r="K21" s="11" t="s">
        <v>53</v>
      </c>
      <c r="L21" s="11" t="s">
        <v>53</v>
      </c>
      <c r="M21" s="11">
        <v>0</v>
      </c>
      <c r="N21" s="9" t="s">
        <v>53</v>
      </c>
      <c r="O21" s="9" t="s">
        <v>54</v>
      </c>
      <c r="P21" s="9" t="s">
        <v>53</v>
      </c>
      <c r="Q21" s="11">
        <f t="shared" si="0"/>
        <v>16143010.860050002</v>
      </c>
      <c r="R21" s="11">
        <v>0</v>
      </c>
      <c r="S21" s="11">
        <v>13679802.095000003</v>
      </c>
      <c r="T21" s="11">
        <v>0</v>
      </c>
      <c r="U21" s="9" t="s">
        <v>50</v>
      </c>
      <c r="V21" s="11">
        <v>0</v>
      </c>
      <c r="W21" s="11">
        <v>2123455.83195</v>
      </c>
      <c r="X21" s="9" t="s">
        <v>55</v>
      </c>
      <c r="Y21" s="11">
        <v>339752.93309999997</v>
      </c>
      <c r="Z21" s="11">
        <v>0</v>
      </c>
      <c r="AA21" s="9" t="s">
        <v>50</v>
      </c>
      <c r="AB21" s="11">
        <v>0</v>
      </c>
      <c r="AC21" s="11">
        <v>0</v>
      </c>
      <c r="AD21" s="9" t="s">
        <v>50</v>
      </c>
      <c r="AE21" s="11">
        <v>0</v>
      </c>
      <c r="AF21" s="9">
        <v>0</v>
      </c>
      <c r="AG21" s="9" t="s">
        <v>50</v>
      </c>
      <c r="AH21" s="11">
        <v>0</v>
      </c>
      <c r="AI21" s="11">
        <v>0</v>
      </c>
      <c r="AJ21" s="9" t="s">
        <v>50</v>
      </c>
      <c r="AK21" s="11">
        <v>0</v>
      </c>
      <c r="AL21" s="11">
        <v>0</v>
      </c>
      <c r="AM21" s="10" t="s">
        <v>53</v>
      </c>
      <c r="AN21" s="9" t="s">
        <v>53</v>
      </c>
      <c r="AO21" s="10" t="s">
        <v>53</v>
      </c>
      <c r="AP21" s="9" t="s">
        <v>53</v>
      </c>
    </row>
    <row r="22" spans="1:42" x14ac:dyDescent="0.25">
      <c r="A22" s="9" t="s">
        <v>108</v>
      </c>
      <c r="B22" s="10" t="s">
        <v>46</v>
      </c>
      <c r="C22" s="9" t="s">
        <v>47</v>
      </c>
      <c r="D22" s="9" t="s">
        <v>95</v>
      </c>
      <c r="E22" s="9" t="s">
        <v>96</v>
      </c>
      <c r="F22" s="9" t="s">
        <v>733</v>
      </c>
      <c r="G22" s="9" t="s">
        <v>51</v>
      </c>
      <c r="H22" s="9" t="s">
        <v>97</v>
      </c>
      <c r="I22" s="11" t="s">
        <v>53</v>
      </c>
      <c r="J22" s="11" t="s">
        <v>53</v>
      </c>
      <c r="K22" s="11" t="s">
        <v>53</v>
      </c>
      <c r="L22" s="11" t="s">
        <v>53</v>
      </c>
      <c r="M22" s="11">
        <v>0</v>
      </c>
      <c r="N22" s="9" t="s">
        <v>53</v>
      </c>
      <c r="O22" s="9" t="s">
        <v>54</v>
      </c>
      <c r="P22" s="9" t="s">
        <v>53</v>
      </c>
      <c r="Q22" s="11">
        <f t="shared" si="0"/>
        <v>38653642.574050002</v>
      </c>
      <c r="R22" s="11">
        <v>0</v>
      </c>
      <c r="S22" s="11">
        <v>32866424.649999999</v>
      </c>
      <c r="T22" s="11">
        <v>0</v>
      </c>
      <c r="U22" s="9" t="s">
        <v>50</v>
      </c>
      <c r="V22" s="11">
        <v>0</v>
      </c>
      <c r="W22" s="11">
        <v>4988980.9689500006</v>
      </c>
      <c r="X22" s="9" t="s">
        <v>55</v>
      </c>
      <c r="Y22" s="11">
        <v>798236.95510000002</v>
      </c>
      <c r="Z22" s="11">
        <v>0</v>
      </c>
      <c r="AA22" s="9" t="s">
        <v>50</v>
      </c>
      <c r="AB22" s="11">
        <v>0</v>
      </c>
      <c r="AC22" s="11">
        <v>0</v>
      </c>
      <c r="AD22" s="9" t="s">
        <v>50</v>
      </c>
      <c r="AE22" s="11">
        <v>0</v>
      </c>
      <c r="AF22" s="9">
        <v>0</v>
      </c>
      <c r="AG22" s="9" t="s">
        <v>50</v>
      </c>
      <c r="AH22" s="11">
        <v>0</v>
      </c>
      <c r="AI22" s="11">
        <v>0</v>
      </c>
      <c r="AJ22" s="9" t="s">
        <v>50</v>
      </c>
      <c r="AK22" s="11">
        <v>0</v>
      </c>
      <c r="AL22" s="11">
        <v>0</v>
      </c>
      <c r="AM22" s="10" t="s">
        <v>53</v>
      </c>
      <c r="AN22" s="9" t="s">
        <v>53</v>
      </c>
      <c r="AO22" s="10" t="s">
        <v>53</v>
      </c>
      <c r="AP22" s="9" t="s">
        <v>53</v>
      </c>
    </row>
    <row r="23" spans="1:42" x14ac:dyDescent="0.25">
      <c r="A23" s="9" t="s">
        <v>55</v>
      </c>
      <c r="B23" s="10" t="s">
        <v>46</v>
      </c>
      <c r="C23" s="9" t="s">
        <v>47</v>
      </c>
      <c r="D23" s="9" t="s">
        <v>95</v>
      </c>
      <c r="E23" s="9" t="s">
        <v>96</v>
      </c>
      <c r="F23" s="9" t="s">
        <v>733</v>
      </c>
      <c r="G23" s="9" t="s">
        <v>57</v>
      </c>
      <c r="H23" s="9" t="s">
        <v>53</v>
      </c>
      <c r="I23" s="11" t="s">
        <v>99</v>
      </c>
      <c r="J23" s="11" t="s">
        <v>53</v>
      </c>
      <c r="K23" s="11" t="s">
        <v>100</v>
      </c>
      <c r="L23" s="11" t="s">
        <v>101</v>
      </c>
      <c r="M23" s="11">
        <v>8580.8700000000008</v>
      </c>
      <c r="N23" s="9" t="s">
        <v>61</v>
      </c>
      <c r="O23" s="9" t="s">
        <v>102</v>
      </c>
      <c r="P23" s="9" t="s">
        <v>103</v>
      </c>
      <c r="Q23" s="11">
        <f t="shared" si="0"/>
        <v>-372353.43</v>
      </c>
      <c r="R23" s="11">
        <v>0</v>
      </c>
      <c r="S23" s="11">
        <v>-372353.43</v>
      </c>
      <c r="T23" s="11">
        <v>0</v>
      </c>
      <c r="U23" s="9" t="s">
        <v>50</v>
      </c>
      <c r="V23" s="11">
        <v>0</v>
      </c>
      <c r="W23" s="11">
        <v>0</v>
      </c>
      <c r="X23" s="9" t="s">
        <v>50</v>
      </c>
      <c r="Y23" s="11">
        <v>0</v>
      </c>
      <c r="Z23" s="11">
        <v>0</v>
      </c>
      <c r="AA23" s="9" t="s">
        <v>50</v>
      </c>
      <c r="AB23" s="11">
        <v>0</v>
      </c>
      <c r="AC23" s="11">
        <v>0</v>
      </c>
      <c r="AD23" s="9" t="s">
        <v>50</v>
      </c>
      <c r="AE23" s="11">
        <v>0</v>
      </c>
      <c r="AF23" s="9">
        <v>0</v>
      </c>
      <c r="AG23" s="9" t="s">
        <v>50</v>
      </c>
      <c r="AH23" s="11">
        <v>0</v>
      </c>
      <c r="AI23" s="11">
        <v>0</v>
      </c>
      <c r="AJ23" s="9" t="s">
        <v>50</v>
      </c>
      <c r="AK23" s="11">
        <v>0</v>
      </c>
      <c r="AL23" s="11">
        <v>0</v>
      </c>
      <c r="AM23" s="10" t="s">
        <v>53</v>
      </c>
      <c r="AN23" s="9" t="s">
        <v>53</v>
      </c>
      <c r="AO23" s="10" t="s">
        <v>53</v>
      </c>
      <c r="AP23" s="9" t="s">
        <v>53</v>
      </c>
    </row>
    <row r="24" spans="1:42" x14ac:dyDescent="0.25">
      <c r="A24" s="9" t="s">
        <v>116</v>
      </c>
      <c r="B24" s="10" t="s">
        <v>46</v>
      </c>
      <c r="C24" s="9" t="s">
        <v>47</v>
      </c>
      <c r="D24" s="9" t="s">
        <v>105</v>
      </c>
      <c r="E24" s="9" t="s">
        <v>106</v>
      </c>
      <c r="F24" s="9" t="s">
        <v>781</v>
      </c>
      <c r="G24" s="9" t="s">
        <v>51</v>
      </c>
      <c r="H24" s="9" t="s">
        <v>107</v>
      </c>
      <c r="I24" s="11" t="s">
        <v>53</v>
      </c>
      <c r="J24" s="11" t="s">
        <v>53</v>
      </c>
      <c r="K24" s="11" t="s">
        <v>53</v>
      </c>
      <c r="L24" s="11" t="s">
        <v>53</v>
      </c>
      <c r="M24" s="11">
        <v>0</v>
      </c>
      <c r="N24" s="9" t="s">
        <v>53</v>
      </c>
      <c r="O24" s="9" t="s">
        <v>54</v>
      </c>
      <c r="P24" s="9" t="s">
        <v>53</v>
      </c>
      <c r="Q24" s="11">
        <f t="shared" si="0"/>
        <v>24426281.737450015</v>
      </c>
      <c r="R24" s="11">
        <v>0</v>
      </c>
      <c r="S24" s="11">
        <v>19634125.926500015</v>
      </c>
      <c r="T24" s="11">
        <v>0</v>
      </c>
      <c r="U24" s="9" t="s">
        <v>50</v>
      </c>
      <c r="V24" s="11">
        <v>0</v>
      </c>
      <c r="W24" s="11">
        <v>4131168.8025499997</v>
      </c>
      <c r="X24" s="9" t="s">
        <v>55</v>
      </c>
      <c r="Y24" s="11">
        <v>660987.00839999993</v>
      </c>
      <c r="Z24" s="11">
        <v>0</v>
      </c>
      <c r="AA24" s="9" t="s">
        <v>50</v>
      </c>
      <c r="AB24" s="11">
        <v>0</v>
      </c>
      <c r="AC24" s="11">
        <v>0</v>
      </c>
      <c r="AD24" s="9" t="s">
        <v>50</v>
      </c>
      <c r="AE24" s="11">
        <v>0</v>
      </c>
      <c r="AF24" s="9">
        <v>0</v>
      </c>
      <c r="AG24" s="9" t="s">
        <v>50</v>
      </c>
      <c r="AH24" s="11">
        <v>0</v>
      </c>
      <c r="AI24" s="11">
        <v>0</v>
      </c>
      <c r="AJ24" s="9" t="s">
        <v>50</v>
      </c>
      <c r="AK24" s="11">
        <v>0</v>
      </c>
      <c r="AL24" s="11">
        <v>0</v>
      </c>
      <c r="AM24" s="10" t="s">
        <v>53</v>
      </c>
      <c r="AN24" s="9" t="s">
        <v>53</v>
      </c>
      <c r="AO24" s="10" t="s">
        <v>53</v>
      </c>
      <c r="AP24" s="9" t="s">
        <v>53</v>
      </c>
    </row>
    <row r="25" spans="1:42" x14ac:dyDescent="0.25">
      <c r="A25" s="9" t="s">
        <v>120</v>
      </c>
      <c r="B25" s="10" t="s">
        <v>46</v>
      </c>
      <c r="C25" s="9" t="s">
        <v>47</v>
      </c>
      <c r="D25" s="9" t="s">
        <v>109</v>
      </c>
      <c r="E25" s="9" t="s">
        <v>110</v>
      </c>
      <c r="F25" s="9" t="s">
        <v>745</v>
      </c>
      <c r="G25" s="9" t="s">
        <v>51</v>
      </c>
      <c r="H25" s="9" t="s">
        <v>111</v>
      </c>
      <c r="I25" s="11" t="s">
        <v>53</v>
      </c>
      <c r="J25" s="11" t="s">
        <v>53</v>
      </c>
      <c r="K25" s="11" t="s">
        <v>53</v>
      </c>
      <c r="L25" s="11" t="s">
        <v>53</v>
      </c>
      <c r="M25" s="11">
        <v>0</v>
      </c>
      <c r="N25" s="9" t="s">
        <v>53</v>
      </c>
      <c r="O25" s="9" t="s">
        <v>54</v>
      </c>
      <c r="P25" s="9" t="s">
        <v>53</v>
      </c>
      <c r="Q25" s="11">
        <f t="shared" si="0"/>
        <v>47780375.115650006</v>
      </c>
      <c r="R25" s="11">
        <v>0</v>
      </c>
      <c r="S25" s="11">
        <v>36597692.242000006</v>
      </c>
      <c r="T25" s="11">
        <v>0</v>
      </c>
      <c r="U25" s="9" t="s">
        <v>50</v>
      </c>
      <c r="V25" s="11">
        <v>0</v>
      </c>
      <c r="W25" s="11">
        <v>9640243.8565500025</v>
      </c>
      <c r="X25" s="9" t="s">
        <v>50</v>
      </c>
      <c r="Y25" s="11">
        <v>1542439.0170999998</v>
      </c>
      <c r="Z25" s="11">
        <v>0</v>
      </c>
      <c r="AA25" s="9" t="s">
        <v>50</v>
      </c>
      <c r="AB25" s="11">
        <v>0</v>
      </c>
      <c r="AC25" s="11">
        <v>0</v>
      </c>
      <c r="AD25" s="9" t="s">
        <v>50</v>
      </c>
      <c r="AE25" s="11">
        <v>0</v>
      </c>
      <c r="AF25" s="9">
        <v>0</v>
      </c>
      <c r="AG25" s="9" t="s">
        <v>50</v>
      </c>
      <c r="AH25" s="11">
        <v>0</v>
      </c>
      <c r="AI25" s="11">
        <v>0</v>
      </c>
      <c r="AJ25" s="9" t="s">
        <v>50</v>
      </c>
      <c r="AK25" s="11">
        <v>0</v>
      </c>
      <c r="AL25" s="11">
        <v>0</v>
      </c>
      <c r="AM25" s="10" t="s">
        <v>53</v>
      </c>
      <c r="AN25" s="9" t="s">
        <v>53</v>
      </c>
      <c r="AO25" s="10" t="s">
        <v>53</v>
      </c>
      <c r="AP25" s="9" t="s">
        <v>53</v>
      </c>
    </row>
    <row r="26" spans="1:42" x14ac:dyDescent="0.25">
      <c r="A26" s="9" t="s">
        <v>124</v>
      </c>
      <c r="B26" s="10" t="s">
        <v>46</v>
      </c>
      <c r="C26" s="9" t="s">
        <v>47</v>
      </c>
      <c r="D26" s="9" t="s">
        <v>109</v>
      </c>
      <c r="E26" s="9" t="s">
        <v>110</v>
      </c>
      <c r="F26" s="9" t="s">
        <v>745</v>
      </c>
      <c r="G26" s="9" t="s">
        <v>57</v>
      </c>
      <c r="H26" s="9" t="s">
        <v>53</v>
      </c>
      <c r="I26" s="11" t="s">
        <v>112</v>
      </c>
      <c r="J26" s="11" t="s">
        <v>53</v>
      </c>
      <c r="K26" s="11" t="s">
        <v>113</v>
      </c>
      <c r="L26" s="11" t="s">
        <v>46</v>
      </c>
      <c r="M26" s="11">
        <v>1042838.62</v>
      </c>
      <c r="N26" s="9" t="s">
        <v>61</v>
      </c>
      <c r="O26" s="9" t="s">
        <v>114</v>
      </c>
      <c r="P26" s="9" t="s">
        <v>115</v>
      </c>
      <c r="Q26" s="11">
        <f t="shared" si="0"/>
        <v>-1042838.615</v>
      </c>
      <c r="R26" s="11">
        <v>0</v>
      </c>
      <c r="S26" s="11">
        <v>-1042838.615</v>
      </c>
      <c r="T26" s="11">
        <v>0</v>
      </c>
      <c r="U26" s="9" t="s">
        <v>50</v>
      </c>
      <c r="V26" s="11">
        <v>0</v>
      </c>
      <c r="W26" s="11">
        <v>0</v>
      </c>
      <c r="X26" s="9" t="s">
        <v>50</v>
      </c>
      <c r="Y26" s="11">
        <v>0</v>
      </c>
      <c r="Z26" s="11">
        <v>0</v>
      </c>
      <c r="AA26" s="9" t="s">
        <v>50</v>
      </c>
      <c r="AB26" s="11">
        <v>0</v>
      </c>
      <c r="AC26" s="11">
        <v>0</v>
      </c>
      <c r="AD26" s="9" t="s">
        <v>50</v>
      </c>
      <c r="AE26" s="11">
        <v>0</v>
      </c>
      <c r="AF26" s="9">
        <v>0</v>
      </c>
      <c r="AG26" s="9" t="s">
        <v>50</v>
      </c>
      <c r="AH26" s="11">
        <v>0</v>
      </c>
      <c r="AI26" s="11">
        <v>0</v>
      </c>
      <c r="AJ26" s="9" t="s">
        <v>50</v>
      </c>
      <c r="AK26" s="11">
        <v>0</v>
      </c>
      <c r="AL26" s="11">
        <v>0</v>
      </c>
      <c r="AM26" s="10" t="s">
        <v>53</v>
      </c>
      <c r="AN26" s="9" t="s">
        <v>53</v>
      </c>
      <c r="AO26" s="10" t="s">
        <v>53</v>
      </c>
      <c r="AP26" s="9" t="s">
        <v>53</v>
      </c>
    </row>
    <row r="27" spans="1:42" x14ac:dyDescent="0.25">
      <c r="A27" s="9" t="s">
        <v>128</v>
      </c>
      <c r="B27" s="10" t="s">
        <v>46</v>
      </c>
      <c r="C27" s="9" t="s">
        <v>47</v>
      </c>
      <c r="D27" s="9" t="s">
        <v>117</v>
      </c>
      <c r="E27" s="9" t="s">
        <v>118</v>
      </c>
      <c r="F27" s="9" t="s">
        <v>752</v>
      </c>
      <c r="G27" s="9" t="s">
        <v>51</v>
      </c>
      <c r="H27" s="9" t="s">
        <v>119</v>
      </c>
      <c r="I27" s="11" t="s">
        <v>53</v>
      </c>
      <c r="J27" s="11" t="s">
        <v>53</v>
      </c>
      <c r="K27" s="11" t="s">
        <v>53</v>
      </c>
      <c r="L27" s="11" t="s">
        <v>53</v>
      </c>
      <c r="M27" s="11">
        <v>0</v>
      </c>
      <c r="N27" s="9" t="s">
        <v>53</v>
      </c>
      <c r="O27" s="9" t="s">
        <v>54</v>
      </c>
      <c r="P27" s="9" t="s">
        <v>53</v>
      </c>
      <c r="Q27" s="11">
        <f t="shared" si="0"/>
        <v>28854966.666500002</v>
      </c>
      <c r="R27" s="11">
        <v>0</v>
      </c>
      <c r="S27" s="11">
        <v>22578173.363000005</v>
      </c>
      <c r="T27" s="11">
        <v>0</v>
      </c>
      <c r="U27" s="9" t="s">
        <v>50</v>
      </c>
      <c r="V27" s="11">
        <v>0</v>
      </c>
      <c r="W27" s="11">
        <v>5411028.7097999994</v>
      </c>
      <c r="X27" s="9" t="s">
        <v>55</v>
      </c>
      <c r="Y27" s="11">
        <v>865764.59369999985</v>
      </c>
      <c r="Z27" s="11">
        <v>0</v>
      </c>
      <c r="AA27" s="9" t="s">
        <v>50</v>
      </c>
      <c r="AB27" s="11">
        <v>0</v>
      </c>
      <c r="AC27" s="11">
        <v>0</v>
      </c>
      <c r="AD27" s="9" t="s">
        <v>50</v>
      </c>
      <c r="AE27" s="11">
        <v>0</v>
      </c>
      <c r="AF27" s="9">
        <v>0</v>
      </c>
      <c r="AG27" s="9" t="s">
        <v>50</v>
      </c>
      <c r="AH27" s="11">
        <v>0</v>
      </c>
      <c r="AI27" s="11">
        <v>0</v>
      </c>
      <c r="AJ27" s="9" t="s">
        <v>50</v>
      </c>
      <c r="AK27" s="11">
        <v>0</v>
      </c>
      <c r="AL27" s="11">
        <v>0</v>
      </c>
      <c r="AM27" s="10" t="s">
        <v>53</v>
      </c>
      <c r="AN27" s="9" t="s">
        <v>53</v>
      </c>
      <c r="AO27" s="10" t="s">
        <v>53</v>
      </c>
      <c r="AP27" s="9" t="s">
        <v>53</v>
      </c>
    </row>
    <row r="28" spans="1:42" x14ac:dyDescent="0.25">
      <c r="A28" s="9" t="s">
        <v>132</v>
      </c>
      <c r="B28" s="10" t="s">
        <v>46</v>
      </c>
      <c r="C28" s="9" t="s">
        <v>47</v>
      </c>
      <c r="D28" s="9" t="s">
        <v>704</v>
      </c>
      <c r="E28" s="9" t="s">
        <v>130</v>
      </c>
      <c r="F28" s="9" t="s">
        <v>774</v>
      </c>
      <c r="G28" s="9" t="s">
        <v>51</v>
      </c>
      <c r="H28" s="9" t="s">
        <v>131</v>
      </c>
      <c r="I28" s="11" t="s">
        <v>53</v>
      </c>
      <c r="J28" s="11" t="s">
        <v>53</v>
      </c>
      <c r="K28" s="11" t="s">
        <v>53</v>
      </c>
      <c r="L28" s="11" t="s">
        <v>53</v>
      </c>
      <c r="M28" s="11">
        <v>0</v>
      </c>
      <c r="N28" s="9" t="s">
        <v>53</v>
      </c>
      <c r="O28" s="9" t="s">
        <v>54</v>
      </c>
      <c r="P28" s="9" t="s">
        <v>53</v>
      </c>
      <c r="Q28" s="11">
        <f t="shared" si="0"/>
        <v>43479084.193999998</v>
      </c>
      <c r="R28" s="11">
        <v>0</v>
      </c>
      <c r="S28" s="11">
        <v>42116254.539999999</v>
      </c>
      <c r="T28" s="11">
        <v>0</v>
      </c>
      <c r="U28" s="9" t="s">
        <v>50</v>
      </c>
      <c r="V28" s="11">
        <v>0</v>
      </c>
      <c r="W28" s="11">
        <v>1174853.1499999999</v>
      </c>
      <c r="X28" s="9" t="s">
        <v>50</v>
      </c>
      <c r="Y28" s="11">
        <v>187976.50400000002</v>
      </c>
      <c r="Z28" s="11">
        <v>0</v>
      </c>
      <c r="AA28" s="9" t="s">
        <v>50</v>
      </c>
      <c r="AB28" s="11">
        <v>0</v>
      </c>
      <c r="AC28" s="11">
        <v>0</v>
      </c>
      <c r="AD28" s="9" t="s">
        <v>50</v>
      </c>
      <c r="AE28" s="11">
        <v>0</v>
      </c>
      <c r="AF28" s="9">
        <v>0</v>
      </c>
      <c r="AG28" s="9" t="s">
        <v>50</v>
      </c>
      <c r="AH28" s="11">
        <v>0</v>
      </c>
      <c r="AI28" s="11">
        <v>0</v>
      </c>
      <c r="AJ28" s="9" t="s">
        <v>50</v>
      </c>
      <c r="AK28" s="11">
        <v>0</v>
      </c>
      <c r="AL28" s="11">
        <v>0</v>
      </c>
      <c r="AM28" s="10" t="s">
        <v>53</v>
      </c>
      <c r="AN28" s="9" t="s">
        <v>53</v>
      </c>
      <c r="AO28" s="10" t="s">
        <v>53</v>
      </c>
      <c r="AP28" s="9" t="s">
        <v>53</v>
      </c>
    </row>
    <row r="29" spans="1:42" x14ac:dyDescent="0.25">
      <c r="A29" s="9" t="s">
        <v>135</v>
      </c>
      <c r="B29" s="10" t="s">
        <v>46</v>
      </c>
      <c r="C29" s="9" t="s">
        <v>47</v>
      </c>
      <c r="D29" s="9" t="s">
        <v>882</v>
      </c>
      <c r="E29" s="9" t="s">
        <v>139</v>
      </c>
      <c r="F29" s="9" t="s">
        <v>794</v>
      </c>
      <c r="G29" s="9" t="s">
        <v>51</v>
      </c>
      <c r="H29" s="9" t="s">
        <v>140</v>
      </c>
      <c r="I29" s="11" t="s">
        <v>53</v>
      </c>
      <c r="J29" s="11" t="s">
        <v>53</v>
      </c>
      <c r="K29" s="11" t="s">
        <v>53</v>
      </c>
      <c r="L29" s="11" t="s">
        <v>53</v>
      </c>
      <c r="M29" s="11">
        <v>0</v>
      </c>
      <c r="N29" s="9" t="s">
        <v>53</v>
      </c>
      <c r="O29" s="9" t="s">
        <v>54</v>
      </c>
      <c r="P29" s="9" t="s">
        <v>53</v>
      </c>
      <c r="Q29" s="11">
        <f t="shared" si="0"/>
        <v>82590.62</v>
      </c>
      <c r="R29" s="11">
        <v>0</v>
      </c>
      <c r="S29" s="11">
        <v>78878.62</v>
      </c>
      <c r="T29" s="11">
        <v>0</v>
      </c>
      <c r="U29" s="9" t="s">
        <v>50</v>
      </c>
      <c r="V29" s="11">
        <v>0</v>
      </c>
      <c r="W29" s="11">
        <v>3200</v>
      </c>
      <c r="X29" s="9" t="s">
        <v>55</v>
      </c>
      <c r="Y29" s="11">
        <v>512</v>
      </c>
      <c r="Z29" s="11">
        <v>0</v>
      </c>
      <c r="AA29" s="9" t="s">
        <v>50</v>
      </c>
      <c r="AB29" s="11">
        <v>0</v>
      </c>
      <c r="AC29" s="11">
        <v>0</v>
      </c>
      <c r="AD29" s="9" t="s">
        <v>50</v>
      </c>
      <c r="AE29" s="11">
        <v>0</v>
      </c>
      <c r="AF29" s="9">
        <v>0</v>
      </c>
      <c r="AG29" s="9" t="s">
        <v>50</v>
      </c>
      <c r="AH29" s="11">
        <v>0</v>
      </c>
      <c r="AI29" s="11">
        <v>0</v>
      </c>
      <c r="AJ29" s="9" t="s">
        <v>50</v>
      </c>
      <c r="AK29" s="11">
        <v>0</v>
      </c>
      <c r="AL29" s="11">
        <v>0</v>
      </c>
      <c r="AM29" s="10" t="s">
        <v>53</v>
      </c>
      <c r="AN29" s="9" t="s">
        <v>53</v>
      </c>
      <c r="AO29" s="10" t="s">
        <v>53</v>
      </c>
      <c r="AP29" s="9" t="s">
        <v>53</v>
      </c>
    </row>
    <row r="30" spans="1:42" x14ac:dyDescent="0.25">
      <c r="A30" s="9" t="s">
        <v>138</v>
      </c>
      <c r="B30" s="10" t="s">
        <v>46</v>
      </c>
      <c r="C30" s="9" t="s">
        <v>47</v>
      </c>
      <c r="D30" s="9" t="s">
        <v>121</v>
      </c>
      <c r="E30" s="9" t="s">
        <v>122</v>
      </c>
      <c r="F30" s="9" t="s">
        <v>760</v>
      </c>
      <c r="G30" s="9" t="s">
        <v>51</v>
      </c>
      <c r="H30" s="9" t="s">
        <v>123</v>
      </c>
      <c r="I30" s="11" t="s">
        <v>53</v>
      </c>
      <c r="J30" s="11" t="s">
        <v>53</v>
      </c>
      <c r="K30" s="11" t="s">
        <v>53</v>
      </c>
      <c r="L30" s="11" t="s">
        <v>53</v>
      </c>
      <c r="M30" s="11">
        <v>0</v>
      </c>
      <c r="N30" s="9" t="s">
        <v>53</v>
      </c>
      <c r="O30" s="9" t="s">
        <v>54</v>
      </c>
      <c r="P30" s="9" t="s">
        <v>53</v>
      </c>
      <c r="Q30" s="11">
        <f t="shared" si="0"/>
        <v>4149286.6647999999</v>
      </c>
      <c r="R30" s="11">
        <v>0</v>
      </c>
      <c r="S30" s="11">
        <v>1533591.8999999994</v>
      </c>
      <c r="T30" s="11">
        <v>0</v>
      </c>
      <c r="U30" s="9" t="s">
        <v>50</v>
      </c>
      <c r="V30" s="11">
        <v>0</v>
      </c>
      <c r="W30" s="11">
        <v>2254909.2800000003</v>
      </c>
      <c r="X30" s="9" t="s">
        <v>55</v>
      </c>
      <c r="Y30" s="11">
        <v>360785.48480000015</v>
      </c>
      <c r="Z30" s="11">
        <v>0</v>
      </c>
      <c r="AA30" s="9" t="s">
        <v>50</v>
      </c>
      <c r="AB30" s="11">
        <v>0</v>
      </c>
      <c r="AC30" s="11">
        <v>0</v>
      </c>
      <c r="AD30" s="9" t="s">
        <v>50</v>
      </c>
      <c r="AE30" s="11">
        <v>0</v>
      </c>
      <c r="AF30" s="9">
        <v>0</v>
      </c>
      <c r="AG30" s="9" t="s">
        <v>50</v>
      </c>
      <c r="AH30" s="11">
        <v>0</v>
      </c>
      <c r="AI30" s="11">
        <v>0</v>
      </c>
      <c r="AJ30" s="9" t="s">
        <v>50</v>
      </c>
      <c r="AK30" s="11">
        <v>0</v>
      </c>
      <c r="AL30" s="11">
        <v>0</v>
      </c>
      <c r="AM30" s="10" t="s">
        <v>53</v>
      </c>
      <c r="AN30" s="9" t="s">
        <v>53</v>
      </c>
      <c r="AO30" s="10" t="s">
        <v>53</v>
      </c>
      <c r="AP30" s="9" t="s">
        <v>53</v>
      </c>
    </row>
    <row r="31" spans="1:42" ht="14.25" customHeight="1" x14ac:dyDescent="0.25">
      <c r="A31" s="9" t="s">
        <v>857</v>
      </c>
      <c r="B31" s="10" t="s">
        <v>46</v>
      </c>
      <c r="C31" s="9" t="s">
        <v>47</v>
      </c>
      <c r="D31" s="9" t="s">
        <v>125</v>
      </c>
      <c r="E31" s="9" t="s">
        <v>126</v>
      </c>
      <c r="F31" s="9" t="s">
        <v>767</v>
      </c>
      <c r="G31" s="9" t="s">
        <v>51</v>
      </c>
      <c r="H31" s="9" t="s">
        <v>127</v>
      </c>
      <c r="I31" s="11" t="s">
        <v>53</v>
      </c>
      <c r="J31" s="11" t="s">
        <v>53</v>
      </c>
      <c r="K31" s="11" t="s">
        <v>53</v>
      </c>
      <c r="L31" s="11" t="s">
        <v>53</v>
      </c>
      <c r="M31" s="11">
        <v>0</v>
      </c>
      <c r="N31" s="9" t="s">
        <v>53</v>
      </c>
      <c r="O31" s="9" t="s">
        <v>54</v>
      </c>
      <c r="P31" s="9" t="s">
        <v>53</v>
      </c>
      <c r="Q31" s="11">
        <f t="shared" si="0"/>
        <v>21174948.200000003</v>
      </c>
      <c r="R31" s="11">
        <v>0</v>
      </c>
      <c r="S31" s="11">
        <v>17400848.440000001</v>
      </c>
      <c r="T31" s="11">
        <v>0</v>
      </c>
      <c r="U31" s="9" t="s">
        <v>50</v>
      </c>
      <c r="V31" s="11">
        <v>0</v>
      </c>
      <c r="W31" s="11">
        <v>3253534.28</v>
      </c>
      <c r="X31" s="9" t="s">
        <v>50</v>
      </c>
      <c r="Y31" s="11">
        <v>520565.48</v>
      </c>
      <c r="Z31" s="11">
        <v>0</v>
      </c>
      <c r="AA31" s="9" t="s">
        <v>50</v>
      </c>
      <c r="AB31" s="11">
        <v>0</v>
      </c>
      <c r="AC31" s="11">
        <v>0</v>
      </c>
      <c r="AD31" s="9" t="s">
        <v>50</v>
      </c>
      <c r="AE31" s="11">
        <v>0</v>
      </c>
      <c r="AF31" s="9">
        <v>0</v>
      </c>
      <c r="AG31" s="9" t="s">
        <v>50</v>
      </c>
      <c r="AH31" s="11">
        <v>0</v>
      </c>
      <c r="AI31" s="11">
        <v>0</v>
      </c>
      <c r="AJ31" s="9" t="s">
        <v>50</v>
      </c>
      <c r="AK31" s="11">
        <v>0</v>
      </c>
      <c r="AL31" s="11">
        <v>0</v>
      </c>
      <c r="AM31" s="10" t="s">
        <v>53</v>
      </c>
      <c r="AN31" s="9" t="s">
        <v>53</v>
      </c>
      <c r="AO31" s="10" t="s">
        <v>53</v>
      </c>
      <c r="AP31" s="9" t="s">
        <v>53</v>
      </c>
    </row>
    <row r="32" spans="1:42" x14ac:dyDescent="0.25">
      <c r="A32" s="9" t="s">
        <v>859</v>
      </c>
      <c r="B32" s="10" t="s">
        <v>142</v>
      </c>
      <c r="C32" s="9" t="s">
        <v>47</v>
      </c>
      <c r="D32" s="9" t="s">
        <v>48</v>
      </c>
      <c r="E32" s="9" t="s">
        <v>49</v>
      </c>
      <c r="F32" s="9" t="s">
        <v>706</v>
      </c>
      <c r="G32" s="9" t="s">
        <v>51</v>
      </c>
      <c r="H32" s="9" t="s">
        <v>143</v>
      </c>
      <c r="I32" s="11" t="s">
        <v>53</v>
      </c>
      <c r="J32" s="11" t="s">
        <v>53</v>
      </c>
      <c r="K32" s="11" t="s">
        <v>53</v>
      </c>
      <c r="L32" s="11" t="s">
        <v>53</v>
      </c>
      <c r="M32" s="11">
        <v>0</v>
      </c>
      <c r="N32" s="9" t="s">
        <v>53</v>
      </c>
      <c r="O32" s="9" t="s">
        <v>54</v>
      </c>
      <c r="P32" s="9" t="s">
        <v>53</v>
      </c>
      <c r="Q32" s="11">
        <f t="shared" si="0"/>
        <v>60992468.919073991</v>
      </c>
      <c r="R32" s="11">
        <v>0</v>
      </c>
      <c r="S32" s="11">
        <v>49646606.780000001</v>
      </c>
      <c r="T32" s="11">
        <v>0</v>
      </c>
      <c r="U32" s="9" t="s">
        <v>50</v>
      </c>
      <c r="V32" s="11">
        <v>0</v>
      </c>
      <c r="W32" s="11">
        <v>9780915.6370739955</v>
      </c>
      <c r="X32" s="9" t="s">
        <v>50</v>
      </c>
      <c r="Y32" s="11">
        <v>1564946.5019999999</v>
      </c>
      <c r="Z32" s="11">
        <v>0</v>
      </c>
      <c r="AA32" s="9" t="s">
        <v>50</v>
      </c>
      <c r="AB32" s="11">
        <v>0</v>
      </c>
      <c r="AC32" s="11">
        <v>0</v>
      </c>
      <c r="AD32" s="9" t="s">
        <v>50</v>
      </c>
      <c r="AE32" s="11">
        <v>0</v>
      </c>
      <c r="AF32" s="9">
        <v>0</v>
      </c>
      <c r="AG32" s="9" t="s">
        <v>50</v>
      </c>
      <c r="AH32" s="11">
        <v>0</v>
      </c>
      <c r="AI32" s="11">
        <v>0</v>
      </c>
      <c r="AJ32" s="9" t="s">
        <v>50</v>
      </c>
      <c r="AK32" s="11">
        <v>0</v>
      </c>
      <c r="AL32" s="11">
        <v>0</v>
      </c>
      <c r="AM32" s="10" t="s">
        <v>53</v>
      </c>
      <c r="AN32" s="9" t="s">
        <v>53</v>
      </c>
      <c r="AO32" s="10" t="s">
        <v>53</v>
      </c>
      <c r="AP32" s="9" t="s">
        <v>53</v>
      </c>
    </row>
    <row r="33" spans="1:42" x14ac:dyDescent="0.25">
      <c r="A33" s="9" t="s">
        <v>865</v>
      </c>
      <c r="B33" s="10" t="s">
        <v>142</v>
      </c>
      <c r="C33" s="9" t="s">
        <v>47</v>
      </c>
      <c r="D33" s="9" t="s">
        <v>65</v>
      </c>
      <c r="E33" s="9" t="s">
        <v>796</v>
      </c>
      <c r="F33" s="9" t="s">
        <v>819</v>
      </c>
      <c r="G33" s="9" t="s">
        <v>51</v>
      </c>
      <c r="H33" s="9" t="s">
        <v>1224</v>
      </c>
      <c r="I33" s="11" t="s">
        <v>53</v>
      </c>
      <c r="J33" s="11" t="s">
        <v>53</v>
      </c>
      <c r="K33" s="11" t="s">
        <v>53</v>
      </c>
      <c r="L33" s="11" t="s">
        <v>53</v>
      </c>
      <c r="M33" s="11">
        <v>0</v>
      </c>
      <c r="N33" s="9" t="s">
        <v>53</v>
      </c>
      <c r="O33" s="9" t="s">
        <v>54</v>
      </c>
      <c r="P33" s="9" t="s">
        <v>53</v>
      </c>
      <c r="Q33" s="11">
        <f>SUM(S33:X33)</f>
        <v>23575503.899999999</v>
      </c>
      <c r="R33" s="11">
        <v>0</v>
      </c>
      <c r="S33" s="11">
        <f>23706423.9-130920</f>
        <v>23575503.899999999</v>
      </c>
      <c r="T33" s="11">
        <v>0</v>
      </c>
      <c r="U33" s="9" t="s">
        <v>50</v>
      </c>
      <c r="V33" s="11">
        <v>0</v>
      </c>
      <c r="W33" s="11"/>
      <c r="X33" s="9" t="s">
        <v>50</v>
      </c>
      <c r="Y33" s="11"/>
      <c r="Z33" s="11">
        <v>0</v>
      </c>
      <c r="AA33" s="9" t="s">
        <v>50</v>
      </c>
      <c r="AB33" s="11">
        <v>0</v>
      </c>
      <c r="AC33" s="11">
        <v>0</v>
      </c>
      <c r="AD33" s="9" t="s">
        <v>50</v>
      </c>
      <c r="AE33" s="11">
        <v>0</v>
      </c>
      <c r="AF33" s="9">
        <v>0</v>
      </c>
      <c r="AG33" s="9" t="s">
        <v>50</v>
      </c>
      <c r="AH33" s="11">
        <v>0</v>
      </c>
      <c r="AI33" s="11">
        <v>0</v>
      </c>
      <c r="AJ33" s="9" t="s">
        <v>50</v>
      </c>
      <c r="AK33" s="11">
        <v>0</v>
      </c>
      <c r="AL33" s="11">
        <v>0</v>
      </c>
      <c r="AM33" s="10" t="s">
        <v>53</v>
      </c>
      <c r="AN33" s="9" t="s">
        <v>53</v>
      </c>
      <c r="AO33" s="10" t="s">
        <v>53</v>
      </c>
      <c r="AP33" s="9" t="s">
        <v>53</v>
      </c>
    </row>
    <row r="34" spans="1:42" x14ac:dyDescent="0.25">
      <c r="A34" s="9" t="s">
        <v>869</v>
      </c>
      <c r="B34" s="10" t="s">
        <v>142</v>
      </c>
      <c r="C34" s="9" t="s">
        <v>47</v>
      </c>
      <c r="D34" s="9" t="s">
        <v>65</v>
      </c>
      <c r="E34" s="9" t="s">
        <v>66</v>
      </c>
      <c r="F34" s="9" t="s">
        <v>713</v>
      </c>
      <c r="G34" s="9" t="s">
        <v>51</v>
      </c>
      <c r="H34" s="9" t="s">
        <v>145</v>
      </c>
      <c r="I34" s="11" t="s">
        <v>53</v>
      </c>
      <c r="J34" s="11" t="s">
        <v>53</v>
      </c>
      <c r="K34" s="11" t="s">
        <v>53</v>
      </c>
      <c r="L34" s="11" t="s">
        <v>53</v>
      </c>
      <c r="M34" s="11">
        <v>0</v>
      </c>
      <c r="N34" s="9" t="s">
        <v>53</v>
      </c>
      <c r="O34" s="9" t="s">
        <v>54</v>
      </c>
      <c r="P34" s="9" t="s">
        <v>53</v>
      </c>
      <c r="Q34" s="11">
        <f t="shared" ref="Q34:Q68" si="1">SUM(S34:AL34)</f>
        <v>80724216.09958899</v>
      </c>
      <c r="R34" s="11">
        <v>0</v>
      </c>
      <c r="S34" s="11">
        <v>62230913.918399997</v>
      </c>
      <c r="T34" s="11">
        <v>0</v>
      </c>
      <c r="U34" s="9" t="s">
        <v>50</v>
      </c>
      <c r="V34" s="11">
        <v>0</v>
      </c>
      <c r="W34" s="11">
        <v>15942501.880188998</v>
      </c>
      <c r="X34" s="9" t="s">
        <v>55</v>
      </c>
      <c r="Y34" s="11">
        <v>2550800.3010000004</v>
      </c>
      <c r="Z34" s="11">
        <v>0</v>
      </c>
      <c r="AA34" s="9" t="s">
        <v>50</v>
      </c>
      <c r="AB34" s="11">
        <v>0</v>
      </c>
      <c r="AC34" s="11">
        <v>0</v>
      </c>
      <c r="AD34" s="9" t="s">
        <v>50</v>
      </c>
      <c r="AE34" s="11">
        <v>0</v>
      </c>
      <c r="AF34" s="9">
        <v>0</v>
      </c>
      <c r="AG34" s="9" t="s">
        <v>50</v>
      </c>
      <c r="AH34" s="11">
        <v>0</v>
      </c>
      <c r="AI34" s="11">
        <v>0</v>
      </c>
      <c r="AJ34" s="9" t="s">
        <v>50</v>
      </c>
      <c r="AK34" s="11">
        <v>0</v>
      </c>
      <c r="AL34" s="11">
        <v>0</v>
      </c>
      <c r="AM34" s="10" t="s">
        <v>53</v>
      </c>
      <c r="AN34" s="9" t="s">
        <v>53</v>
      </c>
      <c r="AO34" s="10" t="s">
        <v>53</v>
      </c>
      <c r="AP34" s="9" t="s">
        <v>53</v>
      </c>
    </row>
    <row r="35" spans="1:42" x14ac:dyDescent="0.25">
      <c r="A35" s="9" t="s">
        <v>872</v>
      </c>
      <c r="B35" s="10" t="s">
        <v>142</v>
      </c>
      <c r="C35" s="9" t="s">
        <v>47</v>
      </c>
      <c r="D35" s="9" t="s">
        <v>65</v>
      </c>
      <c r="E35" s="9" t="s">
        <v>66</v>
      </c>
      <c r="F35" s="9" t="s">
        <v>713</v>
      </c>
      <c r="G35" s="9" t="s">
        <v>57</v>
      </c>
      <c r="H35" s="9" t="s">
        <v>53</v>
      </c>
      <c r="I35" s="11" t="s">
        <v>147</v>
      </c>
      <c r="J35" s="11" t="s">
        <v>53</v>
      </c>
      <c r="K35" s="11" t="s">
        <v>148</v>
      </c>
      <c r="L35" s="11" t="s">
        <v>149</v>
      </c>
      <c r="M35" s="11">
        <v>25399</v>
      </c>
      <c r="N35" s="9" t="s">
        <v>61</v>
      </c>
      <c r="O35" s="9" t="s">
        <v>150</v>
      </c>
      <c r="P35" s="9" t="s">
        <v>151</v>
      </c>
      <c r="Q35" s="11">
        <f t="shared" si="1"/>
        <v>-247563.04500000001</v>
      </c>
      <c r="R35" s="11">
        <v>0</v>
      </c>
      <c r="S35" s="11">
        <v>-247563.04500000001</v>
      </c>
      <c r="T35" s="11">
        <v>0</v>
      </c>
      <c r="U35" s="9" t="s">
        <v>50</v>
      </c>
      <c r="V35" s="11">
        <v>0</v>
      </c>
      <c r="W35" s="11">
        <v>0</v>
      </c>
      <c r="X35" s="9" t="s">
        <v>50</v>
      </c>
      <c r="Y35" s="11">
        <v>0</v>
      </c>
      <c r="Z35" s="11">
        <v>0</v>
      </c>
      <c r="AA35" s="9" t="s">
        <v>50</v>
      </c>
      <c r="AB35" s="11">
        <v>0</v>
      </c>
      <c r="AC35" s="11">
        <v>0</v>
      </c>
      <c r="AD35" s="9" t="s">
        <v>50</v>
      </c>
      <c r="AE35" s="11">
        <v>0</v>
      </c>
      <c r="AF35" s="9">
        <v>0</v>
      </c>
      <c r="AG35" s="9" t="s">
        <v>50</v>
      </c>
      <c r="AH35" s="11">
        <v>0</v>
      </c>
      <c r="AI35" s="11">
        <v>0</v>
      </c>
      <c r="AJ35" s="9" t="s">
        <v>50</v>
      </c>
      <c r="AK35" s="11">
        <v>0</v>
      </c>
      <c r="AL35" s="11">
        <v>0</v>
      </c>
      <c r="AM35" s="10" t="s">
        <v>53</v>
      </c>
      <c r="AN35" s="9" t="s">
        <v>53</v>
      </c>
      <c r="AO35" s="10" t="s">
        <v>53</v>
      </c>
      <c r="AP35" s="9" t="s">
        <v>53</v>
      </c>
    </row>
    <row r="36" spans="1:42" x14ac:dyDescent="0.25">
      <c r="A36" s="9" t="s">
        <v>878</v>
      </c>
      <c r="B36" s="10" t="s">
        <v>142</v>
      </c>
      <c r="C36" s="9" t="s">
        <v>129</v>
      </c>
      <c r="D36" s="9" t="s">
        <v>65</v>
      </c>
      <c r="E36" s="9" t="s">
        <v>133</v>
      </c>
      <c r="F36" s="9" t="s">
        <v>784</v>
      </c>
      <c r="G36" s="9" t="s">
        <v>51</v>
      </c>
      <c r="H36" s="9" t="s">
        <v>244</v>
      </c>
      <c r="I36" s="11" t="s">
        <v>53</v>
      </c>
      <c r="J36" s="11" t="s">
        <v>53</v>
      </c>
      <c r="K36" s="11" t="s">
        <v>53</v>
      </c>
      <c r="L36" s="11" t="s">
        <v>53</v>
      </c>
      <c r="M36" s="11">
        <v>0</v>
      </c>
      <c r="N36" s="9" t="s">
        <v>53</v>
      </c>
      <c r="O36" s="9" t="s">
        <v>54</v>
      </c>
      <c r="P36" s="9" t="s">
        <v>53</v>
      </c>
      <c r="Q36" s="11">
        <f t="shared" si="1"/>
        <v>33993471.192400001</v>
      </c>
      <c r="R36" s="11">
        <v>0</v>
      </c>
      <c r="S36" s="11">
        <v>33008097.43</v>
      </c>
      <c r="T36" s="11">
        <v>0</v>
      </c>
      <c r="U36" s="9" t="s">
        <v>50</v>
      </c>
      <c r="V36" s="11">
        <v>0</v>
      </c>
      <c r="W36" s="11">
        <v>849460.14</v>
      </c>
      <c r="X36" s="9" t="s">
        <v>50</v>
      </c>
      <c r="Y36" s="11">
        <v>135913.62239999999</v>
      </c>
      <c r="Z36" s="11">
        <v>0</v>
      </c>
      <c r="AA36" s="9" t="s">
        <v>50</v>
      </c>
      <c r="AB36" s="11">
        <v>0</v>
      </c>
      <c r="AC36" s="11">
        <v>0</v>
      </c>
      <c r="AD36" s="9" t="s">
        <v>50</v>
      </c>
      <c r="AE36" s="11">
        <v>0</v>
      </c>
      <c r="AF36" s="9">
        <v>0</v>
      </c>
      <c r="AG36" s="9" t="s">
        <v>50</v>
      </c>
      <c r="AH36" s="11">
        <v>0</v>
      </c>
      <c r="AI36" s="11">
        <v>0</v>
      </c>
      <c r="AJ36" s="9" t="s">
        <v>50</v>
      </c>
      <c r="AK36" s="11">
        <v>0</v>
      </c>
      <c r="AL36" s="11">
        <v>0</v>
      </c>
      <c r="AM36" s="10" t="s">
        <v>53</v>
      </c>
      <c r="AN36" s="9" t="s">
        <v>53</v>
      </c>
      <c r="AO36" s="10" t="s">
        <v>53</v>
      </c>
      <c r="AP36" s="9" t="s">
        <v>53</v>
      </c>
    </row>
    <row r="37" spans="1:42" x14ac:dyDescent="0.25">
      <c r="A37" s="9" t="s">
        <v>881</v>
      </c>
      <c r="B37" s="10" t="s">
        <v>142</v>
      </c>
      <c r="C37" s="9" t="s">
        <v>47</v>
      </c>
      <c r="D37" s="9" t="s">
        <v>69</v>
      </c>
      <c r="E37" s="9" t="s">
        <v>70</v>
      </c>
      <c r="F37" s="9" t="s">
        <v>720</v>
      </c>
      <c r="G37" s="9" t="s">
        <v>51</v>
      </c>
      <c r="H37" s="9" t="s">
        <v>153</v>
      </c>
      <c r="I37" s="11" t="s">
        <v>53</v>
      </c>
      <c r="J37" s="11" t="s">
        <v>53</v>
      </c>
      <c r="K37" s="11" t="s">
        <v>53</v>
      </c>
      <c r="L37" s="11" t="s">
        <v>53</v>
      </c>
      <c r="M37" s="11">
        <v>0</v>
      </c>
      <c r="N37" s="9" t="s">
        <v>53</v>
      </c>
      <c r="O37" s="9" t="s">
        <v>54</v>
      </c>
      <c r="P37" s="9" t="s">
        <v>53</v>
      </c>
      <c r="Q37" s="11">
        <f t="shared" si="1"/>
        <v>46781909.868395001</v>
      </c>
      <c r="R37" s="11">
        <v>0</v>
      </c>
      <c r="S37" s="11">
        <f>40722276.5343+305635.77</f>
        <v>41027912.304300003</v>
      </c>
      <c r="T37" s="11">
        <v>0</v>
      </c>
      <c r="U37" s="9" t="s">
        <v>50</v>
      </c>
      <c r="V37" s="11">
        <v>0</v>
      </c>
      <c r="W37" s="11">
        <v>4960342.7275949996</v>
      </c>
      <c r="X37" s="9" t="s">
        <v>55</v>
      </c>
      <c r="Y37" s="11">
        <v>793654.83649999974</v>
      </c>
      <c r="Z37" s="11">
        <v>0</v>
      </c>
      <c r="AA37" s="9" t="s">
        <v>50</v>
      </c>
      <c r="AB37" s="11">
        <v>0</v>
      </c>
      <c r="AC37" s="11">
        <v>0</v>
      </c>
      <c r="AD37" s="9" t="s">
        <v>50</v>
      </c>
      <c r="AE37" s="11">
        <v>0</v>
      </c>
      <c r="AF37" s="9">
        <v>0</v>
      </c>
      <c r="AG37" s="9" t="s">
        <v>50</v>
      </c>
      <c r="AH37" s="11">
        <v>0</v>
      </c>
      <c r="AI37" s="11">
        <v>0</v>
      </c>
      <c r="AJ37" s="9" t="s">
        <v>50</v>
      </c>
      <c r="AK37" s="11">
        <v>0</v>
      </c>
      <c r="AL37" s="11">
        <v>0</v>
      </c>
      <c r="AM37" s="10" t="s">
        <v>53</v>
      </c>
      <c r="AN37" s="9" t="s">
        <v>53</v>
      </c>
      <c r="AO37" s="10" t="s">
        <v>53</v>
      </c>
      <c r="AP37" s="9" t="s">
        <v>53</v>
      </c>
    </row>
    <row r="38" spans="1:42" x14ac:dyDescent="0.25">
      <c r="A38" s="9" t="s">
        <v>884</v>
      </c>
      <c r="B38" s="10" t="s">
        <v>142</v>
      </c>
      <c r="C38" s="9" t="s">
        <v>47</v>
      </c>
      <c r="D38" s="9" t="s">
        <v>69</v>
      </c>
      <c r="E38" s="9" t="s">
        <v>70</v>
      </c>
      <c r="F38" s="9" t="s">
        <v>720</v>
      </c>
      <c r="G38" s="9" t="s">
        <v>51</v>
      </c>
      <c r="H38" s="9" t="s">
        <v>155</v>
      </c>
      <c r="I38" s="11" t="s">
        <v>53</v>
      </c>
      <c r="J38" s="11" t="s">
        <v>53</v>
      </c>
      <c r="K38" s="11" t="s">
        <v>53</v>
      </c>
      <c r="L38" s="11" t="s">
        <v>53</v>
      </c>
      <c r="M38" s="11">
        <v>0</v>
      </c>
      <c r="N38" s="9" t="s">
        <v>53</v>
      </c>
      <c r="O38" s="9" t="s">
        <v>156</v>
      </c>
      <c r="P38" s="9" t="s">
        <v>157</v>
      </c>
      <c r="Q38" s="11">
        <f t="shared" si="1"/>
        <v>303121.66320000001</v>
      </c>
      <c r="R38" s="11">
        <v>0</v>
      </c>
      <c r="S38" s="11">
        <v>243131.66</v>
      </c>
      <c r="T38" s="11">
        <v>51715.519999999997</v>
      </c>
      <c r="U38" s="9" t="s">
        <v>55</v>
      </c>
      <c r="V38" s="11">
        <v>8274.4832000000006</v>
      </c>
      <c r="W38" s="11">
        <v>0</v>
      </c>
      <c r="X38" s="9" t="s">
        <v>50</v>
      </c>
      <c r="Y38" s="11">
        <v>0</v>
      </c>
      <c r="Z38" s="11">
        <v>0</v>
      </c>
      <c r="AA38" s="9" t="s">
        <v>50</v>
      </c>
      <c r="AB38" s="11">
        <v>0</v>
      </c>
      <c r="AC38" s="11">
        <v>0</v>
      </c>
      <c r="AD38" s="9" t="s">
        <v>50</v>
      </c>
      <c r="AE38" s="11">
        <v>0</v>
      </c>
      <c r="AF38" s="9">
        <v>0</v>
      </c>
      <c r="AG38" s="9" t="s">
        <v>50</v>
      </c>
      <c r="AH38" s="11">
        <v>0</v>
      </c>
      <c r="AI38" s="11">
        <v>0</v>
      </c>
      <c r="AJ38" s="9" t="s">
        <v>50</v>
      </c>
      <c r="AK38" s="11">
        <v>0</v>
      </c>
      <c r="AL38" s="11">
        <v>0</v>
      </c>
      <c r="AM38" s="10" t="s">
        <v>53</v>
      </c>
      <c r="AN38" s="9" t="s">
        <v>53</v>
      </c>
      <c r="AO38" s="10" t="s">
        <v>53</v>
      </c>
      <c r="AP38" s="9" t="s">
        <v>53</v>
      </c>
    </row>
    <row r="39" spans="1:42" x14ac:dyDescent="0.25">
      <c r="A39" s="9" t="s">
        <v>887</v>
      </c>
      <c r="B39" s="10" t="s">
        <v>142</v>
      </c>
      <c r="C39" s="9" t="s">
        <v>47</v>
      </c>
      <c r="D39" s="9" t="s">
        <v>69</v>
      </c>
      <c r="E39" s="9" t="s">
        <v>70</v>
      </c>
      <c r="F39" s="9" t="s">
        <v>720</v>
      </c>
      <c r="G39" s="9" t="s">
        <v>51</v>
      </c>
      <c r="H39" s="9" t="s">
        <v>159</v>
      </c>
      <c r="I39" s="11" t="s">
        <v>53</v>
      </c>
      <c r="J39" s="11" t="s">
        <v>53</v>
      </c>
      <c r="K39" s="11" t="s">
        <v>53</v>
      </c>
      <c r="L39" s="11" t="s">
        <v>53</v>
      </c>
      <c r="M39" s="11">
        <v>0</v>
      </c>
      <c r="N39" s="9" t="s">
        <v>53</v>
      </c>
      <c r="O39" s="9" t="s">
        <v>54</v>
      </c>
      <c r="P39" s="9" t="s">
        <v>53</v>
      </c>
      <c r="Q39" s="11">
        <f t="shared" si="1"/>
        <v>10040519.090600001</v>
      </c>
      <c r="R39" s="11">
        <v>0</v>
      </c>
      <c r="S39" s="11">
        <v>8904962.2510000002</v>
      </c>
      <c r="T39" s="11">
        <v>0</v>
      </c>
      <c r="U39" s="9" t="s">
        <v>50</v>
      </c>
      <c r="V39" s="11">
        <v>0</v>
      </c>
      <c r="W39" s="11">
        <v>978928.30999999994</v>
      </c>
      <c r="X39" s="9" t="s">
        <v>50</v>
      </c>
      <c r="Y39" s="11">
        <v>156628.52959999998</v>
      </c>
      <c r="Z39" s="11">
        <v>0</v>
      </c>
      <c r="AA39" s="9" t="s">
        <v>50</v>
      </c>
      <c r="AB39" s="11">
        <v>0</v>
      </c>
      <c r="AC39" s="11">
        <v>0</v>
      </c>
      <c r="AD39" s="9" t="s">
        <v>50</v>
      </c>
      <c r="AE39" s="11">
        <v>0</v>
      </c>
      <c r="AF39" s="9">
        <v>0</v>
      </c>
      <c r="AG39" s="9" t="s">
        <v>50</v>
      </c>
      <c r="AH39" s="11">
        <v>0</v>
      </c>
      <c r="AI39" s="11">
        <v>0</v>
      </c>
      <c r="AJ39" s="9" t="s">
        <v>50</v>
      </c>
      <c r="AK39" s="11">
        <v>0</v>
      </c>
      <c r="AL39" s="11">
        <v>0</v>
      </c>
      <c r="AM39" s="10" t="s">
        <v>53</v>
      </c>
      <c r="AN39" s="9" t="s">
        <v>53</v>
      </c>
      <c r="AO39" s="10" t="s">
        <v>53</v>
      </c>
      <c r="AP39" s="9" t="s">
        <v>53</v>
      </c>
    </row>
    <row r="40" spans="1:42" x14ac:dyDescent="0.25">
      <c r="A40" s="9" t="s">
        <v>890</v>
      </c>
      <c r="B40" s="10" t="s">
        <v>142</v>
      </c>
      <c r="C40" s="9" t="s">
        <v>47</v>
      </c>
      <c r="D40" s="9" t="s">
        <v>69</v>
      </c>
      <c r="E40" s="9" t="s">
        <v>70</v>
      </c>
      <c r="F40" s="9" t="s">
        <v>720</v>
      </c>
      <c r="G40" s="9" t="s">
        <v>51</v>
      </c>
      <c r="H40" s="9" t="s">
        <v>161</v>
      </c>
      <c r="I40" s="11" t="s">
        <v>53</v>
      </c>
      <c r="J40" s="11" t="s">
        <v>53</v>
      </c>
      <c r="K40" s="11" t="s">
        <v>53</v>
      </c>
      <c r="L40" s="11" t="s">
        <v>53</v>
      </c>
      <c r="M40" s="11">
        <v>0</v>
      </c>
      <c r="N40" s="9" t="s">
        <v>53</v>
      </c>
      <c r="O40" s="9" t="s">
        <v>162</v>
      </c>
      <c r="P40" s="9" t="s">
        <v>163</v>
      </c>
      <c r="Q40" s="11">
        <f t="shared" si="1"/>
        <v>698185.88</v>
      </c>
      <c r="R40" s="11">
        <v>0</v>
      </c>
      <c r="S40" s="11">
        <v>698185.88</v>
      </c>
      <c r="T40" s="11">
        <v>0</v>
      </c>
      <c r="U40" s="9" t="s">
        <v>50</v>
      </c>
      <c r="V40" s="11">
        <v>0</v>
      </c>
      <c r="W40" s="11">
        <v>0</v>
      </c>
      <c r="X40" s="9" t="s">
        <v>50</v>
      </c>
      <c r="Y40" s="11">
        <v>0</v>
      </c>
      <c r="Z40" s="11">
        <v>0</v>
      </c>
      <c r="AA40" s="9" t="s">
        <v>50</v>
      </c>
      <c r="AB40" s="11">
        <v>0</v>
      </c>
      <c r="AC40" s="11">
        <v>0</v>
      </c>
      <c r="AD40" s="9" t="s">
        <v>50</v>
      </c>
      <c r="AE40" s="11">
        <v>0</v>
      </c>
      <c r="AF40" s="9">
        <v>0</v>
      </c>
      <c r="AG40" s="9" t="s">
        <v>50</v>
      </c>
      <c r="AH40" s="11">
        <v>0</v>
      </c>
      <c r="AI40" s="11">
        <v>0</v>
      </c>
      <c r="AJ40" s="9" t="s">
        <v>50</v>
      </c>
      <c r="AK40" s="11">
        <v>0</v>
      </c>
      <c r="AL40" s="11">
        <v>0</v>
      </c>
      <c r="AM40" s="10" t="s">
        <v>53</v>
      </c>
      <c r="AN40" s="9" t="s">
        <v>53</v>
      </c>
      <c r="AO40" s="10" t="s">
        <v>53</v>
      </c>
      <c r="AP40" s="9" t="s">
        <v>53</v>
      </c>
    </row>
    <row r="41" spans="1:42" x14ac:dyDescent="0.25">
      <c r="A41" s="9" t="s">
        <v>892</v>
      </c>
      <c r="B41" s="10" t="s">
        <v>142</v>
      </c>
      <c r="C41" s="9" t="s">
        <v>47</v>
      </c>
      <c r="D41" s="9" t="s">
        <v>69</v>
      </c>
      <c r="E41" s="9" t="s">
        <v>70</v>
      </c>
      <c r="F41" s="9" t="s">
        <v>720</v>
      </c>
      <c r="G41" s="9" t="s">
        <v>51</v>
      </c>
      <c r="H41" s="9" t="s">
        <v>165</v>
      </c>
      <c r="I41" s="11" t="s">
        <v>53</v>
      </c>
      <c r="J41" s="11" t="s">
        <v>53</v>
      </c>
      <c r="K41" s="11" t="s">
        <v>53</v>
      </c>
      <c r="L41" s="11" t="s">
        <v>53</v>
      </c>
      <c r="M41" s="11">
        <v>0</v>
      </c>
      <c r="N41" s="9" t="s">
        <v>53</v>
      </c>
      <c r="O41" s="9" t="s">
        <v>54</v>
      </c>
      <c r="P41" s="9" t="s">
        <v>53</v>
      </c>
      <c r="Q41" s="11">
        <f t="shared" si="1"/>
        <v>6111351.6088000014</v>
      </c>
      <c r="R41" s="11">
        <v>0</v>
      </c>
      <c r="S41" s="11">
        <v>4731452.5200000014</v>
      </c>
      <c r="T41" s="11">
        <v>0</v>
      </c>
      <c r="U41" s="9" t="s">
        <v>50</v>
      </c>
      <c r="V41" s="11">
        <v>0</v>
      </c>
      <c r="W41" s="11">
        <v>1189568.1800000002</v>
      </c>
      <c r="X41" s="9" t="s">
        <v>55</v>
      </c>
      <c r="Y41" s="11">
        <v>190330.90879999998</v>
      </c>
      <c r="Z41" s="11">
        <v>0</v>
      </c>
      <c r="AA41" s="9" t="s">
        <v>50</v>
      </c>
      <c r="AB41" s="11">
        <v>0</v>
      </c>
      <c r="AC41" s="11">
        <v>0</v>
      </c>
      <c r="AD41" s="9" t="s">
        <v>50</v>
      </c>
      <c r="AE41" s="11">
        <v>0</v>
      </c>
      <c r="AF41" s="9">
        <v>0</v>
      </c>
      <c r="AG41" s="9" t="s">
        <v>50</v>
      </c>
      <c r="AH41" s="11">
        <v>0</v>
      </c>
      <c r="AI41" s="11">
        <v>0</v>
      </c>
      <c r="AJ41" s="9" t="s">
        <v>50</v>
      </c>
      <c r="AK41" s="11">
        <v>0</v>
      </c>
      <c r="AL41" s="11">
        <v>0</v>
      </c>
      <c r="AM41" s="10" t="s">
        <v>53</v>
      </c>
      <c r="AN41" s="9" t="s">
        <v>53</v>
      </c>
      <c r="AO41" s="10" t="s">
        <v>53</v>
      </c>
      <c r="AP41" s="9" t="s">
        <v>53</v>
      </c>
    </row>
    <row r="42" spans="1:42" x14ac:dyDescent="0.25">
      <c r="A42" s="9" t="s">
        <v>894</v>
      </c>
      <c r="B42" s="10" t="s">
        <v>142</v>
      </c>
      <c r="C42" s="9" t="s">
        <v>129</v>
      </c>
      <c r="D42" s="9" t="s">
        <v>69</v>
      </c>
      <c r="E42" s="9" t="s">
        <v>136</v>
      </c>
      <c r="F42" s="9" t="s">
        <v>791</v>
      </c>
      <c r="G42" s="9" t="s">
        <v>51</v>
      </c>
      <c r="H42" s="9" t="s">
        <v>246</v>
      </c>
      <c r="I42" s="11" t="s">
        <v>53</v>
      </c>
      <c r="J42" s="11" t="s">
        <v>53</v>
      </c>
      <c r="K42" s="11" t="s">
        <v>53</v>
      </c>
      <c r="L42" s="11" t="s">
        <v>53</v>
      </c>
      <c r="M42" s="11">
        <v>0</v>
      </c>
      <c r="N42" s="9" t="s">
        <v>53</v>
      </c>
      <c r="O42" s="9" t="s">
        <v>54</v>
      </c>
      <c r="P42" s="9" t="s">
        <v>53</v>
      </c>
      <c r="Q42" s="11">
        <f t="shared" si="1"/>
        <v>29244982.784000017</v>
      </c>
      <c r="R42" s="11">
        <v>0</v>
      </c>
      <c r="S42" s="11">
        <v>28438814.220000017</v>
      </c>
      <c r="T42" s="11">
        <v>0</v>
      </c>
      <c r="U42" s="9" t="s">
        <v>50</v>
      </c>
      <c r="V42" s="11">
        <v>0</v>
      </c>
      <c r="W42" s="11">
        <v>694972.9</v>
      </c>
      <c r="X42" s="9" t="s">
        <v>50</v>
      </c>
      <c r="Y42" s="11">
        <v>111195.66399999998</v>
      </c>
      <c r="Z42" s="11">
        <v>0</v>
      </c>
      <c r="AA42" s="9" t="s">
        <v>50</v>
      </c>
      <c r="AB42" s="11">
        <v>0</v>
      </c>
      <c r="AC42" s="11">
        <v>0</v>
      </c>
      <c r="AD42" s="9" t="s">
        <v>50</v>
      </c>
      <c r="AE42" s="11">
        <v>0</v>
      </c>
      <c r="AF42" s="9">
        <v>0</v>
      </c>
      <c r="AG42" s="9" t="s">
        <v>50</v>
      </c>
      <c r="AH42" s="11">
        <v>0</v>
      </c>
      <c r="AI42" s="11">
        <v>0</v>
      </c>
      <c r="AJ42" s="9" t="s">
        <v>50</v>
      </c>
      <c r="AK42" s="11">
        <v>0</v>
      </c>
      <c r="AL42" s="11">
        <v>0</v>
      </c>
      <c r="AM42" s="10" t="s">
        <v>53</v>
      </c>
      <c r="AN42" s="9" t="s">
        <v>53</v>
      </c>
      <c r="AO42" s="10" t="s">
        <v>53</v>
      </c>
      <c r="AP42" s="9" t="s">
        <v>53</v>
      </c>
    </row>
    <row r="43" spans="1:42" x14ac:dyDescent="0.25">
      <c r="A43" s="9" t="s">
        <v>141</v>
      </c>
      <c r="B43" s="10" t="s">
        <v>142</v>
      </c>
      <c r="C43" s="9" t="s">
        <v>47</v>
      </c>
      <c r="D43" s="9" t="s">
        <v>79</v>
      </c>
      <c r="E43" s="9" t="s">
        <v>80</v>
      </c>
      <c r="F43" s="9" t="s">
        <v>727</v>
      </c>
      <c r="G43" s="9" t="s">
        <v>51</v>
      </c>
      <c r="H43" s="9" t="s">
        <v>167</v>
      </c>
      <c r="I43" s="11" t="s">
        <v>53</v>
      </c>
      <c r="J43" s="11" t="s">
        <v>53</v>
      </c>
      <c r="K43" s="11" t="s">
        <v>53</v>
      </c>
      <c r="L43" s="11" t="s">
        <v>53</v>
      </c>
      <c r="M43" s="11">
        <v>0</v>
      </c>
      <c r="N43" s="9" t="s">
        <v>53</v>
      </c>
      <c r="O43" s="9" t="s">
        <v>54</v>
      </c>
      <c r="P43" s="9" t="s">
        <v>53</v>
      </c>
      <c r="Q43" s="11">
        <f t="shared" si="1"/>
        <v>1740814.0012000003</v>
      </c>
      <c r="R43" s="11">
        <v>0</v>
      </c>
      <c r="S43" s="11">
        <v>1702592.5000000002</v>
      </c>
      <c r="T43" s="11">
        <v>0</v>
      </c>
      <c r="U43" s="9" t="s">
        <v>50</v>
      </c>
      <c r="V43" s="11">
        <v>0</v>
      </c>
      <c r="W43" s="11">
        <v>32949.57</v>
      </c>
      <c r="X43" s="9" t="s">
        <v>50</v>
      </c>
      <c r="Y43" s="11">
        <v>5271.9312</v>
      </c>
      <c r="Z43" s="11">
        <v>0</v>
      </c>
      <c r="AA43" s="9" t="s">
        <v>50</v>
      </c>
      <c r="AB43" s="11">
        <v>0</v>
      </c>
      <c r="AC43" s="11">
        <v>0</v>
      </c>
      <c r="AD43" s="9" t="s">
        <v>50</v>
      </c>
      <c r="AE43" s="11">
        <v>0</v>
      </c>
      <c r="AF43" s="9">
        <v>0</v>
      </c>
      <c r="AG43" s="9" t="s">
        <v>50</v>
      </c>
      <c r="AH43" s="11">
        <v>0</v>
      </c>
      <c r="AI43" s="11">
        <v>0</v>
      </c>
      <c r="AJ43" s="9" t="s">
        <v>50</v>
      </c>
      <c r="AK43" s="11">
        <v>0</v>
      </c>
      <c r="AL43" s="11">
        <v>0</v>
      </c>
      <c r="AM43" s="10" t="s">
        <v>53</v>
      </c>
      <c r="AN43" s="9" t="s">
        <v>53</v>
      </c>
      <c r="AO43" s="10" t="s">
        <v>53</v>
      </c>
      <c r="AP43" s="9" t="s">
        <v>53</v>
      </c>
    </row>
    <row r="44" spans="1:42" x14ac:dyDescent="0.25">
      <c r="A44" s="9" t="s">
        <v>144</v>
      </c>
      <c r="B44" s="10" t="s">
        <v>142</v>
      </c>
      <c r="C44" s="9" t="s">
        <v>47</v>
      </c>
      <c r="D44" s="9" t="s">
        <v>79</v>
      </c>
      <c r="E44" s="9" t="s">
        <v>80</v>
      </c>
      <c r="F44" s="9" t="s">
        <v>727</v>
      </c>
      <c r="G44" s="9" t="s">
        <v>51</v>
      </c>
      <c r="H44" s="9" t="s">
        <v>169</v>
      </c>
      <c r="I44" s="11" t="s">
        <v>53</v>
      </c>
      <c r="J44" s="11" t="s">
        <v>53</v>
      </c>
      <c r="K44" s="11" t="s">
        <v>53</v>
      </c>
      <c r="L44" s="11" t="s">
        <v>53</v>
      </c>
      <c r="M44" s="11">
        <v>0</v>
      </c>
      <c r="N44" s="9" t="s">
        <v>53</v>
      </c>
      <c r="O44" s="9" t="s">
        <v>170</v>
      </c>
      <c r="P44" s="9" t="s">
        <v>171</v>
      </c>
      <c r="Q44" s="11">
        <f t="shared" si="1"/>
        <v>372023.06</v>
      </c>
      <c r="R44" s="11">
        <v>0</v>
      </c>
      <c r="S44" s="11">
        <v>372023.06</v>
      </c>
      <c r="T44" s="11">
        <v>0</v>
      </c>
      <c r="U44" s="9" t="s">
        <v>50</v>
      </c>
      <c r="V44" s="11">
        <v>0</v>
      </c>
      <c r="W44" s="11">
        <v>0</v>
      </c>
      <c r="X44" s="9" t="s">
        <v>50</v>
      </c>
      <c r="Y44" s="11">
        <v>0</v>
      </c>
      <c r="Z44" s="11">
        <v>0</v>
      </c>
      <c r="AA44" s="9" t="s">
        <v>50</v>
      </c>
      <c r="AB44" s="11">
        <v>0</v>
      </c>
      <c r="AC44" s="11">
        <v>0</v>
      </c>
      <c r="AD44" s="9" t="s">
        <v>50</v>
      </c>
      <c r="AE44" s="11">
        <v>0</v>
      </c>
      <c r="AF44" s="9">
        <v>0</v>
      </c>
      <c r="AG44" s="9" t="s">
        <v>50</v>
      </c>
      <c r="AH44" s="11">
        <v>0</v>
      </c>
      <c r="AI44" s="11">
        <v>0</v>
      </c>
      <c r="AJ44" s="9" t="s">
        <v>50</v>
      </c>
      <c r="AK44" s="11">
        <v>0</v>
      </c>
      <c r="AL44" s="11">
        <v>0</v>
      </c>
      <c r="AM44" s="10" t="s">
        <v>53</v>
      </c>
      <c r="AN44" s="9" t="s">
        <v>53</v>
      </c>
      <c r="AO44" s="10" t="s">
        <v>53</v>
      </c>
      <c r="AP44" s="9" t="s">
        <v>53</v>
      </c>
    </row>
    <row r="45" spans="1:42" x14ac:dyDescent="0.25">
      <c r="A45" s="9" t="s">
        <v>146</v>
      </c>
      <c r="B45" s="10" t="s">
        <v>142</v>
      </c>
      <c r="C45" s="9" t="s">
        <v>47</v>
      </c>
      <c r="D45" s="9" t="s">
        <v>79</v>
      </c>
      <c r="E45" s="9" t="s">
        <v>80</v>
      </c>
      <c r="F45" s="9" t="s">
        <v>727</v>
      </c>
      <c r="G45" s="9" t="s">
        <v>51</v>
      </c>
      <c r="H45" s="9" t="s">
        <v>173</v>
      </c>
      <c r="I45" s="11" t="s">
        <v>53</v>
      </c>
      <c r="J45" s="11" t="s">
        <v>53</v>
      </c>
      <c r="K45" s="11" t="s">
        <v>53</v>
      </c>
      <c r="L45" s="11" t="s">
        <v>53</v>
      </c>
      <c r="M45" s="11">
        <v>0</v>
      </c>
      <c r="N45" s="9" t="s">
        <v>53</v>
      </c>
      <c r="O45" s="9" t="s">
        <v>54</v>
      </c>
      <c r="P45" s="9" t="s">
        <v>53</v>
      </c>
      <c r="Q45" s="11">
        <f t="shared" si="1"/>
        <v>49716820.554755501</v>
      </c>
      <c r="R45" s="11">
        <v>0</v>
      </c>
      <c r="S45" s="11">
        <f>42159377.9701+0.56</f>
        <v>42159378.530100003</v>
      </c>
      <c r="T45" s="11">
        <v>0</v>
      </c>
      <c r="U45" s="9" t="s">
        <v>50</v>
      </c>
      <c r="V45" s="11">
        <v>0</v>
      </c>
      <c r="W45" s="11">
        <v>6515036.2281554993</v>
      </c>
      <c r="X45" s="9" t="s">
        <v>55</v>
      </c>
      <c r="Y45" s="11">
        <v>1042405.7965000001</v>
      </c>
      <c r="Z45" s="11">
        <v>0</v>
      </c>
      <c r="AA45" s="9" t="s">
        <v>50</v>
      </c>
      <c r="AB45" s="11">
        <v>0</v>
      </c>
      <c r="AC45" s="11">
        <v>0</v>
      </c>
      <c r="AD45" s="9" t="s">
        <v>50</v>
      </c>
      <c r="AE45" s="11">
        <v>0</v>
      </c>
      <c r="AF45" s="9">
        <v>0</v>
      </c>
      <c r="AG45" s="9" t="s">
        <v>50</v>
      </c>
      <c r="AH45" s="11">
        <v>0</v>
      </c>
      <c r="AI45" s="11">
        <v>0</v>
      </c>
      <c r="AJ45" s="9" t="s">
        <v>50</v>
      </c>
      <c r="AK45" s="11">
        <v>0</v>
      </c>
      <c r="AL45" s="11">
        <v>0</v>
      </c>
      <c r="AM45" s="10" t="s">
        <v>53</v>
      </c>
      <c r="AN45" s="9" t="s">
        <v>53</v>
      </c>
      <c r="AO45" s="10" t="s">
        <v>53</v>
      </c>
      <c r="AP45" s="9" t="s">
        <v>53</v>
      </c>
    </row>
    <row r="46" spans="1:42" x14ac:dyDescent="0.25">
      <c r="A46" s="9" t="s">
        <v>152</v>
      </c>
      <c r="B46" s="10" t="s">
        <v>142</v>
      </c>
      <c r="C46" s="9" t="s">
        <v>47</v>
      </c>
      <c r="D46" s="9" t="s">
        <v>79</v>
      </c>
      <c r="E46" s="9" t="s">
        <v>80</v>
      </c>
      <c r="F46" s="9" t="s">
        <v>727</v>
      </c>
      <c r="G46" s="9" t="s">
        <v>51</v>
      </c>
      <c r="H46" s="9" t="s">
        <v>175</v>
      </c>
      <c r="I46" s="11" t="s">
        <v>53</v>
      </c>
      <c r="J46" s="11" t="s">
        <v>53</v>
      </c>
      <c r="K46" s="11" t="s">
        <v>53</v>
      </c>
      <c r="L46" s="11" t="s">
        <v>53</v>
      </c>
      <c r="M46" s="11">
        <v>0</v>
      </c>
      <c r="N46" s="9" t="s">
        <v>53</v>
      </c>
      <c r="O46" s="9" t="s">
        <v>176</v>
      </c>
      <c r="P46" s="9" t="s">
        <v>177</v>
      </c>
      <c r="Q46" s="11">
        <f t="shared" si="1"/>
        <v>770925.76240000001</v>
      </c>
      <c r="R46" s="11">
        <v>0</v>
      </c>
      <c r="S46" s="11">
        <v>667917.76240000001</v>
      </c>
      <c r="T46" s="11">
        <v>88800</v>
      </c>
      <c r="U46" s="9" t="s">
        <v>55</v>
      </c>
      <c r="V46" s="11">
        <v>14208</v>
      </c>
      <c r="W46" s="11">
        <v>0</v>
      </c>
      <c r="X46" s="9" t="s">
        <v>50</v>
      </c>
      <c r="Y46" s="11">
        <v>0</v>
      </c>
      <c r="Z46" s="11">
        <v>0</v>
      </c>
      <c r="AA46" s="9" t="s">
        <v>50</v>
      </c>
      <c r="AB46" s="11">
        <v>0</v>
      </c>
      <c r="AC46" s="11">
        <v>0</v>
      </c>
      <c r="AD46" s="9" t="s">
        <v>50</v>
      </c>
      <c r="AE46" s="11">
        <v>0</v>
      </c>
      <c r="AF46" s="9">
        <v>0</v>
      </c>
      <c r="AG46" s="9" t="s">
        <v>50</v>
      </c>
      <c r="AH46" s="11">
        <v>0</v>
      </c>
      <c r="AI46" s="11">
        <v>0</v>
      </c>
      <c r="AJ46" s="9" t="s">
        <v>50</v>
      </c>
      <c r="AK46" s="11">
        <v>0</v>
      </c>
      <c r="AL46" s="11">
        <v>0</v>
      </c>
      <c r="AM46" s="10" t="s">
        <v>53</v>
      </c>
      <c r="AN46" s="9" t="s">
        <v>53</v>
      </c>
      <c r="AO46" s="10" t="s">
        <v>53</v>
      </c>
      <c r="AP46" s="9" t="s">
        <v>53</v>
      </c>
    </row>
    <row r="47" spans="1:42" x14ac:dyDescent="0.25">
      <c r="A47" s="9" t="s">
        <v>154</v>
      </c>
      <c r="B47" s="10" t="s">
        <v>142</v>
      </c>
      <c r="C47" s="9" t="s">
        <v>47</v>
      </c>
      <c r="D47" s="9" t="s">
        <v>79</v>
      </c>
      <c r="E47" s="9" t="s">
        <v>80</v>
      </c>
      <c r="F47" s="9" t="s">
        <v>727</v>
      </c>
      <c r="G47" s="9" t="s">
        <v>51</v>
      </c>
      <c r="H47" s="9" t="s">
        <v>179</v>
      </c>
      <c r="I47" s="11" t="s">
        <v>53</v>
      </c>
      <c r="J47" s="11" t="s">
        <v>53</v>
      </c>
      <c r="K47" s="11" t="s">
        <v>53</v>
      </c>
      <c r="L47" s="11" t="s">
        <v>53</v>
      </c>
      <c r="M47" s="11">
        <v>0</v>
      </c>
      <c r="N47" s="9" t="s">
        <v>53</v>
      </c>
      <c r="O47" s="9" t="s">
        <v>54</v>
      </c>
      <c r="P47" s="9" t="s">
        <v>53</v>
      </c>
      <c r="Q47" s="11">
        <f t="shared" si="1"/>
        <v>27624756.940576009</v>
      </c>
      <c r="R47" s="11">
        <v>0</v>
      </c>
      <c r="S47" s="11">
        <v>19472025.395000011</v>
      </c>
      <c r="T47" s="11">
        <v>0</v>
      </c>
      <c r="U47" s="9" t="s">
        <v>50</v>
      </c>
      <c r="V47" s="11">
        <v>0</v>
      </c>
      <c r="W47" s="11">
        <v>7028216.8497759998</v>
      </c>
      <c r="X47" s="9" t="s">
        <v>55</v>
      </c>
      <c r="Y47" s="11">
        <v>1124514.6957999999</v>
      </c>
      <c r="Z47" s="11">
        <v>0</v>
      </c>
      <c r="AA47" s="9" t="s">
        <v>50</v>
      </c>
      <c r="AB47" s="11">
        <v>0</v>
      </c>
      <c r="AC47" s="11">
        <v>0</v>
      </c>
      <c r="AD47" s="9" t="s">
        <v>50</v>
      </c>
      <c r="AE47" s="11">
        <v>0</v>
      </c>
      <c r="AF47" s="9">
        <v>0</v>
      </c>
      <c r="AG47" s="9" t="s">
        <v>50</v>
      </c>
      <c r="AH47" s="11">
        <v>0</v>
      </c>
      <c r="AI47" s="11">
        <v>0</v>
      </c>
      <c r="AJ47" s="9" t="s">
        <v>50</v>
      </c>
      <c r="AK47" s="11">
        <v>0</v>
      </c>
      <c r="AL47" s="11">
        <v>0</v>
      </c>
      <c r="AM47" s="10" t="s">
        <v>53</v>
      </c>
      <c r="AN47" s="9" t="s">
        <v>53</v>
      </c>
      <c r="AO47" s="10" t="s">
        <v>53</v>
      </c>
      <c r="AP47" s="9" t="s">
        <v>53</v>
      </c>
    </row>
    <row r="48" spans="1:42" x14ac:dyDescent="0.25">
      <c r="A48" s="9" t="s">
        <v>158</v>
      </c>
      <c r="B48" s="10" t="s">
        <v>142</v>
      </c>
      <c r="C48" s="9" t="s">
        <v>47</v>
      </c>
      <c r="D48" s="9" t="s">
        <v>95</v>
      </c>
      <c r="E48" s="9" t="s">
        <v>96</v>
      </c>
      <c r="F48" s="9" t="s">
        <v>734</v>
      </c>
      <c r="G48" s="9" t="s">
        <v>51</v>
      </c>
      <c r="H48" s="9" t="s">
        <v>181</v>
      </c>
      <c r="I48" s="11" t="s">
        <v>53</v>
      </c>
      <c r="J48" s="11" t="s">
        <v>53</v>
      </c>
      <c r="K48" s="11" t="s">
        <v>53</v>
      </c>
      <c r="L48" s="11" t="s">
        <v>53</v>
      </c>
      <c r="M48" s="11">
        <v>0</v>
      </c>
      <c r="N48" s="9" t="s">
        <v>53</v>
      </c>
      <c r="O48" s="9" t="s">
        <v>54</v>
      </c>
      <c r="P48" s="9" t="s">
        <v>53</v>
      </c>
      <c r="Q48" s="11">
        <f t="shared" si="1"/>
        <v>1599881.986</v>
      </c>
      <c r="R48" s="11">
        <v>0</v>
      </c>
      <c r="S48" s="11">
        <v>1488521.986</v>
      </c>
      <c r="T48" s="11">
        <v>0</v>
      </c>
      <c r="U48" s="9" t="s">
        <v>50</v>
      </c>
      <c r="V48" s="11">
        <v>0</v>
      </c>
      <c r="W48" s="11">
        <v>96000</v>
      </c>
      <c r="X48" s="9" t="s">
        <v>55</v>
      </c>
      <c r="Y48" s="11">
        <v>15360</v>
      </c>
      <c r="Z48" s="11">
        <v>0</v>
      </c>
      <c r="AA48" s="9" t="s">
        <v>50</v>
      </c>
      <c r="AB48" s="11">
        <v>0</v>
      </c>
      <c r="AC48" s="11">
        <v>0</v>
      </c>
      <c r="AD48" s="9" t="s">
        <v>50</v>
      </c>
      <c r="AE48" s="11">
        <v>0</v>
      </c>
      <c r="AF48" s="9">
        <v>0</v>
      </c>
      <c r="AG48" s="9" t="s">
        <v>50</v>
      </c>
      <c r="AH48" s="11">
        <v>0</v>
      </c>
      <c r="AI48" s="11">
        <v>0</v>
      </c>
      <c r="AJ48" s="9" t="s">
        <v>50</v>
      </c>
      <c r="AK48" s="11">
        <v>0</v>
      </c>
      <c r="AL48" s="11">
        <v>0</v>
      </c>
      <c r="AM48" s="10" t="s">
        <v>53</v>
      </c>
      <c r="AN48" s="9" t="s">
        <v>53</v>
      </c>
      <c r="AO48" s="10" t="s">
        <v>53</v>
      </c>
      <c r="AP48" s="9" t="s">
        <v>53</v>
      </c>
    </row>
    <row r="49" spans="1:42" x14ac:dyDescent="0.25">
      <c r="A49" s="9" t="s">
        <v>160</v>
      </c>
      <c r="B49" s="10" t="s">
        <v>142</v>
      </c>
      <c r="C49" s="9" t="s">
        <v>47</v>
      </c>
      <c r="D49" s="9" t="s">
        <v>95</v>
      </c>
      <c r="E49" s="9" t="s">
        <v>96</v>
      </c>
      <c r="F49" s="9" t="s">
        <v>734</v>
      </c>
      <c r="G49" s="9" t="s">
        <v>51</v>
      </c>
      <c r="H49" s="9" t="s">
        <v>183</v>
      </c>
      <c r="I49" s="11" t="s">
        <v>53</v>
      </c>
      <c r="J49" s="11" t="s">
        <v>53</v>
      </c>
      <c r="K49" s="11" t="s">
        <v>53</v>
      </c>
      <c r="L49" s="11" t="s">
        <v>53</v>
      </c>
      <c r="M49" s="11">
        <v>0</v>
      </c>
      <c r="N49" s="9" t="s">
        <v>53</v>
      </c>
      <c r="O49" s="9" t="s">
        <v>184</v>
      </c>
      <c r="P49" s="9" t="s">
        <v>185</v>
      </c>
      <c r="Q49" s="11">
        <f t="shared" si="1"/>
        <v>196567.86</v>
      </c>
      <c r="R49" s="11">
        <v>0</v>
      </c>
      <c r="S49" s="11">
        <v>196567.86</v>
      </c>
      <c r="T49" s="11">
        <v>0</v>
      </c>
      <c r="U49" s="9" t="s">
        <v>50</v>
      </c>
      <c r="V49" s="11">
        <v>0</v>
      </c>
      <c r="W49" s="11">
        <v>0</v>
      </c>
      <c r="X49" s="9" t="s">
        <v>50</v>
      </c>
      <c r="Y49" s="11">
        <v>0</v>
      </c>
      <c r="Z49" s="11">
        <v>0</v>
      </c>
      <c r="AA49" s="9" t="s">
        <v>50</v>
      </c>
      <c r="AB49" s="11">
        <v>0</v>
      </c>
      <c r="AC49" s="11">
        <v>0</v>
      </c>
      <c r="AD49" s="9" t="s">
        <v>50</v>
      </c>
      <c r="AE49" s="11">
        <v>0</v>
      </c>
      <c r="AF49" s="9">
        <v>0</v>
      </c>
      <c r="AG49" s="9" t="s">
        <v>50</v>
      </c>
      <c r="AH49" s="11">
        <v>0</v>
      </c>
      <c r="AI49" s="11">
        <v>0</v>
      </c>
      <c r="AJ49" s="9" t="s">
        <v>50</v>
      </c>
      <c r="AK49" s="11">
        <v>0</v>
      </c>
      <c r="AL49" s="11">
        <v>0</v>
      </c>
      <c r="AM49" s="10" t="s">
        <v>53</v>
      </c>
      <c r="AN49" s="9" t="s">
        <v>53</v>
      </c>
      <c r="AO49" s="10" t="s">
        <v>53</v>
      </c>
      <c r="AP49" s="9" t="s">
        <v>53</v>
      </c>
    </row>
    <row r="50" spans="1:42" x14ac:dyDescent="0.25">
      <c r="A50" s="9" t="s">
        <v>164</v>
      </c>
      <c r="B50" s="10" t="s">
        <v>142</v>
      </c>
      <c r="C50" s="9" t="s">
        <v>47</v>
      </c>
      <c r="D50" s="9" t="s">
        <v>95</v>
      </c>
      <c r="E50" s="9" t="s">
        <v>96</v>
      </c>
      <c r="F50" s="9" t="s">
        <v>734</v>
      </c>
      <c r="G50" s="9" t="s">
        <v>51</v>
      </c>
      <c r="H50" s="9" t="s">
        <v>187</v>
      </c>
      <c r="I50" s="11" t="s">
        <v>53</v>
      </c>
      <c r="J50" s="11" t="s">
        <v>53</v>
      </c>
      <c r="K50" s="11" t="s">
        <v>53</v>
      </c>
      <c r="L50" s="11" t="s">
        <v>53</v>
      </c>
      <c r="M50" s="11">
        <v>0</v>
      </c>
      <c r="N50" s="9" t="s">
        <v>53</v>
      </c>
      <c r="O50" s="9" t="s">
        <v>54</v>
      </c>
      <c r="P50" s="9" t="s">
        <v>53</v>
      </c>
      <c r="Q50" s="11">
        <f t="shared" si="1"/>
        <v>46588864.170263685</v>
      </c>
      <c r="R50" s="11">
        <v>0</v>
      </c>
      <c r="S50" s="11">
        <f>38355803.9187999+168416.13</f>
        <v>38524220.048799902</v>
      </c>
      <c r="T50" s="11">
        <v>0</v>
      </c>
      <c r="U50" s="9" t="s">
        <v>50</v>
      </c>
      <c r="V50" s="11">
        <v>0</v>
      </c>
      <c r="W50" s="11">
        <v>6952279.4150637286</v>
      </c>
      <c r="X50" s="9" t="s">
        <v>55</v>
      </c>
      <c r="Y50" s="11">
        <v>1112364.7064000499</v>
      </c>
      <c r="Z50" s="11">
        <v>0</v>
      </c>
      <c r="AA50" s="9" t="s">
        <v>50</v>
      </c>
      <c r="AB50" s="11">
        <v>0</v>
      </c>
      <c r="AC50" s="11">
        <v>0</v>
      </c>
      <c r="AD50" s="9" t="s">
        <v>50</v>
      </c>
      <c r="AE50" s="11">
        <v>0</v>
      </c>
      <c r="AF50" s="9">
        <v>0</v>
      </c>
      <c r="AG50" s="9" t="s">
        <v>50</v>
      </c>
      <c r="AH50" s="11">
        <v>0</v>
      </c>
      <c r="AI50" s="11">
        <v>0</v>
      </c>
      <c r="AJ50" s="9" t="s">
        <v>50</v>
      </c>
      <c r="AK50" s="11">
        <v>0</v>
      </c>
      <c r="AL50" s="11">
        <v>0</v>
      </c>
      <c r="AM50" s="10" t="s">
        <v>53</v>
      </c>
      <c r="AN50" s="9" t="s">
        <v>53</v>
      </c>
      <c r="AO50" s="10" t="s">
        <v>53</v>
      </c>
      <c r="AP50" s="9" t="s">
        <v>53</v>
      </c>
    </row>
    <row r="51" spans="1:42" x14ac:dyDescent="0.25">
      <c r="A51" s="9" t="s">
        <v>166</v>
      </c>
      <c r="B51" s="10" t="s">
        <v>142</v>
      </c>
      <c r="C51" s="9" t="s">
        <v>47</v>
      </c>
      <c r="D51" s="9" t="s">
        <v>95</v>
      </c>
      <c r="E51" s="9" t="s">
        <v>96</v>
      </c>
      <c r="F51" s="9" t="s">
        <v>734</v>
      </c>
      <c r="G51" s="9" t="s">
        <v>57</v>
      </c>
      <c r="H51" s="9" t="s">
        <v>53</v>
      </c>
      <c r="I51" s="11" t="s">
        <v>189</v>
      </c>
      <c r="J51" s="11" t="s">
        <v>53</v>
      </c>
      <c r="K51" s="11" t="s">
        <v>190</v>
      </c>
      <c r="L51" s="11" t="s">
        <v>101</v>
      </c>
      <c r="M51" s="11">
        <v>24279.8</v>
      </c>
      <c r="N51" s="9" t="s">
        <v>61</v>
      </c>
      <c r="O51" s="9" t="s">
        <v>191</v>
      </c>
      <c r="P51" s="9" t="s">
        <v>192</v>
      </c>
      <c r="Q51" s="11">
        <f t="shared" si="1"/>
        <v>-95350.674800000008</v>
      </c>
      <c r="R51" s="11">
        <v>0</v>
      </c>
      <c r="S51" s="11">
        <v>0</v>
      </c>
      <c r="T51" s="11">
        <v>0</v>
      </c>
      <c r="U51" s="9" t="s">
        <v>50</v>
      </c>
      <c r="V51" s="11">
        <v>0</v>
      </c>
      <c r="W51" s="11">
        <v>-82198.857600000003</v>
      </c>
      <c r="X51" s="9" t="s">
        <v>55</v>
      </c>
      <c r="Y51" s="11">
        <v>-13151.8172</v>
      </c>
      <c r="Z51" s="11">
        <v>0</v>
      </c>
      <c r="AA51" s="9" t="s">
        <v>50</v>
      </c>
      <c r="AB51" s="11">
        <v>0</v>
      </c>
      <c r="AC51" s="11">
        <v>0</v>
      </c>
      <c r="AD51" s="9" t="s">
        <v>50</v>
      </c>
      <c r="AE51" s="11">
        <v>0</v>
      </c>
      <c r="AF51" s="9">
        <v>0</v>
      </c>
      <c r="AG51" s="9" t="s">
        <v>50</v>
      </c>
      <c r="AH51" s="11">
        <v>0</v>
      </c>
      <c r="AI51" s="11">
        <v>0</v>
      </c>
      <c r="AJ51" s="9" t="s">
        <v>50</v>
      </c>
      <c r="AK51" s="11">
        <v>0</v>
      </c>
      <c r="AL51" s="11">
        <v>0</v>
      </c>
      <c r="AM51" s="10" t="s">
        <v>53</v>
      </c>
      <c r="AN51" s="9" t="s">
        <v>53</v>
      </c>
      <c r="AO51" s="10" t="s">
        <v>53</v>
      </c>
      <c r="AP51" s="9" t="s">
        <v>53</v>
      </c>
    </row>
    <row r="52" spans="1:42" x14ac:dyDescent="0.25">
      <c r="A52" s="9" t="s">
        <v>168</v>
      </c>
      <c r="B52" s="10" t="s">
        <v>142</v>
      </c>
      <c r="C52" s="9" t="s">
        <v>47</v>
      </c>
      <c r="D52" s="9" t="s">
        <v>105</v>
      </c>
      <c r="E52" s="9" t="s">
        <v>106</v>
      </c>
      <c r="F52" s="9" t="s">
        <v>740</v>
      </c>
      <c r="G52" s="9" t="s">
        <v>51</v>
      </c>
      <c r="H52" s="9" t="s">
        <v>194</v>
      </c>
      <c r="I52" s="11" t="s">
        <v>53</v>
      </c>
      <c r="J52" s="11" t="s">
        <v>53</v>
      </c>
      <c r="K52" s="11" t="s">
        <v>53</v>
      </c>
      <c r="L52" s="11" t="s">
        <v>53</v>
      </c>
      <c r="M52" s="11">
        <v>0</v>
      </c>
      <c r="N52" s="9" t="s">
        <v>53</v>
      </c>
      <c r="O52" s="9" t="s">
        <v>54</v>
      </c>
      <c r="P52" s="9" t="s">
        <v>53</v>
      </c>
      <c r="Q52" s="11">
        <f t="shared" si="1"/>
        <v>7494005.8739999998</v>
      </c>
      <c r="R52" s="11">
        <v>0</v>
      </c>
      <c r="S52" s="11">
        <f>5967966.9+64299.31</f>
        <v>6032266.21</v>
      </c>
      <c r="T52" s="11">
        <v>0</v>
      </c>
      <c r="U52" s="9" t="s">
        <v>50</v>
      </c>
      <c r="V52" s="11">
        <v>0</v>
      </c>
      <c r="W52" s="11">
        <v>1260120.3999999999</v>
      </c>
      <c r="X52" s="9" t="s">
        <v>50</v>
      </c>
      <c r="Y52" s="11">
        <v>201619.264</v>
      </c>
      <c r="Z52" s="11">
        <v>0</v>
      </c>
      <c r="AA52" s="9" t="s">
        <v>50</v>
      </c>
      <c r="AB52" s="11">
        <v>0</v>
      </c>
      <c r="AC52" s="11">
        <v>0</v>
      </c>
      <c r="AD52" s="9" t="s">
        <v>50</v>
      </c>
      <c r="AE52" s="11">
        <v>0</v>
      </c>
      <c r="AF52" s="9">
        <v>0</v>
      </c>
      <c r="AG52" s="9" t="s">
        <v>50</v>
      </c>
      <c r="AH52" s="11">
        <v>0</v>
      </c>
      <c r="AI52" s="11">
        <v>0</v>
      </c>
      <c r="AJ52" s="9" t="s">
        <v>50</v>
      </c>
      <c r="AK52" s="11">
        <v>0</v>
      </c>
      <c r="AL52" s="11">
        <v>0</v>
      </c>
      <c r="AM52" s="10" t="s">
        <v>53</v>
      </c>
      <c r="AN52" s="9" t="s">
        <v>53</v>
      </c>
      <c r="AO52" s="10" t="s">
        <v>53</v>
      </c>
      <c r="AP52" s="9" t="s">
        <v>53</v>
      </c>
    </row>
    <row r="53" spans="1:42" x14ac:dyDescent="0.25">
      <c r="A53" s="9" t="s">
        <v>172</v>
      </c>
      <c r="B53" s="10" t="s">
        <v>142</v>
      </c>
      <c r="C53" s="9" t="s">
        <v>47</v>
      </c>
      <c r="D53" s="9" t="s">
        <v>105</v>
      </c>
      <c r="E53" s="9" t="s">
        <v>106</v>
      </c>
      <c r="F53" s="9" t="s">
        <v>740</v>
      </c>
      <c r="G53" s="9" t="s">
        <v>51</v>
      </c>
      <c r="H53" s="9" t="s">
        <v>196</v>
      </c>
      <c r="I53" s="11" t="s">
        <v>53</v>
      </c>
      <c r="J53" s="11" t="s">
        <v>53</v>
      </c>
      <c r="K53" s="11" t="s">
        <v>53</v>
      </c>
      <c r="L53" s="11" t="s">
        <v>53</v>
      </c>
      <c r="M53" s="11">
        <v>0</v>
      </c>
      <c r="N53" s="9" t="s">
        <v>53</v>
      </c>
      <c r="O53" s="9" t="s">
        <v>197</v>
      </c>
      <c r="P53" s="9" t="s">
        <v>198</v>
      </c>
      <c r="Q53" s="11">
        <f t="shared" si="1"/>
        <v>1127131.0280000002</v>
      </c>
      <c r="R53" s="11">
        <v>0</v>
      </c>
      <c r="S53" s="11">
        <v>902863.53</v>
      </c>
      <c r="T53" s="11">
        <v>193334.05</v>
      </c>
      <c r="U53" s="9" t="s">
        <v>55</v>
      </c>
      <c r="V53" s="11">
        <v>30933.448</v>
      </c>
      <c r="W53" s="11">
        <v>0</v>
      </c>
      <c r="X53" s="9" t="s">
        <v>50</v>
      </c>
      <c r="Y53" s="11">
        <v>0</v>
      </c>
      <c r="Z53" s="11">
        <v>0</v>
      </c>
      <c r="AA53" s="9" t="s">
        <v>50</v>
      </c>
      <c r="AB53" s="11">
        <v>0</v>
      </c>
      <c r="AC53" s="11">
        <v>0</v>
      </c>
      <c r="AD53" s="9" t="s">
        <v>50</v>
      </c>
      <c r="AE53" s="11">
        <v>0</v>
      </c>
      <c r="AF53" s="9">
        <v>0</v>
      </c>
      <c r="AG53" s="9" t="s">
        <v>50</v>
      </c>
      <c r="AH53" s="11">
        <v>0</v>
      </c>
      <c r="AI53" s="11">
        <v>0</v>
      </c>
      <c r="AJ53" s="9" t="s">
        <v>50</v>
      </c>
      <c r="AK53" s="11">
        <v>0</v>
      </c>
      <c r="AL53" s="11">
        <v>0</v>
      </c>
      <c r="AM53" s="10" t="s">
        <v>53</v>
      </c>
      <c r="AN53" s="9" t="s">
        <v>53</v>
      </c>
      <c r="AO53" s="10" t="s">
        <v>53</v>
      </c>
      <c r="AP53" s="9" t="s">
        <v>53</v>
      </c>
    </row>
    <row r="54" spans="1:42" x14ac:dyDescent="0.25">
      <c r="A54" s="9" t="s">
        <v>174</v>
      </c>
      <c r="B54" s="10" t="s">
        <v>142</v>
      </c>
      <c r="C54" s="9" t="s">
        <v>47</v>
      </c>
      <c r="D54" s="9" t="s">
        <v>105</v>
      </c>
      <c r="E54" s="9" t="s">
        <v>106</v>
      </c>
      <c r="F54" s="9" t="s">
        <v>740</v>
      </c>
      <c r="G54" s="9" t="s">
        <v>51</v>
      </c>
      <c r="H54" s="9" t="s">
        <v>200</v>
      </c>
      <c r="I54" s="11" t="s">
        <v>53</v>
      </c>
      <c r="J54" s="11" t="s">
        <v>53</v>
      </c>
      <c r="K54" s="11" t="s">
        <v>53</v>
      </c>
      <c r="L54" s="11" t="s">
        <v>53</v>
      </c>
      <c r="M54" s="11">
        <v>0</v>
      </c>
      <c r="N54" s="9" t="s">
        <v>53</v>
      </c>
      <c r="O54" s="9" t="s">
        <v>54</v>
      </c>
      <c r="P54" s="9" t="s">
        <v>53</v>
      </c>
      <c r="Q54" s="11">
        <f t="shared" si="1"/>
        <v>20549662.375718497</v>
      </c>
      <c r="R54" s="11">
        <v>0</v>
      </c>
      <c r="S54" s="11">
        <v>16682950.215399995</v>
      </c>
      <c r="T54" s="11">
        <v>0</v>
      </c>
      <c r="U54" s="9" t="s">
        <v>50</v>
      </c>
      <c r="V54" s="11">
        <v>0</v>
      </c>
      <c r="W54" s="11">
        <v>3333372.5520184999</v>
      </c>
      <c r="X54" s="9" t="s">
        <v>50</v>
      </c>
      <c r="Y54" s="11">
        <v>533339.60829999985</v>
      </c>
      <c r="Z54" s="11">
        <v>0</v>
      </c>
      <c r="AA54" s="9" t="s">
        <v>50</v>
      </c>
      <c r="AB54" s="11">
        <v>0</v>
      </c>
      <c r="AC54" s="11">
        <v>0</v>
      </c>
      <c r="AD54" s="9" t="s">
        <v>50</v>
      </c>
      <c r="AE54" s="11">
        <v>0</v>
      </c>
      <c r="AF54" s="9">
        <v>0</v>
      </c>
      <c r="AG54" s="9" t="s">
        <v>50</v>
      </c>
      <c r="AH54" s="11">
        <v>0</v>
      </c>
      <c r="AI54" s="11">
        <v>0</v>
      </c>
      <c r="AJ54" s="9" t="s">
        <v>50</v>
      </c>
      <c r="AK54" s="11">
        <v>0</v>
      </c>
      <c r="AL54" s="11">
        <v>0</v>
      </c>
      <c r="AM54" s="10" t="s">
        <v>53</v>
      </c>
      <c r="AN54" s="9" t="s">
        <v>53</v>
      </c>
      <c r="AO54" s="10" t="s">
        <v>53</v>
      </c>
      <c r="AP54" s="9" t="s">
        <v>53</v>
      </c>
    </row>
    <row r="55" spans="1:42" x14ac:dyDescent="0.25">
      <c r="A55" s="9" t="s">
        <v>178</v>
      </c>
      <c r="B55" s="10" t="s">
        <v>142</v>
      </c>
      <c r="C55" s="9" t="s">
        <v>47</v>
      </c>
      <c r="D55" s="9" t="s">
        <v>105</v>
      </c>
      <c r="E55" s="9" t="s">
        <v>106</v>
      </c>
      <c r="F55" s="9" t="s">
        <v>740</v>
      </c>
      <c r="G55" s="9" t="s">
        <v>51</v>
      </c>
      <c r="H55" s="9" t="s">
        <v>202</v>
      </c>
      <c r="I55" s="11" t="s">
        <v>53</v>
      </c>
      <c r="J55" s="11" t="s">
        <v>53</v>
      </c>
      <c r="K55" s="11" t="s">
        <v>53</v>
      </c>
      <c r="L55" s="11" t="s">
        <v>53</v>
      </c>
      <c r="M55" s="11">
        <v>0</v>
      </c>
      <c r="N55" s="9" t="s">
        <v>53</v>
      </c>
      <c r="O55" s="9" t="s">
        <v>203</v>
      </c>
      <c r="P55" s="9" t="s">
        <v>204</v>
      </c>
      <c r="Q55" s="11">
        <f t="shared" si="1"/>
        <v>936940.41719999991</v>
      </c>
      <c r="R55" s="11">
        <v>0</v>
      </c>
      <c r="S55" s="11">
        <v>0</v>
      </c>
      <c r="T55" s="11">
        <v>807707.25619999995</v>
      </c>
      <c r="U55" s="9" t="s">
        <v>55</v>
      </c>
      <c r="V55" s="11">
        <v>129233.16099999999</v>
      </c>
      <c r="W55" s="11">
        <v>0</v>
      </c>
      <c r="X55" s="9" t="s">
        <v>50</v>
      </c>
      <c r="Y55" s="11">
        <v>0</v>
      </c>
      <c r="Z55" s="11">
        <v>0</v>
      </c>
      <c r="AA55" s="9" t="s">
        <v>50</v>
      </c>
      <c r="AB55" s="11">
        <v>0</v>
      </c>
      <c r="AC55" s="11">
        <v>0</v>
      </c>
      <c r="AD55" s="9" t="s">
        <v>50</v>
      </c>
      <c r="AE55" s="11">
        <v>0</v>
      </c>
      <c r="AF55" s="9">
        <v>0</v>
      </c>
      <c r="AG55" s="9" t="s">
        <v>50</v>
      </c>
      <c r="AH55" s="11">
        <v>0</v>
      </c>
      <c r="AI55" s="11">
        <v>0</v>
      </c>
      <c r="AJ55" s="9" t="s">
        <v>50</v>
      </c>
      <c r="AK55" s="11">
        <v>0</v>
      </c>
      <c r="AL55" s="11">
        <v>0</v>
      </c>
      <c r="AM55" s="10" t="s">
        <v>53</v>
      </c>
      <c r="AN55" s="9" t="s">
        <v>53</v>
      </c>
      <c r="AO55" s="10" t="s">
        <v>53</v>
      </c>
      <c r="AP55" s="9" t="s">
        <v>53</v>
      </c>
    </row>
    <row r="56" spans="1:42" x14ac:dyDescent="0.25">
      <c r="A56" s="9" t="s">
        <v>180</v>
      </c>
      <c r="B56" s="10" t="s">
        <v>142</v>
      </c>
      <c r="C56" s="9" t="s">
        <v>47</v>
      </c>
      <c r="D56" s="9" t="s">
        <v>105</v>
      </c>
      <c r="E56" s="9" t="s">
        <v>106</v>
      </c>
      <c r="F56" s="9" t="s">
        <v>740</v>
      </c>
      <c r="G56" s="9" t="s">
        <v>51</v>
      </c>
      <c r="H56" s="9" t="s">
        <v>206</v>
      </c>
      <c r="I56" s="11" t="s">
        <v>53</v>
      </c>
      <c r="J56" s="11" t="s">
        <v>53</v>
      </c>
      <c r="K56" s="11" t="s">
        <v>53</v>
      </c>
      <c r="L56" s="11" t="s">
        <v>53</v>
      </c>
      <c r="M56" s="11">
        <v>0</v>
      </c>
      <c r="N56" s="9" t="s">
        <v>53</v>
      </c>
      <c r="O56" s="9" t="s">
        <v>54</v>
      </c>
      <c r="P56" s="9" t="s">
        <v>53</v>
      </c>
      <c r="Q56" s="11">
        <f t="shared" si="1"/>
        <v>15733888.606594998</v>
      </c>
      <c r="R56" s="11">
        <v>0</v>
      </c>
      <c r="S56" s="11">
        <v>13244375.999999998</v>
      </c>
      <c r="T56" s="11">
        <v>0</v>
      </c>
      <c r="U56" s="9" t="s">
        <v>50</v>
      </c>
      <c r="V56" s="11">
        <v>0</v>
      </c>
      <c r="W56" s="11">
        <v>2146131.557395</v>
      </c>
      <c r="X56" s="9" t="s">
        <v>55</v>
      </c>
      <c r="Y56" s="11">
        <v>343381.04920000001</v>
      </c>
      <c r="Z56" s="11">
        <v>0</v>
      </c>
      <c r="AA56" s="9" t="s">
        <v>50</v>
      </c>
      <c r="AB56" s="11">
        <v>0</v>
      </c>
      <c r="AC56" s="11">
        <v>0</v>
      </c>
      <c r="AD56" s="9" t="s">
        <v>50</v>
      </c>
      <c r="AE56" s="11">
        <v>0</v>
      </c>
      <c r="AF56" s="9">
        <v>0</v>
      </c>
      <c r="AG56" s="9" t="s">
        <v>50</v>
      </c>
      <c r="AH56" s="11">
        <v>0</v>
      </c>
      <c r="AI56" s="11">
        <v>0</v>
      </c>
      <c r="AJ56" s="9" t="s">
        <v>50</v>
      </c>
      <c r="AK56" s="11">
        <v>0</v>
      </c>
      <c r="AL56" s="11">
        <v>0</v>
      </c>
      <c r="AM56" s="10" t="s">
        <v>53</v>
      </c>
      <c r="AN56" s="9" t="s">
        <v>53</v>
      </c>
      <c r="AO56" s="10" t="s">
        <v>53</v>
      </c>
      <c r="AP56" s="9" t="s">
        <v>53</v>
      </c>
    </row>
    <row r="57" spans="1:42" x14ac:dyDescent="0.25">
      <c r="A57" s="9" t="s">
        <v>182</v>
      </c>
      <c r="B57" s="10" t="s">
        <v>142</v>
      </c>
      <c r="C57" s="9" t="s">
        <v>47</v>
      </c>
      <c r="D57" s="9" t="s">
        <v>105</v>
      </c>
      <c r="E57" s="9" t="s">
        <v>106</v>
      </c>
      <c r="F57" s="9" t="s">
        <v>740</v>
      </c>
      <c r="G57" s="9" t="s">
        <v>57</v>
      </c>
      <c r="H57" s="9" t="s">
        <v>53</v>
      </c>
      <c r="I57" s="11" t="s">
        <v>208</v>
      </c>
      <c r="J57" s="11" t="s">
        <v>53</v>
      </c>
      <c r="K57" s="11" t="s">
        <v>209</v>
      </c>
      <c r="L57" s="11" t="s">
        <v>142</v>
      </c>
      <c r="M57" s="11">
        <v>401352.66</v>
      </c>
      <c r="N57" s="9" t="s">
        <v>61</v>
      </c>
      <c r="O57" s="9" t="s">
        <v>210</v>
      </c>
      <c r="P57" s="9" t="s">
        <v>211</v>
      </c>
      <c r="Q57" s="11">
        <f t="shared" si="1"/>
        <v>-114404.58</v>
      </c>
      <c r="R57" s="11">
        <v>0</v>
      </c>
      <c r="S57" s="11">
        <v>-114404.58</v>
      </c>
      <c r="T57" s="11">
        <v>0</v>
      </c>
      <c r="U57" s="9" t="s">
        <v>50</v>
      </c>
      <c r="V57" s="11">
        <v>0</v>
      </c>
      <c r="W57" s="11">
        <v>0</v>
      </c>
      <c r="X57" s="9" t="s">
        <v>50</v>
      </c>
      <c r="Y57" s="11">
        <v>0</v>
      </c>
      <c r="Z57" s="11">
        <v>0</v>
      </c>
      <c r="AA57" s="9" t="s">
        <v>50</v>
      </c>
      <c r="AB57" s="11">
        <v>0</v>
      </c>
      <c r="AC57" s="11">
        <v>0</v>
      </c>
      <c r="AD57" s="9" t="s">
        <v>50</v>
      </c>
      <c r="AE57" s="11">
        <v>0</v>
      </c>
      <c r="AF57" s="9">
        <v>0</v>
      </c>
      <c r="AG57" s="9" t="s">
        <v>50</v>
      </c>
      <c r="AH57" s="11">
        <v>0</v>
      </c>
      <c r="AI57" s="11">
        <v>0</v>
      </c>
      <c r="AJ57" s="9" t="s">
        <v>50</v>
      </c>
      <c r="AK57" s="11">
        <v>0</v>
      </c>
      <c r="AL57" s="11">
        <v>0</v>
      </c>
      <c r="AM57" s="10" t="s">
        <v>53</v>
      </c>
      <c r="AN57" s="9" t="s">
        <v>53</v>
      </c>
      <c r="AO57" s="10" t="s">
        <v>53</v>
      </c>
      <c r="AP57" s="9" t="s">
        <v>53</v>
      </c>
    </row>
    <row r="58" spans="1:42" x14ac:dyDescent="0.25">
      <c r="A58" s="9" t="s">
        <v>186</v>
      </c>
      <c r="B58" s="10" t="s">
        <v>142</v>
      </c>
      <c r="C58" s="9" t="s">
        <v>47</v>
      </c>
      <c r="D58" s="9" t="s">
        <v>105</v>
      </c>
      <c r="E58" s="9" t="s">
        <v>106</v>
      </c>
      <c r="F58" s="9" t="s">
        <v>740</v>
      </c>
      <c r="G58" s="9" t="s">
        <v>57</v>
      </c>
      <c r="H58" s="9" t="s">
        <v>53</v>
      </c>
      <c r="I58" s="11" t="s">
        <v>213</v>
      </c>
      <c r="J58" s="11" t="s">
        <v>53</v>
      </c>
      <c r="K58" s="11" t="s">
        <v>214</v>
      </c>
      <c r="L58" s="11" t="s">
        <v>46</v>
      </c>
      <c r="M58" s="11">
        <v>218900.94</v>
      </c>
      <c r="N58" s="9" t="s">
        <v>61</v>
      </c>
      <c r="O58" s="9" t="s">
        <v>215</v>
      </c>
      <c r="P58" s="9" t="s">
        <v>216</v>
      </c>
      <c r="Q58" s="11">
        <f t="shared" si="1"/>
        <v>-207872</v>
      </c>
      <c r="R58" s="11">
        <v>0</v>
      </c>
      <c r="S58" s="11">
        <v>0</v>
      </c>
      <c r="T58" s="11">
        <v>0</v>
      </c>
      <c r="U58" s="9" t="s">
        <v>50</v>
      </c>
      <c r="V58" s="11">
        <v>0</v>
      </c>
      <c r="W58" s="11">
        <v>-179200</v>
      </c>
      <c r="X58" s="9" t="s">
        <v>55</v>
      </c>
      <c r="Y58" s="11">
        <v>-28672</v>
      </c>
      <c r="Z58" s="11">
        <v>0</v>
      </c>
      <c r="AA58" s="9" t="s">
        <v>50</v>
      </c>
      <c r="AB58" s="11">
        <v>0</v>
      </c>
      <c r="AC58" s="11">
        <v>0</v>
      </c>
      <c r="AD58" s="9" t="s">
        <v>50</v>
      </c>
      <c r="AE58" s="11">
        <v>0</v>
      </c>
      <c r="AF58" s="9">
        <v>0</v>
      </c>
      <c r="AG58" s="9" t="s">
        <v>50</v>
      </c>
      <c r="AH58" s="11">
        <v>0</v>
      </c>
      <c r="AI58" s="11">
        <v>0</v>
      </c>
      <c r="AJ58" s="9" t="s">
        <v>50</v>
      </c>
      <c r="AK58" s="11">
        <v>0</v>
      </c>
      <c r="AL58" s="11">
        <v>0</v>
      </c>
      <c r="AM58" s="10" t="s">
        <v>53</v>
      </c>
      <c r="AN58" s="9" t="s">
        <v>53</v>
      </c>
      <c r="AO58" s="10" t="s">
        <v>53</v>
      </c>
      <c r="AP58" s="9" t="s">
        <v>53</v>
      </c>
    </row>
    <row r="59" spans="1:42" x14ac:dyDescent="0.25">
      <c r="A59" s="9" t="s">
        <v>188</v>
      </c>
      <c r="B59" s="10" t="s">
        <v>142</v>
      </c>
      <c r="C59" s="9" t="s">
        <v>47</v>
      </c>
      <c r="D59" s="9" t="s">
        <v>109</v>
      </c>
      <c r="E59" s="9" t="s">
        <v>110</v>
      </c>
      <c r="F59" s="9" t="s">
        <v>746</v>
      </c>
      <c r="G59" s="9" t="s">
        <v>51</v>
      </c>
      <c r="H59" s="9" t="s">
        <v>218</v>
      </c>
      <c r="I59" s="11" t="s">
        <v>53</v>
      </c>
      <c r="J59" s="11" t="s">
        <v>53</v>
      </c>
      <c r="K59" s="11" t="s">
        <v>53</v>
      </c>
      <c r="L59" s="11" t="s">
        <v>53</v>
      </c>
      <c r="M59" s="11">
        <v>0</v>
      </c>
      <c r="N59" s="9" t="s">
        <v>53</v>
      </c>
      <c r="O59" s="9" t="s">
        <v>54</v>
      </c>
      <c r="P59" s="9" t="s">
        <v>53</v>
      </c>
      <c r="Q59" s="11">
        <f t="shared" si="1"/>
        <v>31662383.672962498</v>
      </c>
      <c r="R59" s="11">
        <v>0</v>
      </c>
      <c r="S59" s="11">
        <f>23429913.7689+352000.21</f>
        <v>23781913.9789</v>
      </c>
      <c r="T59" s="11">
        <v>0</v>
      </c>
      <c r="U59" s="9" t="s">
        <v>50</v>
      </c>
      <c r="V59" s="11">
        <v>0</v>
      </c>
      <c r="W59" s="11">
        <v>6793508.3569624992</v>
      </c>
      <c r="X59" s="9" t="s">
        <v>50</v>
      </c>
      <c r="Y59" s="11">
        <v>1086961.3370999997</v>
      </c>
      <c r="Z59" s="11">
        <v>0</v>
      </c>
      <c r="AA59" s="9" t="s">
        <v>50</v>
      </c>
      <c r="AB59" s="11">
        <v>0</v>
      </c>
      <c r="AC59" s="11">
        <v>0</v>
      </c>
      <c r="AD59" s="9" t="s">
        <v>50</v>
      </c>
      <c r="AE59" s="11">
        <v>0</v>
      </c>
      <c r="AF59" s="9">
        <v>0</v>
      </c>
      <c r="AG59" s="9" t="s">
        <v>50</v>
      </c>
      <c r="AH59" s="11">
        <v>0</v>
      </c>
      <c r="AI59" s="11">
        <v>0</v>
      </c>
      <c r="AJ59" s="9" t="s">
        <v>50</v>
      </c>
      <c r="AK59" s="11">
        <v>0</v>
      </c>
      <c r="AL59" s="11">
        <v>0</v>
      </c>
      <c r="AM59" s="10" t="s">
        <v>53</v>
      </c>
      <c r="AN59" s="9" t="s">
        <v>53</v>
      </c>
      <c r="AO59" s="10" t="s">
        <v>53</v>
      </c>
      <c r="AP59" s="9" t="s">
        <v>53</v>
      </c>
    </row>
    <row r="60" spans="1:42" x14ac:dyDescent="0.25">
      <c r="A60" s="9" t="s">
        <v>193</v>
      </c>
      <c r="B60" s="10" t="s">
        <v>142</v>
      </c>
      <c r="C60" s="9" t="s">
        <v>47</v>
      </c>
      <c r="D60" s="9" t="s">
        <v>117</v>
      </c>
      <c r="E60" s="9" t="s">
        <v>118</v>
      </c>
      <c r="F60" s="9" t="s">
        <v>753</v>
      </c>
      <c r="G60" s="9" t="s">
        <v>51</v>
      </c>
      <c r="H60" s="9" t="s">
        <v>220</v>
      </c>
      <c r="I60" s="11" t="s">
        <v>53</v>
      </c>
      <c r="J60" s="11" t="s">
        <v>53</v>
      </c>
      <c r="K60" s="11" t="s">
        <v>53</v>
      </c>
      <c r="L60" s="11" t="s">
        <v>53</v>
      </c>
      <c r="M60" s="11">
        <v>0</v>
      </c>
      <c r="N60" s="9" t="s">
        <v>53</v>
      </c>
      <c r="O60" s="9" t="s">
        <v>221</v>
      </c>
      <c r="P60" s="9" t="s">
        <v>222</v>
      </c>
      <c r="Q60" s="11">
        <f t="shared" si="1"/>
        <v>634157.83499999996</v>
      </c>
      <c r="R60" s="11">
        <v>0</v>
      </c>
      <c r="S60" s="11">
        <v>224909.83499999996</v>
      </c>
      <c r="T60" s="11">
        <v>0</v>
      </c>
      <c r="U60" s="9" t="s">
        <v>50</v>
      </c>
      <c r="V60" s="11">
        <v>0</v>
      </c>
      <c r="W60" s="11">
        <v>352800</v>
      </c>
      <c r="X60" s="9" t="s">
        <v>55</v>
      </c>
      <c r="Y60" s="11">
        <v>56448</v>
      </c>
      <c r="Z60" s="11">
        <v>0</v>
      </c>
      <c r="AA60" s="9" t="s">
        <v>50</v>
      </c>
      <c r="AB60" s="11">
        <v>0</v>
      </c>
      <c r="AC60" s="11">
        <v>0</v>
      </c>
      <c r="AD60" s="9" t="s">
        <v>50</v>
      </c>
      <c r="AE60" s="11">
        <v>0</v>
      </c>
      <c r="AF60" s="9">
        <v>0</v>
      </c>
      <c r="AG60" s="9" t="s">
        <v>50</v>
      </c>
      <c r="AH60" s="11">
        <v>0</v>
      </c>
      <c r="AI60" s="11">
        <v>0</v>
      </c>
      <c r="AJ60" s="9" t="s">
        <v>50</v>
      </c>
      <c r="AK60" s="11">
        <v>0</v>
      </c>
      <c r="AL60" s="11">
        <v>0</v>
      </c>
      <c r="AM60" s="10" t="s">
        <v>53</v>
      </c>
      <c r="AN60" s="9" t="s">
        <v>53</v>
      </c>
      <c r="AO60" s="10" t="s">
        <v>53</v>
      </c>
      <c r="AP60" s="9" t="s">
        <v>53</v>
      </c>
    </row>
    <row r="61" spans="1:42" x14ac:dyDescent="0.25">
      <c r="A61" s="9" t="s">
        <v>195</v>
      </c>
      <c r="B61" s="10" t="s">
        <v>142</v>
      </c>
      <c r="C61" s="9" t="s">
        <v>47</v>
      </c>
      <c r="D61" s="9" t="s">
        <v>704</v>
      </c>
      <c r="E61" s="9" t="s">
        <v>130</v>
      </c>
      <c r="F61" s="9" t="s">
        <v>775</v>
      </c>
      <c r="G61" s="9" t="s">
        <v>51</v>
      </c>
      <c r="H61" s="9" t="s">
        <v>234</v>
      </c>
      <c r="I61" s="11" t="s">
        <v>53</v>
      </c>
      <c r="J61" s="11" t="s">
        <v>53</v>
      </c>
      <c r="K61" s="11" t="s">
        <v>53</v>
      </c>
      <c r="L61" s="11" t="s">
        <v>53</v>
      </c>
      <c r="M61" s="11">
        <v>0</v>
      </c>
      <c r="N61" s="9" t="s">
        <v>53</v>
      </c>
      <c r="O61" s="9" t="s">
        <v>235</v>
      </c>
      <c r="P61" s="9" t="s">
        <v>236</v>
      </c>
      <c r="Q61" s="11">
        <f t="shared" si="1"/>
        <v>75078</v>
      </c>
      <c r="R61" s="11">
        <v>0</v>
      </c>
      <c r="S61" s="11">
        <v>75078</v>
      </c>
      <c r="T61" s="11">
        <v>0</v>
      </c>
      <c r="U61" s="9" t="s">
        <v>50</v>
      </c>
      <c r="V61" s="11">
        <v>0</v>
      </c>
      <c r="W61" s="11">
        <v>0</v>
      </c>
      <c r="X61" s="9" t="s">
        <v>50</v>
      </c>
      <c r="Y61" s="11">
        <v>0</v>
      </c>
      <c r="Z61" s="11">
        <v>0</v>
      </c>
      <c r="AA61" s="9" t="s">
        <v>50</v>
      </c>
      <c r="AB61" s="11">
        <v>0</v>
      </c>
      <c r="AC61" s="11">
        <v>0</v>
      </c>
      <c r="AD61" s="9" t="s">
        <v>50</v>
      </c>
      <c r="AE61" s="11">
        <v>0</v>
      </c>
      <c r="AF61" s="9">
        <v>0</v>
      </c>
      <c r="AG61" s="9" t="s">
        <v>50</v>
      </c>
      <c r="AH61" s="11">
        <v>0</v>
      </c>
      <c r="AI61" s="11">
        <v>0</v>
      </c>
      <c r="AJ61" s="9" t="s">
        <v>50</v>
      </c>
      <c r="AK61" s="11">
        <v>0</v>
      </c>
      <c r="AL61" s="11">
        <v>0</v>
      </c>
      <c r="AM61" s="10" t="s">
        <v>53</v>
      </c>
      <c r="AN61" s="9" t="s">
        <v>53</v>
      </c>
      <c r="AO61" s="10" t="s">
        <v>53</v>
      </c>
      <c r="AP61" s="9" t="s">
        <v>53</v>
      </c>
    </row>
    <row r="62" spans="1:42" x14ac:dyDescent="0.25">
      <c r="A62" s="9" t="s">
        <v>199</v>
      </c>
      <c r="B62" s="10" t="s">
        <v>142</v>
      </c>
      <c r="C62" s="9" t="s">
        <v>47</v>
      </c>
      <c r="D62" s="9" t="s">
        <v>704</v>
      </c>
      <c r="E62" s="9" t="s">
        <v>130</v>
      </c>
      <c r="F62" s="9" t="s">
        <v>775</v>
      </c>
      <c r="G62" s="9" t="s">
        <v>51</v>
      </c>
      <c r="H62" s="9" t="s">
        <v>228</v>
      </c>
      <c r="I62" s="11" t="s">
        <v>53</v>
      </c>
      <c r="J62" s="11" t="s">
        <v>53</v>
      </c>
      <c r="K62" s="11" t="s">
        <v>53</v>
      </c>
      <c r="L62" s="11" t="s">
        <v>53</v>
      </c>
      <c r="M62" s="11">
        <v>0</v>
      </c>
      <c r="N62" s="9" t="s">
        <v>53</v>
      </c>
      <c r="O62" s="9" t="s">
        <v>54</v>
      </c>
      <c r="P62" s="9" t="s">
        <v>53</v>
      </c>
      <c r="Q62" s="11">
        <f t="shared" si="1"/>
        <v>4790123.751600001</v>
      </c>
      <c r="R62" s="11">
        <v>0</v>
      </c>
      <c r="S62" s="11">
        <v>4566839.1100000013</v>
      </c>
      <c r="T62" s="11">
        <v>0</v>
      </c>
      <c r="U62" s="9" t="s">
        <v>50</v>
      </c>
      <c r="V62" s="11">
        <v>0</v>
      </c>
      <c r="W62" s="11">
        <v>192486.76</v>
      </c>
      <c r="X62" s="9" t="s">
        <v>50</v>
      </c>
      <c r="Y62" s="11">
        <v>30797.881600000001</v>
      </c>
      <c r="Z62" s="11">
        <v>0</v>
      </c>
      <c r="AA62" s="9" t="s">
        <v>50</v>
      </c>
      <c r="AB62" s="11">
        <v>0</v>
      </c>
      <c r="AC62" s="11">
        <v>0</v>
      </c>
      <c r="AD62" s="9" t="s">
        <v>50</v>
      </c>
      <c r="AE62" s="11">
        <v>0</v>
      </c>
      <c r="AF62" s="9">
        <v>0</v>
      </c>
      <c r="AG62" s="9" t="s">
        <v>50</v>
      </c>
      <c r="AH62" s="11">
        <v>0</v>
      </c>
      <c r="AI62" s="11">
        <v>0</v>
      </c>
      <c r="AJ62" s="9" t="s">
        <v>50</v>
      </c>
      <c r="AK62" s="11">
        <v>0</v>
      </c>
      <c r="AL62" s="11">
        <v>0</v>
      </c>
      <c r="AM62" s="10" t="s">
        <v>53</v>
      </c>
      <c r="AN62" s="9" t="s">
        <v>53</v>
      </c>
      <c r="AO62" s="10" t="s">
        <v>53</v>
      </c>
      <c r="AP62" s="9" t="s">
        <v>53</v>
      </c>
    </row>
    <row r="63" spans="1:42" x14ac:dyDescent="0.25">
      <c r="A63" s="9" t="s">
        <v>201</v>
      </c>
      <c r="B63" s="10" t="s">
        <v>142</v>
      </c>
      <c r="C63" s="9" t="s">
        <v>47</v>
      </c>
      <c r="D63" s="9" t="s">
        <v>704</v>
      </c>
      <c r="E63" s="9" t="s">
        <v>130</v>
      </c>
      <c r="F63" s="9" t="s">
        <v>775</v>
      </c>
      <c r="G63" s="9" t="s">
        <v>51</v>
      </c>
      <c r="H63" s="9" t="s">
        <v>230</v>
      </c>
      <c r="I63" s="11" t="s">
        <v>53</v>
      </c>
      <c r="J63" s="11" t="s">
        <v>53</v>
      </c>
      <c r="K63" s="11" t="s">
        <v>53</v>
      </c>
      <c r="L63" s="11" t="s">
        <v>53</v>
      </c>
      <c r="M63" s="11">
        <v>0</v>
      </c>
      <c r="N63" s="9" t="s">
        <v>53</v>
      </c>
      <c r="O63" s="9" t="s">
        <v>54</v>
      </c>
      <c r="P63" s="9" t="s">
        <v>53</v>
      </c>
      <c r="Q63" s="11">
        <f t="shared" si="1"/>
        <v>25357705.135399997</v>
      </c>
      <c r="R63" s="11">
        <v>0</v>
      </c>
      <c r="S63" s="11">
        <v>24777118.244999997</v>
      </c>
      <c r="T63" s="11">
        <v>0</v>
      </c>
      <c r="U63" s="9" t="s">
        <v>50</v>
      </c>
      <c r="V63" s="11">
        <v>0</v>
      </c>
      <c r="W63" s="11">
        <v>500505.94</v>
      </c>
      <c r="X63" s="9" t="s">
        <v>50</v>
      </c>
      <c r="Y63" s="11">
        <v>80080.950400000002</v>
      </c>
      <c r="Z63" s="11">
        <v>0</v>
      </c>
      <c r="AA63" s="9" t="s">
        <v>50</v>
      </c>
      <c r="AB63" s="11">
        <v>0</v>
      </c>
      <c r="AC63" s="11">
        <v>0</v>
      </c>
      <c r="AD63" s="9" t="s">
        <v>50</v>
      </c>
      <c r="AE63" s="11">
        <v>0</v>
      </c>
      <c r="AF63" s="9">
        <v>0</v>
      </c>
      <c r="AG63" s="9" t="s">
        <v>50</v>
      </c>
      <c r="AH63" s="11">
        <v>0</v>
      </c>
      <c r="AI63" s="11">
        <v>0</v>
      </c>
      <c r="AJ63" s="9" t="s">
        <v>50</v>
      </c>
      <c r="AK63" s="11">
        <v>0</v>
      </c>
      <c r="AL63" s="11">
        <v>0</v>
      </c>
      <c r="AM63" s="10" t="s">
        <v>53</v>
      </c>
      <c r="AN63" s="9" t="s">
        <v>53</v>
      </c>
      <c r="AO63" s="10" t="s">
        <v>53</v>
      </c>
      <c r="AP63" s="9" t="s">
        <v>53</v>
      </c>
    </row>
    <row r="64" spans="1:42" x14ac:dyDescent="0.25">
      <c r="A64" s="9" t="s">
        <v>205</v>
      </c>
      <c r="B64" s="10" t="s">
        <v>142</v>
      </c>
      <c r="C64" s="9" t="s">
        <v>47</v>
      </c>
      <c r="D64" s="9" t="s">
        <v>704</v>
      </c>
      <c r="E64" s="9" t="s">
        <v>130</v>
      </c>
      <c r="F64" s="9" t="s">
        <v>775</v>
      </c>
      <c r="G64" s="9" t="s">
        <v>51</v>
      </c>
      <c r="H64" s="9" t="s">
        <v>232</v>
      </c>
      <c r="I64" s="11" t="s">
        <v>53</v>
      </c>
      <c r="J64" s="11" t="s">
        <v>53</v>
      </c>
      <c r="K64" s="11" t="s">
        <v>53</v>
      </c>
      <c r="L64" s="11" t="s">
        <v>53</v>
      </c>
      <c r="M64" s="11">
        <v>0</v>
      </c>
      <c r="N64" s="9" t="s">
        <v>53</v>
      </c>
      <c r="O64" s="9" t="s">
        <v>54</v>
      </c>
      <c r="P64" s="9" t="s">
        <v>53</v>
      </c>
      <c r="Q64" s="11">
        <f t="shared" si="1"/>
        <v>20714365.076199997</v>
      </c>
      <c r="R64" s="11">
        <v>0</v>
      </c>
      <c r="S64" s="11">
        <v>20030995.237399999</v>
      </c>
      <c r="T64" s="11">
        <v>0</v>
      </c>
      <c r="U64" s="9" t="s">
        <v>50</v>
      </c>
      <c r="V64" s="11">
        <v>0</v>
      </c>
      <c r="W64" s="11">
        <v>589111.93000000005</v>
      </c>
      <c r="X64" s="9" t="s">
        <v>50</v>
      </c>
      <c r="Y64" s="11">
        <v>94257.90879999999</v>
      </c>
      <c r="Z64" s="11">
        <v>0</v>
      </c>
      <c r="AA64" s="9" t="s">
        <v>50</v>
      </c>
      <c r="AB64" s="11">
        <v>0</v>
      </c>
      <c r="AC64" s="11">
        <v>0</v>
      </c>
      <c r="AD64" s="9" t="s">
        <v>50</v>
      </c>
      <c r="AE64" s="11">
        <v>0</v>
      </c>
      <c r="AF64" s="9">
        <v>0</v>
      </c>
      <c r="AG64" s="9" t="s">
        <v>50</v>
      </c>
      <c r="AH64" s="11">
        <v>0</v>
      </c>
      <c r="AI64" s="11">
        <v>0</v>
      </c>
      <c r="AJ64" s="9" t="s">
        <v>50</v>
      </c>
      <c r="AK64" s="11">
        <v>0</v>
      </c>
      <c r="AL64" s="11">
        <v>0</v>
      </c>
      <c r="AM64" s="10" t="s">
        <v>53</v>
      </c>
      <c r="AN64" s="9" t="s">
        <v>53</v>
      </c>
      <c r="AO64" s="10" t="s">
        <v>53</v>
      </c>
      <c r="AP64" s="9" t="s">
        <v>53</v>
      </c>
    </row>
    <row r="65" spans="1:42" x14ac:dyDescent="0.25">
      <c r="A65" s="9" t="s">
        <v>207</v>
      </c>
      <c r="B65" s="10" t="s">
        <v>142</v>
      </c>
      <c r="C65" s="9" t="s">
        <v>47</v>
      </c>
      <c r="D65" s="9" t="s">
        <v>704</v>
      </c>
      <c r="E65" s="9" t="s">
        <v>130</v>
      </c>
      <c r="F65" s="9" t="s">
        <v>775</v>
      </c>
      <c r="G65" s="9" t="s">
        <v>57</v>
      </c>
      <c r="H65" s="9" t="s">
        <v>53</v>
      </c>
      <c r="I65" s="11" t="s">
        <v>238</v>
      </c>
      <c r="J65" s="11" t="s">
        <v>53</v>
      </c>
      <c r="K65" s="11" t="s">
        <v>239</v>
      </c>
      <c r="L65" s="11" t="s">
        <v>240</v>
      </c>
      <c r="M65" s="11">
        <v>21111.7</v>
      </c>
      <c r="N65" s="9" t="s">
        <v>61</v>
      </c>
      <c r="O65" s="9" t="s">
        <v>241</v>
      </c>
      <c r="P65" s="9" t="s">
        <v>242</v>
      </c>
      <c r="Q65" s="11">
        <f t="shared" si="1"/>
        <v>-756594.08499999996</v>
      </c>
      <c r="R65" s="11">
        <v>0</v>
      </c>
      <c r="S65" s="11">
        <v>-756594.08499999996</v>
      </c>
      <c r="T65" s="11">
        <v>0</v>
      </c>
      <c r="U65" s="9" t="s">
        <v>50</v>
      </c>
      <c r="V65" s="11">
        <v>0</v>
      </c>
      <c r="W65" s="11">
        <v>0</v>
      </c>
      <c r="X65" s="9" t="s">
        <v>50</v>
      </c>
      <c r="Y65" s="11">
        <v>0</v>
      </c>
      <c r="Z65" s="11">
        <v>0</v>
      </c>
      <c r="AA65" s="9" t="s">
        <v>50</v>
      </c>
      <c r="AB65" s="11">
        <v>0</v>
      </c>
      <c r="AC65" s="11">
        <v>0</v>
      </c>
      <c r="AD65" s="9" t="s">
        <v>50</v>
      </c>
      <c r="AE65" s="11">
        <v>0</v>
      </c>
      <c r="AF65" s="9">
        <v>0</v>
      </c>
      <c r="AG65" s="9" t="s">
        <v>50</v>
      </c>
      <c r="AH65" s="11">
        <v>0</v>
      </c>
      <c r="AI65" s="11">
        <v>0</v>
      </c>
      <c r="AJ65" s="9" t="s">
        <v>50</v>
      </c>
      <c r="AK65" s="11">
        <v>0</v>
      </c>
      <c r="AL65" s="11">
        <v>0</v>
      </c>
      <c r="AM65" s="10" t="s">
        <v>53</v>
      </c>
      <c r="AN65" s="9" t="s">
        <v>53</v>
      </c>
      <c r="AO65" s="10" t="s">
        <v>53</v>
      </c>
      <c r="AP65" s="9" t="s">
        <v>53</v>
      </c>
    </row>
    <row r="66" spans="1:42" x14ac:dyDescent="0.25">
      <c r="A66" s="9" t="s">
        <v>212</v>
      </c>
      <c r="B66" s="10" t="s">
        <v>142</v>
      </c>
      <c r="C66" s="9" t="s">
        <v>47</v>
      </c>
      <c r="D66" s="9" t="s">
        <v>121</v>
      </c>
      <c r="E66" s="9" t="s">
        <v>122</v>
      </c>
      <c r="F66" s="9" t="s">
        <v>761</v>
      </c>
      <c r="G66" s="9" t="s">
        <v>51</v>
      </c>
      <c r="H66" s="9" t="s">
        <v>224</v>
      </c>
      <c r="I66" s="11" t="s">
        <v>53</v>
      </c>
      <c r="J66" s="11" t="s">
        <v>53</v>
      </c>
      <c r="K66" s="11" t="s">
        <v>53</v>
      </c>
      <c r="L66" s="11" t="s">
        <v>53</v>
      </c>
      <c r="M66" s="11">
        <v>0</v>
      </c>
      <c r="N66" s="9" t="s">
        <v>53</v>
      </c>
      <c r="O66" s="9" t="s">
        <v>54</v>
      </c>
      <c r="P66" s="9" t="s">
        <v>53</v>
      </c>
      <c r="Q66" s="11">
        <f t="shared" si="1"/>
        <v>1573544.0579999997</v>
      </c>
      <c r="R66" s="11">
        <v>0</v>
      </c>
      <c r="S66" s="11">
        <v>560445.23999999976</v>
      </c>
      <c r="T66" s="11">
        <v>0</v>
      </c>
      <c r="U66" s="9" t="s">
        <v>50</v>
      </c>
      <c r="V66" s="11">
        <v>0</v>
      </c>
      <c r="W66" s="11">
        <v>873361.05</v>
      </c>
      <c r="X66" s="9" t="s">
        <v>55</v>
      </c>
      <c r="Y66" s="11">
        <v>139737.76800000001</v>
      </c>
      <c r="Z66" s="11">
        <v>0</v>
      </c>
      <c r="AA66" s="9" t="s">
        <v>50</v>
      </c>
      <c r="AB66" s="11">
        <v>0</v>
      </c>
      <c r="AC66" s="11">
        <v>0</v>
      </c>
      <c r="AD66" s="9" t="s">
        <v>50</v>
      </c>
      <c r="AE66" s="11">
        <v>0</v>
      </c>
      <c r="AF66" s="9">
        <v>0</v>
      </c>
      <c r="AG66" s="9" t="s">
        <v>50</v>
      </c>
      <c r="AH66" s="11">
        <v>0</v>
      </c>
      <c r="AI66" s="11">
        <v>0</v>
      </c>
      <c r="AJ66" s="9" t="s">
        <v>50</v>
      </c>
      <c r="AK66" s="11">
        <v>0</v>
      </c>
      <c r="AL66" s="11">
        <v>0</v>
      </c>
      <c r="AM66" s="10" t="s">
        <v>53</v>
      </c>
      <c r="AN66" s="9" t="s">
        <v>53</v>
      </c>
      <c r="AO66" s="10" t="s">
        <v>53</v>
      </c>
      <c r="AP66" s="9" t="s">
        <v>53</v>
      </c>
    </row>
    <row r="67" spans="1:42" x14ac:dyDescent="0.25">
      <c r="A67" s="9" t="s">
        <v>217</v>
      </c>
      <c r="B67" s="10" t="s">
        <v>142</v>
      </c>
      <c r="C67" s="9" t="s">
        <v>47</v>
      </c>
      <c r="D67" s="9" t="s">
        <v>125</v>
      </c>
      <c r="E67" s="9" t="s">
        <v>126</v>
      </c>
      <c r="F67" s="9" t="s">
        <v>768</v>
      </c>
      <c r="G67" s="9" t="s">
        <v>51</v>
      </c>
      <c r="H67" s="9" t="s">
        <v>226</v>
      </c>
      <c r="I67" s="11" t="s">
        <v>53</v>
      </c>
      <c r="J67" s="11" t="s">
        <v>53</v>
      </c>
      <c r="K67" s="11" t="s">
        <v>53</v>
      </c>
      <c r="L67" s="11" t="s">
        <v>53</v>
      </c>
      <c r="M67" s="11">
        <v>0</v>
      </c>
      <c r="N67" s="9" t="s">
        <v>53</v>
      </c>
      <c r="O67" s="9" t="s">
        <v>54</v>
      </c>
      <c r="P67" s="9" t="s">
        <v>53</v>
      </c>
      <c r="Q67" s="11">
        <f t="shared" si="1"/>
        <v>29266686.339494001</v>
      </c>
      <c r="R67" s="11">
        <v>0</v>
      </c>
      <c r="S67" s="11">
        <v>25060165.079400003</v>
      </c>
      <c r="T67" s="11">
        <v>0</v>
      </c>
      <c r="U67" s="9" t="s">
        <v>50</v>
      </c>
      <c r="V67" s="11">
        <v>0</v>
      </c>
      <c r="W67" s="11">
        <v>3626311.4310939997</v>
      </c>
      <c r="X67" s="9" t="s">
        <v>55</v>
      </c>
      <c r="Y67" s="11">
        <v>580209.82899999991</v>
      </c>
      <c r="Z67" s="11">
        <v>0</v>
      </c>
      <c r="AA67" s="9" t="s">
        <v>50</v>
      </c>
      <c r="AB67" s="11">
        <v>0</v>
      </c>
      <c r="AC67" s="11">
        <v>0</v>
      </c>
      <c r="AD67" s="9" t="s">
        <v>50</v>
      </c>
      <c r="AE67" s="11">
        <v>0</v>
      </c>
      <c r="AF67" s="9">
        <v>0</v>
      </c>
      <c r="AG67" s="9" t="s">
        <v>50</v>
      </c>
      <c r="AH67" s="11">
        <v>0</v>
      </c>
      <c r="AI67" s="11">
        <v>0</v>
      </c>
      <c r="AJ67" s="9" t="s">
        <v>50</v>
      </c>
      <c r="AK67" s="11">
        <v>0</v>
      </c>
      <c r="AL67" s="11">
        <v>0</v>
      </c>
      <c r="AM67" s="10" t="s">
        <v>53</v>
      </c>
      <c r="AN67" s="9" t="s">
        <v>53</v>
      </c>
      <c r="AO67" s="10" t="s">
        <v>53</v>
      </c>
      <c r="AP67" s="9" t="s">
        <v>53</v>
      </c>
    </row>
    <row r="68" spans="1:42" x14ac:dyDescent="0.25">
      <c r="A68" s="9" t="s">
        <v>219</v>
      </c>
      <c r="B68" s="10" t="s">
        <v>248</v>
      </c>
      <c r="C68" s="9" t="s">
        <v>47</v>
      </c>
      <c r="D68" s="9" t="s">
        <v>48</v>
      </c>
      <c r="E68" s="9" t="s">
        <v>49</v>
      </c>
      <c r="F68" s="9" t="s">
        <v>707</v>
      </c>
      <c r="G68" s="9" t="s">
        <v>51</v>
      </c>
      <c r="H68" s="9" t="s">
        <v>249</v>
      </c>
      <c r="I68" s="11" t="s">
        <v>53</v>
      </c>
      <c r="J68" s="11" t="s">
        <v>53</v>
      </c>
      <c r="K68" s="11" t="s">
        <v>53</v>
      </c>
      <c r="L68" s="11" t="s">
        <v>53</v>
      </c>
      <c r="M68" s="11">
        <v>0</v>
      </c>
      <c r="N68" s="9" t="s">
        <v>53</v>
      </c>
      <c r="O68" s="9" t="s">
        <v>54</v>
      </c>
      <c r="P68" s="9" t="s">
        <v>53</v>
      </c>
      <c r="Q68" s="11">
        <f t="shared" si="1"/>
        <v>51975720.252900004</v>
      </c>
      <c r="R68" s="11">
        <v>0</v>
      </c>
      <c r="S68" s="11">
        <v>41369640.090000004</v>
      </c>
      <c r="T68" s="11">
        <v>0</v>
      </c>
      <c r="U68" s="9" t="s">
        <v>50</v>
      </c>
      <c r="V68" s="11">
        <v>0</v>
      </c>
      <c r="W68" s="11">
        <v>9143172.5544000007</v>
      </c>
      <c r="X68" s="9" t="s">
        <v>50</v>
      </c>
      <c r="Y68" s="11">
        <v>1462907.6085000001</v>
      </c>
      <c r="Z68" s="11">
        <v>0</v>
      </c>
      <c r="AA68" s="9" t="s">
        <v>50</v>
      </c>
      <c r="AB68" s="11">
        <v>0</v>
      </c>
      <c r="AC68" s="11">
        <v>0</v>
      </c>
      <c r="AD68" s="9" t="s">
        <v>50</v>
      </c>
      <c r="AE68" s="11">
        <v>0</v>
      </c>
      <c r="AF68" s="9">
        <v>0</v>
      </c>
      <c r="AG68" s="9" t="s">
        <v>50</v>
      </c>
      <c r="AH68" s="11">
        <v>0</v>
      </c>
      <c r="AI68" s="11">
        <v>0</v>
      </c>
      <c r="AJ68" s="9" t="s">
        <v>50</v>
      </c>
      <c r="AK68" s="11">
        <v>0</v>
      </c>
      <c r="AL68" s="11">
        <v>0</v>
      </c>
      <c r="AM68" s="10" t="s">
        <v>53</v>
      </c>
      <c r="AN68" s="9" t="s">
        <v>53</v>
      </c>
      <c r="AO68" s="10" t="s">
        <v>53</v>
      </c>
      <c r="AP68" s="9" t="s">
        <v>53</v>
      </c>
    </row>
    <row r="69" spans="1:42" x14ac:dyDescent="0.25">
      <c r="A69" s="9" t="s">
        <v>223</v>
      </c>
      <c r="B69" s="10" t="s">
        <v>248</v>
      </c>
      <c r="C69" s="9" t="s">
        <v>47</v>
      </c>
      <c r="D69" s="9" t="s">
        <v>65</v>
      </c>
      <c r="E69" s="9" t="s">
        <v>796</v>
      </c>
      <c r="F69" s="9" t="s">
        <v>946</v>
      </c>
      <c r="G69" s="9" t="s">
        <v>51</v>
      </c>
      <c r="H69" s="9" t="s">
        <v>1225</v>
      </c>
      <c r="I69" s="11" t="s">
        <v>53</v>
      </c>
      <c r="J69" s="11" t="s">
        <v>53</v>
      </c>
      <c r="K69" s="11" t="s">
        <v>53</v>
      </c>
      <c r="L69" s="11" t="s">
        <v>53</v>
      </c>
      <c r="M69" s="11">
        <v>0</v>
      </c>
      <c r="N69" s="9" t="s">
        <v>53</v>
      </c>
      <c r="O69" s="9" t="s">
        <v>54</v>
      </c>
      <c r="P69" s="9" t="s">
        <v>53</v>
      </c>
      <c r="Q69" s="11">
        <f>SUM(S69:X69)</f>
        <v>25084224.670000002</v>
      </c>
      <c r="R69" s="11">
        <v>0</v>
      </c>
      <c r="S69" s="11">
        <f>25294344.67-210120</f>
        <v>25084224.670000002</v>
      </c>
      <c r="T69" s="11">
        <v>0</v>
      </c>
      <c r="U69" s="9" t="s">
        <v>50</v>
      </c>
      <c r="V69" s="11">
        <v>0</v>
      </c>
      <c r="W69" s="11"/>
      <c r="X69" s="9" t="s">
        <v>50</v>
      </c>
      <c r="Y69" s="11"/>
      <c r="Z69" s="11">
        <v>0</v>
      </c>
      <c r="AA69" s="9" t="s">
        <v>50</v>
      </c>
      <c r="AB69" s="11">
        <v>0</v>
      </c>
      <c r="AC69" s="11">
        <v>0</v>
      </c>
      <c r="AD69" s="9" t="s">
        <v>50</v>
      </c>
      <c r="AE69" s="11">
        <v>0</v>
      </c>
      <c r="AF69" s="9">
        <v>0</v>
      </c>
      <c r="AG69" s="9" t="s">
        <v>50</v>
      </c>
      <c r="AH69" s="11">
        <v>0</v>
      </c>
      <c r="AI69" s="11">
        <v>0</v>
      </c>
      <c r="AJ69" s="9" t="s">
        <v>50</v>
      </c>
      <c r="AK69" s="11">
        <v>0</v>
      </c>
      <c r="AL69" s="11">
        <v>0</v>
      </c>
      <c r="AM69" s="10" t="s">
        <v>53</v>
      </c>
      <c r="AN69" s="9" t="s">
        <v>53</v>
      </c>
      <c r="AO69" s="10" t="s">
        <v>53</v>
      </c>
      <c r="AP69" s="9" t="s">
        <v>53</v>
      </c>
    </row>
    <row r="70" spans="1:42" x14ac:dyDescent="0.25">
      <c r="A70" s="9" t="s">
        <v>225</v>
      </c>
      <c r="B70" s="10" t="s">
        <v>248</v>
      </c>
      <c r="C70" s="9" t="s">
        <v>47</v>
      </c>
      <c r="D70" s="9" t="s">
        <v>65</v>
      </c>
      <c r="E70" s="9" t="s">
        <v>66</v>
      </c>
      <c r="F70" s="9" t="s">
        <v>714</v>
      </c>
      <c r="G70" s="9" t="s">
        <v>51</v>
      </c>
      <c r="H70" s="9" t="s">
        <v>251</v>
      </c>
      <c r="I70" s="11" t="s">
        <v>53</v>
      </c>
      <c r="J70" s="11" t="s">
        <v>53</v>
      </c>
      <c r="K70" s="11" t="s">
        <v>53</v>
      </c>
      <c r="L70" s="11" t="s">
        <v>53</v>
      </c>
      <c r="M70" s="11">
        <v>0</v>
      </c>
      <c r="N70" s="9" t="s">
        <v>53</v>
      </c>
      <c r="O70" s="9" t="s">
        <v>54</v>
      </c>
      <c r="P70" s="9" t="s">
        <v>53</v>
      </c>
      <c r="Q70" s="11">
        <f t="shared" ref="Q70:Q101" si="2">SUM(S70:AL70)</f>
        <v>75234322.29820019</v>
      </c>
      <c r="R70" s="11">
        <v>0</v>
      </c>
      <c r="S70" s="11">
        <v>59068328.979999997</v>
      </c>
      <c r="T70" s="11">
        <v>0</v>
      </c>
      <c r="U70" s="9" t="s">
        <v>50</v>
      </c>
      <c r="V70" s="11">
        <v>0</v>
      </c>
      <c r="W70" s="11">
        <v>13936201.136300169</v>
      </c>
      <c r="X70" s="9" t="s">
        <v>55</v>
      </c>
      <c r="Y70" s="11">
        <v>2229792.18190003</v>
      </c>
      <c r="Z70" s="11">
        <v>0</v>
      </c>
      <c r="AA70" s="9" t="s">
        <v>50</v>
      </c>
      <c r="AB70" s="11">
        <v>0</v>
      </c>
      <c r="AC70" s="11">
        <v>0</v>
      </c>
      <c r="AD70" s="9" t="s">
        <v>50</v>
      </c>
      <c r="AE70" s="11">
        <v>0</v>
      </c>
      <c r="AF70" s="9">
        <v>0</v>
      </c>
      <c r="AG70" s="9" t="s">
        <v>50</v>
      </c>
      <c r="AH70" s="11">
        <v>0</v>
      </c>
      <c r="AI70" s="11">
        <v>0</v>
      </c>
      <c r="AJ70" s="9" t="s">
        <v>50</v>
      </c>
      <c r="AK70" s="11">
        <v>0</v>
      </c>
      <c r="AL70" s="11">
        <v>0</v>
      </c>
      <c r="AM70" s="10" t="s">
        <v>53</v>
      </c>
      <c r="AN70" s="9" t="s">
        <v>53</v>
      </c>
      <c r="AO70" s="10" t="s">
        <v>53</v>
      </c>
      <c r="AP70" s="9" t="s">
        <v>53</v>
      </c>
    </row>
    <row r="71" spans="1:42" x14ac:dyDescent="0.25">
      <c r="A71" s="9" t="s">
        <v>227</v>
      </c>
      <c r="B71" s="10" t="s">
        <v>248</v>
      </c>
      <c r="C71" s="9" t="s">
        <v>129</v>
      </c>
      <c r="D71" s="9" t="s">
        <v>65</v>
      </c>
      <c r="E71" s="9" t="s">
        <v>133</v>
      </c>
      <c r="F71" s="9" t="s">
        <v>785</v>
      </c>
      <c r="G71" s="9" t="s">
        <v>51</v>
      </c>
      <c r="H71" s="9" t="s">
        <v>327</v>
      </c>
      <c r="I71" s="11" t="s">
        <v>53</v>
      </c>
      <c r="J71" s="11" t="s">
        <v>53</v>
      </c>
      <c r="K71" s="11" t="s">
        <v>53</v>
      </c>
      <c r="L71" s="11" t="s">
        <v>53</v>
      </c>
      <c r="M71" s="11">
        <v>0</v>
      </c>
      <c r="N71" s="9" t="s">
        <v>53</v>
      </c>
      <c r="O71" s="9" t="s">
        <v>54</v>
      </c>
      <c r="P71" s="9" t="s">
        <v>53</v>
      </c>
      <c r="Q71" s="11">
        <f t="shared" si="2"/>
        <v>10913910.707200002</v>
      </c>
      <c r="R71" s="11">
        <v>0</v>
      </c>
      <c r="S71" s="11">
        <v>10823256.800000003</v>
      </c>
      <c r="T71" s="11">
        <v>0</v>
      </c>
      <c r="U71" s="9" t="s">
        <v>50</v>
      </c>
      <c r="V71" s="11">
        <v>0</v>
      </c>
      <c r="W71" s="11">
        <v>78149.919999999998</v>
      </c>
      <c r="X71" s="9" t="s">
        <v>50</v>
      </c>
      <c r="Y71" s="11">
        <v>12503.9872</v>
      </c>
      <c r="Z71" s="11">
        <v>0</v>
      </c>
      <c r="AA71" s="9" t="s">
        <v>50</v>
      </c>
      <c r="AB71" s="11">
        <v>0</v>
      </c>
      <c r="AC71" s="11">
        <v>0</v>
      </c>
      <c r="AD71" s="9" t="s">
        <v>50</v>
      </c>
      <c r="AE71" s="11">
        <v>0</v>
      </c>
      <c r="AF71" s="9">
        <v>0</v>
      </c>
      <c r="AG71" s="9" t="s">
        <v>50</v>
      </c>
      <c r="AH71" s="11">
        <v>0</v>
      </c>
      <c r="AI71" s="11">
        <v>0</v>
      </c>
      <c r="AJ71" s="9" t="s">
        <v>50</v>
      </c>
      <c r="AK71" s="11">
        <v>0</v>
      </c>
      <c r="AL71" s="11">
        <v>0</v>
      </c>
      <c r="AM71" s="10" t="s">
        <v>53</v>
      </c>
      <c r="AN71" s="9" t="s">
        <v>53</v>
      </c>
      <c r="AO71" s="10" t="s">
        <v>53</v>
      </c>
      <c r="AP71" s="9" t="s">
        <v>53</v>
      </c>
    </row>
    <row r="72" spans="1:42" x14ac:dyDescent="0.25">
      <c r="A72" s="9" t="s">
        <v>229</v>
      </c>
      <c r="B72" s="10" t="s">
        <v>248</v>
      </c>
      <c r="C72" s="9" t="s">
        <v>129</v>
      </c>
      <c r="D72" s="9" t="s">
        <v>65</v>
      </c>
      <c r="E72" s="9" t="s">
        <v>133</v>
      </c>
      <c r="F72" s="9" t="s">
        <v>785</v>
      </c>
      <c r="G72" s="9" t="s">
        <v>51</v>
      </c>
      <c r="H72" s="9" t="s">
        <v>329</v>
      </c>
      <c r="I72" s="11" t="s">
        <v>53</v>
      </c>
      <c r="J72" s="11" t="s">
        <v>53</v>
      </c>
      <c r="K72" s="11" t="s">
        <v>53</v>
      </c>
      <c r="L72" s="11" t="s">
        <v>53</v>
      </c>
      <c r="M72" s="11">
        <v>0</v>
      </c>
      <c r="N72" s="9" t="s">
        <v>53</v>
      </c>
      <c r="O72" s="9" t="s">
        <v>330</v>
      </c>
      <c r="P72" s="9" t="s">
        <v>331</v>
      </c>
      <c r="Q72" s="11">
        <f t="shared" si="2"/>
        <v>124020</v>
      </c>
      <c r="R72" s="11">
        <v>0</v>
      </c>
      <c r="S72" s="11">
        <v>124020</v>
      </c>
      <c r="T72" s="11">
        <v>0</v>
      </c>
      <c r="U72" s="9" t="s">
        <v>50</v>
      </c>
      <c r="V72" s="11">
        <v>0</v>
      </c>
      <c r="W72" s="11">
        <v>0</v>
      </c>
      <c r="X72" s="9" t="s">
        <v>50</v>
      </c>
      <c r="Y72" s="11">
        <v>0</v>
      </c>
      <c r="Z72" s="11">
        <v>0</v>
      </c>
      <c r="AA72" s="9" t="s">
        <v>50</v>
      </c>
      <c r="AB72" s="11">
        <v>0</v>
      </c>
      <c r="AC72" s="11">
        <v>0</v>
      </c>
      <c r="AD72" s="9" t="s">
        <v>50</v>
      </c>
      <c r="AE72" s="11">
        <v>0</v>
      </c>
      <c r="AF72" s="9">
        <v>0</v>
      </c>
      <c r="AG72" s="9" t="s">
        <v>50</v>
      </c>
      <c r="AH72" s="11">
        <v>0</v>
      </c>
      <c r="AI72" s="11">
        <v>0</v>
      </c>
      <c r="AJ72" s="9" t="s">
        <v>50</v>
      </c>
      <c r="AK72" s="11">
        <v>0</v>
      </c>
      <c r="AL72" s="11">
        <v>0</v>
      </c>
      <c r="AM72" s="10" t="s">
        <v>53</v>
      </c>
      <c r="AN72" s="9" t="s">
        <v>53</v>
      </c>
      <c r="AO72" s="10" t="s">
        <v>53</v>
      </c>
      <c r="AP72" s="9" t="s">
        <v>53</v>
      </c>
    </row>
    <row r="73" spans="1:42" x14ac:dyDescent="0.25">
      <c r="A73" s="9" t="s">
        <v>231</v>
      </c>
      <c r="B73" s="10" t="s">
        <v>248</v>
      </c>
      <c r="C73" s="9" t="s">
        <v>129</v>
      </c>
      <c r="D73" s="9" t="s">
        <v>65</v>
      </c>
      <c r="E73" s="9" t="s">
        <v>133</v>
      </c>
      <c r="F73" s="9" t="s">
        <v>785</v>
      </c>
      <c r="G73" s="9" t="s">
        <v>51</v>
      </c>
      <c r="H73" s="9" t="s">
        <v>333</v>
      </c>
      <c r="I73" s="11" t="s">
        <v>53</v>
      </c>
      <c r="J73" s="11" t="s">
        <v>53</v>
      </c>
      <c r="K73" s="11" t="s">
        <v>53</v>
      </c>
      <c r="L73" s="11" t="s">
        <v>53</v>
      </c>
      <c r="M73" s="11">
        <v>0</v>
      </c>
      <c r="N73" s="9" t="s">
        <v>53</v>
      </c>
      <c r="O73" s="9" t="s">
        <v>54</v>
      </c>
      <c r="P73" s="9" t="s">
        <v>53</v>
      </c>
      <c r="Q73" s="11">
        <f t="shared" si="2"/>
        <v>6255856.0449999999</v>
      </c>
      <c r="R73" s="11">
        <v>0</v>
      </c>
      <c r="S73" s="11">
        <v>6237180.0449999999</v>
      </c>
      <c r="T73" s="11">
        <v>0</v>
      </c>
      <c r="U73" s="9" t="s">
        <v>50</v>
      </c>
      <c r="V73" s="11">
        <v>0</v>
      </c>
      <c r="W73" s="11">
        <v>16100</v>
      </c>
      <c r="X73" s="9" t="s">
        <v>50</v>
      </c>
      <c r="Y73" s="11">
        <v>2576</v>
      </c>
      <c r="Z73" s="11">
        <v>0</v>
      </c>
      <c r="AA73" s="9" t="s">
        <v>50</v>
      </c>
      <c r="AB73" s="11">
        <v>0</v>
      </c>
      <c r="AC73" s="11">
        <v>0</v>
      </c>
      <c r="AD73" s="9" t="s">
        <v>50</v>
      </c>
      <c r="AE73" s="11">
        <v>0</v>
      </c>
      <c r="AF73" s="9">
        <v>0</v>
      </c>
      <c r="AG73" s="9" t="s">
        <v>50</v>
      </c>
      <c r="AH73" s="11">
        <v>0</v>
      </c>
      <c r="AI73" s="11">
        <v>0</v>
      </c>
      <c r="AJ73" s="9" t="s">
        <v>50</v>
      </c>
      <c r="AK73" s="11">
        <v>0</v>
      </c>
      <c r="AL73" s="11">
        <v>0</v>
      </c>
      <c r="AM73" s="10" t="s">
        <v>53</v>
      </c>
      <c r="AN73" s="9" t="s">
        <v>53</v>
      </c>
      <c r="AO73" s="10" t="s">
        <v>53</v>
      </c>
      <c r="AP73" s="9" t="s">
        <v>53</v>
      </c>
    </row>
    <row r="74" spans="1:42" x14ac:dyDescent="0.25">
      <c r="A74" s="9" t="s">
        <v>233</v>
      </c>
      <c r="B74" s="10" t="s">
        <v>248</v>
      </c>
      <c r="C74" s="9" t="s">
        <v>47</v>
      </c>
      <c r="D74" s="9" t="s">
        <v>69</v>
      </c>
      <c r="E74" s="9" t="s">
        <v>70</v>
      </c>
      <c r="F74" s="9" t="s">
        <v>721</v>
      </c>
      <c r="G74" s="9" t="s">
        <v>51</v>
      </c>
      <c r="H74" s="9" t="s">
        <v>253</v>
      </c>
      <c r="I74" s="11" t="s">
        <v>53</v>
      </c>
      <c r="J74" s="11" t="s">
        <v>53</v>
      </c>
      <c r="K74" s="11" t="s">
        <v>53</v>
      </c>
      <c r="L74" s="11" t="s">
        <v>53</v>
      </c>
      <c r="M74" s="11">
        <v>0</v>
      </c>
      <c r="N74" s="9" t="s">
        <v>53</v>
      </c>
      <c r="O74" s="9" t="s">
        <v>54</v>
      </c>
      <c r="P74" s="9" t="s">
        <v>53</v>
      </c>
      <c r="Q74" s="11">
        <f t="shared" si="2"/>
        <v>24613277.916700006</v>
      </c>
      <c r="R74" s="11">
        <v>0</v>
      </c>
      <c r="S74" s="11">
        <v>19963394.361000005</v>
      </c>
      <c r="T74" s="11">
        <v>0</v>
      </c>
      <c r="U74" s="9" t="s">
        <v>50</v>
      </c>
      <c r="V74" s="11">
        <v>0</v>
      </c>
      <c r="W74" s="11">
        <v>4008520.3066999996</v>
      </c>
      <c r="X74" s="9" t="s">
        <v>55</v>
      </c>
      <c r="Y74" s="11">
        <v>641363.24899999995</v>
      </c>
      <c r="Z74" s="11">
        <v>0</v>
      </c>
      <c r="AA74" s="9" t="s">
        <v>50</v>
      </c>
      <c r="AB74" s="11">
        <v>0</v>
      </c>
      <c r="AC74" s="11">
        <v>0</v>
      </c>
      <c r="AD74" s="9" t="s">
        <v>50</v>
      </c>
      <c r="AE74" s="11">
        <v>0</v>
      </c>
      <c r="AF74" s="9">
        <v>0</v>
      </c>
      <c r="AG74" s="9" t="s">
        <v>50</v>
      </c>
      <c r="AH74" s="11">
        <v>0</v>
      </c>
      <c r="AI74" s="11">
        <v>0</v>
      </c>
      <c r="AJ74" s="9" t="s">
        <v>50</v>
      </c>
      <c r="AK74" s="11">
        <v>0</v>
      </c>
      <c r="AL74" s="11">
        <v>0</v>
      </c>
      <c r="AM74" s="10" t="s">
        <v>53</v>
      </c>
      <c r="AN74" s="9" t="s">
        <v>53</v>
      </c>
      <c r="AO74" s="10" t="s">
        <v>53</v>
      </c>
      <c r="AP74" s="9" t="s">
        <v>53</v>
      </c>
    </row>
    <row r="75" spans="1:42" x14ac:dyDescent="0.25">
      <c r="A75" s="9" t="s">
        <v>237</v>
      </c>
      <c r="B75" s="10" t="s">
        <v>248</v>
      </c>
      <c r="C75" s="9" t="s">
        <v>47</v>
      </c>
      <c r="D75" s="9" t="s">
        <v>69</v>
      </c>
      <c r="E75" s="9" t="s">
        <v>70</v>
      </c>
      <c r="F75" s="9" t="s">
        <v>721</v>
      </c>
      <c r="G75" s="9" t="s">
        <v>51</v>
      </c>
      <c r="H75" s="9" t="s">
        <v>255</v>
      </c>
      <c r="I75" s="11" t="s">
        <v>53</v>
      </c>
      <c r="J75" s="11" t="s">
        <v>53</v>
      </c>
      <c r="K75" s="11" t="s">
        <v>53</v>
      </c>
      <c r="L75" s="11" t="s">
        <v>53</v>
      </c>
      <c r="M75" s="11">
        <v>0</v>
      </c>
      <c r="N75" s="9" t="s">
        <v>53</v>
      </c>
      <c r="O75" s="9" t="s">
        <v>256</v>
      </c>
      <c r="P75" s="9" t="s">
        <v>257</v>
      </c>
      <c r="Q75" s="11">
        <f t="shared" si="2"/>
        <v>642527.16559988004</v>
      </c>
      <c r="R75" s="11">
        <v>0</v>
      </c>
      <c r="S75" s="11">
        <v>577774.91000002006</v>
      </c>
      <c r="T75" s="11">
        <v>55820.909999850002</v>
      </c>
      <c r="U75" s="9" t="s">
        <v>55</v>
      </c>
      <c r="V75" s="11">
        <v>8931.3456000099995</v>
      </c>
      <c r="W75" s="11">
        <v>0</v>
      </c>
      <c r="X75" s="9" t="s">
        <v>50</v>
      </c>
      <c r="Y75" s="11">
        <v>0</v>
      </c>
      <c r="Z75" s="11">
        <v>0</v>
      </c>
      <c r="AA75" s="9" t="s">
        <v>50</v>
      </c>
      <c r="AB75" s="11">
        <v>0</v>
      </c>
      <c r="AC75" s="11">
        <v>0</v>
      </c>
      <c r="AD75" s="9" t="s">
        <v>50</v>
      </c>
      <c r="AE75" s="11">
        <v>0</v>
      </c>
      <c r="AF75" s="9">
        <v>0</v>
      </c>
      <c r="AG75" s="9" t="s">
        <v>50</v>
      </c>
      <c r="AH75" s="11">
        <v>0</v>
      </c>
      <c r="AI75" s="11">
        <v>0</v>
      </c>
      <c r="AJ75" s="9" t="s">
        <v>50</v>
      </c>
      <c r="AK75" s="11">
        <v>0</v>
      </c>
      <c r="AL75" s="11">
        <v>0</v>
      </c>
      <c r="AM75" s="10" t="s">
        <v>53</v>
      </c>
      <c r="AN75" s="9" t="s">
        <v>53</v>
      </c>
      <c r="AO75" s="10" t="s">
        <v>53</v>
      </c>
      <c r="AP75" s="9" t="s">
        <v>53</v>
      </c>
    </row>
    <row r="76" spans="1:42" x14ac:dyDescent="0.25">
      <c r="A76" s="9" t="s">
        <v>243</v>
      </c>
      <c r="B76" s="10" t="s">
        <v>248</v>
      </c>
      <c r="C76" s="9" t="s">
        <v>47</v>
      </c>
      <c r="D76" s="9" t="s">
        <v>69</v>
      </c>
      <c r="E76" s="9" t="s">
        <v>70</v>
      </c>
      <c r="F76" s="9" t="s">
        <v>721</v>
      </c>
      <c r="G76" s="9" t="s">
        <v>51</v>
      </c>
      <c r="H76" s="9" t="s">
        <v>259</v>
      </c>
      <c r="I76" s="11" t="s">
        <v>53</v>
      </c>
      <c r="J76" s="11" t="s">
        <v>53</v>
      </c>
      <c r="K76" s="11" t="s">
        <v>53</v>
      </c>
      <c r="L76" s="11" t="s">
        <v>53</v>
      </c>
      <c r="M76" s="11">
        <v>0</v>
      </c>
      <c r="N76" s="9" t="s">
        <v>53</v>
      </c>
      <c r="O76" s="9" t="s">
        <v>54</v>
      </c>
      <c r="P76" s="9" t="s">
        <v>53</v>
      </c>
      <c r="Q76" s="11">
        <f t="shared" si="2"/>
        <v>30148668.481350001</v>
      </c>
      <c r="R76" s="11">
        <v>0</v>
      </c>
      <c r="S76" s="11">
        <v>26428808.348900001</v>
      </c>
      <c r="T76" s="11">
        <v>0</v>
      </c>
      <c r="U76" s="9" t="s">
        <v>50</v>
      </c>
      <c r="V76" s="11">
        <v>0</v>
      </c>
      <c r="W76" s="11">
        <v>3206775.9762500003</v>
      </c>
      <c r="X76" s="9" t="s">
        <v>50</v>
      </c>
      <c r="Y76" s="11">
        <v>513084.15620000014</v>
      </c>
      <c r="Z76" s="11">
        <v>0</v>
      </c>
      <c r="AA76" s="9" t="s">
        <v>50</v>
      </c>
      <c r="AB76" s="11">
        <v>0</v>
      </c>
      <c r="AC76" s="11">
        <v>0</v>
      </c>
      <c r="AD76" s="9" t="s">
        <v>50</v>
      </c>
      <c r="AE76" s="11">
        <v>0</v>
      </c>
      <c r="AF76" s="9">
        <v>0</v>
      </c>
      <c r="AG76" s="9" t="s">
        <v>50</v>
      </c>
      <c r="AH76" s="11">
        <v>0</v>
      </c>
      <c r="AI76" s="11">
        <v>0</v>
      </c>
      <c r="AJ76" s="9" t="s">
        <v>50</v>
      </c>
      <c r="AK76" s="11">
        <v>0</v>
      </c>
      <c r="AL76" s="11">
        <v>0</v>
      </c>
      <c r="AM76" s="10" t="s">
        <v>53</v>
      </c>
      <c r="AN76" s="9" t="s">
        <v>53</v>
      </c>
      <c r="AO76" s="10" t="s">
        <v>53</v>
      </c>
      <c r="AP76" s="9" t="s">
        <v>53</v>
      </c>
    </row>
    <row r="77" spans="1:42" x14ac:dyDescent="0.25">
      <c r="A77" s="9" t="s">
        <v>245</v>
      </c>
      <c r="B77" s="10" t="s">
        <v>248</v>
      </c>
      <c r="C77" s="9" t="s">
        <v>129</v>
      </c>
      <c r="D77" s="9" t="s">
        <v>69</v>
      </c>
      <c r="E77" s="9" t="s">
        <v>136</v>
      </c>
      <c r="F77" s="9" t="s">
        <v>792</v>
      </c>
      <c r="G77" s="9" t="s">
        <v>51</v>
      </c>
      <c r="H77" s="9" t="s">
        <v>335</v>
      </c>
      <c r="I77" s="11" t="s">
        <v>53</v>
      </c>
      <c r="J77" s="11" t="s">
        <v>53</v>
      </c>
      <c r="K77" s="11" t="s">
        <v>53</v>
      </c>
      <c r="L77" s="11" t="s">
        <v>53</v>
      </c>
      <c r="M77" s="11">
        <v>0</v>
      </c>
      <c r="N77" s="9" t="s">
        <v>53</v>
      </c>
      <c r="O77" s="9" t="s">
        <v>54</v>
      </c>
      <c r="P77" s="9" t="s">
        <v>53</v>
      </c>
      <c r="Q77" s="11">
        <f t="shared" si="2"/>
        <v>33005005.959599998</v>
      </c>
      <c r="R77" s="11">
        <v>0</v>
      </c>
      <c r="S77" s="11">
        <v>31995999.644799996</v>
      </c>
      <c r="T77" s="11">
        <v>0</v>
      </c>
      <c r="U77" s="9" t="s">
        <v>50</v>
      </c>
      <c r="V77" s="11">
        <v>0</v>
      </c>
      <c r="W77" s="11">
        <v>869833.03000000014</v>
      </c>
      <c r="X77" s="9" t="s">
        <v>50</v>
      </c>
      <c r="Y77" s="11">
        <v>139173.28479999999</v>
      </c>
      <c r="Z77" s="11">
        <v>0</v>
      </c>
      <c r="AA77" s="9" t="s">
        <v>50</v>
      </c>
      <c r="AB77" s="11">
        <v>0</v>
      </c>
      <c r="AC77" s="11">
        <v>0</v>
      </c>
      <c r="AD77" s="9" t="s">
        <v>50</v>
      </c>
      <c r="AE77" s="11">
        <v>0</v>
      </c>
      <c r="AF77" s="9">
        <v>0</v>
      </c>
      <c r="AG77" s="9" t="s">
        <v>50</v>
      </c>
      <c r="AH77" s="11">
        <v>0</v>
      </c>
      <c r="AI77" s="11">
        <v>0</v>
      </c>
      <c r="AJ77" s="9" t="s">
        <v>50</v>
      </c>
      <c r="AK77" s="11">
        <v>0</v>
      </c>
      <c r="AL77" s="11">
        <v>0</v>
      </c>
      <c r="AM77" s="10" t="s">
        <v>53</v>
      </c>
      <c r="AN77" s="9" t="s">
        <v>53</v>
      </c>
      <c r="AO77" s="10" t="s">
        <v>53</v>
      </c>
      <c r="AP77" s="9" t="s">
        <v>53</v>
      </c>
    </row>
    <row r="78" spans="1:42" x14ac:dyDescent="0.25">
      <c r="A78" s="9" t="s">
        <v>981</v>
      </c>
      <c r="B78" s="10" t="s">
        <v>248</v>
      </c>
      <c r="C78" s="9" t="s">
        <v>47</v>
      </c>
      <c r="D78" s="9" t="s">
        <v>79</v>
      </c>
      <c r="E78" s="9" t="s">
        <v>80</v>
      </c>
      <c r="F78" s="9" t="s">
        <v>728</v>
      </c>
      <c r="G78" s="9" t="s">
        <v>51</v>
      </c>
      <c r="H78" s="9" t="s">
        <v>261</v>
      </c>
      <c r="I78" s="11" t="s">
        <v>53</v>
      </c>
      <c r="J78" s="11" t="s">
        <v>53</v>
      </c>
      <c r="K78" s="11" t="s">
        <v>53</v>
      </c>
      <c r="L78" s="11" t="s">
        <v>53</v>
      </c>
      <c r="M78" s="11">
        <v>0</v>
      </c>
      <c r="N78" s="9" t="s">
        <v>53</v>
      </c>
      <c r="O78" s="9" t="s">
        <v>54</v>
      </c>
      <c r="P78" s="9" t="s">
        <v>53</v>
      </c>
      <c r="Q78" s="11">
        <f t="shared" si="2"/>
        <v>58779222.358400017</v>
      </c>
      <c r="R78" s="11">
        <v>0</v>
      </c>
      <c r="S78" s="11">
        <v>45451122.188400015</v>
      </c>
      <c r="T78" s="11">
        <v>0</v>
      </c>
      <c r="U78" s="9" t="s">
        <v>50</v>
      </c>
      <c r="V78" s="11">
        <v>0</v>
      </c>
      <c r="W78" s="11">
        <v>11489741.529999999</v>
      </c>
      <c r="X78" s="9" t="s">
        <v>55</v>
      </c>
      <c r="Y78" s="11">
        <v>1838358.64</v>
      </c>
      <c r="Z78" s="11">
        <v>0</v>
      </c>
      <c r="AA78" s="9" t="s">
        <v>50</v>
      </c>
      <c r="AB78" s="11">
        <v>0</v>
      </c>
      <c r="AC78" s="11">
        <v>0</v>
      </c>
      <c r="AD78" s="9" t="s">
        <v>50</v>
      </c>
      <c r="AE78" s="11">
        <v>0</v>
      </c>
      <c r="AF78" s="9">
        <v>0</v>
      </c>
      <c r="AG78" s="9" t="s">
        <v>50</v>
      </c>
      <c r="AH78" s="11">
        <v>0</v>
      </c>
      <c r="AI78" s="11">
        <v>0</v>
      </c>
      <c r="AJ78" s="9" t="s">
        <v>50</v>
      </c>
      <c r="AK78" s="11">
        <v>0</v>
      </c>
      <c r="AL78" s="11">
        <v>0</v>
      </c>
      <c r="AM78" s="10" t="s">
        <v>53</v>
      </c>
      <c r="AN78" s="9" t="s">
        <v>53</v>
      </c>
      <c r="AO78" s="10" t="s">
        <v>53</v>
      </c>
      <c r="AP78" s="9" t="s">
        <v>53</v>
      </c>
    </row>
    <row r="79" spans="1:42" x14ac:dyDescent="0.25">
      <c r="A79" s="9" t="s">
        <v>985</v>
      </c>
      <c r="B79" s="10" t="s">
        <v>248</v>
      </c>
      <c r="C79" s="9" t="s">
        <v>47</v>
      </c>
      <c r="D79" s="9" t="s">
        <v>79</v>
      </c>
      <c r="E79" s="9" t="s">
        <v>80</v>
      </c>
      <c r="F79" s="9" t="s">
        <v>728</v>
      </c>
      <c r="G79" s="9" t="s">
        <v>57</v>
      </c>
      <c r="H79" s="9" t="s">
        <v>53</v>
      </c>
      <c r="I79" s="11" t="s">
        <v>263</v>
      </c>
      <c r="J79" s="11" t="s">
        <v>53</v>
      </c>
      <c r="K79" s="11" t="s">
        <v>264</v>
      </c>
      <c r="L79" s="11" t="s">
        <v>248</v>
      </c>
      <c r="M79" s="11">
        <v>1830034.22</v>
      </c>
      <c r="N79" s="9" t="s">
        <v>61</v>
      </c>
      <c r="O79" s="9" t="s">
        <v>265</v>
      </c>
      <c r="P79" s="9" t="s">
        <v>266</v>
      </c>
      <c r="Q79" s="11">
        <f t="shared" si="2"/>
        <v>-1830034.2150000001</v>
      </c>
      <c r="R79" s="11">
        <v>0</v>
      </c>
      <c r="S79" s="11">
        <v>-1739090.2150000001</v>
      </c>
      <c r="T79" s="11">
        <v>0</v>
      </c>
      <c r="U79" s="9" t="s">
        <v>50</v>
      </c>
      <c r="V79" s="11">
        <v>0</v>
      </c>
      <c r="W79" s="11">
        <v>-78400</v>
      </c>
      <c r="X79" s="9" t="s">
        <v>55</v>
      </c>
      <c r="Y79" s="11">
        <v>-12544</v>
      </c>
      <c r="Z79" s="11">
        <v>0</v>
      </c>
      <c r="AA79" s="9" t="s">
        <v>50</v>
      </c>
      <c r="AB79" s="11">
        <v>0</v>
      </c>
      <c r="AC79" s="11">
        <v>0</v>
      </c>
      <c r="AD79" s="9" t="s">
        <v>50</v>
      </c>
      <c r="AE79" s="11">
        <v>0</v>
      </c>
      <c r="AF79" s="9">
        <v>0</v>
      </c>
      <c r="AG79" s="9" t="s">
        <v>50</v>
      </c>
      <c r="AH79" s="11">
        <v>0</v>
      </c>
      <c r="AI79" s="11">
        <v>0</v>
      </c>
      <c r="AJ79" s="9" t="s">
        <v>50</v>
      </c>
      <c r="AK79" s="11">
        <v>0</v>
      </c>
      <c r="AL79" s="11">
        <v>0</v>
      </c>
      <c r="AM79" s="10" t="s">
        <v>53</v>
      </c>
      <c r="AN79" s="9" t="s">
        <v>53</v>
      </c>
      <c r="AO79" s="10" t="s">
        <v>53</v>
      </c>
      <c r="AP79" s="9" t="s">
        <v>53</v>
      </c>
    </row>
    <row r="80" spans="1:42" x14ac:dyDescent="0.25">
      <c r="A80" s="9" t="s">
        <v>987</v>
      </c>
      <c r="B80" s="10" t="s">
        <v>248</v>
      </c>
      <c r="C80" s="9" t="s">
        <v>47</v>
      </c>
      <c r="D80" s="9" t="s">
        <v>79</v>
      </c>
      <c r="E80" s="9" t="s">
        <v>80</v>
      </c>
      <c r="F80" s="9" t="s">
        <v>728</v>
      </c>
      <c r="G80" s="9" t="s">
        <v>57</v>
      </c>
      <c r="H80" s="9" t="s">
        <v>53</v>
      </c>
      <c r="I80" s="11" t="s">
        <v>268</v>
      </c>
      <c r="J80" s="11" t="s">
        <v>53</v>
      </c>
      <c r="K80" s="11" t="s">
        <v>269</v>
      </c>
      <c r="L80" s="11" t="s">
        <v>248</v>
      </c>
      <c r="M80" s="11">
        <v>192676.22</v>
      </c>
      <c r="N80" s="9" t="s">
        <v>61</v>
      </c>
      <c r="O80" s="9" t="s">
        <v>270</v>
      </c>
      <c r="P80" s="9" t="s">
        <v>271</v>
      </c>
      <c r="Q80" s="11">
        <f t="shared" si="2"/>
        <v>-55151.0052</v>
      </c>
      <c r="R80" s="11">
        <v>0</v>
      </c>
      <c r="S80" s="11">
        <v>0</v>
      </c>
      <c r="T80" s="11">
        <v>0</v>
      </c>
      <c r="U80" s="9" t="s">
        <v>50</v>
      </c>
      <c r="V80" s="11">
        <v>0</v>
      </c>
      <c r="W80" s="11">
        <v>-47543.97</v>
      </c>
      <c r="X80" s="9" t="s">
        <v>55</v>
      </c>
      <c r="Y80" s="11">
        <v>-7607.0352000000003</v>
      </c>
      <c r="Z80" s="11">
        <v>0</v>
      </c>
      <c r="AA80" s="9" t="s">
        <v>50</v>
      </c>
      <c r="AB80" s="11">
        <v>0</v>
      </c>
      <c r="AC80" s="11">
        <v>0</v>
      </c>
      <c r="AD80" s="9" t="s">
        <v>50</v>
      </c>
      <c r="AE80" s="11">
        <v>0</v>
      </c>
      <c r="AF80" s="9">
        <v>0</v>
      </c>
      <c r="AG80" s="9" t="s">
        <v>50</v>
      </c>
      <c r="AH80" s="11">
        <v>0</v>
      </c>
      <c r="AI80" s="11">
        <v>0</v>
      </c>
      <c r="AJ80" s="9" t="s">
        <v>50</v>
      </c>
      <c r="AK80" s="11">
        <v>0</v>
      </c>
      <c r="AL80" s="11">
        <v>0</v>
      </c>
      <c r="AM80" s="10" t="s">
        <v>53</v>
      </c>
      <c r="AN80" s="9" t="s">
        <v>53</v>
      </c>
      <c r="AO80" s="10" t="s">
        <v>53</v>
      </c>
      <c r="AP80" s="9" t="s">
        <v>53</v>
      </c>
    </row>
    <row r="81" spans="1:42" x14ac:dyDescent="0.25">
      <c r="A81" s="9" t="s">
        <v>990</v>
      </c>
      <c r="B81" s="10" t="s">
        <v>248</v>
      </c>
      <c r="C81" s="9" t="s">
        <v>47</v>
      </c>
      <c r="D81" s="9" t="s">
        <v>95</v>
      </c>
      <c r="E81" s="9" t="s">
        <v>96</v>
      </c>
      <c r="F81" s="9" t="s">
        <v>735</v>
      </c>
      <c r="G81" s="9" t="s">
        <v>51</v>
      </c>
      <c r="H81" s="9" t="s">
        <v>273</v>
      </c>
      <c r="I81" s="11" t="s">
        <v>53</v>
      </c>
      <c r="J81" s="11" t="s">
        <v>53</v>
      </c>
      <c r="K81" s="11" t="s">
        <v>53</v>
      </c>
      <c r="L81" s="11" t="s">
        <v>53</v>
      </c>
      <c r="M81" s="11">
        <v>0</v>
      </c>
      <c r="N81" s="9" t="s">
        <v>53</v>
      </c>
      <c r="O81" s="9" t="s">
        <v>54</v>
      </c>
      <c r="P81" s="9" t="s">
        <v>53</v>
      </c>
      <c r="Q81" s="11">
        <f t="shared" si="2"/>
        <v>10809960.601500003</v>
      </c>
      <c r="R81" s="11">
        <v>0</v>
      </c>
      <c r="S81" s="11">
        <v>8697883.1450000033</v>
      </c>
      <c r="T81" s="11">
        <v>0</v>
      </c>
      <c r="U81" s="9" t="s">
        <v>50</v>
      </c>
      <c r="V81" s="11">
        <v>0</v>
      </c>
      <c r="W81" s="11">
        <v>1820756.4279999998</v>
      </c>
      <c r="X81" s="9" t="s">
        <v>50</v>
      </c>
      <c r="Y81" s="11">
        <v>291321.02849999996</v>
      </c>
      <c r="Z81" s="11">
        <v>0</v>
      </c>
      <c r="AA81" s="9" t="s">
        <v>50</v>
      </c>
      <c r="AB81" s="11">
        <v>0</v>
      </c>
      <c r="AC81" s="11">
        <v>0</v>
      </c>
      <c r="AD81" s="9" t="s">
        <v>50</v>
      </c>
      <c r="AE81" s="11">
        <v>0</v>
      </c>
      <c r="AF81" s="9">
        <v>0</v>
      </c>
      <c r="AG81" s="9" t="s">
        <v>50</v>
      </c>
      <c r="AH81" s="11">
        <v>0</v>
      </c>
      <c r="AI81" s="11">
        <v>0</v>
      </c>
      <c r="AJ81" s="9" t="s">
        <v>50</v>
      </c>
      <c r="AK81" s="11">
        <v>0</v>
      </c>
      <c r="AL81" s="11">
        <v>0</v>
      </c>
      <c r="AM81" s="10" t="s">
        <v>53</v>
      </c>
      <c r="AN81" s="9" t="s">
        <v>53</v>
      </c>
      <c r="AO81" s="10" t="s">
        <v>53</v>
      </c>
      <c r="AP81" s="9" t="s">
        <v>53</v>
      </c>
    </row>
    <row r="82" spans="1:42" x14ac:dyDescent="0.25">
      <c r="A82" s="9" t="s">
        <v>992</v>
      </c>
      <c r="B82" s="10" t="s">
        <v>248</v>
      </c>
      <c r="C82" s="9" t="s">
        <v>47</v>
      </c>
      <c r="D82" s="9" t="s">
        <v>95</v>
      </c>
      <c r="E82" s="9" t="s">
        <v>96</v>
      </c>
      <c r="F82" s="9" t="s">
        <v>735</v>
      </c>
      <c r="G82" s="9" t="s">
        <v>51</v>
      </c>
      <c r="H82" s="9" t="s">
        <v>275</v>
      </c>
      <c r="I82" s="11" t="s">
        <v>53</v>
      </c>
      <c r="J82" s="11" t="s">
        <v>53</v>
      </c>
      <c r="K82" s="11" t="s">
        <v>53</v>
      </c>
      <c r="L82" s="11" t="s">
        <v>53</v>
      </c>
      <c r="M82" s="11">
        <v>0</v>
      </c>
      <c r="N82" s="9" t="s">
        <v>53</v>
      </c>
      <c r="O82" s="9" t="s">
        <v>276</v>
      </c>
      <c r="P82" s="9" t="s">
        <v>277</v>
      </c>
      <c r="Q82" s="11">
        <f t="shared" si="2"/>
        <v>443295.55</v>
      </c>
      <c r="R82" s="11">
        <v>0</v>
      </c>
      <c r="S82" s="11">
        <v>443295.55</v>
      </c>
      <c r="T82" s="11">
        <v>0</v>
      </c>
      <c r="U82" s="9" t="s">
        <v>50</v>
      </c>
      <c r="V82" s="11">
        <v>0</v>
      </c>
      <c r="W82" s="11">
        <v>0</v>
      </c>
      <c r="X82" s="9" t="s">
        <v>50</v>
      </c>
      <c r="Y82" s="11">
        <v>0</v>
      </c>
      <c r="Z82" s="11">
        <v>0</v>
      </c>
      <c r="AA82" s="9" t="s">
        <v>50</v>
      </c>
      <c r="AB82" s="11">
        <v>0</v>
      </c>
      <c r="AC82" s="11">
        <v>0</v>
      </c>
      <c r="AD82" s="9" t="s">
        <v>50</v>
      </c>
      <c r="AE82" s="11">
        <v>0</v>
      </c>
      <c r="AF82" s="9">
        <v>0</v>
      </c>
      <c r="AG82" s="9" t="s">
        <v>50</v>
      </c>
      <c r="AH82" s="11">
        <v>0</v>
      </c>
      <c r="AI82" s="11">
        <v>0</v>
      </c>
      <c r="AJ82" s="9" t="s">
        <v>50</v>
      </c>
      <c r="AK82" s="11">
        <v>0</v>
      </c>
      <c r="AL82" s="11">
        <v>0</v>
      </c>
      <c r="AM82" s="10" t="s">
        <v>53</v>
      </c>
      <c r="AN82" s="9" t="s">
        <v>53</v>
      </c>
      <c r="AO82" s="10" t="s">
        <v>53</v>
      </c>
      <c r="AP82" s="9" t="s">
        <v>53</v>
      </c>
    </row>
    <row r="83" spans="1:42" x14ac:dyDescent="0.25">
      <c r="A83" s="9" t="s">
        <v>995</v>
      </c>
      <c r="B83" s="10" t="s">
        <v>248</v>
      </c>
      <c r="C83" s="9" t="s">
        <v>47</v>
      </c>
      <c r="D83" s="9" t="s">
        <v>95</v>
      </c>
      <c r="E83" s="9" t="s">
        <v>96</v>
      </c>
      <c r="F83" s="9" t="s">
        <v>735</v>
      </c>
      <c r="G83" s="9" t="s">
        <v>51</v>
      </c>
      <c r="H83" s="9" t="s">
        <v>279</v>
      </c>
      <c r="I83" s="11" t="s">
        <v>53</v>
      </c>
      <c r="J83" s="11" t="s">
        <v>53</v>
      </c>
      <c r="K83" s="11" t="s">
        <v>53</v>
      </c>
      <c r="L83" s="11" t="s">
        <v>53</v>
      </c>
      <c r="M83" s="11">
        <v>0</v>
      </c>
      <c r="N83" s="9" t="s">
        <v>53</v>
      </c>
      <c r="O83" s="9" t="s">
        <v>54</v>
      </c>
      <c r="P83" s="9" t="s">
        <v>53</v>
      </c>
      <c r="Q83" s="11">
        <f t="shared" si="2"/>
        <v>51750719.083450004</v>
      </c>
      <c r="R83" s="11">
        <v>0</v>
      </c>
      <c r="S83" s="11">
        <v>39655474.990000002</v>
      </c>
      <c r="T83" s="11">
        <v>0</v>
      </c>
      <c r="U83" s="9" t="s">
        <v>50</v>
      </c>
      <c r="V83" s="11">
        <v>0</v>
      </c>
      <c r="W83" s="11">
        <v>10426934.563349996</v>
      </c>
      <c r="X83" s="9" t="s">
        <v>55</v>
      </c>
      <c r="Y83" s="11">
        <v>1668309.5300999996</v>
      </c>
      <c r="Z83" s="11">
        <v>0</v>
      </c>
      <c r="AA83" s="9" t="s">
        <v>50</v>
      </c>
      <c r="AB83" s="11">
        <v>0</v>
      </c>
      <c r="AC83" s="11">
        <v>0</v>
      </c>
      <c r="AD83" s="9" t="s">
        <v>50</v>
      </c>
      <c r="AE83" s="11">
        <v>0</v>
      </c>
      <c r="AF83" s="9">
        <v>0</v>
      </c>
      <c r="AG83" s="9" t="s">
        <v>50</v>
      </c>
      <c r="AH83" s="11">
        <v>0</v>
      </c>
      <c r="AI83" s="11">
        <v>0</v>
      </c>
      <c r="AJ83" s="9" t="s">
        <v>50</v>
      </c>
      <c r="AK83" s="11">
        <v>0</v>
      </c>
      <c r="AL83" s="11">
        <v>0</v>
      </c>
      <c r="AM83" s="10" t="s">
        <v>53</v>
      </c>
      <c r="AN83" s="9" t="s">
        <v>53</v>
      </c>
      <c r="AO83" s="10" t="s">
        <v>53</v>
      </c>
      <c r="AP83" s="9" t="s">
        <v>53</v>
      </c>
    </row>
    <row r="84" spans="1:42" x14ac:dyDescent="0.25">
      <c r="A84" s="9" t="s">
        <v>997</v>
      </c>
      <c r="B84" s="10" t="s">
        <v>248</v>
      </c>
      <c r="C84" s="9" t="s">
        <v>47</v>
      </c>
      <c r="D84" s="9" t="s">
        <v>105</v>
      </c>
      <c r="E84" s="9" t="s">
        <v>106</v>
      </c>
      <c r="F84" s="9" t="s">
        <v>741</v>
      </c>
      <c r="G84" s="9" t="s">
        <v>51</v>
      </c>
      <c r="H84" s="9" t="s">
        <v>281</v>
      </c>
      <c r="I84" s="11" t="s">
        <v>53</v>
      </c>
      <c r="J84" s="11" t="s">
        <v>53</v>
      </c>
      <c r="K84" s="11" t="s">
        <v>53</v>
      </c>
      <c r="L84" s="11" t="s">
        <v>53</v>
      </c>
      <c r="M84" s="11">
        <v>0</v>
      </c>
      <c r="N84" s="9" t="s">
        <v>53</v>
      </c>
      <c r="O84" s="9" t="s">
        <v>54</v>
      </c>
      <c r="P84" s="9" t="s">
        <v>53</v>
      </c>
      <c r="Q84" s="11">
        <f t="shared" si="2"/>
        <v>29069027.117199998</v>
      </c>
      <c r="R84" s="11">
        <v>0</v>
      </c>
      <c r="S84" s="11">
        <f>22742056.8594+89594.86</f>
        <v>22831651.7194</v>
      </c>
      <c r="T84" s="11">
        <v>0</v>
      </c>
      <c r="U84" s="9" t="s">
        <v>50</v>
      </c>
      <c r="V84" s="11">
        <v>0</v>
      </c>
      <c r="W84" s="11">
        <v>5377047.7568000006</v>
      </c>
      <c r="X84" s="9" t="s">
        <v>50</v>
      </c>
      <c r="Y84" s="11">
        <v>860327.64099999995</v>
      </c>
      <c r="Z84" s="11">
        <v>0</v>
      </c>
      <c r="AA84" s="9" t="s">
        <v>50</v>
      </c>
      <c r="AB84" s="11">
        <v>0</v>
      </c>
      <c r="AC84" s="11">
        <v>0</v>
      </c>
      <c r="AD84" s="9" t="s">
        <v>50</v>
      </c>
      <c r="AE84" s="11">
        <v>0</v>
      </c>
      <c r="AF84" s="9">
        <v>0</v>
      </c>
      <c r="AG84" s="9" t="s">
        <v>50</v>
      </c>
      <c r="AH84" s="11">
        <v>0</v>
      </c>
      <c r="AI84" s="11">
        <v>0</v>
      </c>
      <c r="AJ84" s="9" t="s">
        <v>50</v>
      </c>
      <c r="AK84" s="11">
        <v>0</v>
      </c>
      <c r="AL84" s="11">
        <v>0</v>
      </c>
      <c r="AM84" s="10" t="s">
        <v>53</v>
      </c>
      <c r="AN84" s="9" t="s">
        <v>53</v>
      </c>
      <c r="AO84" s="10" t="s">
        <v>53</v>
      </c>
      <c r="AP84" s="9" t="s">
        <v>53</v>
      </c>
    </row>
    <row r="85" spans="1:42" x14ac:dyDescent="0.25">
      <c r="A85" s="9" t="s">
        <v>999</v>
      </c>
      <c r="B85" s="10" t="s">
        <v>248</v>
      </c>
      <c r="C85" s="9" t="s">
        <v>47</v>
      </c>
      <c r="D85" s="9" t="s">
        <v>105</v>
      </c>
      <c r="E85" s="9" t="s">
        <v>106</v>
      </c>
      <c r="F85" s="9" t="s">
        <v>741</v>
      </c>
      <c r="G85" s="9" t="s">
        <v>51</v>
      </c>
      <c r="H85" s="9" t="s">
        <v>283</v>
      </c>
      <c r="I85" s="11" t="s">
        <v>53</v>
      </c>
      <c r="J85" s="11" t="s">
        <v>53</v>
      </c>
      <c r="K85" s="11" t="s">
        <v>53</v>
      </c>
      <c r="L85" s="11" t="s">
        <v>53</v>
      </c>
      <c r="M85" s="11">
        <v>0</v>
      </c>
      <c r="N85" s="9" t="s">
        <v>53</v>
      </c>
      <c r="O85" s="9" t="s">
        <v>284</v>
      </c>
      <c r="P85" s="9" t="s">
        <v>285</v>
      </c>
      <c r="Q85" s="11">
        <f t="shared" si="2"/>
        <v>152894.03</v>
      </c>
      <c r="R85" s="11">
        <v>0</v>
      </c>
      <c r="S85" s="11">
        <v>152894.03</v>
      </c>
      <c r="T85" s="11">
        <v>0</v>
      </c>
      <c r="U85" s="9" t="s">
        <v>50</v>
      </c>
      <c r="V85" s="11">
        <v>0</v>
      </c>
      <c r="W85" s="11">
        <v>0</v>
      </c>
      <c r="X85" s="9" t="s">
        <v>50</v>
      </c>
      <c r="Y85" s="11">
        <v>0</v>
      </c>
      <c r="Z85" s="11">
        <v>0</v>
      </c>
      <c r="AA85" s="9" t="s">
        <v>50</v>
      </c>
      <c r="AB85" s="11">
        <v>0</v>
      </c>
      <c r="AC85" s="11">
        <v>0</v>
      </c>
      <c r="AD85" s="9" t="s">
        <v>50</v>
      </c>
      <c r="AE85" s="11">
        <v>0</v>
      </c>
      <c r="AF85" s="9">
        <v>0</v>
      </c>
      <c r="AG85" s="9" t="s">
        <v>50</v>
      </c>
      <c r="AH85" s="11">
        <v>0</v>
      </c>
      <c r="AI85" s="11">
        <v>0</v>
      </c>
      <c r="AJ85" s="9" t="s">
        <v>50</v>
      </c>
      <c r="AK85" s="11">
        <v>0</v>
      </c>
      <c r="AL85" s="11">
        <v>0</v>
      </c>
      <c r="AM85" s="10" t="s">
        <v>53</v>
      </c>
      <c r="AN85" s="9" t="s">
        <v>53</v>
      </c>
      <c r="AO85" s="10" t="s">
        <v>53</v>
      </c>
      <c r="AP85" s="9" t="s">
        <v>53</v>
      </c>
    </row>
    <row r="86" spans="1:42" x14ac:dyDescent="0.25">
      <c r="A86" s="9" t="s">
        <v>1003</v>
      </c>
      <c r="B86" s="10" t="s">
        <v>248</v>
      </c>
      <c r="C86" s="9" t="s">
        <v>47</v>
      </c>
      <c r="D86" s="9" t="s">
        <v>105</v>
      </c>
      <c r="E86" s="9" t="s">
        <v>106</v>
      </c>
      <c r="F86" s="9" t="s">
        <v>741</v>
      </c>
      <c r="G86" s="9" t="s">
        <v>51</v>
      </c>
      <c r="H86" s="9" t="s">
        <v>287</v>
      </c>
      <c r="I86" s="11" t="s">
        <v>53</v>
      </c>
      <c r="J86" s="11" t="s">
        <v>53</v>
      </c>
      <c r="K86" s="11" t="s">
        <v>53</v>
      </c>
      <c r="L86" s="11" t="s">
        <v>53</v>
      </c>
      <c r="M86" s="11">
        <v>0</v>
      </c>
      <c r="N86" s="9" t="s">
        <v>53</v>
      </c>
      <c r="O86" s="9" t="s">
        <v>54</v>
      </c>
      <c r="P86" s="9" t="s">
        <v>53</v>
      </c>
      <c r="Q86" s="11">
        <f t="shared" si="2"/>
        <v>639074.61360000004</v>
      </c>
      <c r="R86" s="11">
        <v>0</v>
      </c>
      <c r="S86" s="11">
        <v>551276.00000000012</v>
      </c>
      <c r="T86" s="11">
        <v>0</v>
      </c>
      <c r="U86" s="9" t="s">
        <v>50</v>
      </c>
      <c r="V86" s="11">
        <v>0</v>
      </c>
      <c r="W86" s="11">
        <v>75688.460000000006</v>
      </c>
      <c r="X86" s="9" t="s">
        <v>50</v>
      </c>
      <c r="Y86" s="11">
        <v>12110.1536</v>
      </c>
      <c r="Z86" s="11">
        <v>0</v>
      </c>
      <c r="AA86" s="9" t="s">
        <v>50</v>
      </c>
      <c r="AB86" s="11">
        <v>0</v>
      </c>
      <c r="AC86" s="11">
        <v>0</v>
      </c>
      <c r="AD86" s="9" t="s">
        <v>50</v>
      </c>
      <c r="AE86" s="11">
        <v>0</v>
      </c>
      <c r="AF86" s="9">
        <v>0</v>
      </c>
      <c r="AG86" s="9" t="s">
        <v>50</v>
      </c>
      <c r="AH86" s="11">
        <v>0</v>
      </c>
      <c r="AI86" s="11">
        <v>0</v>
      </c>
      <c r="AJ86" s="9" t="s">
        <v>50</v>
      </c>
      <c r="AK86" s="11">
        <v>0</v>
      </c>
      <c r="AL86" s="11">
        <v>0</v>
      </c>
      <c r="AM86" s="10" t="s">
        <v>53</v>
      </c>
      <c r="AN86" s="9" t="s">
        <v>53</v>
      </c>
      <c r="AO86" s="10" t="s">
        <v>53</v>
      </c>
      <c r="AP86" s="9" t="s">
        <v>53</v>
      </c>
    </row>
    <row r="87" spans="1:42" x14ac:dyDescent="0.25">
      <c r="A87" s="9" t="s">
        <v>1005</v>
      </c>
      <c r="B87" s="10" t="s">
        <v>248</v>
      </c>
      <c r="C87" s="9" t="s">
        <v>47</v>
      </c>
      <c r="D87" s="9" t="s">
        <v>105</v>
      </c>
      <c r="E87" s="9" t="s">
        <v>106</v>
      </c>
      <c r="F87" s="9" t="s">
        <v>741</v>
      </c>
      <c r="G87" s="9" t="s">
        <v>51</v>
      </c>
      <c r="H87" s="9" t="s">
        <v>289</v>
      </c>
      <c r="I87" s="11" t="s">
        <v>53</v>
      </c>
      <c r="J87" s="11" t="s">
        <v>53</v>
      </c>
      <c r="K87" s="11" t="s">
        <v>53</v>
      </c>
      <c r="L87" s="11" t="s">
        <v>53</v>
      </c>
      <c r="M87" s="11">
        <v>0</v>
      </c>
      <c r="N87" s="9" t="s">
        <v>53</v>
      </c>
      <c r="O87" s="9" t="s">
        <v>290</v>
      </c>
      <c r="P87" s="9" t="s">
        <v>291</v>
      </c>
      <c r="Q87" s="11">
        <f t="shared" si="2"/>
        <v>1805335.4711</v>
      </c>
      <c r="R87" s="11">
        <v>0</v>
      </c>
      <c r="S87" s="11">
        <v>1478911.4711</v>
      </c>
      <c r="T87" s="11">
        <v>281400</v>
      </c>
      <c r="U87" s="9" t="s">
        <v>55</v>
      </c>
      <c r="V87" s="11">
        <v>45024</v>
      </c>
      <c r="W87" s="11">
        <v>0</v>
      </c>
      <c r="X87" s="9" t="s">
        <v>50</v>
      </c>
      <c r="Y87" s="11">
        <v>0</v>
      </c>
      <c r="Z87" s="11">
        <v>0</v>
      </c>
      <c r="AA87" s="9" t="s">
        <v>50</v>
      </c>
      <c r="AB87" s="11">
        <v>0</v>
      </c>
      <c r="AC87" s="11">
        <v>0</v>
      </c>
      <c r="AD87" s="9" t="s">
        <v>50</v>
      </c>
      <c r="AE87" s="11">
        <v>0</v>
      </c>
      <c r="AF87" s="9">
        <v>0</v>
      </c>
      <c r="AG87" s="9" t="s">
        <v>50</v>
      </c>
      <c r="AH87" s="11">
        <v>0</v>
      </c>
      <c r="AI87" s="11">
        <v>0</v>
      </c>
      <c r="AJ87" s="9" t="s">
        <v>50</v>
      </c>
      <c r="AK87" s="11">
        <v>0</v>
      </c>
      <c r="AL87" s="11">
        <v>0</v>
      </c>
      <c r="AM87" s="10" t="s">
        <v>53</v>
      </c>
      <c r="AN87" s="9" t="s">
        <v>53</v>
      </c>
      <c r="AO87" s="10" t="s">
        <v>53</v>
      </c>
      <c r="AP87" s="9" t="s">
        <v>53</v>
      </c>
    </row>
    <row r="88" spans="1:42" x14ac:dyDescent="0.25">
      <c r="A88" s="9" t="s">
        <v>1010</v>
      </c>
      <c r="B88" s="10" t="s">
        <v>248</v>
      </c>
      <c r="C88" s="9" t="s">
        <v>47</v>
      </c>
      <c r="D88" s="9" t="s">
        <v>105</v>
      </c>
      <c r="E88" s="9" t="s">
        <v>106</v>
      </c>
      <c r="F88" s="9" t="s">
        <v>741</v>
      </c>
      <c r="G88" s="9" t="s">
        <v>51</v>
      </c>
      <c r="H88" s="9" t="s">
        <v>293</v>
      </c>
      <c r="I88" s="11" t="s">
        <v>53</v>
      </c>
      <c r="J88" s="11" t="s">
        <v>53</v>
      </c>
      <c r="K88" s="11" t="s">
        <v>53</v>
      </c>
      <c r="L88" s="11" t="s">
        <v>53</v>
      </c>
      <c r="M88" s="11">
        <v>0</v>
      </c>
      <c r="N88" s="9" t="s">
        <v>53</v>
      </c>
      <c r="O88" s="9" t="s">
        <v>54</v>
      </c>
      <c r="P88" s="9" t="s">
        <v>53</v>
      </c>
      <c r="Q88" s="11">
        <f t="shared" si="2"/>
        <v>2665049.91</v>
      </c>
      <c r="R88" s="11">
        <v>0</v>
      </c>
      <c r="S88" s="11">
        <v>1987059.4900000002</v>
      </c>
      <c r="T88" s="11">
        <v>0</v>
      </c>
      <c r="U88" s="9" t="s">
        <v>50</v>
      </c>
      <c r="V88" s="11">
        <v>0</v>
      </c>
      <c r="W88" s="11">
        <v>584474.5</v>
      </c>
      <c r="X88" s="9" t="s">
        <v>55</v>
      </c>
      <c r="Y88" s="11">
        <v>93515.92</v>
      </c>
      <c r="Z88" s="11">
        <v>0</v>
      </c>
      <c r="AA88" s="9" t="s">
        <v>50</v>
      </c>
      <c r="AB88" s="11">
        <v>0</v>
      </c>
      <c r="AC88" s="11">
        <v>0</v>
      </c>
      <c r="AD88" s="9" t="s">
        <v>50</v>
      </c>
      <c r="AE88" s="11">
        <v>0</v>
      </c>
      <c r="AF88" s="9">
        <v>0</v>
      </c>
      <c r="AG88" s="9" t="s">
        <v>50</v>
      </c>
      <c r="AH88" s="11">
        <v>0</v>
      </c>
      <c r="AI88" s="11">
        <v>0</v>
      </c>
      <c r="AJ88" s="9" t="s">
        <v>50</v>
      </c>
      <c r="AK88" s="11">
        <v>0</v>
      </c>
      <c r="AL88" s="11">
        <v>0</v>
      </c>
      <c r="AM88" s="10" t="s">
        <v>53</v>
      </c>
      <c r="AN88" s="9" t="s">
        <v>53</v>
      </c>
      <c r="AO88" s="10" t="s">
        <v>53</v>
      </c>
      <c r="AP88" s="9" t="s">
        <v>53</v>
      </c>
    </row>
    <row r="89" spans="1:42" x14ac:dyDescent="0.25">
      <c r="A89" s="9" t="s">
        <v>1012</v>
      </c>
      <c r="B89" s="10" t="s">
        <v>248</v>
      </c>
      <c r="C89" s="9" t="s">
        <v>47</v>
      </c>
      <c r="D89" s="9" t="s">
        <v>109</v>
      </c>
      <c r="E89" s="9" t="s">
        <v>110</v>
      </c>
      <c r="F89" s="9" t="s">
        <v>747</v>
      </c>
      <c r="G89" s="9" t="s">
        <v>51</v>
      </c>
      <c r="H89" s="9" t="s">
        <v>295</v>
      </c>
      <c r="I89" s="11" t="s">
        <v>53</v>
      </c>
      <c r="J89" s="11" t="s">
        <v>53</v>
      </c>
      <c r="K89" s="11" t="s">
        <v>53</v>
      </c>
      <c r="L89" s="11" t="s">
        <v>53</v>
      </c>
      <c r="M89" s="11">
        <v>0</v>
      </c>
      <c r="N89" s="9" t="s">
        <v>53</v>
      </c>
      <c r="O89" s="9" t="s">
        <v>54</v>
      </c>
      <c r="P89" s="9" t="s">
        <v>53</v>
      </c>
      <c r="Q89" s="11">
        <f t="shared" si="2"/>
        <v>3208090.2207000004</v>
      </c>
      <c r="R89" s="11">
        <v>0</v>
      </c>
      <c r="S89" s="11">
        <v>2578416.5963000003</v>
      </c>
      <c r="T89" s="11">
        <v>0</v>
      </c>
      <c r="U89" s="9" t="s">
        <v>50</v>
      </c>
      <c r="V89" s="11">
        <v>0</v>
      </c>
      <c r="W89" s="11">
        <v>542822.09</v>
      </c>
      <c r="X89" s="9" t="s">
        <v>55</v>
      </c>
      <c r="Y89" s="11">
        <v>86851.534400000004</v>
      </c>
      <c r="Z89" s="11">
        <v>0</v>
      </c>
      <c r="AA89" s="9" t="s">
        <v>50</v>
      </c>
      <c r="AB89" s="11">
        <v>0</v>
      </c>
      <c r="AC89" s="11">
        <v>0</v>
      </c>
      <c r="AD89" s="9" t="s">
        <v>50</v>
      </c>
      <c r="AE89" s="11">
        <v>0</v>
      </c>
      <c r="AF89" s="9">
        <v>0</v>
      </c>
      <c r="AG89" s="9" t="s">
        <v>50</v>
      </c>
      <c r="AH89" s="11">
        <v>0</v>
      </c>
      <c r="AI89" s="11">
        <v>0</v>
      </c>
      <c r="AJ89" s="9" t="s">
        <v>50</v>
      </c>
      <c r="AK89" s="11">
        <v>0</v>
      </c>
      <c r="AL89" s="11">
        <v>0</v>
      </c>
      <c r="AM89" s="10" t="s">
        <v>53</v>
      </c>
      <c r="AN89" s="9" t="s">
        <v>53</v>
      </c>
      <c r="AO89" s="10" t="s">
        <v>53</v>
      </c>
      <c r="AP89" s="9" t="s">
        <v>53</v>
      </c>
    </row>
    <row r="90" spans="1:42" x14ac:dyDescent="0.25">
      <c r="A90" s="9" t="s">
        <v>1016</v>
      </c>
      <c r="B90" s="10" t="s">
        <v>248</v>
      </c>
      <c r="C90" s="9" t="s">
        <v>47</v>
      </c>
      <c r="D90" s="9" t="s">
        <v>704</v>
      </c>
      <c r="E90" s="9" t="s">
        <v>130</v>
      </c>
      <c r="F90" s="9" t="s">
        <v>776</v>
      </c>
      <c r="G90" s="9" t="s">
        <v>51</v>
      </c>
      <c r="H90" s="9" t="s">
        <v>301</v>
      </c>
      <c r="I90" s="11" t="s">
        <v>53</v>
      </c>
      <c r="J90" s="11" t="s">
        <v>53</v>
      </c>
      <c r="K90" s="11" t="s">
        <v>53</v>
      </c>
      <c r="L90" s="11" t="s">
        <v>53</v>
      </c>
      <c r="M90" s="11">
        <v>0</v>
      </c>
      <c r="N90" s="9" t="s">
        <v>53</v>
      </c>
      <c r="O90" s="9" t="s">
        <v>54</v>
      </c>
      <c r="P90" s="9" t="s">
        <v>53</v>
      </c>
      <c r="Q90" s="11">
        <f t="shared" si="2"/>
        <v>5365974.9873999991</v>
      </c>
      <c r="R90" s="11">
        <v>0</v>
      </c>
      <c r="S90" s="11">
        <f>5195163.415+75078.06</f>
        <v>5270241.4749999996</v>
      </c>
      <c r="T90" s="11">
        <v>0</v>
      </c>
      <c r="U90" s="9" t="s">
        <v>50</v>
      </c>
      <c r="V90" s="11">
        <v>0</v>
      </c>
      <c r="W90" s="11">
        <v>82528.89</v>
      </c>
      <c r="X90" s="9" t="s">
        <v>50</v>
      </c>
      <c r="Y90" s="11">
        <v>13204.6224</v>
      </c>
      <c r="Z90" s="11">
        <v>0</v>
      </c>
      <c r="AA90" s="9" t="s">
        <v>50</v>
      </c>
      <c r="AB90" s="11">
        <v>0</v>
      </c>
      <c r="AC90" s="11">
        <v>0</v>
      </c>
      <c r="AD90" s="9" t="s">
        <v>50</v>
      </c>
      <c r="AE90" s="11">
        <v>0</v>
      </c>
      <c r="AF90" s="9">
        <v>0</v>
      </c>
      <c r="AG90" s="9" t="s">
        <v>50</v>
      </c>
      <c r="AH90" s="11">
        <v>0</v>
      </c>
      <c r="AI90" s="11">
        <v>0</v>
      </c>
      <c r="AJ90" s="9" t="s">
        <v>50</v>
      </c>
      <c r="AK90" s="11">
        <v>0</v>
      </c>
      <c r="AL90" s="11">
        <v>0</v>
      </c>
      <c r="AM90" s="10" t="s">
        <v>53</v>
      </c>
      <c r="AN90" s="9" t="s">
        <v>53</v>
      </c>
      <c r="AO90" s="10" t="s">
        <v>53</v>
      </c>
      <c r="AP90" s="9" t="s">
        <v>53</v>
      </c>
    </row>
    <row r="91" spans="1:42" x14ac:dyDescent="0.25">
      <c r="A91" s="9" t="s">
        <v>1018</v>
      </c>
      <c r="B91" s="10" t="s">
        <v>248</v>
      </c>
      <c r="C91" s="9" t="s">
        <v>47</v>
      </c>
      <c r="D91" s="9" t="s">
        <v>704</v>
      </c>
      <c r="E91" s="9" t="s">
        <v>130</v>
      </c>
      <c r="F91" s="9" t="s">
        <v>776</v>
      </c>
      <c r="G91" s="9" t="s">
        <v>51</v>
      </c>
      <c r="H91" s="9" t="s">
        <v>303</v>
      </c>
      <c r="I91" s="11" t="s">
        <v>53</v>
      </c>
      <c r="J91" s="11" t="s">
        <v>53</v>
      </c>
      <c r="K91" s="11" t="s">
        <v>53</v>
      </c>
      <c r="L91" s="11" t="s">
        <v>53</v>
      </c>
      <c r="M91" s="11">
        <v>0</v>
      </c>
      <c r="N91" s="9" t="s">
        <v>53</v>
      </c>
      <c r="O91" s="9" t="s">
        <v>304</v>
      </c>
      <c r="P91" s="9" t="s">
        <v>305</v>
      </c>
      <c r="Q91" s="11">
        <f t="shared" si="2"/>
        <v>283275.77</v>
      </c>
      <c r="R91" s="11">
        <v>0</v>
      </c>
      <c r="S91" s="11">
        <v>283275.77</v>
      </c>
      <c r="T91" s="11">
        <v>0</v>
      </c>
      <c r="U91" s="9" t="s">
        <v>50</v>
      </c>
      <c r="V91" s="11">
        <v>0</v>
      </c>
      <c r="W91" s="11">
        <v>0</v>
      </c>
      <c r="X91" s="9" t="s">
        <v>50</v>
      </c>
      <c r="Y91" s="11">
        <v>0</v>
      </c>
      <c r="Z91" s="11">
        <v>0</v>
      </c>
      <c r="AA91" s="9" t="s">
        <v>50</v>
      </c>
      <c r="AB91" s="11">
        <v>0</v>
      </c>
      <c r="AC91" s="11">
        <v>0</v>
      </c>
      <c r="AD91" s="9" t="s">
        <v>50</v>
      </c>
      <c r="AE91" s="11">
        <v>0</v>
      </c>
      <c r="AF91" s="9">
        <v>0</v>
      </c>
      <c r="AG91" s="9" t="s">
        <v>50</v>
      </c>
      <c r="AH91" s="11">
        <v>0</v>
      </c>
      <c r="AI91" s="11">
        <v>0</v>
      </c>
      <c r="AJ91" s="9" t="s">
        <v>50</v>
      </c>
      <c r="AK91" s="11">
        <v>0</v>
      </c>
      <c r="AL91" s="11">
        <v>0</v>
      </c>
      <c r="AM91" s="10" t="s">
        <v>53</v>
      </c>
      <c r="AN91" s="9" t="s">
        <v>53</v>
      </c>
      <c r="AO91" s="10" t="s">
        <v>53</v>
      </c>
      <c r="AP91" s="9" t="s">
        <v>53</v>
      </c>
    </row>
    <row r="92" spans="1:42" x14ac:dyDescent="0.25">
      <c r="A92" s="9" t="s">
        <v>1022</v>
      </c>
      <c r="B92" s="10" t="s">
        <v>248</v>
      </c>
      <c r="C92" s="9" t="s">
        <v>47</v>
      </c>
      <c r="D92" s="9" t="s">
        <v>704</v>
      </c>
      <c r="E92" s="9" t="s">
        <v>130</v>
      </c>
      <c r="F92" s="9" t="s">
        <v>776</v>
      </c>
      <c r="G92" s="9" t="s">
        <v>51</v>
      </c>
      <c r="H92" s="9" t="s">
        <v>307</v>
      </c>
      <c r="I92" s="11" t="s">
        <v>53</v>
      </c>
      <c r="J92" s="11" t="s">
        <v>53</v>
      </c>
      <c r="K92" s="11" t="s">
        <v>53</v>
      </c>
      <c r="L92" s="11" t="s">
        <v>53</v>
      </c>
      <c r="M92" s="11">
        <v>0</v>
      </c>
      <c r="N92" s="9" t="s">
        <v>53</v>
      </c>
      <c r="O92" s="9" t="s">
        <v>54</v>
      </c>
      <c r="P92" s="9" t="s">
        <v>53</v>
      </c>
      <c r="Q92" s="11">
        <f t="shared" si="2"/>
        <v>8732507.8860000055</v>
      </c>
      <c r="R92" s="11">
        <v>0</v>
      </c>
      <c r="S92" s="11">
        <v>8504496.012400005</v>
      </c>
      <c r="T92" s="11">
        <v>0</v>
      </c>
      <c r="U92" s="9" t="s">
        <v>50</v>
      </c>
      <c r="V92" s="11">
        <v>0</v>
      </c>
      <c r="W92" s="11">
        <v>196561.95999999996</v>
      </c>
      <c r="X92" s="9" t="s">
        <v>50</v>
      </c>
      <c r="Y92" s="11">
        <v>31449.9136</v>
      </c>
      <c r="Z92" s="11">
        <v>0</v>
      </c>
      <c r="AA92" s="9" t="s">
        <v>50</v>
      </c>
      <c r="AB92" s="11">
        <v>0</v>
      </c>
      <c r="AC92" s="11">
        <v>0</v>
      </c>
      <c r="AD92" s="9" t="s">
        <v>50</v>
      </c>
      <c r="AE92" s="11">
        <v>0</v>
      </c>
      <c r="AF92" s="9">
        <v>0</v>
      </c>
      <c r="AG92" s="9" t="s">
        <v>50</v>
      </c>
      <c r="AH92" s="11">
        <v>0</v>
      </c>
      <c r="AI92" s="11">
        <v>0</v>
      </c>
      <c r="AJ92" s="9" t="s">
        <v>50</v>
      </c>
      <c r="AK92" s="11">
        <v>0</v>
      </c>
      <c r="AL92" s="11">
        <v>0</v>
      </c>
      <c r="AM92" s="10" t="s">
        <v>53</v>
      </c>
      <c r="AN92" s="9" t="s">
        <v>53</v>
      </c>
      <c r="AO92" s="10" t="s">
        <v>53</v>
      </c>
      <c r="AP92" s="9" t="s">
        <v>53</v>
      </c>
    </row>
    <row r="93" spans="1:42" x14ac:dyDescent="0.25">
      <c r="A93" s="9" t="s">
        <v>1025</v>
      </c>
      <c r="B93" s="10" t="s">
        <v>248</v>
      </c>
      <c r="C93" s="9" t="s">
        <v>47</v>
      </c>
      <c r="D93" s="9" t="s">
        <v>704</v>
      </c>
      <c r="E93" s="9" t="s">
        <v>130</v>
      </c>
      <c r="F93" s="9" t="s">
        <v>776</v>
      </c>
      <c r="G93" s="9" t="s">
        <v>51</v>
      </c>
      <c r="H93" s="9" t="s">
        <v>309</v>
      </c>
      <c r="I93" s="11" t="s">
        <v>53</v>
      </c>
      <c r="J93" s="11" t="s">
        <v>53</v>
      </c>
      <c r="K93" s="11" t="s">
        <v>53</v>
      </c>
      <c r="L93" s="11" t="s">
        <v>53</v>
      </c>
      <c r="M93" s="11">
        <v>0</v>
      </c>
      <c r="N93" s="9" t="s">
        <v>53</v>
      </c>
      <c r="O93" s="9" t="s">
        <v>310</v>
      </c>
      <c r="P93" s="9" t="s">
        <v>311</v>
      </c>
      <c r="Q93" s="11">
        <f t="shared" si="2"/>
        <v>65522.62</v>
      </c>
      <c r="R93" s="11">
        <v>0</v>
      </c>
      <c r="S93" s="11">
        <v>65522.62</v>
      </c>
      <c r="T93" s="11">
        <v>0</v>
      </c>
      <c r="U93" s="9" t="s">
        <v>50</v>
      </c>
      <c r="V93" s="11">
        <v>0</v>
      </c>
      <c r="W93" s="11">
        <v>0</v>
      </c>
      <c r="X93" s="9" t="s">
        <v>50</v>
      </c>
      <c r="Y93" s="11">
        <v>0</v>
      </c>
      <c r="Z93" s="11">
        <v>0</v>
      </c>
      <c r="AA93" s="9" t="s">
        <v>50</v>
      </c>
      <c r="AB93" s="11">
        <v>0</v>
      </c>
      <c r="AC93" s="11">
        <v>0</v>
      </c>
      <c r="AD93" s="9" t="s">
        <v>50</v>
      </c>
      <c r="AE93" s="11">
        <v>0</v>
      </c>
      <c r="AF93" s="9">
        <v>0</v>
      </c>
      <c r="AG93" s="9" t="s">
        <v>50</v>
      </c>
      <c r="AH93" s="11">
        <v>0</v>
      </c>
      <c r="AI93" s="11">
        <v>0</v>
      </c>
      <c r="AJ93" s="9" t="s">
        <v>50</v>
      </c>
      <c r="AK93" s="11">
        <v>0</v>
      </c>
      <c r="AL93" s="11">
        <v>0</v>
      </c>
      <c r="AM93" s="10" t="s">
        <v>53</v>
      </c>
      <c r="AN93" s="9" t="s">
        <v>53</v>
      </c>
      <c r="AO93" s="10" t="s">
        <v>53</v>
      </c>
      <c r="AP93" s="9" t="s">
        <v>53</v>
      </c>
    </row>
    <row r="94" spans="1:42" x14ac:dyDescent="0.25">
      <c r="A94" s="9" t="s">
        <v>1029</v>
      </c>
      <c r="B94" s="10" t="s">
        <v>248</v>
      </c>
      <c r="C94" s="9" t="s">
        <v>47</v>
      </c>
      <c r="D94" s="9" t="s">
        <v>704</v>
      </c>
      <c r="E94" s="9" t="s">
        <v>130</v>
      </c>
      <c r="F94" s="9" t="s">
        <v>776</v>
      </c>
      <c r="G94" s="9" t="s">
        <v>51</v>
      </c>
      <c r="H94" s="9" t="s">
        <v>313</v>
      </c>
      <c r="I94" s="11" t="s">
        <v>53</v>
      </c>
      <c r="J94" s="11" t="s">
        <v>53</v>
      </c>
      <c r="K94" s="11" t="s">
        <v>53</v>
      </c>
      <c r="L94" s="11" t="s">
        <v>53</v>
      </c>
      <c r="M94" s="11">
        <v>0</v>
      </c>
      <c r="N94" s="9" t="s">
        <v>53</v>
      </c>
      <c r="O94" s="9" t="s">
        <v>54</v>
      </c>
      <c r="P94" s="9" t="s">
        <v>53</v>
      </c>
      <c r="Q94" s="11">
        <f t="shared" si="2"/>
        <v>27170629.585000005</v>
      </c>
      <c r="R94" s="11">
        <v>0</v>
      </c>
      <c r="S94" s="11">
        <v>26879658.375000004</v>
      </c>
      <c r="T94" s="11">
        <v>0</v>
      </c>
      <c r="U94" s="9" t="s">
        <v>50</v>
      </c>
      <c r="V94" s="11">
        <v>0</v>
      </c>
      <c r="W94" s="11">
        <v>250837.25</v>
      </c>
      <c r="X94" s="9" t="s">
        <v>55</v>
      </c>
      <c r="Y94" s="11">
        <v>40133.959999999992</v>
      </c>
      <c r="Z94" s="11">
        <v>0</v>
      </c>
      <c r="AA94" s="9" t="s">
        <v>50</v>
      </c>
      <c r="AB94" s="11">
        <v>0</v>
      </c>
      <c r="AC94" s="11">
        <v>0</v>
      </c>
      <c r="AD94" s="9" t="s">
        <v>50</v>
      </c>
      <c r="AE94" s="11">
        <v>0</v>
      </c>
      <c r="AF94" s="9">
        <v>0</v>
      </c>
      <c r="AG94" s="9" t="s">
        <v>50</v>
      </c>
      <c r="AH94" s="11">
        <v>0</v>
      </c>
      <c r="AI94" s="11">
        <v>0</v>
      </c>
      <c r="AJ94" s="9" t="s">
        <v>50</v>
      </c>
      <c r="AK94" s="11">
        <v>0</v>
      </c>
      <c r="AL94" s="11">
        <v>0</v>
      </c>
      <c r="AM94" s="10" t="s">
        <v>53</v>
      </c>
      <c r="AN94" s="9" t="s">
        <v>53</v>
      </c>
      <c r="AO94" s="10" t="s">
        <v>53</v>
      </c>
      <c r="AP94" s="9" t="s">
        <v>53</v>
      </c>
    </row>
    <row r="95" spans="1:42" x14ac:dyDescent="0.25">
      <c r="A95" s="9" t="s">
        <v>1032</v>
      </c>
      <c r="B95" s="10" t="s">
        <v>248</v>
      </c>
      <c r="C95" s="9" t="s">
        <v>47</v>
      </c>
      <c r="D95" s="9" t="s">
        <v>704</v>
      </c>
      <c r="E95" s="9" t="s">
        <v>130</v>
      </c>
      <c r="F95" s="9" t="s">
        <v>776</v>
      </c>
      <c r="G95" s="9" t="s">
        <v>51</v>
      </c>
      <c r="H95" s="9" t="s">
        <v>315</v>
      </c>
      <c r="I95" s="11" t="s">
        <v>53</v>
      </c>
      <c r="J95" s="11" t="s">
        <v>53</v>
      </c>
      <c r="K95" s="11" t="s">
        <v>53</v>
      </c>
      <c r="L95" s="11" t="s">
        <v>53</v>
      </c>
      <c r="M95" s="11">
        <v>0</v>
      </c>
      <c r="N95" s="9" t="s">
        <v>53</v>
      </c>
      <c r="O95" s="9" t="s">
        <v>316</v>
      </c>
      <c r="P95" s="9" t="s">
        <v>317</v>
      </c>
      <c r="Q95" s="11">
        <f t="shared" si="2"/>
        <v>142047.86499999999</v>
      </c>
      <c r="R95" s="11">
        <v>0</v>
      </c>
      <c r="S95" s="11">
        <v>142047.86499999999</v>
      </c>
      <c r="T95" s="11">
        <v>0</v>
      </c>
      <c r="U95" s="9" t="s">
        <v>50</v>
      </c>
      <c r="V95" s="11">
        <v>0</v>
      </c>
      <c r="W95" s="11">
        <v>0</v>
      </c>
      <c r="X95" s="9" t="s">
        <v>50</v>
      </c>
      <c r="Y95" s="11">
        <v>0</v>
      </c>
      <c r="Z95" s="11">
        <v>0</v>
      </c>
      <c r="AA95" s="9" t="s">
        <v>50</v>
      </c>
      <c r="AB95" s="11">
        <v>0</v>
      </c>
      <c r="AC95" s="11">
        <v>0</v>
      </c>
      <c r="AD95" s="9" t="s">
        <v>50</v>
      </c>
      <c r="AE95" s="11">
        <v>0</v>
      </c>
      <c r="AF95" s="9">
        <v>0</v>
      </c>
      <c r="AG95" s="9" t="s">
        <v>50</v>
      </c>
      <c r="AH95" s="11">
        <v>0</v>
      </c>
      <c r="AI95" s="11">
        <v>0</v>
      </c>
      <c r="AJ95" s="9" t="s">
        <v>50</v>
      </c>
      <c r="AK95" s="11">
        <v>0</v>
      </c>
      <c r="AL95" s="11">
        <v>0</v>
      </c>
      <c r="AM95" s="10" t="s">
        <v>53</v>
      </c>
      <c r="AN95" s="9" t="s">
        <v>53</v>
      </c>
      <c r="AO95" s="10" t="s">
        <v>53</v>
      </c>
      <c r="AP95" s="9" t="s">
        <v>53</v>
      </c>
    </row>
    <row r="96" spans="1:42" x14ac:dyDescent="0.25">
      <c r="A96" s="9" t="s">
        <v>1037</v>
      </c>
      <c r="B96" s="10" t="s">
        <v>248</v>
      </c>
      <c r="C96" s="9" t="s">
        <v>47</v>
      </c>
      <c r="D96" s="9" t="s">
        <v>704</v>
      </c>
      <c r="E96" s="9" t="s">
        <v>130</v>
      </c>
      <c r="F96" s="9" t="s">
        <v>776</v>
      </c>
      <c r="G96" s="9" t="s">
        <v>51</v>
      </c>
      <c r="H96" s="9" t="s">
        <v>319</v>
      </c>
      <c r="I96" s="11" t="s">
        <v>53</v>
      </c>
      <c r="J96" s="11" t="s">
        <v>53</v>
      </c>
      <c r="K96" s="11" t="s">
        <v>53</v>
      </c>
      <c r="L96" s="11" t="s">
        <v>53</v>
      </c>
      <c r="M96" s="11">
        <v>0</v>
      </c>
      <c r="N96" s="9" t="s">
        <v>53</v>
      </c>
      <c r="O96" s="9" t="s">
        <v>54</v>
      </c>
      <c r="P96" s="9" t="s">
        <v>53</v>
      </c>
      <c r="Q96" s="11">
        <f t="shared" si="2"/>
        <v>2296946.3045999999</v>
      </c>
      <c r="R96" s="11">
        <v>0</v>
      </c>
      <c r="S96" s="11">
        <v>2269774.105</v>
      </c>
      <c r="T96" s="11">
        <v>0</v>
      </c>
      <c r="U96" s="9" t="s">
        <v>50</v>
      </c>
      <c r="V96" s="11">
        <v>0</v>
      </c>
      <c r="W96" s="11">
        <v>23424.31</v>
      </c>
      <c r="X96" s="9" t="s">
        <v>55</v>
      </c>
      <c r="Y96" s="11">
        <v>3747.8896</v>
      </c>
      <c r="Z96" s="11">
        <v>0</v>
      </c>
      <c r="AA96" s="9" t="s">
        <v>50</v>
      </c>
      <c r="AB96" s="11">
        <v>0</v>
      </c>
      <c r="AC96" s="11">
        <v>0</v>
      </c>
      <c r="AD96" s="9" t="s">
        <v>50</v>
      </c>
      <c r="AE96" s="11">
        <v>0</v>
      </c>
      <c r="AF96" s="9">
        <v>0</v>
      </c>
      <c r="AG96" s="9" t="s">
        <v>50</v>
      </c>
      <c r="AH96" s="11">
        <v>0</v>
      </c>
      <c r="AI96" s="11">
        <v>0</v>
      </c>
      <c r="AJ96" s="9" t="s">
        <v>50</v>
      </c>
      <c r="AK96" s="11">
        <v>0</v>
      </c>
      <c r="AL96" s="11">
        <v>0</v>
      </c>
      <c r="AM96" s="10" t="s">
        <v>53</v>
      </c>
      <c r="AN96" s="9" t="s">
        <v>53</v>
      </c>
      <c r="AO96" s="10" t="s">
        <v>53</v>
      </c>
      <c r="AP96" s="9" t="s">
        <v>53</v>
      </c>
    </row>
    <row r="97" spans="1:42" x14ac:dyDescent="0.25">
      <c r="A97" s="9" t="s">
        <v>1039</v>
      </c>
      <c r="B97" s="10" t="s">
        <v>248</v>
      </c>
      <c r="C97" s="9" t="s">
        <v>47</v>
      </c>
      <c r="D97" s="9" t="s">
        <v>704</v>
      </c>
      <c r="E97" s="9" t="s">
        <v>130</v>
      </c>
      <c r="F97" s="9" t="s">
        <v>776</v>
      </c>
      <c r="G97" s="9" t="s">
        <v>57</v>
      </c>
      <c r="H97" s="9" t="s">
        <v>53</v>
      </c>
      <c r="I97" s="11" t="s">
        <v>321</v>
      </c>
      <c r="J97" s="11" t="s">
        <v>53</v>
      </c>
      <c r="K97" s="11" t="s">
        <v>322</v>
      </c>
      <c r="L97" s="11" t="s">
        <v>323</v>
      </c>
      <c r="M97" s="11">
        <v>48914.61</v>
      </c>
      <c r="N97" s="9" t="s">
        <v>61</v>
      </c>
      <c r="O97" s="9" t="s">
        <v>324</v>
      </c>
      <c r="P97" s="9" t="s">
        <v>325</v>
      </c>
      <c r="Q97" s="11">
        <f t="shared" si="2"/>
        <v>-124020</v>
      </c>
      <c r="R97" s="11">
        <v>0</v>
      </c>
      <c r="S97" s="11">
        <v>-124020</v>
      </c>
      <c r="T97" s="11">
        <v>0</v>
      </c>
      <c r="U97" s="9" t="s">
        <v>50</v>
      </c>
      <c r="V97" s="11">
        <v>0</v>
      </c>
      <c r="W97" s="11">
        <v>0</v>
      </c>
      <c r="X97" s="9" t="s">
        <v>50</v>
      </c>
      <c r="Y97" s="11">
        <v>0</v>
      </c>
      <c r="Z97" s="11">
        <v>0</v>
      </c>
      <c r="AA97" s="9" t="s">
        <v>50</v>
      </c>
      <c r="AB97" s="11">
        <v>0</v>
      </c>
      <c r="AC97" s="11">
        <v>0</v>
      </c>
      <c r="AD97" s="9" t="s">
        <v>50</v>
      </c>
      <c r="AE97" s="11">
        <v>0</v>
      </c>
      <c r="AF97" s="9">
        <v>0</v>
      </c>
      <c r="AG97" s="9" t="s">
        <v>50</v>
      </c>
      <c r="AH97" s="11">
        <v>0</v>
      </c>
      <c r="AI97" s="11">
        <v>0</v>
      </c>
      <c r="AJ97" s="9" t="s">
        <v>50</v>
      </c>
      <c r="AK97" s="11">
        <v>0</v>
      </c>
      <c r="AL97" s="11">
        <v>0</v>
      </c>
      <c r="AM97" s="10" t="s">
        <v>53</v>
      </c>
      <c r="AN97" s="9" t="s">
        <v>53</v>
      </c>
      <c r="AO97" s="10" t="s">
        <v>53</v>
      </c>
      <c r="AP97" s="9" t="s">
        <v>53</v>
      </c>
    </row>
    <row r="98" spans="1:42" x14ac:dyDescent="0.25">
      <c r="A98" s="9" t="s">
        <v>1041</v>
      </c>
      <c r="B98" s="10" t="s">
        <v>248</v>
      </c>
      <c r="C98" s="9" t="s">
        <v>47</v>
      </c>
      <c r="D98" s="9" t="s">
        <v>882</v>
      </c>
      <c r="E98" s="9" t="s">
        <v>139</v>
      </c>
      <c r="F98" s="9" t="s">
        <v>795</v>
      </c>
      <c r="G98" s="9" t="s">
        <v>51</v>
      </c>
      <c r="H98" s="9" t="s">
        <v>337</v>
      </c>
      <c r="I98" s="11" t="s">
        <v>53</v>
      </c>
      <c r="J98" s="11" t="s">
        <v>53</v>
      </c>
      <c r="K98" s="11" t="s">
        <v>53</v>
      </c>
      <c r="L98" s="11" t="s">
        <v>53</v>
      </c>
      <c r="M98" s="11">
        <v>0</v>
      </c>
      <c r="N98" s="9" t="s">
        <v>53</v>
      </c>
      <c r="O98" s="9" t="s">
        <v>54</v>
      </c>
      <c r="P98" s="9" t="s">
        <v>53</v>
      </c>
      <c r="Q98" s="11">
        <f t="shared" si="2"/>
        <v>444155.19799999997</v>
      </c>
      <c r="R98" s="11">
        <v>0</v>
      </c>
      <c r="S98" s="11">
        <v>405841.5</v>
      </c>
      <c r="T98" s="11">
        <v>0</v>
      </c>
      <c r="U98" s="9" t="s">
        <v>50</v>
      </c>
      <c r="V98" s="11">
        <v>0</v>
      </c>
      <c r="W98" s="11">
        <v>33029.050000000003</v>
      </c>
      <c r="X98" s="9" t="s">
        <v>50</v>
      </c>
      <c r="Y98" s="11">
        <v>5284.6480000000001</v>
      </c>
      <c r="Z98" s="11">
        <v>0</v>
      </c>
      <c r="AA98" s="9" t="s">
        <v>50</v>
      </c>
      <c r="AB98" s="11">
        <v>0</v>
      </c>
      <c r="AC98" s="11">
        <v>0</v>
      </c>
      <c r="AD98" s="9" t="s">
        <v>50</v>
      </c>
      <c r="AE98" s="11">
        <v>0</v>
      </c>
      <c r="AF98" s="9">
        <v>0</v>
      </c>
      <c r="AG98" s="9" t="s">
        <v>50</v>
      </c>
      <c r="AH98" s="11">
        <v>0</v>
      </c>
      <c r="AI98" s="11">
        <v>0</v>
      </c>
      <c r="AJ98" s="9" t="s">
        <v>50</v>
      </c>
      <c r="AK98" s="11">
        <v>0</v>
      </c>
      <c r="AL98" s="11">
        <v>0</v>
      </c>
      <c r="AM98" s="10" t="s">
        <v>53</v>
      </c>
      <c r="AN98" s="9" t="s">
        <v>53</v>
      </c>
      <c r="AO98" s="10" t="s">
        <v>53</v>
      </c>
      <c r="AP98" s="9" t="s">
        <v>53</v>
      </c>
    </row>
    <row r="99" spans="1:42" x14ac:dyDescent="0.25">
      <c r="A99" s="9" t="s">
        <v>1045</v>
      </c>
      <c r="B99" s="10" t="s">
        <v>248</v>
      </c>
      <c r="C99" s="9" t="s">
        <v>47</v>
      </c>
      <c r="D99" s="9" t="s">
        <v>121</v>
      </c>
      <c r="E99" s="9" t="s">
        <v>122</v>
      </c>
      <c r="F99" s="9" t="s">
        <v>762</v>
      </c>
      <c r="G99" s="9" t="s">
        <v>51</v>
      </c>
      <c r="H99" s="9" t="s">
        <v>297</v>
      </c>
      <c r="I99" s="11" t="s">
        <v>53</v>
      </c>
      <c r="J99" s="11" t="s">
        <v>53</v>
      </c>
      <c r="K99" s="11" t="s">
        <v>53</v>
      </c>
      <c r="L99" s="11" t="s">
        <v>53</v>
      </c>
      <c r="M99" s="11">
        <v>0</v>
      </c>
      <c r="N99" s="9" t="s">
        <v>53</v>
      </c>
      <c r="O99" s="9" t="s">
        <v>54</v>
      </c>
      <c r="P99" s="9" t="s">
        <v>53</v>
      </c>
      <c r="Q99" s="11">
        <f t="shared" si="2"/>
        <v>9478566.2337000016</v>
      </c>
      <c r="R99" s="11">
        <v>0</v>
      </c>
      <c r="S99" s="11">
        <v>6806014.3750000019</v>
      </c>
      <c r="T99" s="11">
        <v>0</v>
      </c>
      <c r="U99" s="9" t="s">
        <v>50</v>
      </c>
      <c r="V99" s="11">
        <v>0</v>
      </c>
      <c r="W99" s="11">
        <v>2303924.0161000001</v>
      </c>
      <c r="X99" s="9" t="s">
        <v>55</v>
      </c>
      <c r="Y99" s="11">
        <v>368627.84259999997</v>
      </c>
      <c r="Z99" s="11">
        <v>0</v>
      </c>
      <c r="AA99" s="9" t="s">
        <v>50</v>
      </c>
      <c r="AB99" s="11">
        <v>0</v>
      </c>
      <c r="AC99" s="11">
        <v>0</v>
      </c>
      <c r="AD99" s="9" t="s">
        <v>50</v>
      </c>
      <c r="AE99" s="11">
        <v>0</v>
      </c>
      <c r="AF99" s="9">
        <v>0</v>
      </c>
      <c r="AG99" s="9" t="s">
        <v>50</v>
      </c>
      <c r="AH99" s="11">
        <v>0</v>
      </c>
      <c r="AI99" s="11">
        <v>0</v>
      </c>
      <c r="AJ99" s="9" t="s">
        <v>50</v>
      </c>
      <c r="AK99" s="11">
        <v>0</v>
      </c>
      <c r="AL99" s="11">
        <v>0</v>
      </c>
      <c r="AM99" s="10" t="s">
        <v>53</v>
      </c>
      <c r="AN99" s="9" t="s">
        <v>53</v>
      </c>
      <c r="AO99" s="10" t="s">
        <v>53</v>
      </c>
      <c r="AP99" s="9" t="s">
        <v>53</v>
      </c>
    </row>
    <row r="100" spans="1:42" x14ac:dyDescent="0.25">
      <c r="A100" s="9" t="s">
        <v>1047</v>
      </c>
      <c r="B100" s="10" t="s">
        <v>248</v>
      </c>
      <c r="C100" s="9" t="s">
        <v>47</v>
      </c>
      <c r="D100" s="9" t="s">
        <v>125</v>
      </c>
      <c r="E100" s="9" t="s">
        <v>126</v>
      </c>
      <c r="F100" s="9" t="s">
        <v>769</v>
      </c>
      <c r="G100" s="9" t="s">
        <v>51</v>
      </c>
      <c r="H100" s="9" t="s">
        <v>299</v>
      </c>
      <c r="I100" s="11" t="s">
        <v>53</v>
      </c>
      <c r="J100" s="11" t="s">
        <v>53</v>
      </c>
      <c r="K100" s="11" t="s">
        <v>53</v>
      </c>
      <c r="L100" s="11" t="s">
        <v>53</v>
      </c>
      <c r="M100" s="11">
        <v>0</v>
      </c>
      <c r="N100" s="9" t="s">
        <v>53</v>
      </c>
      <c r="O100" s="9" t="s">
        <v>54</v>
      </c>
      <c r="P100" s="9" t="s">
        <v>53</v>
      </c>
      <c r="Q100" s="11">
        <f t="shared" si="2"/>
        <v>4030161.6524</v>
      </c>
      <c r="R100" s="11">
        <v>0</v>
      </c>
      <c r="S100" s="11">
        <v>3083395.01</v>
      </c>
      <c r="T100" s="11">
        <v>0</v>
      </c>
      <c r="U100" s="9" t="s">
        <v>50</v>
      </c>
      <c r="V100" s="11">
        <v>0</v>
      </c>
      <c r="W100" s="11">
        <v>816178.14</v>
      </c>
      <c r="X100" s="9" t="s">
        <v>50</v>
      </c>
      <c r="Y100" s="11">
        <v>130588.50239999998</v>
      </c>
      <c r="Z100" s="11">
        <v>0</v>
      </c>
      <c r="AA100" s="9" t="s">
        <v>50</v>
      </c>
      <c r="AB100" s="11">
        <v>0</v>
      </c>
      <c r="AC100" s="11">
        <v>0</v>
      </c>
      <c r="AD100" s="9" t="s">
        <v>50</v>
      </c>
      <c r="AE100" s="11">
        <v>0</v>
      </c>
      <c r="AF100" s="9">
        <v>0</v>
      </c>
      <c r="AG100" s="9" t="s">
        <v>50</v>
      </c>
      <c r="AH100" s="11">
        <v>0</v>
      </c>
      <c r="AI100" s="11">
        <v>0</v>
      </c>
      <c r="AJ100" s="9" t="s">
        <v>50</v>
      </c>
      <c r="AK100" s="11">
        <v>0</v>
      </c>
      <c r="AL100" s="11">
        <v>0</v>
      </c>
      <c r="AM100" s="10" t="s">
        <v>53</v>
      </c>
      <c r="AN100" s="9" t="s">
        <v>53</v>
      </c>
      <c r="AO100" s="10" t="s">
        <v>53</v>
      </c>
      <c r="AP100" s="9" t="s">
        <v>53</v>
      </c>
    </row>
    <row r="101" spans="1:42" x14ac:dyDescent="0.25">
      <c r="A101" s="9" t="s">
        <v>1050</v>
      </c>
      <c r="B101" s="10" t="s">
        <v>339</v>
      </c>
      <c r="C101" s="9" t="s">
        <v>47</v>
      </c>
      <c r="D101" s="9" t="s">
        <v>48</v>
      </c>
      <c r="E101" s="9" t="s">
        <v>49</v>
      </c>
      <c r="F101" s="9" t="s">
        <v>708</v>
      </c>
      <c r="G101" s="9" t="s">
        <v>51</v>
      </c>
      <c r="H101" s="9" t="s">
        <v>340</v>
      </c>
      <c r="I101" s="11" t="s">
        <v>53</v>
      </c>
      <c r="J101" s="11" t="s">
        <v>53</v>
      </c>
      <c r="K101" s="11" t="s">
        <v>53</v>
      </c>
      <c r="L101" s="11" t="s">
        <v>53</v>
      </c>
      <c r="M101" s="11">
        <v>0</v>
      </c>
      <c r="N101" s="9" t="s">
        <v>53</v>
      </c>
      <c r="O101" s="9" t="s">
        <v>54</v>
      </c>
      <c r="P101" s="9" t="s">
        <v>53</v>
      </c>
      <c r="Q101" s="11">
        <f t="shared" si="2"/>
        <v>61401586.879400007</v>
      </c>
      <c r="R101" s="11">
        <v>0</v>
      </c>
      <c r="S101" s="11">
        <v>48001187.460000001</v>
      </c>
      <c r="T101" s="11">
        <v>0</v>
      </c>
      <c r="U101" s="9" t="s">
        <v>50</v>
      </c>
      <c r="V101" s="11">
        <v>0</v>
      </c>
      <c r="W101" s="11">
        <v>11552068.465000004</v>
      </c>
      <c r="X101" s="9" t="s">
        <v>50</v>
      </c>
      <c r="Y101" s="11">
        <v>1848330.9543999997</v>
      </c>
      <c r="Z101" s="11">
        <v>0</v>
      </c>
      <c r="AA101" s="9" t="s">
        <v>50</v>
      </c>
      <c r="AB101" s="11">
        <v>0</v>
      </c>
      <c r="AC101" s="11">
        <v>0</v>
      </c>
      <c r="AD101" s="9" t="s">
        <v>50</v>
      </c>
      <c r="AE101" s="11">
        <v>0</v>
      </c>
      <c r="AF101" s="9">
        <v>0</v>
      </c>
      <c r="AG101" s="9" t="s">
        <v>50</v>
      </c>
      <c r="AH101" s="11">
        <v>0</v>
      </c>
      <c r="AI101" s="11">
        <v>0</v>
      </c>
      <c r="AJ101" s="9" t="s">
        <v>50</v>
      </c>
      <c r="AK101" s="11">
        <v>0</v>
      </c>
      <c r="AL101" s="11">
        <v>0</v>
      </c>
      <c r="AM101" s="10" t="s">
        <v>53</v>
      </c>
      <c r="AN101" s="9" t="s">
        <v>53</v>
      </c>
      <c r="AO101" s="10" t="s">
        <v>53</v>
      </c>
      <c r="AP101" s="9" t="s">
        <v>53</v>
      </c>
    </row>
    <row r="102" spans="1:42" x14ac:dyDescent="0.25">
      <c r="A102" s="9" t="s">
        <v>1052</v>
      </c>
      <c r="B102" s="10" t="s">
        <v>339</v>
      </c>
      <c r="C102" s="9" t="s">
        <v>47</v>
      </c>
      <c r="D102" s="9" t="s">
        <v>65</v>
      </c>
      <c r="E102" s="9" t="s">
        <v>796</v>
      </c>
      <c r="F102" s="9" t="s">
        <v>1053</v>
      </c>
      <c r="G102" s="9" t="s">
        <v>51</v>
      </c>
      <c r="H102" s="9" t="s">
        <v>1226</v>
      </c>
      <c r="I102" s="11" t="s">
        <v>53</v>
      </c>
      <c r="J102" s="11" t="s">
        <v>53</v>
      </c>
      <c r="K102" s="11" t="s">
        <v>53</v>
      </c>
      <c r="L102" s="11" t="s">
        <v>53</v>
      </c>
      <c r="M102" s="11">
        <v>0</v>
      </c>
      <c r="N102" s="9" t="s">
        <v>53</v>
      </c>
      <c r="O102" s="9" t="s">
        <v>54</v>
      </c>
      <c r="P102" s="9" t="s">
        <v>53</v>
      </c>
      <c r="Q102" s="11">
        <f>SUM(S102:X102)</f>
        <v>27723038.510000002</v>
      </c>
      <c r="R102" s="11">
        <v>0</v>
      </c>
      <c r="S102" s="11">
        <v>27723038.510000002</v>
      </c>
      <c r="T102" s="11">
        <v>0</v>
      </c>
      <c r="U102" s="9" t="s">
        <v>50</v>
      </c>
      <c r="V102" s="11">
        <v>0</v>
      </c>
      <c r="W102" s="11"/>
      <c r="X102" s="9" t="s">
        <v>50</v>
      </c>
      <c r="Y102" s="11"/>
      <c r="Z102" s="11">
        <v>0</v>
      </c>
      <c r="AA102" s="9" t="s">
        <v>50</v>
      </c>
      <c r="AB102" s="11">
        <v>0</v>
      </c>
      <c r="AC102" s="11">
        <v>0</v>
      </c>
      <c r="AD102" s="9" t="s">
        <v>50</v>
      </c>
      <c r="AE102" s="11">
        <v>0</v>
      </c>
      <c r="AF102" s="9">
        <v>0</v>
      </c>
      <c r="AG102" s="9" t="s">
        <v>50</v>
      </c>
      <c r="AH102" s="11">
        <v>0</v>
      </c>
      <c r="AI102" s="11">
        <v>0</v>
      </c>
      <c r="AJ102" s="9" t="s">
        <v>50</v>
      </c>
      <c r="AK102" s="11">
        <v>0</v>
      </c>
      <c r="AL102" s="11">
        <v>0</v>
      </c>
      <c r="AM102" s="10" t="s">
        <v>53</v>
      </c>
      <c r="AN102" s="9" t="s">
        <v>53</v>
      </c>
      <c r="AO102" s="10" t="s">
        <v>53</v>
      </c>
      <c r="AP102" s="9" t="s">
        <v>53</v>
      </c>
    </row>
    <row r="103" spans="1:42" x14ac:dyDescent="0.25">
      <c r="A103" s="9" t="s">
        <v>1055</v>
      </c>
      <c r="B103" s="10" t="s">
        <v>339</v>
      </c>
      <c r="C103" s="9" t="s">
        <v>47</v>
      </c>
      <c r="D103" s="9" t="s">
        <v>65</v>
      </c>
      <c r="E103" s="9" t="s">
        <v>66</v>
      </c>
      <c r="F103" s="9" t="s">
        <v>715</v>
      </c>
      <c r="G103" s="9" t="s">
        <v>51</v>
      </c>
      <c r="H103" s="9" t="s">
        <v>342</v>
      </c>
      <c r="I103" s="11" t="s">
        <v>53</v>
      </c>
      <c r="J103" s="11" t="s">
        <v>53</v>
      </c>
      <c r="K103" s="11" t="s">
        <v>53</v>
      </c>
      <c r="L103" s="11" t="s">
        <v>53</v>
      </c>
      <c r="M103" s="11">
        <v>0</v>
      </c>
      <c r="N103" s="9" t="s">
        <v>53</v>
      </c>
      <c r="O103" s="9" t="s">
        <v>54</v>
      </c>
      <c r="P103" s="9" t="s">
        <v>53</v>
      </c>
      <c r="Q103" s="11">
        <f t="shared" ref="Q103:Q135" si="3">SUM(S103:AL103)</f>
        <v>49779352.265249997</v>
      </c>
      <c r="R103" s="11">
        <v>0</v>
      </c>
      <c r="S103" s="11">
        <v>40011445.340000004</v>
      </c>
      <c r="T103" s="11">
        <v>0</v>
      </c>
      <c r="U103" s="9" t="s">
        <v>50</v>
      </c>
      <c r="V103" s="11">
        <v>0</v>
      </c>
      <c r="W103" s="11">
        <v>8420609.4183499999</v>
      </c>
      <c r="X103" s="9" t="s">
        <v>55</v>
      </c>
      <c r="Y103" s="11">
        <v>1347297.5068999999</v>
      </c>
      <c r="Z103" s="11">
        <v>0</v>
      </c>
      <c r="AA103" s="9" t="s">
        <v>50</v>
      </c>
      <c r="AB103" s="11">
        <v>0</v>
      </c>
      <c r="AC103" s="11">
        <v>0</v>
      </c>
      <c r="AD103" s="9" t="s">
        <v>50</v>
      </c>
      <c r="AE103" s="11">
        <v>0</v>
      </c>
      <c r="AF103" s="9">
        <v>0</v>
      </c>
      <c r="AG103" s="9" t="s">
        <v>50</v>
      </c>
      <c r="AH103" s="11">
        <v>0</v>
      </c>
      <c r="AI103" s="11">
        <v>0</v>
      </c>
      <c r="AJ103" s="9" t="s">
        <v>50</v>
      </c>
      <c r="AK103" s="11">
        <v>0</v>
      </c>
      <c r="AL103" s="11">
        <v>0</v>
      </c>
      <c r="AM103" s="10" t="s">
        <v>53</v>
      </c>
      <c r="AN103" s="9" t="s">
        <v>53</v>
      </c>
      <c r="AO103" s="10" t="s">
        <v>53</v>
      </c>
      <c r="AP103" s="9" t="s">
        <v>53</v>
      </c>
    </row>
    <row r="104" spans="1:42" x14ac:dyDescent="0.25">
      <c r="A104" s="9" t="s">
        <v>1058</v>
      </c>
      <c r="B104" s="10" t="s">
        <v>339</v>
      </c>
      <c r="C104" s="9" t="s">
        <v>129</v>
      </c>
      <c r="D104" s="9" t="s">
        <v>65</v>
      </c>
      <c r="E104" s="9" t="s">
        <v>133</v>
      </c>
      <c r="F104" s="9" t="s">
        <v>786</v>
      </c>
      <c r="G104" s="9" t="s">
        <v>51</v>
      </c>
      <c r="H104" s="9" t="s">
        <v>421</v>
      </c>
      <c r="I104" s="11" t="s">
        <v>53</v>
      </c>
      <c r="J104" s="11" t="s">
        <v>53</v>
      </c>
      <c r="K104" s="11" t="s">
        <v>53</v>
      </c>
      <c r="L104" s="11" t="s">
        <v>53</v>
      </c>
      <c r="M104" s="11">
        <v>0</v>
      </c>
      <c r="N104" s="9" t="s">
        <v>53</v>
      </c>
      <c r="O104" s="9" t="s">
        <v>54</v>
      </c>
      <c r="P104" s="9" t="s">
        <v>53</v>
      </c>
      <c r="Q104" s="11">
        <f t="shared" si="3"/>
        <v>1608808.2256</v>
      </c>
      <c r="R104" s="11">
        <v>0</v>
      </c>
      <c r="S104" s="11">
        <v>1500529</v>
      </c>
      <c r="T104" s="11">
        <v>0</v>
      </c>
      <c r="U104" s="9" t="s">
        <v>50</v>
      </c>
      <c r="V104" s="11">
        <v>0</v>
      </c>
      <c r="W104" s="11">
        <v>93344.16</v>
      </c>
      <c r="X104" s="9" t="s">
        <v>55</v>
      </c>
      <c r="Y104" s="11">
        <v>14935.0656</v>
      </c>
      <c r="Z104" s="11">
        <v>0</v>
      </c>
      <c r="AA104" s="9" t="s">
        <v>50</v>
      </c>
      <c r="AB104" s="11">
        <v>0</v>
      </c>
      <c r="AC104" s="11">
        <v>0</v>
      </c>
      <c r="AD104" s="9" t="s">
        <v>50</v>
      </c>
      <c r="AE104" s="11">
        <v>0</v>
      </c>
      <c r="AF104" s="9">
        <v>0</v>
      </c>
      <c r="AG104" s="9" t="s">
        <v>50</v>
      </c>
      <c r="AH104" s="11">
        <v>0</v>
      </c>
      <c r="AI104" s="11">
        <v>0</v>
      </c>
      <c r="AJ104" s="9" t="s">
        <v>50</v>
      </c>
      <c r="AK104" s="11">
        <v>0</v>
      </c>
      <c r="AL104" s="11">
        <v>0</v>
      </c>
      <c r="AM104" s="10" t="s">
        <v>53</v>
      </c>
      <c r="AN104" s="9" t="s">
        <v>53</v>
      </c>
      <c r="AO104" s="10" t="s">
        <v>53</v>
      </c>
      <c r="AP104" s="9" t="s">
        <v>53</v>
      </c>
    </row>
    <row r="105" spans="1:42" x14ac:dyDescent="0.25">
      <c r="A105" s="9" t="s">
        <v>1062</v>
      </c>
      <c r="B105" s="10" t="s">
        <v>339</v>
      </c>
      <c r="C105" s="9" t="s">
        <v>129</v>
      </c>
      <c r="D105" s="9" t="s">
        <v>65</v>
      </c>
      <c r="E105" s="9" t="s">
        <v>133</v>
      </c>
      <c r="F105" s="9" t="s">
        <v>786</v>
      </c>
      <c r="G105" s="9" t="s">
        <v>51</v>
      </c>
      <c r="H105" s="9" t="s">
        <v>423</v>
      </c>
      <c r="I105" s="11" t="s">
        <v>53</v>
      </c>
      <c r="J105" s="11" t="s">
        <v>53</v>
      </c>
      <c r="K105" s="11" t="s">
        <v>53</v>
      </c>
      <c r="L105" s="11" t="s">
        <v>53</v>
      </c>
      <c r="M105" s="11">
        <v>0</v>
      </c>
      <c r="N105" s="9" t="s">
        <v>53</v>
      </c>
      <c r="O105" s="9" t="s">
        <v>424</v>
      </c>
      <c r="P105" s="9" t="s">
        <v>425</v>
      </c>
      <c r="Q105" s="11">
        <f t="shared" si="3"/>
        <v>22669.659600000003</v>
      </c>
      <c r="R105" s="11">
        <v>0</v>
      </c>
      <c r="S105" s="11">
        <v>0</v>
      </c>
      <c r="T105" s="11">
        <v>19542.810000000001</v>
      </c>
      <c r="U105" s="9" t="s">
        <v>55</v>
      </c>
      <c r="V105" s="11">
        <v>3126.8496</v>
      </c>
      <c r="W105" s="11">
        <v>0</v>
      </c>
      <c r="X105" s="9" t="s">
        <v>50</v>
      </c>
      <c r="Y105" s="11">
        <v>0</v>
      </c>
      <c r="Z105" s="11">
        <v>0</v>
      </c>
      <c r="AA105" s="9" t="s">
        <v>50</v>
      </c>
      <c r="AB105" s="11">
        <v>0</v>
      </c>
      <c r="AC105" s="11">
        <v>0</v>
      </c>
      <c r="AD105" s="9" t="s">
        <v>50</v>
      </c>
      <c r="AE105" s="11">
        <v>0</v>
      </c>
      <c r="AF105" s="9">
        <v>0</v>
      </c>
      <c r="AG105" s="9" t="s">
        <v>50</v>
      </c>
      <c r="AH105" s="11">
        <v>0</v>
      </c>
      <c r="AI105" s="11">
        <v>0</v>
      </c>
      <c r="AJ105" s="9" t="s">
        <v>50</v>
      </c>
      <c r="AK105" s="11">
        <v>0</v>
      </c>
      <c r="AL105" s="11">
        <v>0</v>
      </c>
      <c r="AM105" s="10" t="s">
        <v>53</v>
      </c>
      <c r="AN105" s="9" t="s">
        <v>53</v>
      </c>
      <c r="AO105" s="10" t="s">
        <v>53</v>
      </c>
      <c r="AP105" s="9" t="s">
        <v>53</v>
      </c>
    </row>
    <row r="106" spans="1:42" x14ac:dyDescent="0.25">
      <c r="A106" s="9" t="s">
        <v>1064</v>
      </c>
      <c r="B106" s="10" t="s">
        <v>339</v>
      </c>
      <c r="C106" s="9" t="s">
        <v>129</v>
      </c>
      <c r="D106" s="9" t="s">
        <v>65</v>
      </c>
      <c r="E106" s="9" t="s">
        <v>133</v>
      </c>
      <c r="F106" s="9" t="s">
        <v>786</v>
      </c>
      <c r="G106" s="9" t="s">
        <v>51</v>
      </c>
      <c r="H106" s="9" t="s">
        <v>427</v>
      </c>
      <c r="I106" s="11" t="s">
        <v>53</v>
      </c>
      <c r="J106" s="11" t="s">
        <v>53</v>
      </c>
      <c r="K106" s="11" t="s">
        <v>53</v>
      </c>
      <c r="L106" s="11" t="s">
        <v>53</v>
      </c>
      <c r="M106" s="11">
        <v>0</v>
      </c>
      <c r="N106" s="9" t="s">
        <v>53</v>
      </c>
      <c r="O106" s="9" t="s">
        <v>54</v>
      </c>
      <c r="P106" s="9" t="s">
        <v>53</v>
      </c>
      <c r="Q106" s="11">
        <f t="shared" si="3"/>
        <v>221492.43600000002</v>
      </c>
      <c r="R106" s="11">
        <v>0</v>
      </c>
      <c r="S106" s="11">
        <v>198319</v>
      </c>
      <c r="T106" s="11">
        <v>0</v>
      </c>
      <c r="U106" s="9" t="s">
        <v>50</v>
      </c>
      <c r="V106" s="11">
        <v>0</v>
      </c>
      <c r="W106" s="11">
        <v>19977.099999999999</v>
      </c>
      <c r="X106" s="9" t="s">
        <v>50</v>
      </c>
      <c r="Y106" s="11">
        <v>3196.3359999999998</v>
      </c>
      <c r="Z106" s="11">
        <v>0</v>
      </c>
      <c r="AA106" s="9" t="s">
        <v>50</v>
      </c>
      <c r="AB106" s="11">
        <v>0</v>
      </c>
      <c r="AC106" s="11">
        <v>0</v>
      </c>
      <c r="AD106" s="9" t="s">
        <v>50</v>
      </c>
      <c r="AE106" s="11">
        <v>0</v>
      </c>
      <c r="AF106" s="9">
        <v>0</v>
      </c>
      <c r="AG106" s="9" t="s">
        <v>50</v>
      </c>
      <c r="AH106" s="11">
        <v>0</v>
      </c>
      <c r="AI106" s="11">
        <v>0</v>
      </c>
      <c r="AJ106" s="9" t="s">
        <v>50</v>
      </c>
      <c r="AK106" s="11">
        <v>0</v>
      </c>
      <c r="AL106" s="11">
        <v>0</v>
      </c>
      <c r="AM106" s="10" t="s">
        <v>53</v>
      </c>
      <c r="AN106" s="9" t="s">
        <v>53</v>
      </c>
      <c r="AO106" s="10" t="s">
        <v>53</v>
      </c>
      <c r="AP106" s="9" t="s">
        <v>53</v>
      </c>
    </row>
    <row r="107" spans="1:42" x14ac:dyDescent="0.25">
      <c r="A107" s="9" t="s">
        <v>247</v>
      </c>
      <c r="B107" s="10" t="s">
        <v>339</v>
      </c>
      <c r="C107" s="9" t="s">
        <v>129</v>
      </c>
      <c r="D107" s="9" t="s">
        <v>65</v>
      </c>
      <c r="E107" s="9" t="s">
        <v>133</v>
      </c>
      <c r="F107" s="9" t="s">
        <v>786</v>
      </c>
      <c r="G107" s="9" t="s">
        <v>51</v>
      </c>
      <c r="H107" s="9" t="s">
        <v>429</v>
      </c>
      <c r="I107" s="11" t="s">
        <v>53</v>
      </c>
      <c r="J107" s="11" t="s">
        <v>53</v>
      </c>
      <c r="K107" s="11" t="s">
        <v>53</v>
      </c>
      <c r="L107" s="11" t="s">
        <v>53</v>
      </c>
      <c r="M107" s="11">
        <v>0</v>
      </c>
      <c r="N107" s="9" t="s">
        <v>53</v>
      </c>
      <c r="O107" s="9" t="s">
        <v>430</v>
      </c>
      <c r="P107" s="9" t="s">
        <v>431</v>
      </c>
      <c r="Q107" s="11">
        <f t="shared" si="3"/>
        <v>532542.77</v>
      </c>
      <c r="R107" s="11">
        <v>0</v>
      </c>
      <c r="S107" s="11">
        <v>532542.77</v>
      </c>
      <c r="T107" s="11">
        <v>0</v>
      </c>
      <c r="U107" s="9" t="s">
        <v>50</v>
      </c>
      <c r="V107" s="11">
        <v>0</v>
      </c>
      <c r="W107" s="11">
        <v>0</v>
      </c>
      <c r="X107" s="9" t="s">
        <v>50</v>
      </c>
      <c r="Y107" s="11">
        <v>0</v>
      </c>
      <c r="Z107" s="11">
        <v>0</v>
      </c>
      <c r="AA107" s="9" t="s">
        <v>50</v>
      </c>
      <c r="AB107" s="11">
        <v>0</v>
      </c>
      <c r="AC107" s="11">
        <v>0</v>
      </c>
      <c r="AD107" s="9" t="s">
        <v>50</v>
      </c>
      <c r="AE107" s="11">
        <v>0</v>
      </c>
      <c r="AF107" s="9">
        <v>0</v>
      </c>
      <c r="AG107" s="9" t="s">
        <v>50</v>
      </c>
      <c r="AH107" s="11">
        <v>0</v>
      </c>
      <c r="AI107" s="11">
        <v>0</v>
      </c>
      <c r="AJ107" s="9" t="s">
        <v>50</v>
      </c>
      <c r="AK107" s="11">
        <v>0</v>
      </c>
      <c r="AL107" s="11">
        <v>0</v>
      </c>
      <c r="AM107" s="10" t="s">
        <v>53</v>
      </c>
      <c r="AN107" s="9" t="s">
        <v>53</v>
      </c>
      <c r="AO107" s="10" t="s">
        <v>53</v>
      </c>
      <c r="AP107" s="9" t="s">
        <v>53</v>
      </c>
    </row>
    <row r="108" spans="1:42" x14ac:dyDescent="0.25">
      <c r="A108" s="9" t="s">
        <v>250</v>
      </c>
      <c r="B108" s="10" t="s">
        <v>339</v>
      </c>
      <c r="C108" s="9" t="s">
        <v>129</v>
      </c>
      <c r="D108" s="9" t="s">
        <v>65</v>
      </c>
      <c r="E108" s="9" t="s">
        <v>133</v>
      </c>
      <c r="F108" s="9" t="s">
        <v>786</v>
      </c>
      <c r="G108" s="9" t="s">
        <v>51</v>
      </c>
      <c r="H108" s="9" t="s">
        <v>433</v>
      </c>
      <c r="I108" s="11" t="s">
        <v>53</v>
      </c>
      <c r="J108" s="11" t="s">
        <v>53</v>
      </c>
      <c r="K108" s="11" t="s">
        <v>53</v>
      </c>
      <c r="L108" s="11" t="s">
        <v>53</v>
      </c>
      <c r="M108" s="11">
        <v>0</v>
      </c>
      <c r="N108" s="9" t="s">
        <v>53</v>
      </c>
      <c r="O108" s="9" t="s">
        <v>54</v>
      </c>
      <c r="P108" s="9" t="s">
        <v>53</v>
      </c>
      <c r="Q108" s="11">
        <f t="shared" si="3"/>
        <v>2831900.8169999998</v>
      </c>
      <c r="R108" s="11">
        <v>0</v>
      </c>
      <c r="S108" s="11">
        <v>2677488.9249999998</v>
      </c>
      <c r="T108" s="11">
        <v>0</v>
      </c>
      <c r="U108" s="9" t="s">
        <v>50</v>
      </c>
      <c r="V108" s="11">
        <v>0</v>
      </c>
      <c r="W108" s="11">
        <v>133113.70000000001</v>
      </c>
      <c r="X108" s="9" t="s">
        <v>55</v>
      </c>
      <c r="Y108" s="11">
        <v>21298.191999999999</v>
      </c>
      <c r="Z108" s="11">
        <v>0</v>
      </c>
      <c r="AA108" s="9" t="s">
        <v>50</v>
      </c>
      <c r="AB108" s="11">
        <v>0</v>
      </c>
      <c r="AC108" s="11">
        <v>0</v>
      </c>
      <c r="AD108" s="9" t="s">
        <v>50</v>
      </c>
      <c r="AE108" s="11">
        <v>0</v>
      </c>
      <c r="AF108" s="9">
        <v>0</v>
      </c>
      <c r="AG108" s="9" t="s">
        <v>50</v>
      </c>
      <c r="AH108" s="11">
        <v>0</v>
      </c>
      <c r="AI108" s="11">
        <v>0</v>
      </c>
      <c r="AJ108" s="9" t="s">
        <v>50</v>
      </c>
      <c r="AK108" s="11">
        <v>0</v>
      </c>
      <c r="AL108" s="11">
        <v>0</v>
      </c>
      <c r="AM108" s="10" t="s">
        <v>53</v>
      </c>
      <c r="AN108" s="9" t="s">
        <v>53</v>
      </c>
      <c r="AO108" s="10" t="s">
        <v>53</v>
      </c>
      <c r="AP108" s="9" t="s">
        <v>53</v>
      </c>
    </row>
    <row r="109" spans="1:42" x14ac:dyDescent="0.25">
      <c r="A109" s="9" t="s">
        <v>252</v>
      </c>
      <c r="B109" s="10" t="s">
        <v>339</v>
      </c>
      <c r="C109" s="9" t="s">
        <v>47</v>
      </c>
      <c r="D109" s="9" t="s">
        <v>69</v>
      </c>
      <c r="E109" s="9" t="s">
        <v>70</v>
      </c>
      <c r="F109" s="9" t="s">
        <v>722</v>
      </c>
      <c r="G109" s="9" t="s">
        <v>51</v>
      </c>
      <c r="H109" s="9" t="s">
        <v>344</v>
      </c>
      <c r="I109" s="11" t="s">
        <v>53</v>
      </c>
      <c r="J109" s="11" t="s">
        <v>53</v>
      </c>
      <c r="K109" s="11" t="s">
        <v>53</v>
      </c>
      <c r="L109" s="11" t="s">
        <v>53</v>
      </c>
      <c r="M109" s="11">
        <v>0</v>
      </c>
      <c r="N109" s="9" t="s">
        <v>53</v>
      </c>
      <c r="O109" s="9" t="s">
        <v>54</v>
      </c>
      <c r="P109" s="9" t="s">
        <v>53</v>
      </c>
      <c r="Q109" s="11">
        <f t="shared" si="3"/>
        <v>2654326.0184000004</v>
      </c>
      <c r="R109" s="11">
        <v>0</v>
      </c>
      <c r="S109" s="11">
        <v>2331002.4981000004</v>
      </c>
      <c r="T109" s="11">
        <v>0</v>
      </c>
      <c r="U109" s="9" t="s">
        <v>50</v>
      </c>
      <c r="V109" s="11">
        <v>0</v>
      </c>
      <c r="W109" s="11">
        <v>278727.1727</v>
      </c>
      <c r="X109" s="9" t="s">
        <v>55</v>
      </c>
      <c r="Y109" s="11">
        <v>44596.347600000001</v>
      </c>
      <c r="Z109" s="11">
        <v>0</v>
      </c>
      <c r="AA109" s="9" t="s">
        <v>50</v>
      </c>
      <c r="AB109" s="11">
        <v>0</v>
      </c>
      <c r="AC109" s="11">
        <v>0</v>
      </c>
      <c r="AD109" s="9" t="s">
        <v>50</v>
      </c>
      <c r="AE109" s="11">
        <v>0</v>
      </c>
      <c r="AF109" s="9">
        <v>0</v>
      </c>
      <c r="AG109" s="9" t="s">
        <v>50</v>
      </c>
      <c r="AH109" s="11">
        <v>0</v>
      </c>
      <c r="AI109" s="11">
        <v>0</v>
      </c>
      <c r="AJ109" s="9" t="s">
        <v>50</v>
      </c>
      <c r="AK109" s="11">
        <v>0</v>
      </c>
      <c r="AL109" s="11">
        <v>0</v>
      </c>
      <c r="AM109" s="10" t="s">
        <v>53</v>
      </c>
      <c r="AN109" s="9" t="s">
        <v>53</v>
      </c>
      <c r="AO109" s="10" t="s">
        <v>53</v>
      </c>
      <c r="AP109" s="9" t="s">
        <v>53</v>
      </c>
    </row>
    <row r="110" spans="1:42" x14ac:dyDescent="0.25">
      <c r="A110" s="9" t="s">
        <v>254</v>
      </c>
      <c r="B110" s="10" t="s">
        <v>339</v>
      </c>
      <c r="C110" s="9" t="s">
        <v>47</v>
      </c>
      <c r="D110" s="9" t="s">
        <v>69</v>
      </c>
      <c r="E110" s="9" t="s">
        <v>70</v>
      </c>
      <c r="F110" s="9" t="s">
        <v>722</v>
      </c>
      <c r="G110" s="9" t="s">
        <v>51</v>
      </c>
      <c r="H110" s="9" t="s">
        <v>346</v>
      </c>
      <c r="I110" s="11" t="s">
        <v>53</v>
      </c>
      <c r="J110" s="11" t="s">
        <v>53</v>
      </c>
      <c r="K110" s="11" t="s">
        <v>53</v>
      </c>
      <c r="L110" s="11" t="s">
        <v>53</v>
      </c>
      <c r="M110" s="11">
        <v>0</v>
      </c>
      <c r="N110" s="9" t="s">
        <v>53</v>
      </c>
      <c r="O110" s="9" t="s">
        <v>347</v>
      </c>
      <c r="P110" s="9" t="s">
        <v>348</v>
      </c>
      <c r="Q110" s="11">
        <f t="shared" si="3"/>
        <v>199902</v>
      </c>
      <c r="R110" s="11">
        <v>0</v>
      </c>
      <c r="S110" s="11">
        <v>172294</v>
      </c>
      <c r="T110" s="11">
        <v>23800</v>
      </c>
      <c r="U110" s="9" t="s">
        <v>55</v>
      </c>
      <c r="V110" s="11">
        <v>3808</v>
      </c>
      <c r="W110" s="11">
        <v>0</v>
      </c>
      <c r="X110" s="9" t="s">
        <v>50</v>
      </c>
      <c r="Y110" s="11">
        <v>0</v>
      </c>
      <c r="Z110" s="11">
        <v>0</v>
      </c>
      <c r="AA110" s="9" t="s">
        <v>50</v>
      </c>
      <c r="AB110" s="11">
        <v>0</v>
      </c>
      <c r="AC110" s="11">
        <v>0</v>
      </c>
      <c r="AD110" s="9" t="s">
        <v>50</v>
      </c>
      <c r="AE110" s="11">
        <v>0</v>
      </c>
      <c r="AF110" s="9">
        <v>0</v>
      </c>
      <c r="AG110" s="9" t="s">
        <v>50</v>
      </c>
      <c r="AH110" s="11">
        <v>0</v>
      </c>
      <c r="AI110" s="11">
        <v>0</v>
      </c>
      <c r="AJ110" s="9" t="s">
        <v>50</v>
      </c>
      <c r="AK110" s="11">
        <v>0</v>
      </c>
      <c r="AL110" s="11">
        <v>0</v>
      </c>
      <c r="AM110" s="10" t="s">
        <v>53</v>
      </c>
      <c r="AN110" s="9" t="s">
        <v>53</v>
      </c>
      <c r="AO110" s="10" t="s">
        <v>53</v>
      </c>
      <c r="AP110" s="9" t="s">
        <v>53</v>
      </c>
    </row>
    <row r="111" spans="1:42" x14ac:dyDescent="0.25">
      <c r="A111" s="9" t="s">
        <v>258</v>
      </c>
      <c r="B111" s="10" t="s">
        <v>339</v>
      </c>
      <c r="C111" s="9" t="s">
        <v>47</v>
      </c>
      <c r="D111" s="9" t="s">
        <v>69</v>
      </c>
      <c r="E111" s="9" t="s">
        <v>70</v>
      </c>
      <c r="F111" s="9" t="s">
        <v>722</v>
      </c>
      <c r="G111" s="9" t="s">
        <v>51</v>
      </c>
      <c r="H111" s="9" t="s">
        <v>350</v>
      </c>
      <c r="I111" s="11" t="s">
        <v>53</v>
      </c>
      <c r="J111" s="11" t="s">
        <v>53</v>
      </c>
      <c r="K111" s="11" t="s">
        <v>53</v>
      </c>
      <c r="L111" s="11" t="s">
        <v>53</v>
      </c>
      <c r="M111" s="11">
        <v>0</v>
      </c>
      <c r="N111" s="9" t="s">
        <v>53</v>
      </c>
      <c r="O111" s="9" t="s">
        <v>54</v>
      </c>
      <c r="P111" s="9" t="s">
        <v>53</v>
      </c>
      <c r="Q111" s="11">
        <f t="shared" si="3"/>
        <v>13831549.709900003</v>
      </c>
      <c r="R111" s="11">
        <v>0</v>
      </c>
      <c r="S111" s="11">
        <v>11504106.071100004</v>
      </c>
      <c r="T111" s="11">
        <v>0</v>
      </c>
      <c r="U111" s="9" t="s">
        <v>50</v>
      </c>
      <c r="V111" s="11">
        <v>0</v>
      </c>
      <c r="W111" s="11">
        <v>2006416.9299999997</v>
      </c>
      <c r="X111" s="9" t="s">
        <v>50</v>
      </c>
      <c r="Y111" s="11">
        <v>321026.70879999996</v>
      </c>
      <c r="Z111" s="11">
        <v>0</v>
      </c>
      <c r="AA111" s="9" t="s">
        <v>50</v>
      </c>
      <c r="AB111" s="11">
        <v>0</v>
      </c>
      <c r="AC111" s="11">
        <v>0</v>
      </c>
      <c r="AD111" s="9" t="s">
        <v>50</v>
      </c>
      <c r="AE111" s="11">
        <v>0</v>
      </c>
      <c r="AF111" s="9">
        <v>0</v>
      </c>
      <c r="AG111" s="9" t="s">
        <v>50</v>
      </c>
      <c r="AH111" s="11">
        <v>0</v>
      </c>
      <c r="AI111" s="11">
        <v>0</v>
      </c>
      <c r="AJ111" s="9" t="s">
        <v>50</v>
      </c>
      <c r="AK111" s="11">
        <v>0</v>
      </c>
      <c r="AL111" s="11">
        <v>0</v>
      </c>
      <c r="AM111" s="10" t="s">
        <v>53</v>
      </c>
      <c r="AN111" s="9" t="s">
        <v>53</v>
      </c>
      <c r="AO111" s="10" t="s">
        <v>53</v>
      </c>
      <c r="AP111" s="9" t="s">
        <v>53</v>
      </c>
    </row>
    <row r="112" spans="1:42" x14ac:dyDescent="0.25">
      <c r="A112" s="9" t="s">
        <v>260</v>
      </c>
      <c r="B112" s="10" t="s">
        <v>339</v>
      </c>
      <c r="C112" s="9" t="s">
        <v>47</v>
      </c>
      <c r="D112" s="9" t="s">
        <v>69</v>
      </c>
      <c r="E112" s="9" t="s">
        <v>70</v>
      </c>
      <c r="F112" s="9" t="s">
        <v>722</v>
      </c>
      <c r="G112" s="9" t="s">
        <v>51</v>
      </c>
      <c r="H112" s="9" t="s">
        <v>352</v>
      </c>
      <c r="I112" s="11" t="s">
        <v>53</v>
      </c>
      <c r="J112" s="11" t="s">
        <v>53</v>
      </c>
      <c r="K112" s="11" t="s">
        <v>53</v>
      </c>
      <c r="L112" s="11" t="s">
        <v>53</v>
      </c>
      <c r="M112" s="11">
        <v>0</v>
      </c>
      <c r="N112" s="9" t="s">
        <v>53</v>
      </c>
      <c r="O112" s="9" t="s">
        <v>353</v>
      </c>
      <c r="P112" s="9" t="s">
        <v>354</v>
      </c>
      <c r="Q112" s="11">
        <f t="shared" si="3"/>
        <v>413529.1434</v>
      </c>
      <c r="R112" s="11">
        <v>0</v>
      </c>
      <c r="S112" s="11">
        <v>413529.1434</v>
      </c>
      <c r="T112" s="11">
        <v>0</v>
      </c>
      <c r="U112" s="9" t="s">
        <v>50</v>
      </c>
      <c r="V112" s="11">
        <v>0</v>
      </c>
      <c r="W112" s="11">
        <v>0</v>
      </c>
      <c r="X112" s="9" t="s">
        <v>50</v>
      </c>
      <c r="Y112" s="11">
        <v>0</v>
      </c>
      <c r="Z112" s="11">
        <v>0</v>
      </c>
      <c r="AA112" s="9" t="s">
        <v>50</v>
      </c>
      <c r="AB112" s="11">
        <v>0</v>
      </c>
      <c r="AC112" s="11">
        <v>0</v>
      </c>
      <c r="AD112" s="9" t="s">
        <v>50</v>
      </c>
      <c r="AE112" s="11">
        <v>0</v>
      </c>
      <c r="AF112" s="9">
        <v>0</v>
      </c>
      <c r="AG112" s="9" t="s">
        <v>50</v>
      </c>
      <c r="AH112" s="11">
        <v>0</v>
      </c>
      <c r="AI112" s="11">
        <v>0</v>
      </c>
      <c r="AJ112" s="9" t="s">
        <v>50</v>
      </c>
      <c r="AK112" s="11">
        <v>0</v>
      </c>
      <c r="AL112" s="11">
        <v>0</v>
      </c>
      <c r="AM112" s="10" t="s">
        <v>53</v>
      </c>
      <c r="AN112" s="9" t="s">
        <v>53</v>
      </c>
      <c r="AO112" s="10" t="s">
        <v>53</v>
      </c>
      <c r="AP112" s="9" t="s">
        <v>53</v>
      </c>
    </row>
    <row r="113" spans="1:42" x14ac:dyDescent="0.25">
      <c r="A113" s="9" t="s">
        <v>262</v>
      </c>
      <c r="B113" s="10" t="s">
        <v>339</v>
      </c>
      <c r="C113" s="9" t="s">
        <v>47</v>
      </c>
      <c r="D113" s="9" t="s">
        <v>69</v>
      </c>
      <c r="E113" s="9" t="s">
        <v>70</v>
      </c>
      <c r="F113" s="9" t="s">
        <v>722</v>
      </c>
      <c r="G113" s="9" t="s">
        <v>51</v>
      </c>
      <c r="H113" s="9" t="s">
        <v>356</v>
      </c>
      <c r="I113" s="11" t="s">
        <v>53</v>
      </c>
      <c r="J113" s="11" t="s">
        <v>53</v>
      </c>
      <c r="K113" s="11" t="s">
        <v>53</v>
      </c>
      <c r="L113" s="11" t="s">
        <v>53</v>
      </c>
      <c r="M113" s="11">
        <v>0</v>
      </c>
      <c r="N113" s="9" t="s">
        <v>53</v>
      </c>
      <c r="O113" s="9" t="s">
        <v>54</v>
      </c>
      <c r="P113" s="9" t="s">
        <v>53</v>
      </c>
      <c r="Q113" s="11">
        <f t="shared" si="3"/>
        <v>26853644.261799999</v>
      </c>
      <c r="R113" s="11">
        <v>0</v>
      </c>
      <c r="S113" s="11">
        <v>22088966.847150002</v>
      </c>
      <c r="T113" s="11">
        <v>0</v>
      </c>
      <c r="U113" s="9" t="s">
        <v>50</v>
      </c>
      <c r="V113" s="11">
        <v>0</v>
      </c>
      <c r="W113" s="11">
        <v>4107480.52985</v>
      </c>
      <c r="X113" s="9" t="s">
        <v>55</v>
      </c>
      <c r="Y113" s="11">
        <v>657196.88480000012</v>
      </c>
      <c r="Z113" s="11">
        <v>0</v>
      </c>
      <c r="AA113" s="9" t="s">
        <v>50</v>
      </c>
      <c r="AB113" s="11">
        <v>0</v>
      </c>
      <c r="AC113" s="11">
        <v>0</v>
      </c>
      <c r="AD113" s="9" t="s">
        <v>50</v>
      </c>
      <c r="AE113" s="11">
        <v>0</v>
      </c>
      <c r="AF113" s="9">
        <v>0</v>
      </c>
      <c r="AG113" s="9" t="s">
        <v>50</v>
      </c>
      <c r="AH113" s="11">
        <v>0</v>
      </c>
      <c r="AI113" s="11">
        <v>0</v>
      </c>
      <c r="AJ113" s="9" t="s">
        <v>50</v>
      </c>
      <c r="AK113" s="11">
        <v>0</v>
      </c>
      <c r="AL113" s="11">
        <v>0</v>
      </c>
      <c r="AM113" s="10" t="s">
        <v>53</v>
      </c>
      <c r="AN113" s="9" t="s">
        <v>53</v>
      </c>
      <c r="AO113" s="10" t="s">
        <v>53</v>
      </c>
      <c r="AP113" s="9" t="s">
        <v>53</v>
      </c>
    </row>
    <row r="114" spans="1:42" x14ac:dyDescent="0.25">
      <c r="A114" s="9" t="s">
        <v>267</v>
      </c>
      <c r="B114" s="10" t="s">
        <v>339</v>
      </c>
      <c r="C114" s="9" t="s">
        <v>47</v>
      </c>
      <c r="D114" s="9" t="s">
        <v>69</v>
      </c>
      <c r="E114" s="9" t="s">
        <v>70</v>
      </c>
      <c r="F114" s="9" t="s">
        <v>722</v>
      </c>
      <c r="G114" s="9" t="s">
        <v>51</v>
      </c>
      <c r="H114" s="9" t="s">
        <v>358</v>
      </c>
      <c r="I114" s="11" t="s">
        <v>53</v>
      </c>
      <c r="J114" s="11" t="s">
        <v>53</v>
      </c>
      <c r="K114" s="11" t="s">
        <v>53</v>
      </c>
      <c r="L114" s="11" t="s">
        <v>53</v>
      </c>
      <c r="M114" s="11">
        <v>0</v>
      </c>
      <c r="N114" s="9" t="s">
        <v>53</v>
      </c>
      <c r="O114" s="9" t="s">
        <v>359</v>
      </c>
      <c r="P114" s="9" t="s">
        <v>360</v>
      </c>
      <c r="Q114" s="11">
        <f t="shared" si="3"/>
        <v>283800.71380000003</v>
      </c>
      <c r="R114" s="11">
        <v>0</v>
      </c>
      <c r="S114" s="11">
        <v>283800.71380000003</v>
      </c>
      <c r="T114" s="11">
        <v>0</v>
      </c>
      <c r="U114" s="9" t="s">
        <v>50</v>
      </c>
      <c r="V114" s="11">
        <v>0</v>
      </c>
      <c r="W114" s="11">
        <v>0</v>
      </c>
      <c r="X114" s="9" t="s">
        <v>50</v>
      </c>
      <c r="Y114" s="11">
        <v>0</v>
      </c>
      <c r="Z114" s="11">
        <v>0</v>
      </c>
      <c r="AA114" s="9" t="s">
        <v>50</v>
      </c>
      <c r="AB114" s="11">
        <v>0</v>
      </c>
      <c r="AC114" s="11">
        <v>0</v>
      </c>
      <c r="AD114" s="9" t="s">
        <v>50</v>
      </c>
      <c r="AE114" s="11">
        <v>0</v>
      </c>
      <c r="AF114" s="9">
        <v>0</v>
      </c>
      <c r="AG114" s="9" t="s">
        <v>50</v>
      </c>
      <c r="AH114" s="11">
        <v>0</v>
      </c>
      <c r="AI114" s="11">
        <v>0</v>
      </c>
      <c r="AJ114" s="9" t="s">
        <v>50</v>
      </c>
      <c r="AK114" s="11">
        <v>0</v>
      </c>
      <c r="AL114" s="11">
        <v>0</v>
      </c>
      <c r="AM114" s="10" t="s">
        <v>53</v>
      </c>
      <c r="AN114" s="9" t="s">
        <v>53</v>
      </c>
      <c r="AO114" s="10" t="s">
        <v>53</v>
      </c>
      <c r="AP114" s="9" t="s">
        <v>53</v>
      </c>
    </row>
    <row r="115" spans="1:42" x14ac:dyDescent="0.25">
      <c r="A115" s="9" t="s">
        <v>272</v>
      </c>
      <c r="B115" s="10" t="s">
        <v>339</v>
      </c>
      <c r="C115" s="9" t="s">
        <v>47</v>
      </c>
      <c r="D115" s="9" t="s">
        <v>69</v>
      </c>
      <c r="E115" s="9" t="s">
        <v>70</v>
      </c>
      <c r="F115" s="9" t="s">
        <v>722</v>
      </c>
      <c r="G115" s="9" t="s">
        <v>51</v>
      </c>
      <c r="H115" s="9" t="s">
        <v>362</v>
      </c>
      <c r="I115" s="11" t="s">
        <v>53</v>
      </c>
      <c r="J115" s="11" t="s">
        <v>53</v>
      </c>
      <c r="K115" s="11" t="s">
        <v>53</v>
      </c>
      <c r="L115" s="11" t="s">
        <v>53</v>
      </c>
      <c r="M115" s="11">
        <v>0</v>
      </c>
      <c r="N115" s="9" t="s">
        <v>53</v>
      </c>
      <c r="O115" s="9" t="s">
        <v>54</v>
      </c>
      <c r="P115" s="9" t="s">
        <v>53</v>
      </c>
      <c r="Q115" s="11">
        <f t="shared" si="3"/>
        <v>16714215.532499997</v>
      </c>
      <c r="R115" s="11">
        <v>0</v>
      </c>
      <c r="S115" s="11">
        <v>13855908.039849997</v>
      </c>
      <c r="T115" s="11">
        <v>0</v>
      </c>
      <c r="U115" s="9" t="s">
        <v>50</v>
      </c>
      <c r="V115" s="11">
        <v>0</v>
      </c>
      <c r="W115" s="11">
        <v>2464058.1833500001</v>
      </c>
      <c r="X115" s="9" t="s">
        <v>55</v>
      </c>
      <c r="Y115" s="11">
        <v>394249.30930000002</v>
      </c>
      <c r="Z115" s="11">
        <v>0</v>
      </c>
      <c r="AA115" s="9" t="s">
        <v>50</v>
      </c>
      <c r="AB115" s="11">
        <v>0</v>
      </c>
      <c r="AC115" s="11">
        <v>0</v>
      </c>
      <c r="AD115" s="9" t="s">
        <v>50</v>
      </c>
      <c r="AE115" s="11">
        <v>0</v>
      </c>
      <c r="AF115" s="9">
        <v>0</v>
      </c>
      <c r="AG115" s="9" t="s">
        <v>50</v>
      </c>
      <c r="AH115" s="11">
        <v>0</v>
      </c>
      <c r="AI115" s="11">
        <v>0</v>
      </c>
      <c r="AJ115" s="9" t="s">
        <v>50</v>
      </c>
      <c r="AK115" s="11">
        <v>0</v>
      </c>
      <c r="AL115" s="11">
        <v>0</v>
      </c>
      <c r="AM115" s="10" t="s">
        <v>53</v>
      </c>
      <c r="AN115" s="9" t="s">
        <v>53</v>
      </c>
      <c r="AO115" s="10" t="s">
        <v>53</v>
      </c>
      <c r="AP115" s="9" t="s">
        <v>53</v>
      </c>
    </row>
    <row r="116" spans="1:42" x14ac:dyDescent="0.25">
      <c r="A116" s="9" t="s">
        <v>274</v>
      </c>
      <c r="B116" s="10" t="s">
        <v>339</v>
      </c>
      <c r="C116" s="9" t="s">
        <v>129</v>
      </c>
      <c r="D116" s="9" t="s">
        <v>69</v>
      </c>
      <c r="E116" s="9" t="s">
        <v>136</v>
      </c>
      <c r="F116" s="9" t="s">
        <v>793</v>
      </c>
      <c r="G116" s="9" t="s">
        <v>51</v>
      </c>
      <c r="H116" s="9" t="s">
        <v>435</v>
      </c>
      <c r="I116" s="11" t="s">
        <v>53</v>
      </c>
      <c r="J116" s="11" t="s">
        <v>53</v>
      </c>
      <c r="K116" s="11" t="s">
        <v>53</v>
      </c>
      <c r="L116" s="11" t="s">
        <v>53</v>
      </c>
      <c r="M116" s="11">
        <v>0</v>
      </c>
      <c r="N116" s="9" t="s">
        <v>53</v>
      </c>
      <c r="O116" s="9" t="s">
        <v>54</v>
      </c>
      <c r="P116" s="9" t="s">
        <v>53</v>
      </c>
      <c r="Q116" s="11">
        <f t="shared" si="3"/>
        <v>31868973.8094</v>
      </c>
      <c r="R116" s="11">
        <v>0</v>
      </c>
      <c r="S116" s="11">
        <v>29918157.335000001</v>
      </c>
      <c r="T116" s="11">
        <v>0</v>
      </c>
      <c r="U116" s="9" t="s">
        <v>50</v>
      </c>
      <c r="V116" s="11">
        <v>0</v>
      </c>
      <c r="W116" s="11">
        <v>1681738.340000001</v>
      </c>
      <c r="X116" s="9" t="s">
        <v>50</v>
      </c>
      <c r="Y116" s="11">
        <v>269078.1344000001</v>
      </c>
      <c r="Z116" s="11">
        <v>0</v>
      </c>
      <c r="AA116" s="9" t="s">
        <v>50</v>
      </c>
      <c r="AB116" s="11">
        <v>0</v>
      </c>
      <c r="AC116" s="11">
        <v>0</v>
      </c>
      <c r="AD116" s="9" t="s">
        <v>50</v>
      </c>
      <c r="AE116" s="11">
        <v>0</v>
      </c>
      <c r="AF116" s="9">
        <v>0</v>
      </c>
      <c r="AG116" s="9" t="s">
        <v>50</v>
      </c>
      <c r="AH116" s="11">
        <v>0</v>
      </c>
      <c r="AI116" s="11">
        <v>0</v>
      </c>
      <c r="AJ116" s="9" t="s">
        <v>50</v>
      </c>
      <c r="AK116" s="11">
        <v>0</v>
      </c>
      <c r="AL116" s="11">
        <v>0</v>
      </c>
      <c r="AM116" s="10" t="s">
        <v>53</v>
      </c>
      <c r="AN116" s="9" t="s">
        <v>53</v>
      </c>
      <c r="AO116" s="10" t="s">
        <v>53</v>
      </c>
      <c r="AP116" s="9" t="s">
        <v>53</v>
      </c>
    </row>
    <row r="117" spans="1:42" x14ac:dyDescent="0.25">
      <c r="A117" s="9" t="s">
        <v>278</v>
      </c>
      <c r="B117" s="10" t="s">
        <v>339</v>
      </c>
      <c r="C117" s="9" t="s">
        <v>47</v>
      </c>
      <c r="D117" s="9" t="s">
        <v>79</v>
      </c>
      <c r="E117" s="9" t="s">
        <v>80</v>
      </c>
      <c r="F117" s="9" t="s">
        <v>729</v>
      </c>
      <c r="G117" s="9" t="s">
        <v>51</v>
      </c>
      <c r="H117" s="9" t="s">
        <v>364</v>
      </c>
      <c r="I117" s="11" t="s">
        <v>53</v>
      </c>
      <c r="J117" s="11" t="s">
        <v>53</v>
      </c>
      <c r="K117" s="11" t="s">
        <v>53</v>
      </c>
      <c r="L117" s="11" t="s">
        <v>53</v>
      </c>
      <c r="M117" s="11">
        <v>0</v>
      </c>
      <c r="N117" s="9" t="s">
        <v>53</v>
      </c>
      <c r="O117" s="9" t="s">
        <v>365</v>
      </c>
      <c r="P117" s="9" t="s">
        <v>366</v>
      </c>
      <c r="Q117" s="11">
        <f t="shared" si="3"/>
        <v>43909.074999999997</v>
      </c>
      <c r="R117" s="11">
        <v>0</v>
      </c>
      <c r="S117" s="11">
        <v>43909.074999999997</v>
      </c>
      <c r="T117" s="11">
        <v>0</v>
      </c>
      <c r="U117" s="9" t="s">
        <v>50</v>
      </c>
      <c r="V117" s="11">
        <v>0</v>
      </c>
      <c r="W117" s="11">
        <v>0</v>
      </c>
      <c r="X117" s="9" t="s">
        <v>50</v>
      </c>
      <c r="Y117" s="11">
        <v>0</v>
      </c>
      <c r="Z117" s="11">
        <v>0</v>
      </c>
      <c r="AA117" s="9" t="s">
        <v>50</v>
      </c>
      <c r="AB117" s="11">
        <v>0</v>
      </c>
      <c r="AC117" s="11">
        <v>0</v>
      </c>
      <c r="AD117" s="9" t="s">
        <v>50</v>
      </c>
      <c r="AE117" s="11">
        <v>0</v>
      </c>
      <c r="AF117" s="9">
        <v>0</v>
      </c>
      <c r="AG117" s="9" t="s">
        <v>50</v>
      </c>
      <c r="AH117" s="11">
        <v>0</v>
      </c>
      <c r="AI117" s="11">
        <v>0</v>
      </c>
      <c r="AJ117" s="9" t="s">
        <v>50</v>
      </c>
      <c r="AK117" s="11">
        <v>0</v>
      </c>
      <c r="AL117" s="11">
        <v>0</v>
      </c>
      <c r="AM117" s="10" t="s">
        <v>53</v>
      </c>
      <c r="AN117" s="9" t="s">
        <v>53</v>
      </c>
      <c r="AO117" s="10" t="s">
        <v>53</v>
      </c>
      <c r="AP117" s="9" t="s">
        <v>53</v>
      </c>
    </row>
    <row r="118" spans="1:42" x14ac:dyDescent="0.25">
      <c r="A118" s="9" t="s">
        <v>280</v>
      </c>
      <c r="B118" s="10" t="s">
        <v>339</v>
      </c>
      <c r="C118" s="9" t="s">
        <v>47</v>
      </c>
      <c r="D118" s="9" t="s">
        <v>79</v>
      </c>
      <c r="E118" s="9" t="s">
        <v>80</v>
      </c>
      <c r="F118" s="9" t="s">
        <v>729</v>
      </c>
      <c r="G118" s="9" t="s">
        <v>51</v>
      </c>
      <c r="H118" s="9" t="s">
        <v>368</v>
      </c>
      <c r="I118" s="11" t="s">
        <v>53</v>
      </c>
      <c r="J118" s="11" t="s">
        <v>53</v>
      </c>
      <c r="K118" s="11" t="s">
        <v>53</v>
      </c>
      <c r="L118" s="11" t="s">
        <v>53</v>
      </c>
      <c r="M118" s="11">
        <v>0</v>
      </c>
      <c r="N118" s="9" t="s">
        <v>53</v>
      </c>
      <c r="O118" s="9" t="s">
        <v>369</v>
      </c>
      <c r="P118" s="9" t="s">
        <v>370</v>
      </c>
      <c r="Q118" s="11">
        <f t="shared" si="3"/>
        <v>92845</v>
      </c>
      <c r="R118" s="11">
        <v>0</v>
      </c>
      <c r="S118" s="11">
        <v>92845</v>
      </c>
      <c r="T118" s="11">
        <v>0</v>
      </c>
      <c r="U118" s="9" t="s">
        <v>50</v>
      </c>
      <c r="V118" s="11">
        <v>0</v>
      </c>
      <c r="W118" s="11">
        <v>0</v>
      </c>
      <c r="X118" s="9" t="s">
        <v>50</v>
      </c>
      <c r="Y118" s="11">
        <v>0</v>
      </c>
      <c r="Z118" s="11">
        <v>0</v>
      </c>
      <c r="AA118" s="9" t="s">
        <v>50</v>
      </c>
      <c r="AB118" s="11">
        <v>0</v>
      </c>
      <c r="AC118" s="11">
        <v>0</v>
      </c>
      <c r="AD118" s="9" t="s">
        <v>50</v>
      </c>
      <c r="AE118" s="11">
        <v>0</v>
      </c>
      <c r="AF118" s="9">
        <v>0</v>
      </c>
      <c r="AG118" s="9" t="s">
        <v>50</v>
      </c>
      <c r="AH118" s="11">
        <v>0</v>
      </c>
      <c r="AI118" s="11">
        <v>0</v>
      </c>
      <c r="AJ118" s="9" t="s">
        <v>50</v>
      </c>
      <c r="AK118" s="11">
        <v>0</v>
      </c>
      <c r="AL118" s="11">
        <v>0</v>
      </c>
      <c r="AM118" s="10" t="s">
        <v>53</v>
      </c>
      <c r="AN118" s="9" t="s">
        <v>53</v>
      </c>
      <c r="AO118" s="10" t="s">
        <v>53</v>
      </c>
      <c r="AP118" s="9" t="s">
        <v>53</v>
      </c>
    </row>
    <row r="119" spans="1:42" x14ac:dyDescent="0.25">
      <c r="A119" s="9" t="s">
        <v>282</v>
      </c>
      <c r="B119" s="10" t="s">
        <v>339</v>
      </c>
      <c r="C119" s="9" t="s">
        <v>47</v>
      </c>
      <c r="D119" s="9" t="s">
        <v>79</v>
      </c>
      <c r="E119" s="9" t="s">
        <v>80</v>
      </c>
      <c r="F119" s="9" t="s">
        <v>729</v>
      </c>
      <c r="G119" s="9" t="s">
        <v>51</v>
      </c>
      <c r="H119" s="9" t="s">
        <v>372</v>
      </c>
      <c r="I119" s="11" t="s">
        <v>53</v>
      </c>
      <c r="J119" s="11" t="s">
        <v>53</v>
      </c>
      <c r="K119" s="11" t="s">
        <v>53</v>
      </c>
      <c r="L119" s="11" t="s">
        <v>53</v>
      </c>
      <c r="M119" s="11">
        <v>0</v>
      </c>
      <c r="N119" s="9" t="s">
        <v>53</v>
      </c>
      <c r="O119" s="9" t="s">
        <v>54</v>
      </c>
      <c r="P119" s="9" t="s">
        <v>53</v>
      </c>
      <c r="Q119" s="11">
        <f t="shared" si="3"/>
        <v>35471756.959499992</v>
      </c>
      <c r="R119" s="11">
        <v>0</v>
      </c>
      <c r="S119" s="11">
        <v>29003744.570399992</v>
      </c>
      <c r="T119" s="11">
        <v>0</v>
      </c>
      <c r="U119" s="9" t="s">
        <v>50</v>
      </c>
      <c r="V119" s="11">
        <v>0</v>
      </c>
      <c r="W119" s="11">
        <v>5575872.7491999995</v>
      </c>
      <c r="X119" s="9" t="s">
        <v>50</v>
      </c>
      <c r="Y119" s="11">
        <v>892139.63989999995</v>
      </c>
      <c r="Z119" s="11">
        <v>0</v>
      </c>
      <c r="AA119" s="9" t="s">
        <v>50</v>
      </c>
      <c r="AB119" s="11">
        <v>0</v>
      </c>
      <c r="AC119" s="11">
        <v>0</v>
      </c>
      <c r="AD119" s="9" t="s">
        <v>50</v>
      </c>
      <c r="AE119" s="11">
        <v>0</v>
      </c>
      <c r="AF119" s="9">
        <v>0</v>
      </c>
      <c r="AG119" s="9" t="s">
        <v>50</v>
      </c>
      <c r="AH119" s="11">
        <v>0</v>
      </c>
      <c r="AI119" s="11">
        <v>0</v>
      </c>
      <c r="AJ119" s="9" t="s">
        <v>50</v>
      </c>
      <c r="AK119" s="11">
        <v>0</v>
      </c>
      <c r="AL119" s="11">
        <v>0</v>
      </c>
      <c r="AM119" s="10" t="s">
        <v>53</v>
      </c>
      <c r="AN119" s="9" t="s">
        <v>53</v>
      </c>
      <c r="AO119" s="10" t="s">
        <v>53</v>
      </c>
      <c r="AP119" s="9" t="s">
        <v>53</v>
      </c>
    </row>
    <row r="120" spans="1:42" x14ac:dyDescent="0.25">
      <c r="A120" s="9" t="s">
        <v>286</v>
      </c>
      <c r="B120" s="10" t="s">
        <v>339</v>
      </c>
      <c r="C120" s="9" t="s">
        <v>47</v>
      </c>
      <c r="D120" s="9" t="s">
        <v>79</v>
      </c>
      <c r="E120" s="9" t="s">
        <v>80</v>
      </c>
      <c r="F120" s="9" t="s">
        <v>729</v>
      </c>
      <c r="G120" s="9" t="s">
        <v>51</v>
      </c>
      <c r="H120" s="9" t="s">
        <v>374</v>
      </c>
      <c r="I120" s="11" t="s">
        <v>53</v>
      </c>
      <c r="J120" s="11" t="s">
        <v>53</v>
      </c>
      <c r="K120" s="11" t="s">
        <v>53</v>
      </c>
      <c r="L120" s="11" t="s">
        <v>53</v>
      </c>
      <c r="M120" s="11">
        <v>0</v>
      </c>
      <c r="N120" s="9" t="s">
        <v>53</v>
      </c>
      <c r="O120" s="9" t="s">
        <v>375</v>
      </c>
      <c r="P120" s="9" t="s">
        <v>376</v>
      </c>
      <c r="Q120" s="11">
        <f t="shared" si="3"/>
        <v>497424.37080000003</v>
      </c>
      <c r="R120" s="11">
        <v>0</v>
      </c>
      <c r="S120" s="11">
        <v>372445.82</v>
      </c>
      <c r="T120" s="11">
        <v>107740.13</v>
      </c>
      <c r="U120" s="9" t="s">
        <v>55</v>
      </c>
      <c r="V120" s="11">
        <v>17238.4208</v>
      </c>
      <c r="W120" s="11">
        <v>0</v>
      </c>
      <c r="X120" s="9" t="s">
        <v>50</v>
      </c>
      <c r="Y120" s="11">
        <v>0</v>
      </c>
      <c r="Z120" s="11">
        <v>0</v>
      </c>
      <c r="AA120" s="9" t="s">
        <v>50</v>
      </c>
      <c r="AB120" s="11">
        <v>0</v>
      </c>
      <c r="AC120" s="11">
        <v>0</v>
      </c>
      <c r="AD120" s="9" t="s">
        <v>50</v>
      </c>
      <c r="AE120" s="11">
        <v>0</v>
      </c>
      <c r="AF120" s="9">
        <v>0</v>
      </c>
      <c r="AG120" s="9" t="s">
        <v>50</v>
      </c>
      <c r="AH120" s="11">
        <v>0</v>
      </c>
      <c r="AI120" s="11">
        <v>0</v>
      </c>
      <c r="AJ120" s="9" t="s">
        <v>50</v>
      </c>
      <c r="AK120" s="11">
        <v>0</v>
      </c>
      <c r="AL120" s="11">
        <v>0</v>
      </c>
      <c r="AM120" s="10" t="s">
        <v>53</v>
      </c>
      <c r="AN120" s="9" t="s">
        <v>53</v>
      </c>
      <c r="AO120" s="10" t="s">
        <v>53</v>
      </c>
      <c r="AP120" s="9" t="s">
        <v>53</v>
      </c>
    </row>
    <row r="121" spans="1:42" x14ac:dyDescent="0.25">
      <c r="A121" s="9" t="s">
        <v>288</v>
      </c>
      <c r="B121" s="10" t="s">
        <v>339</v>
      </c>
      <c r="C121" s="9" t="s">
        <v>47</v>
      </c>
      <c r="D121" s="9" t="s">
        <v>79</v>
      </c>
      <c r="E121" s="9" t="s">
        <v>80</v>
      </c>
      <c r="F121" s="9" t="s">
        <v>729</v>
      </c>
      <c r="G121" s="9" t="s">
        <v>51</v>
      </c>
      <c r="H121" s="9" t="s">
        <v>378</v>
      </c>
      <c r="I121" s="11" t="s">
        <v>53</v>
      </c>
      <c r="J121" s="11" t="s">
        <v>53</v>
      </c>
      <c r="K121" s="11" t="s">
        <v>53</v>
      </c>
      <c r="L121" s="11" t="s">
        <v>53</v>
      </c>
      <c r="M121" s="11">
        <v>0</v>
      </c>
      <c r="N121" s="9" t="s">
        <v>53</v>
      </c>
      <c r="O121" s="9" t="s">
        <v>54</v>
      </c>
      <c r="P121" s="9" t="s">
        <v>53</v>
      </c>
      <c r="Q121" s="11">
        <f t="shared" si="3"/>
        <v>14582560.825100007</v>
      </c>
      <c r="R121" s="11">
        <v>0</v>
      </c>
      <c r="S121" s="11">
        <v>12352657.381500006</v>
      </c>
      <c r="T121" s="11">
        <v>0</v>
      </c>
      <c r="U121" s="9" t="s">
        <v>50</v>
      </c>
      <c r="V121" s="11">
        <v>0</v>
      </c>
      <c r="W121" s="11">
        <v>1922330.5547999998</v>
      </c>
      <c r="X121" s="9" t="s">
        <v>50</v>
      </c>
      <c r="Y121" s="11">
        <v>307572.88880000002</v>
      </c>
      <c r="Z121" s="11">
        <v>0</v>
      </c>
      <c r="AA121" s="9" t="s">
        <v>50</v>
      </c>
      <c r="AB121" s="11">
        <v>0</v>
      </c>
      <c r="AC121" s="11">
        <v>0</v>
      </c>
      <c r="AD121" s="9" t="s">
        <v>50</v>
      </c>
      <c r="AE121" s="11">
        <v>0</v>
      </c>
      <c r="AF121" s="9">
        <v>0</v>
      </c>
      <c r="AG121" s="9" t="s">
        <v>50</v>
      </c>
      <c r="AH121" s="11">
        <v>0</v>
      </c>
      <c r="AI121" s="11">
        <v>0</v>
      </c>
      <c r="AJ121" s="9" t="s">
        <v>50</v>
      </c>
      <c r="AK121" s="11">
        <v>0</v>
      </c>
      <c r="AL121" s="11">
        <v>0</v>
      </c>
      <c r="AM121" s="10" t="s">
        <v>53</v>
      </c>
      <c r="AN121" s="9" t="s">
        <v>53</v>
      </c>
      <c r="AO121" s="10" t="s">
        <v>53</v>
      </c>
      <c r="AP121" s="9" t="s">
        <v>53</v>
      </c>
    </row>
    <row r="122" spans="1:42" x14ac:dyDescent="0.25">
      <c r="A122" s="9" t="s">
        <v>292</v>
      </c>
      <c r="B122" s="10" t="s">
        <v>339</v>
      </c>
      <c r="C122" s="9" t="s">
        <v>47</v>
      </c>
      <c r="D122" s="9" t="s">
        <v>79</v>
      </c>
      <c r="E122" s="9" t="s">
        <v>80</v>
      </c>
      <c r="F122" s="9" t="s">
        <v>729</v>
      </c>
      <c r="G122" s="9" t="s">
        <v>57</v>
      </c>
      <c r="H122" s="9" t="s">
        <v>53</v>
      </c>
      <c r="I122" s="11" t="s">
        <v>380</v>
      </c>
      <c r="J122" s="11" t="s">
        <v>53</v>
      </c>
      <c r="K122" s="11" t="s">
        <v>381</v>
      </c>
      <c r="L122" s="11" t="s">
        <v>339</v>
      </c>
      <c r="M122" s="11">
        <v>645445.73</v>
      </c>
      <c r="N122" s="9" t="s">
        <v>61</v>
      </c>
      <c r="O122" s="9" t="s">
        <v>382</v>
      </c>
      <c r="P122" s="9" t="s">
        <v>383</v>
      </c>
      <c r="Q122" s="11">
        <f t="shared" si="3"/>
        <v>-308000</v>
      </c>
      <c r="R122" s="11">
        <v>0</v>
      </c>
      <c r="S122" s="11">
        <v>-308000</v>
      </c>
      <c r="T122" s="11">
        <v>0</v>
      </c>
      <c r="U122" s="9" t="s">
        <v>50</v>
      </c>
      <c r="V122" s="11">
        <v>0</v>
      </c>
      <c r="W122" s="11">
        <v>0</v>
      </c>
      <c r="X122" s="9" t="s">
        <v>50</v>
      </c>
      <c r="Y122" s="11">
        <v>0</v>
      </c>
      <c r="Z122" s="11">
        <v>0</v>
      </c>
      <c r="AA122" s="9" t="s">
        <v>50</v>
      </c>
      <c r="AB122" s="11">
        <v>0</v>
      </c>
      <c r="AC122" s="11">
        <v>0</v>
      </c>
      <c r="AD122" s="9" t="s">
        <v>50</v>
      </c>
      <c r="AE122" s="11">
        <v>0</v>
      </c>
      <c r="AF122" s="9">
        <v>0</v>
      </c>
      <c r="AG122" s="9" t="s">
        <v>50</v>
      </c>
      <c r="AH122" s="11">
        <v>0</v>
      </c>
      <c r="AI122" s="11">
        <v>0</v>
      </c>
      <c r="AJ122" s="9" t="s">
        <v>50</v>
      </c>
      <c r="AK122" s="11">
        <v>0</v>
      </c>
      <c r="AL122" s="11">
        <v>0</v>
      </c>
      <c r="AM122" s="10" t="s">
        <v>53</v>
      </c>
      <c r="AN122" s="9" t="s">
        <v>53</v>
      </c>
      <c r="AO122" s="10" t="s">
        <v>53</v>
      </c>
      <c r="AP122" s="9" t="s">
        <v>53</v>
      </c>
    </row>
    <row r="123" spans="1:42" x14ac:dyDescent="0.25">
      <c r="A123" s="9" t="s">
        <v>294</v>
      </c>
      <c r="B123" s="10" t="s">
        <v>339</v>
      </c>
      <c r="C123" s="9" t="s">
        <v>47</v>
      </c>
      <c r="D123" s="9" t="s">
        <v>95</v>
      </c>
      <c r="E123" s="9" t="s">
        <v>96</v>
      </c>
      <c r="F123" s="9" t="s">
        <v>736</v>
      </c>
      <c r="G123" s="9" t="s">
        <v>51</v>
      </c>
      <c r="H123" s="9" t="s">
        <v>385</v>
      </c>
      <c r="I123" s="11" t="s">
        <v>53</v>
      </c>
      <c r="J123" s="11" t="s">
        <v>53</v>
      </c>
      <c r="K123" s="11" t="s">
        <v>53</v>
      </c>
      <c r="L123" s="11" t="s">
        <v>53</v>
      </c>
      <c r="M123" s="11">
        <v>0</v>
      </c>
      <c r="N123" s="9" t="s">
        <v>53</v>
      </c>
      <c r="O123" s="9" t="s">
        <v>54</v>
      </c>
      <c r="P123" s="9" t="s">
        <v>53</v>
      </c>
      <c r="Q123" s="11">
        <f t="shared" si="3"/>
        <v>35356388.417450011</v>
      </c>
      <c r="R123" s="11">
        <v>0</v>
      </c>
      <c r="S123" s="11">
        <v>29690660.11105001</v>
      </c>
      <c r="T123" s="11">
        <v>0</v>
      </c>
      <c r="U123" s="9" t="s">
        <v>50</v>
      </c>
      <c r="V123" s="11">
        <v>0</v>
      </c>
      <c r="W123" s="11">
        <v>4884248.540000001</v>
      </c>
      <c r="X123" s="9" t="s">
        <v>50</v>
      </c>
      <c r="Y123" s="11">
        <v>781479.76639999985</v>
      </c>
      <c r="Z123" s="11">
        <v>0</v>
      </c>
      <c r="AA123" s="9" t="s">
        <v>50</v>
      </c>
      <c r="AB123" s="11">
        <v>0</v>
      </c>
      <c r="AC123" s="11">
        <v>0</v>
      </c>
      <c r="AD123" s="9" t="s">
        <v>50</v>
      </c>
      <c r="AE123" s="11">
        <v>0</v>
      </c>
      <c r="AF123" s="9">
        <v>0</v>
      </c>
      <c r="AG123" s="9" t="s">
        <v>50</v>
      </c>
      <c r="AH123" s="11">
        <v>0</v>
      </c>
      <c r="AI123" s="11">
        <v>0</v>
      </c>
      <c r="AJ123" s="9" t="s">
        <v>50</v>
      </c>
      <c r="AK123" s="11">
        <v>0</v>
      </c>
      <c r="AL123" s="11">
        <v>0</v>
      </c>
      <c r="AM123" s="10" t="s">
        <v>53</v>
      </c>
      <c r="AN123" s="9" t="s">
        <v>53</v>
      </c>
      <c r="AO123" s="10" t="s">
        <v>53</v>
      </c>
      <c r="AP123" s="9" t="s">
        <v>53</v>
      </c>
    </row>
    <row r="124" spans="1:42" x14ac:dyDescent="0.25">
      <c r="A124" s="9" t="s">
        <v>296</v>
      </c>
      <c r="B124" s="10" t="s">
        <v>339</v>
      </c>
      <c r="C124" s="9" t="s">
        <v>47</v>
      </c>
      <c r="D124" s="9" t="s">
        <v>105</v>
      </c>
      <c r="E124" s="9" t="s">
        <v>106</v>
      </c>
      <c r="F124" s="9" t="s">
        <v>742</v>
      </c>
      <c r="G124" s="9" t="s">
        <v>51</v>
      </c>
      <c r="H124" s="9" t="s">
        <v>387</v>
      </c>
      <c r="I124" s="11" t="s">
        <v>53</v>
      </c>
      <c r="J124" s="11" t="s">
        <v>53</v>
      </c>
      <c r="K124" s="11" t="s">
        <v>53</v>
      </c>
      <c r="L124" s="11" t="s">
        <v>53</v>
      </c>
      <c r="M124" s="11">
        <v>0</v>
      </c>
      <c r="N124" s="9" t="s">
        <v>53</v>
      </c>
      <c r="O124" s="9" t="s">
        <v>54</v>
      </c>
      <c r="P124" s="9" t="s">
        <v>53</v>
      </c>
      <c r="Q124" s="11">
        <f t="shared" si="3"/>
        <v>50951577.294150002</v>
      </c>
      <c r="R124" s="11">
        <v>0</v>
      </c>
      <c r="S124" s="11">
        <v>41724611.145649999</v>
      </c>
      <c r="T124" s="11">
        <v>0</v>
      </c>
      <c r="U124" s="9" t="s">
        <v>50</v>
      </c>
      <c r="V124" s="11">
        <v>0</v>
      </c>
      <c r="W124" s="11">
        <v>7954281.1625000006</v>
      </c>
      <c r="X124" s="9" t="s">
        <v>50</v>
      </c>
      <c r="Y124" s="11">
        <v>1272684.986</v>
      </c>
      <c r="Z124" s="11">
        <v>0</v>
      </c>
      <c r="AA124" s="9" t="s">
        <v>50</v>
      </c>
      <c r="AB124" s="11">
        <v>0</v>
      </c>
      <c r="AC124" s="11">
        <v>0</v>
      </c>
      <c r="AD124" s="9" t="s">
        <v>50</v>
      </c>
      <c r="AE124" s="11">
        <v>0</v>
      </c>
      <c r="AF124" s="9">
        <v>0</v>
      </c>
      <c r="AG124" s="9" t="s">
        <v>50</v>
      </c>
      <c r="AH124" s="11">
        <v>0</v>
      </c>
      <c r="AI124" s="11">
        <v>0</v>
      </c>
      <c r="AJ124" s="9" t="s">
        <v>50</v>
      </c>
      <c r="AK124" s="11">
        <v>0</v>
      </c>
      <c r="AL124" s="11">
        <v>0</v>
      </c>
      <c r="AM124" s="10" t="s">
        <v>53</v>
      </c>
      <c r="AN124" s="9" t="s">
        <v>53</v>
      </c>
      <c r="AO124" s="10" t="s">
        <v>53</v>
      </c>
      <c r="AP124" s="9" t="s">
        <v>53</v>
      </c>
    </row>
    <row r="125" spans="1:42" x14ac:dyDescent="0.25">
      <c r="A125" s="9" t="s">
        <v>298</v>
      </c>
      <c r="B125" s="10" t="s">
        <v>339</v>
      </c>
      <c r="C125" s="9" t="s">
        <v>47</v>
      </c>
      <c r="D125" s="9" t="s">
        <v>109</v>
      </c>
      <c r="E125" s="9" t="s">
        <v>110</v>
      </c>
      <c r="F125" s="9" t="s">
        <v>748</v>
      </c>
      <c r="G125" s="9" t="s">
        <v>51</v>
      </c>
      <c r="H125" s="9" t="s">
        <v>389</v>
      </c>
      <c r="I125" s="11" t="s">
        <v>53</v>
      </c>
      <c r="J125" s="11" t="s">
        <v>53</v>
      </c>
      <c r="K125" s="11" t="s">
        <v>53</v>
      </c>
      <c r="L125" s="11" t="s">
        <v>53</v>
      </c>
      <c r="M125" s="11">
        <v>0</v>
      </c>
      <c r="N125" s="9" t="s">
        <v>53</v>
      </c>
      <c r="O125" s="9" t="s">
        <v>54</v>
      </c>
      <c r="P125" s="9" t="s">
        <v>53</v>
      </c>
      <c r="Q125" s="11">
        <f t="shared" si="3"/>
        <v>8525591.0189999994</v>
      </c>
      <c r="R125" s="11">
        <v>0</v>
      </c>
      <c r="S125" s="11">
        <v>6991619.7302999999</v>
      </c>
      <c r="T125" s="11">
        <v>0</v>
      </c>
      <c r="U125" s="9" t="s">
        <v>50</v>
      </c>
      <c r="V125" s="11">
        <v>0</v>
      </c>
      <c r="W125" s="11">
        <v>1322389.0420000001</v>
      </c>
      <c r="X125" s="9" t="s">
        <v>55</v>
      </c>
      <c r="Y125" s="11">
        <v>211582.24669999999</v>
      </c>
      <c r="Z125" s="11">
        <v>0</v>
      </c>
      <c r="AA125" s="9" t="s">
        <v>50</v>
      </c>
      <c r="AB125" s="11">
        <v>0</v>
      </c>
      <c r="AC125" s="11">
        <v>0</v>
      </c>
      <c r="AD125" s="9" t="s">
        <v>50</v>
      </c>
      <c r="AE125" s="11">
        <v>0</v>
      </c>
      <c r="AF125" s="9">
        <v>0</v>
      </c>
      <c r="AG125" s="9" t="s">
        <v>50</v>
      </c>
      <c r="AH125" s="11">
        <v>0</v>
      </c>
      <c r="AI125" s="11">
        <v>0</v>
      </c>
      <c r="AJ125" s="9" t="s">
        <v>50</v>
      </c>
      <c r="AK125" s="11">
        <v>0</v>
      </c>
      <c r="AL125" s="11">
        <v>0</v>
      </c>
      <c r="AM125" s="10" t="s">
        <v>53</v>
      </c>
      <c r="AN125" s="9" t="s">
        <v>53</v>
      </c>
      <c r="AO125" s="10" t="s">
        <v>53</v>
      </c>
      <c r="AP125" s="9" t="s">
        <v>53</v>
      </c>
    </row>
    <row r="126" spans="1:42" x14ac:dyDescent="0.25">
      <c r="A126" s="9" t="s">
        <v>300</v>
      </c>
      <c r="B126" s="10" t="s">
        <v>339</v>
      </c>
      <c r="C126" s="9" t="s">
        <v>47</v>
      </c>
      <c r="D126" s="9" t="s">
        <v>117</v>
      </c>
      <c r="E126" s="9" t="s">
        <v>118</v>
      </c>
      <c r="F126" s="9" t="s">
        <v>713</v>
      </c>
      <c r="G126" s="9" t="s">
        <v>51</v>
      </c>
      <c r="H126" s="9" t="s">
        <v>391</v>
      </c>
      <c r="I126" s="11" t="s">
        <v>53</v>
      </c>
      <c r="J126" s="11" t="s">
        <v>53</v>
      </c>
      <c r="K126" s="11" t="s">
        <v>53</v>
      </c>
      <c r="L126" s="11" t="s">
        <v>53</v>
      </c>
      <c r="M126" s="11">
        <v>0</v>
      </c>
      <c r="N126" s="9" t="s">
        <v>53</v>
      </c>
      <c r="O126" s="9" t="s">
        <v>54</v>
      </c>
      <c r="P126" s="9" t="s">
        <v>53</v>
      </c>
      <c r="Q126" s="11">
        <f t="shared" si="3"/>
        <v>1396801.7708000001</v>
      </c>
      <c r="R126" s="11">
        <v>0</v>
      </c>
      <c r="S126" s="11">
        <v>515421.09200000006</v>
      </c>
      <c r="T126" s="11">
        <v>0</v>
      </c>
      <c r="U126" s="9" t="s">
        <v>50</v>
      </c>
      <c r="V126" s="11">
        <v>0</v>
      </c>
      <c r="W126" s="11">
        <v>759810.93</v>
      </c>
      <c r="X126" s="9" t="s">
        <v>55</v>
      </c>
      <c r="Y126" s="11">
        <v>121569.7488</v>
      </c>
      <c r="Z126" s="11">
        <v>0</v>
      </c>
      <c r="AA126" s="9" t="s">
        <v>50</v>
      </c>
      <c r="AB126" s="11">
        <v>0</v>
      </c>
      <c r="AC126" s="11">
        <v>0</v>
      </c>
      <c r="AD126" s="9" t="s">
        <v>50</v>
      </c>
      <c r="AE126" s="11">
        <v>0</v>
      </c>
      <c r="AF126" s="9">
        <v>0</v>
      </c>
      <c r="AG126" s="9" t="s">
        <v>50</v>
      </c>
      <c r="AH126" s="11">
        <v>0</v>
      </c>
      <c r="AI126" s="11">
        <v>0</v>
      </c>
      <c r="AJ126" s="9" t="s">
        <v>50</v>
      </c>
      <c r="AK126" s="11">
        <v>0</v>
      </c>
      <c r="AL126" s="11">
        <v>0</v>
      </c>
      <c r="AM126" s="10" t="s">
        <v>53</v>
      </c>
      <c r="AN126" s="9" t="s">
        <v>53</v>
      </c>
      <c r="AO126" s="10" t="s">
        <v>53</v>
      </c>
      <c r="AP126" s="9" t="s">
        <v>53</v>
      </c>
    </row>
    <row r="127" spans="1:42" x14ac:dyDescent="0.25">
      <c r="A127" s="9" t="s">
        <v>302</v>
      </c>
      <c r="B127" s="10" t="s">
        <v>339</v>
      </c>
      <c r="C127" s="9" t="s">
        <v>47</v>
      </c>
      <c r="D127" s="9" t="s">
        <v>117</v>
      </c>
      <c r="E127" s="9" t="s">
        <v>118</v>
      </c>
      <c r="F127" s="9" t="s">
        <v>713</v>
      </c>
      <c r="G127" s="9" t="s">
        <v>51</v>
      </c>
      <c r="H127" s="9" t="s">
        <v>393</v>
      </c>
      <c r="I127" s="11" t="s">
        <v>53</v>
      </c>
      <c r="J127" s="11" t="s">
        <v>53</v>
      </c>
      <c r="K127" s="11" t="s">
        <v>53</v>
      </c>
      <c r="L127" s="11" t="s">
        <v>53</v>
      </c>
      <c r="M127" s="11">
        <v>0</v>
      </c>
      <c r="N127" s="9" t="s">
        <v>53</v>
      </c>
      <c r="O127" s="9" t="s">
        <v>394</v>
      </c>
      <c r="P127" s="9" t="s">
        <v>395</v>
      </c>
      <c r="Q127" s="11">
        <f t="shared" si="3"/>
        <v>1227531.675</v>
      </c>
      <c r="R127" s="11">
        <v>0</v>
      </c>
      <c r="S127" s="11">
        <v>1227531.675</v>
      </c>
      <c r="T127" s="11">
        <v>0</v>
      </c>
      <c r="U127" s="9" t="s">
        <v>50</v>
      </c>
      <c r="V127" s="11">
        <v>0</v>
      </c>
      <c r="W127" s="11">
        <v>0</v>
      </c>
      <c r="X127" s="9" t="s">
        <v>50</v>
      </c>
      <c r="Y127" s="11">
        <v>0</v>
      </c>
      <c r="Z127" s="11">
        <v>0</v>
      </c>
      <c r="AA127" s="9" t="s">
        <v>50</v>
      </c>
      <c r="AB127" s="11">
        <v>0</v>
      </c>
      <c r="AC127" s="11">
        <v>0</v>
      </c>
      <c r="AD127" s="9" t="s">
        <v>50</v>
      </c>
      <c r="AE127" s="11">
        <v>0</v>
      </c>
      <c r="AF127" s="9">
        <v>0</v>
      </c>
      <c r="AG127" s="9" t="s">
        <v>50</v>
      </c>
      <c r="AH127" s="11">
        <v>0</v>
      </c>
      <c r="AI127" s="11">
        <v>0</v>
      </c>
      <c r="AJ127" s="9" t="s">
        <v>50</v>
      </c>
      <c r="AK127" s="11">
        <v>0</v>
      </c>
      <c r="AL127" s="11">
        <v>0</v>
      </c>
      <c r="AM127" s="10" t="s">
        <v>53</v>
      </c>
      <c r="AN127" s="9" t="s">
        <v>53</v>
      </c>
      <c r="AO127" s="10" t="s">
        <v>53</v>
      </c>
      <c r="AP127" s="9" t="s">
        <v>53</v>
      </c>
    </row>
    <row r="128" spans="1:42" x14ac:dyDescent="0.25">
      <c r="A128" s="9" t="s">
        <v>306</v>
      </c>
      <c r="B128" s="10" t="s">
        <v>339</v>
      </c>
      <c r="C128" s="9" t="s">
        <v>47</v>
      </c>
      <c r="D128" s="9" t="s">
        <v>117</v>
      </c>
      <c r="E128" s="9" t="s">
        <v>118</v>
      </c>
      <c r="F128" s="9" t="s">
        <v>713</v>
      </c>
      <c r="G128" s="9" t="s">
        <v>51</v>
      </c>
      <c r="H128" s="9" t="s">
        <v>397</v>
      </c>
      <c r="I128" s="11" t="s">
        <v>53</v>
      </c>
      <c r="J128" s="11" t="s">
        <v>53</v>
      </c>
      <c r="K128" s="11" t="s">
        <v>53</v>
      </c>
      <c r="L128" s="11" t="s">
        <v>53</v>
      </c>
      <c r="M128" s="11">
        <v>0</v>
      </c>
      <c r="N128" s="9" t="s">
        <v>53</v>
      </c>
      <c r="O128" s="9" t="s">
        <v>54</v>
      </c>
      <c r="P128" s="9" t="s">
        <v>53</v>
      </c>
      <c r="Q128" s="11">
        <f t="shared" si="3"/>
        <v>11651831.948499998</v>
      </c>
      <c r="R128" s="11">
        <v>0</v>
      </c>
      <c r="S128" s="11">
        <v>9738689.7342999987</v>
      </c>
      <c r="T128" s="11">
        <v>0</v>
      </c>
      <c r="U128" s="9" t="s">
        <v>50</v>
      </c>
      <c r="V128" s="11">
        <v>0</v>
      </c>
      <c r="W128" s="11">
        <v>1649260.5295000004</v>
      </c>
      <c r="X128" s="9" t="s">
        <v>55</v>
      </c>
      <c r="Y128" s="11">
        <v>263881.68470000004</v>
      </c>
      <c r="Z128" s="11">
        <v>0</v>
      </c>
      <c r="AA128" s="9" t="s">
        <v>50</v>
      </c>
      <c r="AB128" s="11">
        <v>0</v>
      </c>
      <c r="AC128" s="11">
        <v>0</v>
      </c>
      <c r="AD128" s="9" t="s">
        <v>50</v>
      </c>
      <c r="AE128" s="11">
        <v>0</v>
      </c>
      <c r="AF128" s="9">
        <v>0</v>
      </c>
      <c r="AG128" s="9" t="s">
        <v>50</v>
      </c>
      <c r="AH128" s="11">
        <v>0</v>
      </c>
      <c r="AI128" s="11">
        <v>0</v>
      </c>
      <c r="AJ128" s="9" t="s">
        <v>50</v>
      </c>
      <c r="AK128" s="11">
        <v>0</v>
      </c>
      <c r="AL128" s="11">
        <v>0</v>
      </c>
      <c r="AM128" s="10" t="s">
        <v>53</v>
      </c>
      <c r="AN128" s="9" t="s">
        <v>53</v>
      </c>
      <c r="AO128" s="10" t="s">
        <v>53</v>
      </c>
      <c r="AP128" s="9" t="s">
        <v>53</v>
      </c>
    </row>
    <row r="129" spans="1:42" x14ac:dyDescent="0.25">
      <c r="A129" s="9" t="s">
        <v>308</v>
      </c>
      <c r="B129" s="10" t="s">
        <v>339</v>
      </c>
      <c r="C129" s="9" t="s">
        <v>47</v>
      </c>
      <c r="D129" s="9" t="s">
        <v>117</v>
      </c>
      <c r="E129" s="9" t="s">
        <v>118</v>
      </c>
      <c r="F129" s="9" t="s">
        <v>713</v>
      </c>
      <c r="G129" s="9" t="s">
        <v>51</v>
      </c>
      <c r="H129" s="9" t="s">
        <v>399</v>
      </c>
      <c r="I129" s="11" t="s">
        <v>53</v>
      </c>
      <c r="J129" s="11" t="s">
        <v>53</v>
      </c>
      <c r="K129" s="11" t="s">
        <v>53</v>
      </c>
      <c r="L129" s="11" t="s">
        <v>53</v>
      </c>
      <c r="M129" s="11">
        <v>0</v>
      </c>
      <c r="N129" s="9" t="s">
        <v>53</v>
      </c>
      <c r="O129" s="9" t="s">
        <v>400</v>
      </c>
      <c r="P129" s="9" t="s">
        <v>401</v>
      </c>
      <c r="Q129" s="11">
        <f t="shared" si="3"/>
        <v>8448413.9627999999</v>
      </c>
      <c r="R129" s="11">
        <v>0</v>
      </c>
      <c r="S129" s="11">
        <v>2493878.5540000005</v>
      </c>
      <c r="T129" s="11">
        <v>5133220.18</v>
      </c>
      <c r="U129" s="9" t="s">
        <v>55</v>
      </c>
      <c r="V129" s="11">
        <v>821315.22880000004</v>
      </c>
      <c r="W129" s="11">
        <v>0</v>
      </c>
      <c r="X129" s="9" t="s">
        <v>50</v>
      </c>
      <c r="Y129" s="11">
        <v>0</v>
      </c>
      <c r="Z129" s="11">
        <v>0</v>
      </c>
      <c r="AA129" s="9" t="s">
        <v>50</v>
      </c>
      <c r="AB129" s="11">
        <v>0</v>
      </c>
      <c r="AC129" s="11">
        <v>0</v>
      </c>
      <c r="AD129" s="9" t="s">
        <v>50</v>
      </c>
      <c r="AE129" s="11">
        <v>0</v>
      </c>
      <c r="AF129" s="9">
        <v>0</v>
      </c>
      <c r="AG129" s="9" t="s">
        <v>50</v>
      </c>
      <c r="AH129" s="11">
        <v>0</v>
      </c>
      <c r="AI129" s="11">
        <v>0</v>
      </c>
      <c r="AJ129" s="9" t="s">
        <v>50</v>
      </c>
      <c r="AK129" s="11">
        <v>0</v>
      </c>
      <c r="AL129" s="11">
        <v>0</v>
      </c>
      <c r="AM129" s="10" t="s">
        <v>53</v>
      </c>
      <c r="AN129" s="9" t="s">
        <v>53</v>
      </c>
      <c r="AO129" s="10" t="s">
        <v>53</v>
      </c>
      <c r="AP129" s="9" t="s">
        <v>53</v>
      </c>
    </row>
    <row r="130" spans="1:42" x14ac:dyDescent="0.25">
      <c r="A130" s="9" t="s">
        <v>312</v>
      </c>
      <c r="B130" s="10" t="s">
        <v>339</v>
      </c>
      <c r="C130" s="9" t="s">
        <v>47</v>
      </c>
      <c r="D130" s="9" t="s">
        <v>403</v>
      </c>
      <c r="E130" s="9" t="s">
        <v>404</v>
      </c>
      <c r="F130" s="9" t="s">
        <v>754</v>
      </c>
      <c r="G130" s="9" t="s">
        <v>51</v>
      </c>
      <c r="H130" s="9" t="s">
        <v>405</v>
      </c>
      <c r="I130" s="11" t="s">
        <v>53</v>
      </c>
      <c r="J130" s="11" t="s">
        <v>53</v>
      </c>
      <c r="K130" s="11" t="s">
        <v>53</v>
      </c>
      <c r="L130" s="11" t="s">
        <v>53</v>
      </c>
      <c r="M130" s="11">
        <v>0</v>
      </c>
      <c r="N130" s="9" t="s">
        <v>53</v>
      </c>
      <c r="O130" s="9" t="s">
        <v>54</v>
      </c>
      <c r="P130" s="9" t="s">
        <v>53</v>
      </c>
      <c r="Q130" s="11">
        <f t="shared" si="3"/>
        <v>5960144.1032000007</v>
      </c>
      <c r="R130" s="11">
        <v>0</v>
      </c>
      <c r="S130" s="11">
        <v>3500471.4148000008</v>
      </c>
      <c r="T130" s="11">
        <v>0</v>
      </c>
      <c r="U130" s="9" t="s">
        <v>50</v>
      </c>
      <c r="V130" s="11">
        <v>0</v>
      </c>
      <c r="W130" s="11">
        <v>2120407.4899999998</v>
      </c>
      <c r="X130" s="9" t="s">
        <v>55</v>
      </c>
      <c r="Y130" s="11">
        <v>339265.19840000005</v>
      </c>
      <c r="Z130" s="11">
        <v>0</v>
      </c>
      <c r="AA130" s="9" t="s">
        <v>50</v>
      </c>
      <c r="AB130" s="11">
        <v>0</v>
      </c>
      <c r="AC130" s="11">
        <v>0</v>
      </c>
      <c r="AD130" s="9" t="s">
        <v>50</v>
      </c>
      <c r="AE130" s="11">
        <v>0</v>
      </c>
      <c r="AF130" s="9">
        <v>0</v>
      </c>
      <c r="AG130" s="9" t="s">
        <v>50</v>
      </c>
      <c r="AH130" s="11">
        <v>0</v>
      </c>
      <c r="AI130" s="11">
        <v>0</v>
      </c>
      <c r="AJ130" s="9" t="s">
        <v>50</v>
      </c>
      <c r="AK130" s="11">
        <v>0</v>
      </c>
      <c r="AL130" s="11">
        <v>0</v>
      </c>
      <c r="AM130" s="10" t="s">
        <v>53</v>
      </c>
      <c r="AN130" s="9" t="s">
        <v>53</v>
      </c>
      <c r="AO130" s="10" t="s">
        <v>53</v>
      </c>
      <c r="AP130" s="9" t="s">
        <v>53</v>
      </c>
    </row>
    <row r="131" spans="1:42" x14ac:dyDescent="0.25">
      <c r="A131" s="9" t="s">
        <v>314</v>
      </c>
      <c r="B131" s="10" t="s">
        <v>339</v>
      </c>
      <c r="C131" s="9" t="s">
        <v>47</v>
      </c>
      <c r="D131" s="9" t="s">
        <v>704</v>
      </c>
      <c r="E131" s="9" t="s">
        <v>130</v>
      </c>
      <c r="F131" s="9" t="s">
        <v>777</v>
      </c>
      <c r="G131" s="9" t="s">
        <v>51</v>
      </c>
      <c r="H131" s="9" t="s">
        <v>419</v>
      </c>
      <c r="I131" s="11" t="s">
        <v>53</v>
      </c>
      <c r="J131" s="11" t="s">
        <v>53</v>
      </c>
      <c r="K131" s="11" t="s">
        <v>53</v>
      </c>
      <c r="L131" s="11" t="s">
        <v>53</v>
      </c>
      <c r="M131" s="11">
        <v>0</v>
      </c>
      <c r="N131" s="9" t="s">
        <v>53</v>
      </c>
      <c r="O131" s="9" t="s">
        <v>54</v>
      </c>
      <c r="P131" s="9" t="s">
        <v>53</v>
      </c>
      <c r="Q131" s="11">
        <f t="shared" si="3"/>
        <v>51983010.808199979</v>
      </c>
      <c r="R131" s="11">
        <v>0</v>
      </c>
      <c r="S131" s="11">
        <v>50320615.36499998</v>
      </c>
      <c r="T131" s="11">
        <v>0</v>
      </c>
      <c r="U131" s="9" t="s">
        <v>50</v>
      </c>
      <c r="V131" s="11">
        <v>0</v>
      </c>
      <c r="W131" s="11">
        <v>1433099.5200000005</v>
      </c>
      <c r="X131" s="9" t="s">
        <v>55</v>
      </c>
      <c r="Y131" s="11">
        <v>229295.92320000005</v>
      </c>
      <c r="Z131" s="11">
        <v>0</v>
      </c>
      <c r="AA131" s="9" t="s">
        <v>50</v>
      </c>
      <c r="AB131" s="11">
        <v>0</v>
      </c>
      <c r="AC131" s="11">
        <v>0</v>
      </c>
      <c r="AD131" s="9" t="s">
        <v>50</v>
      </c>
      <c r="AE131" s="11">
        <v>0</v>
      </c>
      <c r="AF131" s="9">
        <v>0</v>
      </c>
      <c r="AG131" s="9" t="s">
        <v>50</v>
      </c>
      <c r="AH131" s="11">
        <v>0</v>
      </c>
      <c r="AI131" s="11">
        <v>0</v>
      </c>
      <c r="AJ131" s="9" t="s">
        <v>50</v>
      </c>
      <c r="AK131" s="11">
        <v>0</v>
      </c>
      <c r="AL131" s="11">
        <v>0</v>
      </c>
      <c r="AM131" s="10" t="s">
        <v>53</v>
      </c>
      <c r="AN131" s="9" t="s">
        <v>53</v>
      </c>
      <c r="AO131" s="10" t="s">
        <v>53</v>
      </c>
      <c r="AP131" s="9" t="s">
        <v>53</v>
      </c>
    </row>
    <row r="132" spans="1:42" x14ac:dyDescent="0.25">
      <c r="A132" s="9" t="s">
        <v>318</v>
      </c>
      <c r="B132" s="10" t="s">
        <v>339</v>
      </c>
      <c r="C132" s="9" t="s">
        <v>47</v>
      </c>
      <c r="D132" s="9" t="s">
        <v>121</v>
      </c>
      <c r="E132" s="9" t="s">
        <v>122</v>
      </c>
      <c r="F132" s="9" t="s">
        <v>763</v>
      </c>
      <c r="G132" s="9" t="s">
        <v>51</v>
      </c>
      <c r="H132" s="9" t="s">
        <v>407</v>
      </c>
      <c r="I132" s="11" t="s">
        <v>53</v>
      </c>
      <c r="J132" s="11" t="s">
        <v>53</v>
      </c>
      <c r="K132" s="11" t="s">
        <v>53</v>
      </c>
      <c r="L132" s="11" t="s">
        <v>53</v>
      </c>
      <c r="M132" s="11">
        <v>0</v>
      </c>
      <c r="N132" s="9" t="s">
        <v>53</v>
      </c>
      <c r="O132" s="9" t="s">
        <v>54</v>
      </c>
      <c r="P132" s="9" t="s">
        <v>53</v>
      </c>
      <c r="Q132" s="11">
        <f t="shared" si="3"/>
        <v>1246073.7810000002</v>
      </c>
      <c r="R132" s="11">
        <v>0</v>
      </c>
      <c r="S132" s="11">
        <v>658497.41500000004</v>
      </c>
      <c r="T132" s="11">
        <v>0</v>
      </c>
      <c r="U132" s="9" t="s">
        <v>50</v>
      </c>
      <c r="V132" s="11">
        <v>0</v>
      </c>
      <c r="W132" s="11">
        <v>506531.35000000003</v>
      </c>
      <c r="X132" s="9" t="s">
        <v>50</v>
      </c>
      <c r="Y132" s="11">
        <v>81045.016000000003</v>
      </c>
      <c r="Z132" s="11">
        <v>0</v>
      </c>
      <c r="AA132" s="9" t="s">
        <v>50</v>
      </c>
      <c r="AB132" s="11">
        <v>0</v>
      </c>
      <c r="AC132" s="11">
        <v>0</v>
      </c>
      <c r="AD132" s="9" t="s">
        <v>50</v>
      </c>
      <c r="AE132" s="11">
        <v>0</v>
      </c>
      <c r="AF132" s="9">
        <v>0</v>
      </c>
      <c r="AG132" s="9" t="s">
        <v>50</v>
      </c>
      <c r="AH132" s="11">
        <v>0</v>
      </c>
      <c r="AI132" s="11">
        <v>0</v>
      </c>
      <c r="AJ132" s="9" t="s">
        <v>50</v>
      </c>
      <c r="AK132" s="11">
        <v>0</v>
      </c>
      <c r="AL132" s="11">
        <v>0</v>
      </c>
      <c r="AM132" s="10" t="s">
        <v>53</v>
      </c>
      <c r="AN132" s="9" t="s">
        <v>53</v>
      </c>
      <c r="AO132" s="10" t="s">
        <v>53</v>
      </c>
      <c r="AP132" s="9" t="s">
        <v>53</v>
      </c>
    </row>
    <row r="133" spans="1:42" x14ac:dyDescent="0.25">
      <c r="A133" s="9" t="s">
        <v>320</v>
      </c>
      <c r="B133" s="10" t="s">
        <v>339</v>
      </c>
      <c r="C133" s="9" t="s">
        <v>47</v>
      </c>
      <c r="D133" s="9" t="s">
        <v>121</v>
      </c>
      <c r="E133" s="9" t="s">
        <v>122</v>
      </c>
      <c r="F133" s="9" t="s">
        <v>763</v>
      </c>
      <c r="G133" s="9" t="s">
        <v>51</v>
      </c>
      <c r="H133" s="9" t="s">
        <v>409</v>
      </c>
      <c r="I133" s="11" t="s">
        <v>53</v>
      </c>
      <c r="J133" s="11" t="s">
        <v>53</v>
      </c>
      <c r="K133" s="11" t="s">
        <v>53</v>
      </c>
      <c r="L133" s="11" t="s">
        <v>53</v>
      </c>
      <c r="M133" s="11">
        <v>0</v>
      </c>
      <c r="N133" s="9" t="s">
        <v>53</v>
      </c>
      <c r="O133" s="9" t="s">
        <v>410</v>
      </c>
      <c r="P133" s="9" t="s">
        <v>411</v>
      </c>
      <c r="Q133" s="11">
        <f t="shared" si="3"/>
        <v>249668.55040000001</v>
      </c>
      <c r="R133" s="11">
        <v>0</v>
      </c>
      <c r="S133" s="11">
        <v>151370.51</v>
      </c>
      <c r="T133" s="11">
        <v>84739.69</v>
      </c>
      <c r="U133" s="9" t="s">
        <v>55</v>
      </c>
      <c r="V133" s="11">
        <v>13558.350399999999</v>
      </c>
      <c r="W133" s="11">
        <v>0</v>
      </c>
      <c r="X133" s="9" t="s">
        <v>50</v>
      </c>
      <c r="Y133" s="11">
        <v>0</v>
      </c>
      <c r="Z133" s="11">
        <v>0</v>
      </c>
      <c r="AA133" s="9" t="s">
        <v>50</v>
      </c>
      <c r="AB133" s="11">
        <v>0</v>
      </c>
      <c r="AC133" s="11">
        <v>0</v>
      </c>
      <c r="AD133" s="9" t="s">
        <v>50</v>
      </c>
      <c r="AE133" s="11">
        <v>0</v>
      </c>
      <c r="AF133" s="9">
        <v>0</v>
      </c>
      <c r="AG133" s="9" t="s">
        <v>50</v>
      </c>
      <c r="AH133" s="11">
        <v>0</v>
      </c>
      <c r="AI133" s="11">
        <v>0</v>
      </c>
      <c r="AJ133" s="9" t="s">
        <v>50</v>
      </c>
      <c r="AK133" s="11">
        <v>0</v>
      </c>
      <c r="AL133" s="11">
        <v>0</v>
      </c>
      <c r="AM133" s="10" t="s">
        <v>53</v>
      </c>
      <c r="AN133" s="9" t="s">
        <v>53</v>
      </c>
      <c r="AO133" s="10" t="s">
        <v>53</v>
      </c>
      <c r="AP133" s="9" t="s">
        <v>53</v>
      </c>
    </row>
    <row r="134" spans="1:42" x14ac:dyDescent="0.25">
      <c r="A134" s="9" t="s">
        <v>326</v>
      </c>
      <c r="B134" s="10" t="s">
        <v>339</v>
      </c>
      <c r="C134" s="9" t="s">
        <v>47</v>
      </c>
      <c r="D134" s="9" t="s">
        <v>121</v>
      </c>
      <c r="E134" s="9" t="s">
        <v>122</v>
      </c>
      <c r="F134" s="9" t="s">
        <v>763</v>
      </c>
      <c r="G134" s="9" t="s">
        <v>51</v>
      </c>
      <c r="H134" s="9" t="s">
        <v>413</v>
      </c>
      <c r="I134" s="11" t="s">
        <v>53</v>
      </c>
      <c r="J134" s="11" t="s">
        <v>53</v>
      </c>
      <c r="K134" s="11" t="s">
        <v>53</v>
      </c>
      <c r="L134" s="11" t="s">
        <v>53</v>
      </c>
      <c r="M134" s="11">
        <v>0</v>
      </c>
      <c r="N134" s="9" t="s">
        <v>53</v>
      </c>
      <c r="O134" s="9" t="s">
        <v>54</v>
      </c>
      <c r="P134" s="9" t="s">
        <v>53</v>
      </c>
      <c r="Q134" s="11">
        <f t="shared" si="3"/>
        <v>176948.666</v>
      </c>
      <c r="R134" s="11">
        <v>0</v>
      </c>
      <c r="S134" s="11">
        <v>28905</v>
      </c>
      <c r="T134" s="11">
        <v>0</v>
      </c>
      <c r="U134" s="9" t="s">
        <v>50</v>
      </c>
      <c r="V134" s="11">
        <v>0</v>
      </c>
      <c r="W134" s="11">
        <v>127623.85</v>
      </c>
      <c r="X134" s="9" t="s">
        <v>55</v>
      </c>
      <c r="Y134" s="11">
        <v>20419.815999999999</v>
      </c>
      <c r="Z134" s="11">
        <v>0</v>
      </c>
      <c r="AA134" s="9" t="s">
        <v>50</v>
      </c>
      <c r="AB134" s="11">
        <v>0</v>
      </c>
      <c r="AC134" s="11">
        <v>0</v>
      </c>
      <c r="AD134" s="9" t="s">
        <v>50</v>
      </c>
      <c r="AE134" s="11">
        <v>0</v>
      </c>
      <c r="AF134" s="9">
        <v>0</v>
      </c>
      <c r="AG134" s="9" t="s">
        <v>50</v>
      </c>
      <c r="AH134" s="11">
        <v>0</v>
      </c>
      <c r="AI134" s="11">
        <v>0</v>
      </c>
      <c r="AJ134" s="9" t="s">
        <v>50</v>
      </c>
      <c r="AK134" s="11">
        <v>0</v>
      </c>
      <c r="AL134" s="11">
        <v>0</v>
      </c>
      <c r="AM134" s="10" t="s">
        <v>53</v>
      </c>
      <c r="AN134" s="9" t="s">
        <v>53</v>
      </c>
      <c r="AO134" s="10" t="s">
        <v>53</v>
      </c>
      <c r="AP134" s="9" t="s">
        <v>53</v>
      </c>
    </row>
    <row r="135" spans="1:42" x14ac:dyDescent="0.25">
      <c r="A135" s="9" t="s">
        <v>328</v>
      </c>
      <c r="B135" s="10" t="s">
        <v>339</v>
      </c>
      <c r="C135" s="9" t="s">
        <v>47</v>
      </c>
      <c r="D135" s="9" t="s">
        <v>125</v>
      </c>
      <c r="E135" s="9" t="s">
        <v>126</v>
      </c>
      <c r="F135" s="9" t="s">
        <v>770</v>
      </c>
      <c r="G135" s="9" t="s">
        <v>51</v>
      </c>
      <c r="H135" s="9" t="s">
        <v>415</v>
      </c>
      <c r="I135" s="11" t="s">
        <v>53</v>
      </c>
      <c r="J135" s="11" t="s">
        <v>53</v>
      </c>
      <c r="K135" s="11" t="s">
        <v>53</v>
      </c>
      <c r="L135" s="11" t="s">
        <v>53</v>
      </c>
      <c r="M135" s="11">
        <v>0</v>
      </c>
      <c r="N135" s="9" t="s">
        <v>53</v>
      </c>
      <c r="O135" s="9" t="s">
        <v>416</v>
      </c>
      <c r="P135" s="9" t="s">
        <v>417</v>
      </c>
      <c r="Q135" s="11">
        <f t="shared" si="3"/>
        <v>766264.33</v>
      </c>
      <c r="R135" s="11">
        <v>0</v>
      </c>
      <c r="S135" s="11">
        <v>766264.33</v>
      </c>
      <c r="T135" s="11">
        <v>0</v>
      </c>
      <c r="U135" s="9" t="s">
        <v>50</v>
      </c>
      <c r="V135" s="11">
        <v>0</v>
      </c>
      <c r="W135" s="11">
        <v>0</v>
      </c>
      <c r="X135" s="9" t="s">
        <v>50</v>
      </c>
      <c r="Y135" s="11">
        <v>0</v>
      </c>
      <c r="Z135" s="11">
        <v>0</v>
      </c>
      <c r="AA135" s="9" t="s">
        <v>50</v>
      </c>
      <c r="AB135" s="11">
        <v>0</v>
      </c>
      <c r="AC135" s="11">
        <v>0</v>
      </c>
      <c r="AD135" s="9" t="s">
        <v>50</v>
      </c>
      <c r="AE135" s="11">
        <v>0</v>
      </c>
      <c r="AF135" s="9">
        <v>0</v>
      </c>
      <c r="AG135" s="9" t="s">
        <v>50</v>
      </c>
      <c r="AH135" s="11">
        <v>0</v>
      </c>
      <c r="AI135" s="11">
        <v>0</v>
      </c>
      <c r="AJ135" s="9" t="s">
        <v>50</v>
      </c>
      <c r="AK135" s="11">
        <v>0</v>
      </c>
      <c r="AL135" s="11">
        <v>0</v>
      </c>
      <c r="AM135" s="10" t="s">
        <v>53</v>
      </c>
      <c r="AN135" s="9" t="s">
        <v>53</v>
      </c>
      <c r="AO135" s="10" t="s">
        <v>53</v>
      </c>
      <c r="AP135" s="9" t="s">
        <v>53</v>
      </c>
    </row>
    <row r="136" spans="1:42" x14ac:dyDescent="0.25">
      <c r="A136" s="9" t="s">
        <v>332</v>
      </c>
      <c r="B136" s="10" t="s">
        <v>437</v>
      </c>
      <c r="C136" s="9" t="s">
        <v>47</v>
      </c>
      <c r="D136" s="9" t="s">
        <v>48</v>
      </c>
      <c r="E136" s="9" t="s">
        <v>1033</v>
      </c>
      <c r="F136" s="9" t="s">
        <v>1231</v>
      </c>
      <c r="G136" s="9" t="s">
        <v>51</v>
      </c>
      <c r="H136" s="9" t="s">
        <v>1230</v>
      </c>
      <c r="I136" s="11" t="s">
        <v>53</v>
      </c>
      <c r="J136" s="11" t="s">
        <v>53</v>
      </c>
      <c r="K136" s="11" t="s">
        <v>53</v>
      </c>
      <c r="L136" s="11" t="s">
        <v>53</v>
      </c>
      <c r="M136" s="11">
        <v>0</v>
      </c>
      <c r="N136" s="9" t="s">
        <v>53</v>
      </c>
      <c r="O136" s="9" t="s">
        <v>54</v>
      </c>
      <c r="P136" s="9" t="s">
        <v>53</v>
      </c>
      <c r="Q136" s="11">
        <f>SUM(S136:X136)</f>
        <v>12539953.460000001</v>
      </c>
      <c r="R136" s="11">
        <v>0</v>
      </c>
      <c r="S136" s="11">
        <v>12539953.460000001</v>
      </c>
      <c r="T136" s="11">
        <v>0</v>
      </c>
      <c r="U136" s="9" t="s">
        <v>50</v>
      </c>
      <c r="V136" s="11">
        <v>0</v>
      </c>
      <c r="W136" s="11"/>
      <c r="X136" s="9" t="s">
        <v>50</v>
      </c>
      <c r="Y136" s="11"/>
      <c r="Z136" s="11">
        <v>0</v>
      </c>
      <c r="AA136" s="9" t="s">
        <v>50</v>
      </c>
      <c r="AB136" s="11">
        <v>0</v>
      </c>
      <c r="AC136" s="11">
        <v>0</v>
      </c>
      <c r="AD136" s="9" t="s">
        <v>50</v>
      </c>
      <c r="AE136" s="11">
        <v>0</v>
      </c>
      <c r="AF136" s="9">
        <v>0</v>
      </c>
      <c r="AG136" s="9" t="s">
        <v>50</v>
      </c>
      <c r="AH136" s="11">
        <v>0</v>
      </c>
      <c r="AI136" s="11">
        <v>0</v>
      </c>
      <c r="AJ136" s="9" t="s">
        <v>50</v>
      </c>
      <c r="AK136" s="11">
        <v>0</v>
      </c>
      <c r="AL136" s="11">
        <v>0</v>
      </c>
      <c r="AM136" s="10" t="s">
        <v>53</v>
      </c>
      <c r="AN136" s="9" t="s">
        <v>53</v>
      </c>
      <c r="AO136" s="10" t="s">
        <v>53</v>
      </c>
      <c r="AP136" s="9" t="s">
        <v>53</v>
      </c>
    </row>
    <row r="137" spans="1:42" x14ac:dyDescent="0.25">
      <c r="A137" s="9" t="s">
        <v>334</v>
      </c>
      <c r="B137" s="10" t="s">
        <v>437</v>
      </c>
      <c r="C137" s="9" t="s">
        <v>47</v>
      </c>
      <c r="D137" s="9" t="s">
        <v>48</v>
      </c>
      <c r="E137" s="9" t="s">
        <v>49</v>
      </c>
      <c r="F137" s="9" t="s">
        <v>709</v>
      </c>
      <c r="G137" s="9" t="s">
        <v>51</v>
      </c>
      <c r="H137" s="9" t="s">
        <v>438</v>
      </c>
      <c r="I137" s="11" t="s">
        <v>53</v>
      </c>
      <c r="J137" s="11" t="s">
        <v>53</v>
      </c>
      <c r="K137" s="11" t="s">
        <v>53</v>
      </c>
      <c r="L137" s="11" t="s">
        <v>53</v>
      </c>
      <c r="M137" s="11">
        <v>0</v>
      </c>
      <c r="N137" s="9" t="s">
        <v>53</v>
      </c>
      <c r="O137" s="9" t="s">
        <v>54</v>
      </c>
      <c r="P137" s="9" t="s">
        <v>53</v>
      </c>
      <c r="Q137" s="11">
        <f>SUM(S137:AL137)</f>
        <v>70750129.02335</v>
      </c>
      <c r="R137" s="11">
        <v>0</v>
      </c>
      <c r="S137" s="11">
        <v>56920647.210000001</v>
      </c>
      <c r="T137" s="11">
        <v>0</v>
      </c>
      <c r="U137" s="9" t="s">
        <v>50</v>
      </c>
      <c r="V137" s="11">
        <v>0</v>
      </c>
      <c r="W137" s="11">
        <v>11921967.080450002</v>
      </c>
      <c r="X137" s="9" t="s">
        <v>50</v>
      </c>
      <c r="Y137" s="11">
        <v>1907514.7328999997</v>
      </c>
      <c r="Z137" s="11">
        <v>0</v>
      </c>
      <c r="AA137" s="9" t="s">
        <v>50</v>
      </c>
      <c r="AB137" s="11">
        <v>0</v>
      </c>
      <c r="AC137" s="11">
        <v>0</v>
      </c>
      <c r="AD137" s="9" t="s">
        <v>50</v>
      </c>
      <c r="AE137" s="11">
        <v>0</v>
      </c>
      <c r="AF137" s="9">
        <v>0</v>
      </c>
      <c r="AG137" s="9" t="s">
        <v>50</v>
      </c>
      <c r="AH137" s="11">
        <v>0</v>
      </c>
      <c r="AI137" s="11">
        <v>0</v>
      </c>
      <c r="AJ137" s="9" t="s">
        <v>50</v>
      </c>
      <c r="AK137" s="11">
        <v>0</v>
      </c>
      <c r="AL137" s="11">
        <v>0</v>
      </c>
      <c r="AM137" s="10" t="s">
        <v>53</v>
      </c>
      <c r="AN137" s="9" t="s">
        <v>53</v>
      </c>
      <c r="AO137" s="10" t="s">
        <v>53</v>
      </c>
      <c r="AP137" s="9" t="s">
        <v>53</v>
      </c>
    </row>
    <row r="138" spans="1:42" x14ac:dyDescent="0.25">
      <c r="A138" s="9" t="s">
        <v>336</v>
      </c>
      <c r="B138" s="10" t="s">
        <v>437</v>
      </c>
      <c r="C138" s="9" t="s">
        <v>47</v>
      </c>
      <c r="D138" s="9" t="s">
        <v>65</v>
      </c>
      <c r="E138" s="9" t="s">
        <v>796</v>
      </c>
      <c r="F138" s="9" t="s">
        <v>1114</v>
      </c>
      <c r="G138" s="9" t="s">
        <v>51</v>
      </c>
      <c r="H138" s="9" t="s">
        <v>1227</v>
      </c>
      <c r="I138" s="11" t="s">
        <v>53</v>
      </c>
      <c r="J138" s="11" t="s">
        <v>53</v>
      </c>
      <c r="K138" s="11" t="s">
        <v>53</v>
      </c>
      <c r="L138" s="11" t="s">
        <v>53</v>
      </c>
      <c r="M138" s="11">
        <v>0</v>
      </c>
      <c r="N138" s="9" t="s">
        <v>53</v>
      </c>
      <c r="O138" s="9" t="s">
        <v>54</v>
      </c>
      <c r="P138" s="9" t="s">
        <v>53</v>
      </c>
      <c r="Q138" s="11">
        <f>SUM(S138:X138)</f>
        <v>11785957.029999999</v>
      </c>
      <c r="R138" s="11">
        <v>0</v>
      </c>
      <c r="S138" s="11">
        <f>12013957.03-228000</f>
        <v>11785957.029999999</v>
      </c>
      <c r="T138" s="11">
        <v>0</v>
      </c>
      <c r="U138" s="9" t="s">
        <v>50</v>
      </c>
      <c r="V138" s="11">
        <v>0</v>
      </c>
      <c r="W138" s="11"/>
      <c r="X138" s="9" t="s">
        <v>50</v>
      </c>
      <c r="Y138" s="11"/>
      <c r="Z138" s="11">
        <v>0</v>
      </c>
      <c r="AA138" s="9" t="s">
        <v>50</v>
      </c>
      <c r="AB138" s="11">
        <v>0</v>
      </c>
      <c r="AC138" s="11">
        <v>0</v>
      </c>
      <c r="AD138" s="9" t="s">
        <v>50</v>
      </c>
      <c r="AE138" s="11">
        <v>0</v>
      </c>
      <c r="AF138" s="9">
        <v>0</v>
      </c>
      <c r="AG138" s="9" t="s">
        <v>50</v>
      </c>
      <c r="AH138" s="11">
        <v>0</v>
      </c>
      <c r="AI138" s="11">
        <v>0</v>
      </c>
      <c r="AJ138" s="9" t="s">
        <v>50</v>
      </c>
      <c r="AK138" s="11">
        <v>0</v>
      </c>
      <c r="AL138" s="11">
        <v>0</v>
      </c>
      <c r="AM138" s="10" t="s">
        <v>53</v>
      </c>
      <c r="AN138" s="9" t="s">
        <v>53</v>
      </c>
      <c r="AO138" s="10" t="s">
        <v>53</v>
      </c>
      <c r="AP138" s="9" t="s">
        <v>53</v>
      </c>
    </row>
    <row r="139" spans="1:42" x14ac:dyDescent="0.25">
      <c r="A139" s="9" t="s">
        <v>1128</v>
      </c>
      <c r="B139" s="10" t="s">
        <v>437</v>
      </c>
      <c r="C139" s="9" t="s">
        <v>47</v>
      </c>
      <c r="D139" s="9" t="s">
        <v>65</v>
      </c>
      <c r="E139" s="9" t="s">
        <v>66</v>
      </c>
      <c r="F139" s="9" t="s">
        <v>716</v>
      </c>
      <c r="G139" s="9" t="s">
        <v>51</v>
      </c>
      <c r="H139" s="9" t="s">
        <v>440</v>
      </c>
      <c r="I139" s="11" t="s">
        <v>53</v>
      </c>
      <c r="J139" s="11" t="s">
        <v>53</v>
      </c>
      <c r="K139" s="11" t="s">
        <v>53</v>
      </c>
      <c r="L139" s="11" t="s">
        <v>53</v>
      </c>
      <c r="M139" s="11">
        <v>0</v>
      </c>
      <c r="N139" s="9" t="s">
        <v>53</v>
      </c>
      <c r="O139" s="9" t="s">
        <v>54</v>
      </c>
      <c r="P139" s="9" t="s">
        <v>53</v>
      </c>
      <c r="Q139" s="11">
        <f t="shared" ref="Q139:Q170" si="4">SUM(S139:AL139)</f>
        <v>20318976.380399998</v>
      </c>
      <c r="R139" s="11">
        <v>0</v>
      </c>
      <c r="S139" s="11">
        <v>16674547.9</v>
      </c>
      <c r="T139" s="11">
        <v>0</v>
      </c>
      <c r="U139" s="9" t="s">
        <v>50</v>
      </c>
      <c r="V139" s="11">
        <v>0</v>
      </c>
      <c r="W139" s="11">
        <v>3141748.6900000004</v>
      </c>
      <c r="X139" s="9" t="s">
        <v>50</v>
      </c>
      <c r="Y139" s="11">
        <v>502679.7904</v>
      </c>
      <c r="Z139" s="11">
        <v>0</v>
      </c>
      <c r="AA139" s="9" t="s">
        <v>50</v>
      </c>
      <c r="AB139" s="11">
        <v>0</v>
      </c>
      <c r="AC139" s="11">
        <v>0</v>
      </c>
      <c r="AD139" s="9" t="s">
        <v>50</v>
      </c>
      <c r="AE139" s="11">
        <v>0</v>
      </c>
      <c r="AF139" s="9">
        <v>0</v>
      </c>
      <c r="AG139" s="9" t="s">
        <v>50</v>
      </c>
      <c r="AH139" s="11">
        <v>0</v>
      </c>
      <c r="AI139" s="11">
        <v>0</v>
      </c>
      <c r="AJ139" s="9" t="s">
        <v>50</v>
      </c>
      <c r="AK139" s="11">
        <v>0</v>
      </c>
      <c r="AL139" s="11">
        <v>0</v>
      </c>
      <c r="AM139" s="10" t="s">
        <v>53</v>
      </c>
      <c r="AN139" s="9" t="s">
        <v>53</v>
      </c>
      <c r="AO139" s="10" t="s">
        <v>53</v>
      </c>
      <c r="AP139" s="9" t="s">
        <v>53</v>
      </c>
    </row>
    <row r="140" spans="1:42" x14ac:dyDescent="0.25">
      <c r="A140" s="9" t="s">
        <v>1130</v>
      </c>
      <c r="B140" s="10" t="s">
        <v>437</v>
      </c>
      <c r="C140" s="9" t="s">
        <v>47</v>
      </c>
      <c r="D140" s="9" t="s">
        <v>65</v>
      </c>
      <c r="E140" s="9" t="s">
        <v>66</v>
      </c>
      <c r="F140" s="9" t="s">
        <v>716</v>
      </c>
      <c r="G140" s="9" t="s">
        <v>51</v>
      </c>
      <c r="H140" s="9" t="s">
        <v>442</v>
      </c>
      <c r="I140" s="11" t="s">
        <v>53</v>
      </c>
      <c r="J140" s="11" t="s">
        <v>53</v>
      </c>
      <c r="K140" s="11" t="s">
        <v>53</v>
      </c>
      <c r="L140" s="11" t="s">
        <v>53</v>
      </c>
      <c r="M140" s="11">
        <v>0</v>
      </c>
      <c r="N140" s="9" t="s">
        <v>53</v>
      </c>
      <c r="O140" s="9" t="s">
        <v>443</v>
      </c>
      <c r="P140" s="9" t="s">
        <v>444</v>
      </c>
      <c r="Q140" s="11">
        <f t="shared" si="4"/>
        <v>1820069.2231999999</v>
      </c>
      <c r="R140" s="11">
        <v>0</v>
      </c>
      <c r="S140" s="11">
        <v>46000</v>
      </c>
      <c r="T140" s="11">
        <v>1529370.02</v>
      </c>
      <c r="U140" s="9" t="s">
        <v>55</v>
      </c>
      <c r="V140" s="11">
        <v>244699.20319999999</v>
      </c>
      <c r="W140" s="11">
        <v>0</v>
      </c>
      <c r="X140" s="9" t="s">
        <v>50</v>
      </c>
      <c r="Y140" s="11">
        <v>0</v>
      </c>
      <c r="Z140" s="11">
        <v>0</v>
      </c>
      <c r="AA140" s="9" t="s">
        <v>50</v>
      </c>
      <c r="AB140" s="11">
        <v>0</v>
      </c>
      <c r="AC140" s="11">
        <v>0</v>
      </c>
      <c r="AD140" s="9" t="s">
        <v>50</v>
      </c>
      <c r="AE140" s="11">
        <v>0</v>
      </c>
      <c r="AF140" s="9">
        <v>0</v>
      </c>
      <c r="AG140" s="9" t="s">
        <v>50</v>
      </c>
      <c r="AH140" s="11">
        <v>0</v>
      </c>
      <c r="AI140" s="11">
        <v>0</v>
      </c>
      <c r="AJ140" s="9" t="s">
        <v>50</v>
      </c>
      <c r="AK140" s="11">
        <v>0</v>
      </c>
      <c r="AL140" s="11">
        <v>0</v>
      </c>
      <c r="AM140" s="10" t="s">
        <v>53</v>
      </c>
      <c r="AN140" s="9" t="s">
        <v>53</v>
      </c>
      <c r="AO140" s="10" t="s">
        <v>53</v>
      </c>
      <c r="AP140" s="9" t="s">
        <v>53</v>
      </c>
    </row>
    <row r="141" spans="1:42" x14ac:dyDescent="0.25">
      <c r="A141" s="9" t="s">
        <v>1132</v>
      </c>
      <c r="B141" s="10" t="s">
        <v>437</v>
      </c>
      <c r="C141" s="9" t="s">
        <v>47</v>
      </c>
      <c r="D141" s="9" t="s">
        <v>65</v>
      </c>
      <c r="E141" s="9" t="s">
        <v>66</v>
      </c>
      <c r="F141" s="9" t="s">
        <v>716</v>
      </c>
      <c r="G141" s="9" t="s">
        <v>51</v>
      </c>
      <c r="H141" s="9" t="s">
        <v>446</v>
      </c>
      <c r="I141" s="11" t="s">
        <v>53</v>
      </c>
      <c r="J141" s="11" t="s">
        <v>53</v>
      </c>
      <c r="K141" s="11" t="s">
        <v>53</v>
      </c>
      <c r="L141" s="11" t="s">
        <v>53</v>
      </c>
      <c r="M141" s="11">
        <v>0</v>
      </c>
      <c r="N141" s="9" t="s">
        <v>53</v>
      </c>
      <c r="O141" s="9" t="s">
        <v>54</v>
      </c>
      <c r="P141" s="9" t="s">
        <v>53</v>
      </c>
      <c r="Q141" s="11">
        <f t="shared" si="4"/>
        <v>44829497.241300002</v>
      </c>
      <c r="R141" s="11">
        <v>0</v>
      </c>
      <c r="S141" s="11">
        <f>35149003.05995+307759.11</f>
        <v>35456762.169950001</v>
      </c>
      <c r="T141" s="11">
        <v>0</v>
      </c>
      <c r="U141" s="9" t="s">
        <v>50</v>
      </c>
      <c r="V141" s="11">
        <v>0</v>
      </c>
      <c r="W141" s="11">
        <v>8079944.0270500006</v>
      </c>
      <c r="X141" s="9" t="s">
        <v>55</v>
      </c>
      <c r="Y141" s="11">
        <v>1292791.0442999997</v>
      </c>
      <c r="Z141" s="11">
        <v>0</v>
      </c>
      <c r="AA141" s="9" t="s">
        <v>50</v>
      </c>
      <c r="AB141" s="11">
        <v>0</v>
      </c>
      <c r="AC141" s="11">
        <v>0</v>
      </c>
      <c r="AD141" s="9" t="s">
        <v>50</v>
      </c>
      <c r="AE141" s="11">
        <v>0</v>
      </c>
      <c r="AF141" s="9">
        <v>0</v>
      </c>
      <c r="AG141" s="9" t="s">
        <v>50</v>
      </c>
      <c r="AH141" s="11">
        <v>0</v>
      </c>
      <c r="AI141" s="11">
        <v>0</v>
      </c>
      <c r="AJ141" s="9" t="s">
        <v>50</v>
      </c>
      <c r="AK141" s="11">
        <v>0</v>
      </c>
      <c r="AL141" s="11">
        <v>0</v>
      </c>
      <c r="AM141" s="10" t="s">
        <v>53</v>
      </c>
      <c r="AN141" s="9" t="s">
        <v>53</v>
      </c>
      <c r="AO141" s="10" t="s">
        <v>53</v>
      </c>
      <c r="AP141" s="9" t="s">
        <v>53</v>
      </c>
    </row>
    <row r="142" spans="1:42" x14ac:dyDescent="0.25">
      <c r="A142" s="9" t="s">
        <v>1135</v>
      </c>
      <c r="B142" s="10" t="s">
        <v>437</v>
      </c>
      <c r="C142" s="9" t="s">
        <v>129</v>
      </c>
      <c r="D142" s="9" t="s">
        <v>65</v>
      </c>
      <c r="E142" s="9" t="s">
        <v>133</v>
      </c>
      <c r="F142" s="9" t="s">
        <v>787</v>
      </c>
      <c r="G142" s="9" t="s">
        <v>51</v>
      </c>
      <c r="H142" s="9" t="s">
        <v>521</v>
      </c>
      <c r="I142" s="11" t="s">
        <v>53</v>
      </c>
      <c r="J142" s="11" t="s">
        <v>53</v>
      </c>
      <c r="K142" s="11" t="s">
        <v>53</v>
      </c>
      <c r="L142" s="11" t="s">
        <v>53</v>
      </c>
      <c r="M142" s="11">
        <v>0</v>
      </c>
      <c r="N142" s="9" t="s">
        <v>53</v>
      </c>
      <c r="O142" s="9" t="s">
        <v>522</v>
      </c>
      <c r="P142" s="9" t="s">
        <v>523</v>
      </c>
      <c r="Q142" s="11">
        <f t="shared" si="4"/>
        <v>91983.815000000002</v>
      </c>
      <c r="R142" s="11">
        <v>0</v>
      </c>
      <c r="S142" s="11">
        <v>91983.815000000002</v>
      </c>
      <c r="T142" s="11">
        <v>0</v>
      </c>
      <c r="U142" s="9" t="s">
        <v>50</v>
      </c>
      <c r="V142" s="11">
        <v>0</v>
      </c>
      <c r="W142" s="11">
        <v>0</v>
      </c>
      <c r="X142" s="9" t="s">
        <v>50</v>
      </c>
      <c r="Y142" s="11">
        <v>0</v>
      </c>
      <c r="Z142" s="11">
        <v>0</v>
      </c>
      <c r="AA142" s="9" t="s">
        <v>50</v>
      </c>
      <c r="AB142" s="11">
        <v>0</v>
      </c>
      <c r="AC142" s="11">
        <v>0</v>
      </c>
      <c r="AD142" s="9" t="s">
        <v>50</v>
      </c>
      <c r="AE142" s="11">
        <v>0</v>
      </c>
      <c r="AF142" s="9">
        <v>0</v>
      </c>
      <c r="AG142" s="9" t="s">
        <v>50</v>
      </c>
      <c r="AH142" s="11">
        <v>0</v>
      </c>
      <c r="AI142" s="11">
        <v>0</v>
      </c>
      <c r="AJ142" s="9" t="s">
        <v>50</v>
      </c>
      <c r="AK142" s="11">
        <v>0</v>
      </c>
      <c r="AL142" s="11">
        <v>0</v>
      </c>
      <c r="AM142" s="10" t="s">
        <v>53</v>
      </c>
      <c r="AN142" s="9" t="s">
        <v>53</v>
      </c>
      <c r="AO142" s="10" t="s">
        <v>53</v>
      </c>
      <c r="AP142" s="9" t="s">
        <v>53</v>
      </c>
    </row>
    <row r="143" spans="1:42" x14ac:dyDescent="0.25">
      <c r="A143" s="9" t="s">
        <v>1138</v>
      </c>
      <c r="B143" s="10" t="s">
        <v>437</v>
      </c>
      <c r="C143" s="9" t="s">
        <v>47</v>
      </c>
      <c r="D143" s="9" t="s">
        <v>69</v>
      </c>
      <c r="E143" s="9" t="s">
        <v>70</v>
      </c>
      <c r="F143" s="9" t="s">
        <v>723</v>
      </c>
      <c r="G143" s="9" t="s">
        <v>51</v>
      </c>
      <c r="H143" s="9" t="s">
        <v>448</v>
      </c>
      <c r="I143" s="11" t="s">
        <v>53</v>
      </c>
      <c r="J143" s="11" t="s">
        <v>53</v>
      </c>
      <c r="K143" s="11" t="s">
        <v>53</v>
      </c>
      <c r="L143" s="11" t="s">
        <v>53</v>
      </c>
      <c r="M143" s="11">
        <v>0</v>
      </c>
      <c r="N143" s="9" t="s">
        <v>53</v>
      </c>
      <c r="O143" s="9" t="s">
        <v>54</v>
      </c>
      <c r="P143" s="9" t="s">
        <v>53</v>
      </c>
      <c r="Q143" s="11">
        <f t="shared" si="4"/>
        <v>24349798.943950005</v>
      </c>
      <c r="R143" s="11">
        <v>0</v>
      </c>
      <c r="S143" s="11">
        <v>20537612.719250005</v>
      </c>
      <c r="T143" s="11">
        <v>0</v>
      </c>
      <c r="U143" s="9" t="s">
        <v>50</v>
      </c>
      <c r="V143" s="11">
        <v>0</v>
      </c>
      <c r="W143" s="11">
        <v>3286367.4350999994</v>
      </c>
      <c r="X143" s="9" t="s">
        <v>50</v>
      </c>
      <c r="Y143" s="11">
        <v>525818.78960000013</v>
      </c>
      <c r="Z143" s="11">
        <v>0</v>
      </c>
      <c r="AA143" s="9" t="s">
        <v>50</v>
      </c>
      <c r="AB143" s="11">
        <v>0</v>
      </c>
      <c r="AC143" s="11">
        <v>0</v>
      </c>
      <c r="AD143" s="9" t="s">
        <v>50</v>
      </c>
      <c r="AE143" s="11">
        <v>0</v>
      </c>
      <c r="AF143" s="9">
        <v>0</v>
      </c>
      <c r="AG143" s="9" t="s">
        <v>50</v>
      </c>
      <c r="AH143" s="11">
        <v>0</v>
      </c>
      <c r="AI143" s="11">
        <v>0</v>
      </c>
      <c r="AJ143" s="9" t="s">
        <v>50</v>
      </c>
      <c r="AK143" s="11">
        <v>0</v>
      </c>
      <c r="AL143" s="11">
        <v>0</v>
      </c>
      <c r="AM143" s="10" t="s">
        <v>53</v>
      </c>
      <c r="AN143" s="9" t="s">
        <v>53</v>
      </c>
      <c r="AO143" s="10" t="s">
        <v>53</v>
      </c>
      <c r="AP143" s="9" t="s">
        <v>53</v>
      </c>
    </row>
    <row r="144" spans="1:42" x14ac:dyDescent="0.25">
      <c r="A144" s="9" t="s">
        <v>912</v>
      </c>
      <c r="B144" s="10" t="s">
        <v>437</v>
      </c>
      <c r="C144" s="9" t="s">
        <v>47</v>
      </c>
      <c r="D144" s="9" t="s">
        <v>69</v>
      </c>
      <c r="E144" s="9" t="s">
        <v>70</v>
      </c>
      <c r="F144" s="9" t="s">
        <v>723</v>
      </c>
      <c r="G144" s="9" t="s">
        <v>51</v>
      </c>
      <c r="H144" s="9" t="s">
        <v>450</v>
      </c>
      <c r="I144" s="11" t="s">
        <v>53</v>
      </c>
      <c r="J144" s="11" t="s">
        <v>53</v>
      </c>
      <c r="K144" s="11" t="s">
        <v>53</v>
      </c>
      <c r="L144" s="11" t="s">
        <v>53</v>
      </c>
      <c r="M144" s="11">
        <v>0</v>
      </c>
      <c r="N144" s="9" t="s">
        <v>53</v>
      </c>
      <c r="O144" s="9" t="s">
        <v>451</v>
      </c>
      <c r="P144" s="9" t="s">
        <v>452</v>
      </c>
      <c r="Q144" s="11">
        <f t="shared" si="4"/>
        <v>1893726.8146499998</v>
      </c>
      <c r="R144" s="11">
        <v>0</v>
      </c>
      <c r="S144" s="11">
        <v>1240058.4131</v>
      </c>
      <c r="T144" s="11">
        <v>563507.24265000003</v>
      </c>
      <c r="U144" s="9" t="s">
        <v>55</v>
      </c>
      <c r="V144" s="11">
        <v>90161.158899999995</v>
      </c>
      <c r="W144" s="11">
        <v>0</v>
      </c>
      <c r="X144" s="9" t="s">
        <v>50</v>
      </c>
      <c r="Y144" s="11">
        <v>0</v>
      </c>
      <c r="Z144" s="11">
        <v>0</v>
      </c>
      <c r="AA144" s="9" t="s">
        <v>50</v>
      </c>
      <c r="AB144" s="11">
        <v>0</v>
      </c>
      <c r="AC144" s="11">
        <v>0</v>
      </c>
      <c r="AD144" s="9" t="s">
        <v>50</v>
      </c>
      <c r="AE144" s="11">
        <v>0</v>
      </c>
      <c r="AF144" s="9">
        <v>0</v>
      </c>
      <c r="AG144" s="9" t="s">
        <v>50</v>
      </c>
      <c r="AH144" s="11">
        <v>0</v>
      </c>
      <c r="AI144" s="11">
        <v>0</v>
      </c>
      <c r="AJ144" s="9" t="s">
        <v>50</v>
      </c>
      <c r="AK144" s="11">
        <v>0</v>
      </c>
      <c r="AL144" s="11">
        <v>0</v>
      </c>
      <c r="AM144" s="10" t="s">
        <v>53</v>
      </c>
      <c r="AN144" s="9" t="s">
        <v>53</v>
      </c>
      <c r="AO144" s="10" t="s">
        <v>53</v>
      </c>
      <c r="AP144" s="9" t="s">
        <v>53</v>
      </c>
    </row>
    <row r="145" spans="1:42" x14ac:dyDescent="0.25">
      <c r="A145" s="9" t="s">
        <v>1143</v>
      </c>
      <c r="B145" s="10" t="s">
        <v>437</v>
      </c>
      <c r="C145" s="9" t="s">
        <v>47</v>
      </c>
      <c r="D145" s="9" t="s">
        <v>69</v>
      </c>
      <c r="E145" s="9" t="s">
        <v>70</v>
      </c>
      <c r="F145" s="9" t="s">
        <v>723</v>
      </c>
      <c r="G145" s="9" t="s">
        <v>51</v>
      </c>
      <c r="H145" s="9" t="s">
        <v>454</v>
      </c>
      <c r="I145" s="11" t="s">
        <v>53</v>
      </c>
      <c r="J145" s="11" t="s">
        <v>53</v>
      </c>
      <c r="K145" s="11" t="s">
        <v>53</v>
      </c>
      <c r="L145" s="11" t="s">
        <v>53</v>
      </c>
      <c r="M145" s="11">
        <v>0</v>
      </c>
      <c r="N145" s="9" t="s">
        <v>53</v>
      </c>
      <c r="O145" s="9" t="s">
        <v>54</v>
      </c>
      <c r="P145" s="9" t="s">
        <v>53</v>
      </c>
      <c r="Q145" s="11">
        <f t="shared" si="4"/>
        <v>25008868.4769</v>
      </c>
      <c r="R145" s="11">
        <v>0</v>
      </c>
      <c r="S145" s="11">
        <v>20008209.849300001</v>
      </c>
      <c r="T145" s="11">
        <v>0</v>
      </c>
      <c r="U145" s="9" t="s">
        <v>50</v>
      </c>
      <c r="V145" s="11">
        <v>0</v>
      </c>
      <c r="W145" s="11">
        <v>4310912.6100000003</v>
      </c>
      <c r="X145" s="9" t="s">
        <v>55</v>
      </c>
      <c r="Y145" s="11">
        <v>689746.01760000002</v>
      </c>
      <c r="Z145" s="11">
        <v>0</v>
      </c>
      <c r="AA145" s="9" t="s">
        <v>50</v>
      </c>
      <c r="AB145" s="11">
        <v>0</v>
      </c>
      <c r="AC145" s="11">
        <v>0</v>
      </c>
      <c r="AD145" s="9" t="s">
        <v>50</v>
      </c>
      <c r="AE145" s="11">
        <v>0</v>
      </c>
      <c r="AF145" s="9">
        <v>0</v>
      </c>
      <c r="AG145" s="9" t="s">
        <v>50</v>
      </c>
      <c r="AH145" s="11">
        <v>0</v>
      </c>
      <c r="AI145" s="11">
        <v>0</v>
      </c>
      <c r="AJ145" s="9" t="s">
        <v>50</v>
      </c>
      <c r="AK145" s="11">
        <v>0</v>
      </c>
      <c r="AL145" s="11">
        <v>0</v>
      </c>
      <c r="AM145" s="10" t="s">
        <v>53</v>
      </c>
      <c r="AN145" s="9" t="s">
        <v>53</v>
      </c>
      <c r="AO145" s="10" t="s">
        <v>53</v>
      </c>
      <c r="AP145" s="9" t="s">
        <v>53</v>
      </c>
    </row>
    <row r="146" spans="1:42" x14ac:dyDescent="0.25">
      <c r="A146" s="9" t="s">
        <v>1145</v>
      </c>
      <c r="B146" s="10" t="s">
        <v>437</v>
      </c>
      <c r="C146" s="9" t="s">
        <v>129</v>
      </c>
      <c r="D146" s="9" t="s">
        <v>69</v>
      </c>
      <c r="E146" s="9" t="s">
        <v>136</v>
      </c>
      <c r="F146" s="9" t="s">
        <v>783</v>
      </c>
      <c r="G146" s="9" t="s">
        <v>51</v>
      </c>
      <c r="H146" s="9" t="s">
        <v>525</v>
      </c>
      <c r="I146" s="11" t="s">
        <v>53</v>
      </c>
      <c r="J146" s="11" t="s">
        <v>53</v>
      </c>
      <c r="K146" s="11" t="s">
        <v>53</v>
      </c>
      <c r="L146" s="11" t="s">
        <v>53</v>
      </c>
      <c r="M146" s="11">
        <v>0</v>
      </c>
      <c r="N146" s="9" t="s">
        <v>53</v>
      </c>
      <c r="O146" s="9" t="s">
        <v>54</v>
      </c>
      <c r="P146" s="9" t="s">
        <v>53</v>
      </c>
      <c r="Q146" s="11">
        <f t="shared" si="4"/>
        <v>15255427.119999997</v>
      </c>
      <c r="R146" s="11">
        <v>0</v>
      </c>
      <c r="S146" s="11">
        <v>13834078.829999996</v>
      </c>
      <c r="T146" s="11">
        <v>0</v>
      </c>
      <c r="U146" s="9" t="s">
        <v>50</v>
      </c>
      <c r="V146" s="11">
        <v>0</v>
      </c>
      <c r="W146" s="11">
        <v>1225300.2500000005</v>
      </c>
      <c r="X146" s="9" t="s">
        <v>50</v>
      </c>
      <c r="Y146" s="11">
        <v>196048.04000000004</v>
      </c>
      <c r="Z146" s="11">
        <v>0</v>
      </c>
      <c r="AA146" s="9" t="s">
        <v>50</v>
      </c>
      <c r="AB146" s="11">
        <v>0</v>
      </c>
      <c r="AC146" s="11">
        <v>0</v>
      </c>
      <c r="AD146" s="9" t="s">
        <v>50</v>
      </c>
      <c r="AE146" s="11">
        <v>0</v>
      </c>
      <c r="AF146" s="9">
        <v>0</v>
      </c>
      <c r="AG146" s="9" t="s">
        <v>50</v>
      </c>
      <c r="AH146" s="11">
        <v>0</v>
      </c>
      <c r="AI146" s="11">
        <v>0</v>
      </c>
      <c r="AJ146" s="9" t="s">
        <v>50</v>
      </c>
      <c r="AK146" s="11">
        <v>0</v>
      </c>
      <c r="AL146" s="11">
        <v>0</v>
      </c>
      <c r="AM146" s="10" t="s">
        <v>53</v>
      </c>
      <c r="AN146" s="9" t="s">
        <v>53</v>
      </c>
      <c r="AO146" s="10" t="s">
        <v>53</v>
      </c>
      <c r="AP146" s="9" t="s">
        <v>53</v>
      </c>
    </row>
    <row r="147" spans="1:42" x14ac:dyDescent="0.25">
      <c r="A147" s="9" t="s">
        <v>1147</v>
      </c>
      <c r="B147" s="10" t="s">
        <v>437</v>
      </c>
      <c r="C147" s="9" t="s">
        <v>47</v>
      </c>
      <c r="D147" s="9" t="s">
        <v>79</v>
      </c>
      <c r="E147" s="9" t="s">
        <v>80</v>
      </c>
      <c r="F147" s="9" t="s">
        <v>730</v>
      </c>
      <c r="G147" s="9" t="s">
        <v>51</v>
      </c>
      <c r="H147" s="9" t="s">
        <v>456</v>
      </c>
      <c r="I147" s="11" t="s">
        <v>53</v>
      </c>
      <c r="J147" s="11" t="s">
        <v>53</v>
      </c>
      <c r="K147" s="11" t="s">
        <v>53</v>
      </c>
      <c r="L147" s="11" t="s">
        <v>53</v>
      </c>
      <c r="M147" s="11">
        <v>0</v>
      </c>
      <c r="N147" s="9" t="s">
        <v>53</v>
      </c>
      <c r="O147" s="9" t="s">
        <v>54</v>
      </c>
      <c r="P147" s="9" t="s">
        <v>53</v>
      </c>
      <c r="Q147" s="11">
        <f t="shared" si="4"/>
        <v>27675961.609200001</v>
      </c>
      <c r="R147" s="11">
        <v>0</v>
      </c>
      <c r="S147" s="11">
        <v>19663228.989999998</v>
      </c>
      <c r="T147" s="11">
        <v>0</v>
      </c>
      <c r="U147" s="9" t="s">
        <v>50</v>
      </c>
      <c r="V147" s="11">
        <v>0</v>
      </c>
      <c r="W147" s="11">
        <v>6907528.1200000001</v>
      </c>
      <c r="X147" s="9" t="s">
        <v>55</v>
      </c>
      <c r="Y147" s="11">
        <v>1105204.4992</v>
      </c>
      <c r="Z147" s="11">
        <v>0</v>
      </c>
      <c r="AA147" s="9" t="s">
        <v>50</v>
      </c>
      <c r="AB147" s="11">
        <v>0</v>
      </c>
      <c r="AC147" s="11">
        <v>0</v>
      </c>
      <c r="AD147" s="9" t="s">
        <v>50</v>
      </c>
      <c r="AE147" s="11">
        <v>0</v>
      </c>
      <c r="AF147" s="9">
        <v>0</v>
      </c>
      <c r="AG147" s="9" t="s">
        <v>50</v>
      </c>
      <c r="AH147" s="11">
        <v>0</v>
      </c>
      <c r="AI147" s="11">
        <v>0</v>
      </c>
      <c r="AJ147" s="9" t="s">
        <v>50</v>
      </c>
      <c r="AK147" s="11">
        <v>0</v>
      </c>
      <c r="AL147" s="11">
        <v>0</v>
      </c>
      <c r="AM147" s="10" t="s">
        <v>53</v>
      </c>
      <c r="AN147" s="9" t="s">
        <v>53</v>
      </c>
      <c r="AO147" s="10" t="s">
        <v>53</v>
      </c>
      <c r="AP147" s="9" t="s">
        <v>53</v>
      </c>
    </row>
    <row r="148" spans="1:42" x14ac:dyDescent="0.25">
      <c r="A148" s="9" t="s">
        <v>1150</v>
      </c>
      <c r="B148" s="10" t="s">
        <v>437</v>
      </c>
      <c r="C148" s="9" t="s">
        <v>47</v>
      </c>
      <c r="D148" s="9" t="s">
        <v>79</v>
      </c>
      <c r="E148" s="9" t="s">
        <v>80</v>
      </c>
      <c r="F148" s="9" t="s">
        <v>730</v>
      </c>
      <c r="G148" s="9" t="s">
        <v>51</v>
      </c>
      <c r="H148" s="9" t="s">
        <v>458</v>
      </c>
      <c r="I148" s="11" t="s">
        <v>53</v>
      </c>
      <c r="J148" s="11" t="s">
        <v>53</v>
      </c>
      <c r="K148" s="11" t="s">
        <v>53</v>
      </c>
      <c r="L148" s="11" t="s">
        <v>53</v>
      </c>
      <c r="M148" s="11">
        <v>0</v>
      </c>
      <c r="N148" s="9" t="s">
        <v>53</v>
      </c>
      <c r="O148" s="9" t="s">
        <v>276</v>
      </c>
      <c r="P148" s="9" t="s">
        <v>459</v>
      </c>
      <c r="Q148" s="11">
        <f t="shared" si="4"/>
        <v>507188.16825000005</v>
      </c>
      <c r="R148" s="11">
        <v>0</v>
      </c>
      <c r="S148" s="11">
        <v>322462.63425</v>
      </c>
      <c r="T148" s="11">
        <v>159246.15</v>
      </c>
      <c r="U148" s="9" t="s">
        <v>55</v>
      </c>
      <c r="V148" s="11">
        <v>25479.383999999998</v>
      </c>
      <c r="W148" s="11">
        <v>0</v>
      </c>
      <c r="X148" s="9" t="s">
        <v>50</v>
      </c>
      <c r="Y148" s="11">
        <v>0</v>
      </c>
      <c r="Z148" s="11">
        <v>0</v>
      </c>
      <c r="AA148" s="9" t="s">
        <v>50</v>
      </c>
      <c r="AB148" s="11">
        <v>0</v>
      </c>
      <c r="AC148" s="11">
        <v>0</v>
      </c>
      <c r="AD148" s="9" t="s">
        <v>50</v>
      </c>
      <c r="AE148" s="11">
        <v>0</v>
      </c>
      <c r="AF148" s="9">
        <v>0</v>
      </c>
      <c r="AG148" s="9" t="s">
        <v>50</v>
      </c>
      <c r="AH148" s="11">
        <v>0</v>
      </c>
      <c r="AI148" s="11">
        <v>0</v>
      </c>
      <c r="AJ148" s="9" t="s">
        <v>50</v>
      </c>
      <c r="AK148" s="11">
        <v>0</v>
      </c>
      <c r="AL148" s="11">
        <v>0</v>
      </c>
      <c r="AM148" s="10" t="s">
        <v>53</v>
      </c>
      <c r="AN148" s="9" t="s">
        <v>53</v>
      </c>
      <c r="AO148" s="10" t="s">
        <v>53</v>
      </c>
      <c r="AP148" s="9" t="s">
        <v>53</v>
      </c>
    </row>
    <row r="149" spans="1:42" x14ac:dyDescent="0.25">
      <c r="A149" s="9" t="s">
        <v>1152</v>
      </c>
      <c r="B149" s="10" t="s">
        <v>437</v>
      </c>
      <c r="C149" s="9" t="s">
        <v>47</v>
      </c>
      <c r="D149" s="9" t="s">
        <v>79</v>
      </c>
      <c r="E149" s="9" t="s">
        <v>80</v>
      </c>
      <c r="F149" s="9" t="s">
        <v>730</v>
      </c>
      <c r="G149" s="9" t="s">
        <v>51</v>
      </c>
      <c r="H149" s="9" t="s">
        <v>461</v>
      </c>
      <c r="I149" s="11" t="s">
        <v>53</v>
      </c>
      <c r="J149" s="11" t="s">
        <v>53</v>
      </c>
      <c r="K149" s="11" t="s">
        <v>53</v>
      </c>
      <c r="L149" s="11" t="s">
        <v>53</v>
      </c>
      <c r="M149" s="11">
        <v>0</v>
      </c>
      <c r="N149" s="9" t="s">
        <v>53</v>
      </c>
      <c r="O149" s="9" t="s">
        <v>54</v>
      </c>
      <c r="P149" s="9" t="s">
        <v>53</v>
      </c>
      <c r="Q149" s="11">
        <f t="shared" si="4"/>
        <v>27435756.316399999</v>
      </c>
      <c r="R149" s="11">
        <v>0</v>
      </c>
      <c r="S149" s="11">
        <v>20420791.989999998</v>
      </c>
      <c r="T149" s="11">
        <v>0</v>
      </c>
      <c r="U149" s="9" t="s">
        <v>50</v>
      </c>
      <c r="V149" s="11">
        <v>0</v>
      </c>
      <c r="W149" s="11">
        <v>6047383.04</v>
      </c>
      <c r="X149" s="9" t="s">
        <v>55</v>
      </c>
      <c r="Y149" s="11">
        <v>967581.28640000022</v>
      </c>
      <c r="Z149" s="11">
        <v>0</v>
      </c>
      <c r="AA149" s="9" t="s">
        <v>50</v>
      </c>
      <c r="AB149" s="11">
        <v>0</v>
      </c>
      <c r="AC149" s="11">
        <v>0</v>
      </c>
      <c r="AD149" s="9" t="s">
        <v>50</v>
      </c>
      <c r="AE149" s="11">
        <v>0</v>
      </c>
      <c r="AF149" s="9">
        <v>0</v>
      </c>
      <c r="AG149" s="9" t="s">
        <v>50</v>
      </c>
      <c r="AH149" s="11">
        <v>0</v>
      </c>
      <c r="AI149" s="11">
        <v>0</v>
      </c>
      <c r="AJ149" s="9" t="s">
        <v>50</v>
      </c>
      <c r="AK149" s="11">
        <v>0</v>
      </c>
      <c r="AL149" s="11">
        <v>0</v>
      </c>
      <c r="AM149" s="10" t="s">
        <v>53</v>
      </c>
      <c r="AN149" s="9" t="s">
        <v>53</v>
      </c>
      <c r="AO149" s="10" t="s">
        <v>53</v>
      </c>
      <c r="AP149" s="9" t="s">
        <v>53</v>
      </c>
    </row>
    <row r="150" spans="1:42" x14ac:dyDescent="0.25">
      <c r="A150" s="9" t="s">
        <v>1155</v>
      </c>
      <c r="B150" s="10" t="s">
        <v>437</v>
      </c>
      <c r="C150" s="9" t="s">
        <v>47</v>
      </c>
      <c r="D150" s="9" t="s">
        <v>95</v>
      </c>
      <c r="E150" s="9" t="s">
        <v>96</v>
      </c>
      <c r="F150" s="9" t="s">
        <v>737</v>
      </c>
      <c r="G150" s="9" t="s">
        <v>51</v>
      </c>
      <c r="H150" s="9" t="s">
        <v>463</v>
      </c>
      <c r="I150" s="11" t="s">
        <v>53</v>
      </c>
      <c r="J150" s="11" t="s">
        <v>53</v>
      </c>
      <c r="K150" s="11" t="s">
        <v>53</v>
      </c>
      <c r="L150" s="11" t="s">
        <v>53</v>
      </c>
      <c r="M150" s="11">
        <v>0</v>
      </c>
      <c r="N150" s="9" t="s">
        <v>53</v>
      </c>
      <c r="O150" s="9" t="s">
        <v>54</v>
      </c>
      <c r="P150" s="9" t="s">
        <v>53</v>
      </c>
      <c r="Q150" s="11">
        <f t="shared" si="4"/>
        <v>37530384.252099991</v>
      </c>
      <c r="R150" s="11">
        <v>0</v>
      </c>
      <c r="S150" s="11">
        <v>28845520.326499991</v>
      </c>
      <c r="T150" s="11">
        <v>0</v>
      </c>
      <c r="U150" s="9" t="s">
        <v>50</v>
      </c>
      <c r="V150" s="11">
        <v>0</v>
      </c>
      <c r="W150" s="11">
        <v>7486951.6599999983</v>
      </c>
      <c r="X150" s="9" t="s">
        <v>55</v>
      </c>
      <c r="Y150" s="11">
        <v>1197912.2656</v>
      </c>
      <c r="Z150" s="11">
        <v>0</v>
      </c>
      <c r="AA150" s="9" t="s">
        <v>50</v>
      </c>
      <c r="AB150" s="11">
        <v>0</v>
      </c>
      <c r="AC150" s="11">
        <v>0</v>
      </c>
      <c r="AD150" s="9" t="s">
        <v>50</v>
      </c>
      <c r="AE150" s="11">
        <v>0</v>
      </c>
      <c r="AF150" s="9">
        <v>0</v>
      </c>
      <c r="AG150" s="9" t="s">
        <v>50</v>
      </c>
      <c r="AH150" s="11">
        <v>0</v>
      </c>
      <c r="AI150" s="11">
        <v>0</v>
      </c>
      <c r="AJ150" s="9" t="s">
        <v>50</v>
      </c>
      <c r="AK150" s="11">
        <v>0</v>
      </c>
      <c r="AL150" s="11">
        <v>0</v>
      </c>
      <c r="AM150" s="10" t="s">
        <v>53</v>
      </c>
      <c r="AN150" s="9" t="s">
        <v>53</v>
      </c>
      <c r="AO150" s="10" t="s">
        <v>53</v>
      </c>
      <c r="AP150" s="9" t="s">
        <v>53</v>
      </c>
    </row>
    <row r="151" spans="1:42" x14ac:dyDescent="0.25">
      <c r="A151" s="9" t="s">
        <v>1158</v>
      </c>
      <c r="B151" s="10" t="s">
        <v>437</v>
      </c>
      <c r="C151" s="9" t="s">
        <v>47</v>
      </c>
      <c r="D151" s="9" t="s">
        <v>95</v>
      </c>
      <c r="E151" s="9" t="s">
        <v>96</v>
      </c>
      <c r="F151" s="9" t="s">
        <v>737</v>
      </c>
      <c r="G151" s="9" t="s">
        <v>51</v>
      </c>
      <c r="H151" s="9" t="s">
        <v>465</v>
      </c>
      <c r="I151" s="11" t="s">
        <v>53</v>
      </c>
      <c r="J151" s="11" t="s">
        <v>53</v>
      </c>
      <c r="K151" s="11" t="s">
        <v>53</v>
      </c>
      <c r="L151" s="11" t="s">
        <v>53</v>
      </c>
      <c r="M151" s="11">
        <v>0</v>
      </c>
      <c r="N151" s="9" t="s">
        <v>53</v>
      </c>
      <c r="O151" s="9" t="s">
        <v>466</v>
      </c>
      <c r="P151" s="9" t="s">
        <v>467</v>
      </c>
      <c r="Q151" s="11">
        <f t="shared" si="4"/>
        <v>833593.20085000002</v>
      </c>
      <c r="R151" s="11">
        <v>0</v>
      </c>
      <c r="S151" s="11">
        <v>833593.20085000002</v>
      </c>
      <c r="T151" s="11">
        <v>0</v>
      </c>
      <c r="U151" s="9" t="s">
        <v>50</v>
      </c>
      <c r="V151" s="11">
        <v>0</v>
      </c>
      <c r="W151" s="11">
        <v>0</v>
      </c>
      <c r="X151" s="9" t="s">
        <v>50</v>
      </c>
      <c r="Y151" s="11">
        <v>0</v>
      </c>
      <c r="Z151" s="11">
        <v>0</v>
      </c>
      <c r="AA151" s="9" t="s">
        <v>50</v>
      </c>
      <c r="AB151" s="11">
        <v>0</v>
      </c>
      <c r="AC151" s="11">
        <v>0</v>
      </c>
      <c r="AD151" s="9" t="s">
        <v>50</v>
      </c>
      <c r="AE151" s="11">
        <v>0</v>
      </c>
      <c r="AF151" s="9">
        <v>0</v>
      </c>
      <c r="AG151" s="9" t="s">
        <v>50</v>
      </c>
      <c r="AH151" s="11">
        <v>0</v>
      </c>
      <c r="AI151" s="11">
        <v>0</v>
      </c>
      <c r="AJ151" s="9" t="s">
        <v>50</v>
      </c>
      <c r="AK151" s="11">
        <v>0</v>
      </c>
      <c r="AL151" s="11">
        <v>0</v>
      </c>
      <c r="AM151" s="10" t="s">
        <v>53</v>
      </c>
      <c r="AN151" s="9" t="s">
        <v>53</v>
      </c>
      <c r="AO151" s="10" t="s">
        <v>53</v>
      </c>
      <c r="AP151" s="9" t="s">
        <v>53</v>
      </c>
    </row>
    <row r="152" spans="1:42" x14ac:dyDescent="0.25">
      <c r="A152" s="9" t="s">
        <v>1161</v>
      </c>
      <c r="B152" s="10" t="s">
        <v>437</v>
      </c>
      <c r="C152" s="9" t="s">
        <v>47</v>
      </c>
      <c r="D152" s="9" t="s">
        <v>95</v>
      </c>
      <c r="E152" s="9" t="s">
        <v>96</v>
      </c>
      <c r="F152" s="9" t="s">
        <v>737</v>
      </c>
      <c r="G152" s="9" t="s">
        <v>51</v>
      </c>
      <c r="H152" s="9" t="s">
        <v>469</v>
      </c>
      <c r="I152" s="11" t="s">
        <v>53</v>
      </c>
      <c r="J152" s="11" t="s">
        <v>53</v>
      </c>
      <c r="K152" s="11" t="s">
        <v>53</v>
      </c>
      <c r="L152" s="11" t="s">
        <v>53</v>
      </c>
      <c r="M152" s="11">
        <v>0</v>
      </c>
      <c r="N152" s="9" t="s">
        <v>53</v>
      </c>
      <c r="O152" s="9" t="s">
        <v>54</v>
      </c>
      <c r="P152" s="9" t="s">
        <v>53</v>
      </c>
      <c r="Q152" s="11">
        <f t="shared" si="4"/>
        <v>3611906.6684000003</v>
      </c>
      <c r="R152" s="11">
        <v>0</v>
      </c>
      <c r="S152" s="11">
        <v>3051586.6716000005</v>
      </c>
      <c r="T152" s="11">
        <v>0</v>
      </c>
      <c r="U152" s="9" t="s">
        <v>50</v>
      </c>
      <c r="V152" s="11">
        <v>0</v>
      </c>
      <c r="W152" s="11">
        <v>483034.48</v>
      </c>
      <c r="X152" s="9" t="s">
        <v>55</v>
      </c>
      <c r="Y152" s="11">
        <v>77285.516799999998</v>
      </c>
      <c r="Z152" s="11">
        <v>0</v>
      </c>
      <c r="AA152" s="9" t="s">
        <v>50</v>
      </c>
      <c r="AB152" s="11">
        <v>0</v>
      </c>
      <c r="AC152" s="11">
        <v>0</v>
      </c>
      <c r="AD152" s="9" t="s">
        <v>50</v>
      </c>
      <c r="AE152" s="11">
        <v>0</v>
      </c>
      <c r="AF152" s="9">
        <v>0</v>
      </c>
      <c r="AG152" s="9" t="s">
        <v>50</v>
      </c>
      <c r="AH152" s="11">
        <v>0</v>
      </c>
      <c r="AI152" s="11">
        <v>0</v>
      </c>
      <c r="AJ152" s="9" t="s">
        <v>50</v>
      </c>
      <c r="AK152" s="11">
        <v>0</v>
      </c>
      <c r="AL152" s="11">
        <v>0</v>
      </c>
      <c r="AM152" s="10" t="s">
        <v>53</v>
      </c>
      <c r="AN152" s="9" t="s">
        <v>53</v>
      </c>
      <c r="AO152" s="10" t="s">
        <v>53</v>
      </c>
      <c r="AP152" s="9" t="s">
        <v>53</v>
      </c>
    </row>
    <row r="153" spans="1:42" x14ac:dyDescent="0.25">
      <c r="A153" s="9" t="s">
        <v>1164</v>
      </c>
      <c r="B153" s="10" t="s">
        <v>437</v>
      </c>
      <c r="C153" s="9" t="s">
        <v>47</v>
      </c>
      <c r="D153" s="9" t="s">
        <v>105</v>
      </c>
      <c r="E153" s="9" t="s">
        <v>106</v>
      </c>
      <c r="F153" s="9" t="s">
        <v>743</v>
      </c>
      <c r="G153" s="9" t="s">
        <v>51</v>
      </c>
      <c r="H153" s="9" t="s">
        <v>471</v>
      </c>
      <c r="I153" s="11" t="s">
        <v>53</v>
      </c>
      <c r="J153" s="11" t="s">
        <v>53</v>
      </c>
      <c r="K153" s="11" t="s">
        <v>53</v>
      </c>
      <c r="L153" s="11" t="s">
        <v>53</v>
      </c>
      <c r="M153" s="11">
        <v>0</v>
      </c>
      <c r="N153" s="9" t="s">
        <v>53</v>
      </c>
      <c r="O153" s="9" t="s">
        <v>54</v>
      </c>
      <c r="P153" s="9" t="s">
        <v>53</v>
      </c>
      <c r="Q153" s="11">
        <f t="shared" si="4"/>
        <v>28298126.540300004</v>
      </c>
      <c r="R153" s="11">
        <v>0</v>
      </c>
      <c r="S153" s="11">
        <v>23949755.609500006</v>
      </c>
      <c r="T153" s="11">
        <v>0</v>
      </c>
      <c r="U153" s="9" t="s">
        <v>50</v>
      </c>
      <c r="V153" s="11">
        <v>0</v>
      </c>
      <c r="W153" s="11">
        <v>3748595.629999999</v>
      </c>
      <c r="X153" s="9" t="s">
        <v>55</v>
      </c>
      <c r="Y153" s="11">
        <v>599775.30079999997</v>
      </c>
      <c r="Z153" s="11">
        <v>0</v>
      </c>
      <c r="AA153" s="9" t="s">
        <v>50</v>
      </c>
      <c r="AB153" s="11">
        <v>0</v>
      </c>
      <c r="AC153" s="11">
        <v>0</v>
      </c>
      <c r="AD153" s="9" t="s">
        <v>50</v>
      </c>
      <c r="AE153" s="11">
        <v>0</v>
      </c>
      <c r="AF153" s="9">
        <v>0</v>
      </c>
      <c r="AG153" s="9" t="s">
        <v>50</v>
      </c>
      <c r="AH153" s="11">
        <v>0</v>
      </c>
      <c r="AI153" s="11">
        <v>0</v>
      </c>
      <c r="AJ153" s="9" t="s">
        <v>50</v>
      </c>
      <c r="AK153" s="11">
        <v>0</v>
      </c>
      <c r="AL153" s="11">
        <v>0</v>
      </c>
      <c r="AM153" s="10" t="s">
        <v>53</v>
      </c>
      <c r="AN153" s="9" t="s">
        <v>53</v>
      </c>
      <c r="AO153" s="10" t="s">
        <v>53</v>
      </c>
      <c r="AP153" s="9" t="s">
        <v>53</v>
      </c>
    </row>
    <row r="154" spans="1:42" x14ac:dyDescent="0.25">
      <c r="A154" s="9" t="s">
        <v>1166</v>
      </c>
      <c r="B154" s="10" t="s">
        <v>437</v>
      </c>
      <c r="C154" s="9" t="s">
        <v>47</v>
      </c>
      <c r="D154" s="9" t="s">
        <v>109</v>
      </c>
      <c r="E154" s="9" t="s">
        <v>110</v>
      </c>
      <c r="F154" s="9" t="s">
        <v>749</v>
      </c>
      <c r="G154" s="9" t="s">
        <v>51</v>
      </c>
      <c r="H154" s="9" t="s">
        <v>473</v>
      </c>
      <c r="I154" s="11" t="s">
        <v>53</v>
      </c>
      <c r="J154" s="11" t="s">
        <v>53</v>
      </c>
      <c r="K154" s="11" t="s">
        <v>53</v>
      </c>
      <c r="L154" s="11" t="s">
        <v>53</v>
      </c>
      <c r="M154" s="11">
        <v>0</v>
      </c>
      <c r="N154" s="9" t="s">
        <v>53</v>
      </c>
      <c r="O154" s="9" t="s">
        <v>54</v>
      </c>
      <c r="P154" s="9" t="s">
        <v>53</v>
      </c>
      <c r="Q154" s="11">
        <f t="shared" si="4"/>
        <v>14871376.216299998</v>
      </c>
      <c r="R154" s="11">
        <v>0</v>
      </c>
      <c r="S154" s="11">
        <v>9906124.3266999982</v>
      </c>
      <c r="T154" s="11">
        <v>0</v>
      </c>
      <c r="U154" s="9" t="s">
        <v>50</v>
      </c>
      <c r="V154" s="11">
        <v>0</v>
      </c>
      <c r="W154" s="11">
        <v>4280389.5599999996</v>
      </c>
      <c r="X154" s="9" t="s">
        <v>55</v>
      </c>
      <c r="Y154" s="11">
        <v>684862.32960000006</v>
      </c>
      <c r="Z154" s="11">
        <v>0</v>
      </c>
      <c r="AA154" s="9" t="s">
        <v>50</v>
      </c>
      <c r="AB154" s="11">
        <v>0</v>
      </c>
      <c r="AC154" s="11">
        <v>0</v>
      </c>
      <c r="AD154" s="9" t="s">
        <v>50</v>
      </c>
      <c r="AE154" s="11">
        <v>0</v>
      </c>
      <c r="AF154" s="9">
        <v>0</v>
      </c>
      <c r="AG154" s="9" t="s">
        <v>50</v>
      </c>
      <c r="AH154" s="11">
        <v>0</v>
      </c>
      <c r="AI154" s="11">
        <v>0</v>
      </c>
      <c r="AJ154" s="9" t="s">
        <v>50</v>
      </c>
      <c r="AK154" s="11">
        <v>0</v>
      </c>
      <c r="AL154" s="11">
        <v>0</v>
      </c>
      <c r="AM154" s="10" t="s">
        <v>53</v>
      </c>
      <c r="AN154" s="9" t="s">
        <v>53</v>
      </c>
      <c r="AO154" s="10" t="s">
        <v>53</v>
      </c>
      <c r="AP154" s="9" t="s">
        <v>53</v>
      </c>
    </row>
    <row r="155" spans="1:42" x14ac:dyDescent="0.25">
      <c r="A155" s="9" t="s">
        <v>1168</v>
      </c>
      <c r="B155" s="10" t="s">
        <v>437</v>
      </c>
      <c r="C155" s="9" t="s">
        <v>47</v>
      </c>
      <c r="D155" s="9" t="s">
        <v>109</v>
      </c>
      <c r="E155" s="9" t="s">
        <v>110</v>
      </c>
      <c r="F155" s="9" t="s">
        <v>749</v>
      </c>
      <c r="G155" s="9" t="s">
        <v>51</v>
      </c>
      <c r="H155" s="9" t="s">
        <v>475</v>
      </c>
      <c r="I155" s="11" t="s">
        <v>53</v>
      </c>
      <c r="J155" s="11" t="s">
        <v>53</v>
      </c>
      <c r="K155" s="11" t="s">
        <v>53</v>
      </c>
      <c r="L155" s="11" t="s">
        <v>53</v>
      </c>
      <c r="M155" s="11">
        <v>0</v>
      </c>
      <c r="N155" s="9" t="s">
        <v>53</v>
      </c>
      <c r="O155" s="9" t="s">
        <v>476</v>
      </c>
      <c r="P155" s="9" t="s">
        <v>477</v>
      </c>
      <c r="Q155" s="11">
        <f t="shared" si="4"/>
        <v>346182.76500000001</v>
      </c>
      <c r="R155" s="11">
        <v>0</v>
      </c>
      <c r="S155" s="11">
        <v>346182.76500000001</v>
      </c>
      <c r="T155" s="11">
        <v>0</v>
      </c>
      <c r="U155" s="9" t="s">
        <v>50</v>
      </c>
      <c r="V155" s="11">
        <v>0</v>
      </c>
      <c r="W155" s="11">
        <v>0</v>
      </c>
      <c r="X155" s="9" t="s">
        <v>50</v>
      </c>
      <c r="Y155" s="11">
        <v>0</v>
      </c>
      <c r="Z155" s="11">
        <v>0</v>
      </c>
      <c r="AA155" s="9" t="s">
        <v>50</v>
      </c>
      <c r="AB155" s="11">
        <v>0</v>
      </c>
      <c r="AC155" s="11">
        <v>0</v>
      </c>
      <c r="AD155" s="9" t="s">
        <v>50</v>
      </c>
      <c r="AE155" s="11">
        <v>0</v>
      </c>
      <c r="AF155" s="9">
        <v>0</v>
      </c>
      <c r="AG155" s="9" t="s">
        <v>50</v>
      </c>
      <c r="AH155" s="11">
        <v>0</v>
      </c>
      <c r="AI155" s="11">
        <v>0</v>
      </c>
      <c r="AJ155" s="9" t="s">
        <v>50</v>
      </c>
      <c r="AK155" s="11">
        <v>0</v>
      </c>
      <c r="AL155" s="11">
        <v>0</v>
      </c>
      <c r="AM155" s="10" t="s">
        <v>53</v>
      </c>
      <c r="AN155" s="9" t="s">
        <v>53</v>
      </c>
      <c r="AO155" s="10" t="s">
        <v>53</v>
      </c>
      <c r="AP155" s="9" t="s">
        <v>53</v>
      </c>
    </row>
    <row r="156" spans="1:42" x14ac:dyDescent="0.25">
      <c r="A156" s="9" t="s">
        <v>1171</v>
      </c>
      <c r="B156" s="10" t="s">
        <v>437</v>
      </c>
      <c r="C156" s="9" t="s">
        <v>47</v>
      </c>
      <c r="D156" s="9" t="s">
        <v>109</v>
      </c>
      <c r="E156" s="9" t="s">
        <v>110</v>
      </c>
      <c r="F156" s="9" t="s">
        <v>749</v>
      </c>
      <c r="G156" s="9" t="s">
        <v>51</v>
      </c>
      <c r="H156" s="9" t="s">
        <v>479</v>
      </c>
      <c r="I156" s="11" t="s">
        <v>53</v>
      </c>
      <c r="J156" s="11" t="s">
        <v>53</v>
      </c>
      <c r="K156" s="11" t="s">
        <v>53</v>
      </c>
      <c r="L156" s="11" t="s">
        <v>53</v>
      </c>
      <c r="M156" s="11">
        <v>0</v>
      </c>
      <c r="N156" s="9" t="s">
        <v>53</v>
      </c>
      <c r="O156" s="9" t="s">
        <v>54</v>
      </c>
      <c r="P156" s="9" t="s">
        <v>53</v>
      </c>
      <c r="Q156" s="11">
        <f t="shared" si="4"/>
        <v>2359100.9806499998</v>
      </c>
      <c r="R156" s="11">
        <v>0</v>
      </c>
      <c r="S156" s="11">
        <v>1090614.0570499999</v>
      </c>
      <c r="T156" s="11">
        <v>0</v>
      </c>
      <c r="U156" s="9" t="s">
        <v>50</v>
      </c>
      <c r="V156" s="11">
        <v>0</v>
      </c>
      <c r="W156" s="11">
        <v>1093523.21</v>
      </c>
      <c r="X156" s="9" t="s">
        <v>55</v>
      </c>
      <c r="Y156" s="11">
        <v>174963.71360000002</v>
      </c>
      <c r="Z156" s="11">
        <v>0</v>
      </c>
      <c r="AA156" s="9" t="s">
        <v>50</v>
      </c>
      <c r="AB156" s="11">
        <v>0</v>
      </c>
      <c r="AC156" s="11">
        <v>0</v>
      </c>
      <c r="AD156" s="9" t="s">
        <v>50</v>
      </c>
      <c r="AE156" s="11">
        <v>0</v>
      </c>
      <c r="AF156" s="9">
        <v>0</v>
      </c>
      <c r="AG156" s="9" t="s">
        <v>50</v>
      </c>
      <c r="AH156" s="11">
        <v>0</v>
      </c>
      <c r="AI156" s="11">
        <v>0</v>
      </c>
      <c r="AJ156" s="9" t="s">
        <v>50</v>
      </c>
      <c r="AK156" s="11">
        <v>0</v>
      </c>
      <c r="AL156" s="11">
        <v>0</v>
      </c>
      <c r="AM156" s="10" t="s">
        <v>53</v>
      </c>
      <c r="AN156" s="9" t="s">
        <v>53</v>
      </c>
      <c r="AO156" s="10" t="s">
        <v>53</v>
      </c>
      <c r="AP156" s="9" t="s">
        <v>53</v>
      </c>
    </row>
    <row r="157" spans="1:42" x14ac:dyDescent="0.25">
      <c r="A157" s="9" t="s">
        <v>1174</v>
      </c>
      <c r="B157" s="10" t="s">
        <v>437</v>
      </c>
      <c r="C157" s="9" t="s">
        <v>47</v>
      </c>
      <c r="D157" s="9" t="s">
        <v>109</v>
      </c>
      <c r="E157" s="9" t="s">
        <v>110</v>
      </c>
      <c r="F157" s="9" t="s">
        <v>749</v>
      </c>
      <c r="G157" s="9" t="s">
        <v>51</v>
      </c>
      <c r="H157" s="9" t="s">
        <v>481</v>
      </c>
      <c r="I157" s="11" t="s">
        <v>53</v>
      </c>
      <c r="J157" s="11" t="s">
        <v>53</v>
      </c>
      <c r="K157" s="11" t="s">
        <v>53</v>
      </c>
      <c r="L157" s="11" t="s">
        <v>53</v>
      </c>
      <c r="M157" s="11">
        <v>0</v>
      </c>
      <c r="N157" s="9" t="s">
        <v>53</v>
      </c>
      <c r="O157" s="9" t="s">
        <v>482</v>
      </c>
      <c r="P157" s="9" t="s">
        <v>483</v>
      </c>
      <c r="Q157" s="11">
        <f t="shared" si="4"/>
        <v>727821.06610000005</v>
      </c>
      <c r="R157" s="11">
        <v>0</v>
      </c>
      <c r="S157" s="11">
        <v>263121.67000000004</v>
      </c>
      <c r="T157" s="11">
        <v>400602.9277</v>
      </c>
      <c r="U157" s="9" t="s">
        <v>55</v>
      </c>
      <c r="V157" s="11">
        <v>64096.468399999998</v>
      </c>
      <c r="W157" s="11">
        <v>0</v>
      </c>
      <c r="X157" s="9" t="s">
        <v>50</v>
      </c>
      <c r="Y157" s="11">
        <v>0</v>
      </c>
      <c r="Z157" s="11">
        <v>0</v>
      </c>
      <c r="AA157" s="9" t="s">
        <v>50</v>
      </c>
      <c r="AB157" s="11">
        <v>0</v>
      </c>
      <c r="AC157" s="11">
        <v>0</v>
      </c>
      <c r="AD157" s="9" t="s">
        <v>50</v>
      </c>
      <c r="AE157" s="11">
        <v>0</v>
      </c>
      <c r="AF157" s="9">
        <v>0</v>
      </c>
      <c r="AG157" s="9" t="s">
        <v>50</v>
      </c>
      <c r="AH157" s="11">
        <v>0</v>
      </c>
      <c r="AI157" s="11">
        <v>0</v>
      </c>
      <c r="AJ157" s="9" t="s">
        <v>50</v>
      </c>
      <c r="AK157" s="11">
        <v>0</v>
      </c>
      <c r="AL157" s="11">
        <v>0</v>
      </c>
      <c r="AM157" s="10" t="s">
        <v>53</v>
      </c>
      <c r="AN157" s="9" t="s">
        <v>53</v>
      </c>
      <c r="AO157" s="10" t="s">
        <v>53</v>
      </c>
      <c r="AP157" s="9" t="s">
        <v>53</v>
      </c>
    </row>
    <row r="158" spans="1:42" x14ac:dyDescent="0.25">
      <c r="A158" s="9" t="s">
        <v>1178</v>
      </c>
      <c r="B158" s="10" t="s">
        <v>437</v>
      </c>
      <c r="C158" s="9" t="s">
        <v>47</v>
      </c>
      <c r="D158" s="9" t="s">
        <v>109</v>
      </c>
      <c r="E158" s="9" t="s">
        <v>110</v>
      </c>
      <c r="F158" s="9" t="s">
        <v>749</v>
      </c>
      <c r="G158" s="9" t="s">
        <v>51</v>
      </c>
      <c r="H158" s="9" t="s">
        <v>485</v>
      </c>
      <c r="I158" s="11" t="s">
        <v>53</v>
      </c>
      <c r="J158" s="11" t="s">
        <v>53</v>
      </c>
      <c r="K158" s="11" t="s">
        <v>53</v>
      </c>
      <c r="L158" s="11" t="s">
        <v>53</v>
      </c>
      <c r="M158" s="11">
        <v>0</v>
      </c>
      <c r="N158" s="9" t="s">
        <v>53</v>
      </c>
      <c r="O158" s="9" t="s">
        <v>54</v>
      </c>
      <c r="P158" s="9" t="s">
        <v>53</v>
      </c>
      <c r="Q158" s="11">
        <f t="shared" si="4"/>
        <v>13044079.354550002</v>
      </c>
      <c r="R158" s="11">
        <v>0</v>
      </c>
      <c r="S158" s="11">
        <v>11570201.462150002</v>
      </c>
      <c r="T158" s="11">
        <v>0</v>
      </c>
      <c r="U158" s="9" t="s">
        <v>50</v>
      </c>
      <c r="V158" s="11">
        <v>0</v>
      </c>
      <c r="W158" s="11">
        <v>1270584.3900000001</v>
      </c>
      <c r="X158" s="9" t="s">
        <v>50</v>
      </c>
      <c r="Y158" s="11">
        <v>203293.5024</v>
      </c>
      <c r="Z158" s="11">
        <v>0</v>
      </c>
      <c r="AA158" s="9" t="s">
        <v>50</v>
      </c>
      <c r="AB158" s="11">
        <v>0</v>
      </c>
      <c r="AC158" s="11">
        <v>0</v>
      </c>
      <c r="AD158" s="9" t="s">
        <v>50</v>
      </c>
      <c r="AE158" s="11">
        <v>0</v>
      </c>
      <c r="AF158" s="9">
        <v>0</v>
      </c>
      <c r="AG158" s="9" t="s">
        <v>50</v>
      </c>
      <c r="AH158" s="11">
        <v>0</v>
      </c>
      <c r="AI158" s="11">
        <v>0</v>
      </c>
      <c r="AJ158" s="9" t="s">
        <v>50</v>
      </c>
      <c r="AK158" s="11">
        <v>0</v>
      </c>
      <c r="AL158" s="11">
        <v>0</v>
      </c>
      <c r="AM158" s="10" t="s">
        <v>53</v>
      </c>
      <c r="AN158" s="9" t="s">
        <v>53</v>
      </c>
      <c r="AO158" s="10" t="s">
        <v>53</v>
      </c>
      <c r="AP158" s="9" t="s">
        <v>53</v>
      </c>
    </row>
    <row r="159" spans="1:42" x14ac:dyDescent="0.25">
      <c r="A159" s="9" t="s">
        <v>1180</v>
      </c>
      <c r="B159" s="10" t="s">
        <v>437</v>
      </c>
      <c r="C159" s="9" t="s">
        <v>47</v>
      </c>
      <c r="D159" s="9" t="s">
        <v>117</v>
      </c>
      <c r="E159" s="9" t="s">
        <v>118</v>
      </c>
      <c r="F159" s="9" t="s">
        <v>714</v>
      </c>
      <c r="G159" s="9" t="s">
        <v>51</v>
      </c>
      <c r="H159" s="9" t="s">
        <v>487</v>
      </c>
      <c r="I159" s="11" t="s">
        <v>53</v>
      </c>
      <c r="J159" s="11" t="s">
        <v>53</v>
      </c>
      <c r="K159" s="11" t="s">
        <v>53</v>
      </c>
      <c r="L159" s="11" t="s">
        <v>53</v>
      </c>
      <c r="M159" s="11">
        <v>0</v>
      </c>
      <c r="N159" s="9" t="s">
        <v>53</v>
      </c>
      <c r="O159" s="9" t="s">
        <v>54</v>
      </c>
      <c r="P159" s="9" t="s">
        <v>53</v>
      </c>
      <c r="Q159" s="11">
        <f t="shared" si="4"/>
        <v>29538357.529550001</v>
      </c>
      <c r="R159" s="11">
        <v>0</v>
      </c>
      <c r="S159" s="11">
        <v>22792764.01345</v>
      </c>
      <c r="T159" s="11">
        <v>0</v>
      </c>
      <c r="U159" s="9" t="s">
        <v>50</v>
      </c>
      <c r="V159" s="11">
        <v>0</v>
      </c>
      <c r="W159" s="11">
        <v>5815166.8241999997</v>
      </c>
      <c r="X159" s="9" t="s">
        <v>50</v>
      </c>
      <c r="Y159" s="11">
        <v>930426.69189999998</v>
      </c>
      <c r="Z159" s="11">
        <v>0</v>
      </c>
      <c r="AA159" s="9" t="s">
        <v>50</v>
      </c>
      <c r="AB159" s="11">
        <v>0</v>
      </c>
      <c r="AC159" s="11">
        <v>0</v>
      </c>
      <c r="AD159" s="9" t="s">
        <v>50</v>
      </c>
      <c r="AE159" s="11">
        <v>0</v>
      </c>
      <c r="AF159" s="9">
        <v>0</v>
      </c>
      <c r="AG159" s="9" t="s">
        <v>50</v>
      </c>
      <c r="AH159" s="11">
        <v>0</v>
      </c>
      <c r="AI159" s="11">
        <v>0</v>
      </c>
      <c r="AJ159" s="9" t="s">
        <v>50</v>
      </c>
      <c r="AK159" s="11">
        <v>0</v>
      </c>
      <c r="AL159" s="11">
        <v>0</v>
      </c>
      <c r="AM159" s="10" t="s">
        <v>53</v>
      </c>
      <c r="AN159" s="9" t="s">
        <v>53</v>
      </c>
      <c r="AO159" s="10" t="s">
        <v>53</v>
      </c>
      <c r="AP159" s="9" t="s">
        <v>53</v>
      </c>
    </row>
    <row r="160" spans="1:42" x14ac:dyDescent="0.25">
      <c r="A160" s="9" t="s">
        <v>338</v>
      </c>
      <c r="B160" s="10" t="s">
        <v>437</v>
      </c>
      <c r="C160" s="9" t="s">
        <v>47</v>
      </c>
      <c r="D160" s="9" t="s">
        <v>403</v>
      </c>
      <c r="E160" s="9" t="s">
        <v>404</v>
      </c>
      <c r="F160" s="9" t="s">
        <v>755</v>
      </c>
      <c r="G160" s="9" t="s">
        <v>51</v>
      </c>
      <c r="H160" s="9" t="s">
        <v>489</v>
      </c>
      <c r="I160" s="11" t="s">
        <v>53</v>
      </c>
      <c r="J160" s="11" t="s">
        <v>53</v>
      </c>
      <c r="K160" s="11" t="s">
        <v>53</v>
      </c>
      <c r="L160" s="11" t="s">
        <v>53</v>
      </c>
      <c r="M160" s="11">
        <v>0</v>
      </c>
      <c r="N160" s="9" t="s">
        <v>53</v>
      </c>
      <c r="O160" s="9" t="s">
        <v>54</v>
      </c>
      <c r="P160" s="9" t="s">
        <v>53</v>
      </c>
      <c r="Q160" s="11">
        <f t="shared" si="4"/>
        <v>11506141.811549999</v>
      </c>
      <c r="R160" s="11">
        <v>0</v>
      </c>
      <c r="S160" s="11">
        <v>8723076.1833999995</v>
      </c>
      <c r="T160" s="11">
        <v>0</v>
      </c>
      <c r="U160" s="9" t="s">
        <v>50</v>
      </c>
      <c r="V160" s="11">
        <v>0</v>
      </c>
      <c r="W160" s="11">
        <v>2399194.5070500001</v>
      </c>
      <c r="X160" s="9" t="s">
        <v>50</v>
      </c>
      <c r="Y160" s="11">
        <v>383871.12109999999</v>
      </c>
      <c r="Z160" s="11">
        <v>0</v>
      </c>
      <c r="AA160" s="9" t="s">
        <v>50</v>
      </c>
      <c r="AB160" s="11">
        <v>0</v>
      </c>
      <c r="AC160" s="11">
        <v>0</v>
      </c>
      <c r="AD160" s="9" t="s">
        <v>50</v>
      </c>
      <c r="AE160" s="11">
        <v>0</v>
      </c>
      <c r="AF160" s="9">
        <v>0</v>
      </c>
      <c r="AG160" s="9" t="s">
        <v>50</v>
      </c>
      <c r="AH160" s="11">
        <v>0</v>
      </c>
      <c r="AI160" s="11">
        <v>0</v>
      </c>
      <c r="AJ160" s="9" t="s">
        <v>50</v>
      </c>
      <c r="AK160" s="11">
        <v>0</v>
      </c>
      <c r="AL160" s="11">
        <v>0</v>
      </c>
      <c r="AM160" s="10" t="s">
        <v>53</v>
      </c>
      <c r="AN160" s="9" t="s">
        <v>53</v>
      </c>
      <c r="AO160" s="10" t="s">
        <v>53</v>
      </c>
      <c r="AP160" s="9" t="s">
        <v>53</v>
      </c>
    </row>
    <row r="161" spans="1:42" x14ac:dyDescent="0.25">
      <c r="A161" s="9" t="s">
        <v>341</v>
      </c>
      <c r="B161" s="10" t="s">
        <v>437</v>
      </c>
      <c r="C161" s="9" t="s">
        <v>47</v>
      </c>
      <c r="D161" s="9" t="s">
        <v>403</v>
      </c>
      <c r="E161" s="9" t="s">
        <v>404</v>
      </c>
      <c r="F161" s="9" t="s">
        <v>755</v>
      </c>
      <c r="G161" s="9" t="s">
        <v>51</v>
      </c>
      <c r="H161" s="9" t="s">
        <v>491</v>
      </c>
      <c r="I161" s="11" t="s">
        <v>53</v>
      </c>
      <c r="J161" s="11" t="s">
        <v>53</v>
      </c>
      <c r="K161" s="11" t="s">
        <v>53</v>
      </c>
      <c r="L161" s="11" t="s">
        <v>53</v>
      </c>
      <c r="M161" s="11">
        <v>0</v>
      </c>
      <c r="N161" s="9" t="s">
        <v>53</v>
      </c>
      <c r="O161" s="9" t="s">
        <v>492</v>
      </c>
      <c r="P161" s="9" t="s">
        <v>493</v>
      </c>
      <c r="Q161" s="11">
        <f t="shared" si="4"/>
        <v>1135122.818</v>
      </c>
      <c r="R161" s="11">
        <v>0</v>
      </c>
      <c r="S161" s="11">
        <v>1064340.72</v>
      </c>
      <c r="T161" s="11">
        <v>61019.05</v>
      </c>
      <c r="U161" s="9" t="s">
        <v>55</v>
      </c>
      <c r="V161" s="11">
        <v>9763.0480000000007</v>
      </c>
      <c r="W161" s="11">
        <v>0</v>
      </c>
      <c r="X161" s="9" t="s">
        <v>50</v>
      </c>
      <c r="Y161" s="11">
        <v>0</v>
      </c>
      <c r="Z161" s="11">
        <v>0</v>
      </c>
      <c r="AA161" s="9" t="s">
        <v>50</v>
      </c>
      <c r="AB161" s="11">
        <v>0</v>
      </c>
      <c r="AC161" s="11">
        <v>0</v>
      </c>
      <c r="AD161" s="9" t="s">
        <v>50</v>
      </c>
      <c r="AE161" s="11">
        <v>0</v>
      </c>
      <c r="AF161" s="9">
        <v>0</v>
      </c>
      <c r="AG161" s="9" t="s">
        <v>50</v>
      </c>
      <c r="AH161" s="11">
        <v>0</v>
      </c>
      <c r="AI161" s="11">
        <v>0</v>
      </c>
      <c r="AJ161" s="9" t="s">
        <v>50</v>
      </c>
      <c r="AK161" s="11">
        <v>0</v>
      </c>
      <c r="AL161" s="11">
        <v>0</v>
      </c>
      <c r="AM161" s="10" t="s">
        <v>53</v>
      </c>
      <c r="AN161" s="9" t="s">
        <v>53</v>
      </c>
      <c r="AO161" s="10" t="s">
        <v>53</v>
      </c>
      <c r="AP161" s="9" t="s">
        <v>53</v>
      </c>
    </row>
    <row r="162" spans="1:42" x14ac:dyDescent="0.25">
      <c r="A162" s="9" t="s">
        <v>343</v>
      </c>
      <c r="B162" s="10" t="s">
        <v>437</v>
      </c>
      <c r="C162" s="9" t="s">
        <v>47</v>
      </c>
      <c r="D162" s="9" t="s">
        <v>403</v>
      </c>
      <c r="E162" s="9" t="s">
        <v>404</v>
      </c>
      <c r="F162" s="9" t="s">
        <v>755</v>
      </c>
      <c r="G162" s="9" t="s">
        <v>51</v>
      </c>
      <c r="H162" s="9" t="s">
        <v>495</v>
      </c>
      <c r="I162" s="11" t="s">
        <v>53</v>
      </c>
      <c r="J162" s="11" t="s">
        <v>53</v>
      </c>
      <c r="K162" s="11" t="s">
        <v>53</v>
      </c>
      <c r="L162" s="11" t="s">
        <v>53</v>
      </c>
      <c r="M162" s="11">
        <v>0</v>
      </c>
      <c r="N162" s="9" t="s">
        <v>53</v>
      </c>
      <c r="O162" s="9" t="s">
        <v>492</v>
      </c>
      <c r="P162" s="9" t="s">
        <v>493</v>
      </c>
      <c r="Q162" s="11">
        <f t="shared" si="4"/>
        <v>5000</v>
      </c>
      <c r="R162" s="11">
        <v>0</v>
      </c>
      <c r="S162" s="11">
        <v>5000</v>
      </c>
      <c r="T162" s="11">
        <v>0</v>
      </c>
      <c r="U162" s="9" t="s">
        <v>50</v>
      </c>
      <c r="V162" s="11">
        <v>0</v>
      </c>
      <c r="W162" s="11">
        <v>0</v>
      </c>
      <c r="X162" s="9" t="s">
        <v>50</v>
      </c>
      <c r="Y162" s="11">
        <v>0</v>
      </c>
      <c r="Z162" s="11">
        <v>0</v>
      </c>
      <c r="AA162" s="9" t="s">
        <v>50</v>
      </c>
      <c r="AB162" s="11">
        <v>0</v>
      </c>
      <c r="AC162" s="11">
        <v>0</v>
      </c>
      <c r="AD162" s="9" t="s">
        <v>50</v>
      </c>
      <c r="AE162" s="11">
        <v>0</v>
      </c>
      <c r="AF162" s="9">
        <v>0</v>
      </c>
      <c r="AG162" s="9" t="s">
        <v>50</v>
      </c>
      <c r="AH162" s="11">
        <v>0</v>
      </c>
      <c r="AI162" s="11">
        <v>0</v>
      </c>
      <c r="AJ162" s="9" t="s">
        <v>50</v>
      </c>
      <c r="AK162" s="11">
        <v>0</v>
      </c>
      <c r="AL162" s="11">
        <v>0</v>
      </c>
      <c r="AM162" s="10" t="s">
        <v>53</v>
      </c>
      <c r="AN162" s="9" t="s">
        <v>53</v>
      </c>
      <c r="AO162" s="10" t="s">
        <v>53</v>
      </c>
      <c r="AP162" s="9" t="s">
        <v>53</v>
      </c>
    </row>
    <row r="163" spans="1:42" x14ac:dyDescent="0.25">
      <c r="A163" s="9" t="s">
        <v>345</v>
      </c>
      <c r="B163" s="10" t="s">
        <v>437</v>
      </c>
      <c r="C163" s="9" t="s">
        <v>47</v>
      </c>
      <c r="D163" s="9" t="s">
        <v>403</v>
      </c>
      <c r="E163" s="9" t="s">
        <v>404</v>
      </c>
      <c r="F163" s="9" t="s">
        <v>755</v>
      </c>
      <c r="G163" s="9" t="s">
        <v>51</v>
      </c>
      <c r="H163" s="9" t="s">
        <v>497</v>
      </c>
      <c r="I163" s="11" t="s">
        <v>53</v>
      </c>
      <c r="J163" s="11" t="s">
        <v>53</v>
      </c>
      <c r="K163" s="11" t="s">
        <v>53</v>
      </c>
      <c r="L163" s="11" t="s">
        <v>53</v>
      </c>
      <c r="M163" s="11">
        <v>0</v>
      </c>
      <c r="N163" s="9" t="s">
        <v>53</v>
      </c>
      <c r="O163" s="9" t="s">
        <v>54</v>
      </c>
      <c r="P163" s="9" t="s">
        <v>53</v>
      </c>
      <c r="Q163" s="11">
        <f t="shared" si="4"/>
        <v>6439073.2359500006</v>
      </c>
      <c r="R163" s="11">
        <v>0</v>
      </c>
      <c r="S163" s="11">
        <v>4766215.9035500009</v>
      </c>
      <c r="T163" s="11">
        <v>0</v>
      </c>
      <c r="U163" s="9" t="s">
        <v>50</v>
      </c>
      <c r="V163" s="11">
        <v>0</v>
      </c>
      <c r="W163" s="11">
        <v>1442118.39</v>
      </c>
      <c r="X163" s="9" t="s">
        <v>50</v>
      </c>
      <c r="Y163" s="11">
        <v>230738.9424</v>
      </c>
      <c r="Z163" s="11">
        <v>0</v>
      </c>
      <c r="AA163" s="9" t="s">
        <v>50</v>
      </c>
      <c r="AB163" s="11">
        <v>0</v>
      </c>
      <c r="AC163" s="11">
        <v>0</v>
      </c>
      <c r="AD163" s="9" t="s">
        <v>50</v>
      </c>
      <c r="AE163" s="11">
        <v>0</v>
      </c>
      <c r="AF163" s="9">
        <v>0</v>
      </c>
      <c r="AG163" s="9" t="s">
        <v>50</v>
      </c>
      <c r="AH163" s="11">
        <v>0</v>
      </c>
      <c r="AI163" s="11">
        <v>0</v>
      </c>
      <c r="AJ163" s="9" t="s">
        <v>50</v>
      </c>
      <c r="AK163" s="11">
        <v>0</v>
      </c>
      <c r="AL163" s="11">
        <v>0</v>
      </c>
      <c r="AM163" s="10" t="s">
        <v>53</v>
      </c>
      <c r="AN163" s="9" t="s">
        <v>53</v>
      </c>
      <c r="AO163" s="10" t="s">
        <v>53</v>
      </c>
      <c r="AP163" s="9" t="s">
        <v>53</v>
      </c>
    </row>
    <row r="164" spans="1:42" x14ac:dyDescent="0.25">
      <c r="A164" s="9" t="s">
        <v>349</v>
      </c>
      <c r="B164" s="10" t="s">
        <v>437</v>
      </c>
      <c r="C164" s="9" t="s">
        <v>47</v>
      </c>
      <c r="D164" s="9" t="s">
        <v>403</v>
      </c>
      <c r="E164" s="9" t="s">
        <v>404</v>
      </c>
      <c r="F164" s="9" t="s">
        <v>755</v>
      </c>
      <c r="G164" s="9" t="s">
        <v>51</v>
      </c>
      <c r="H164" s="9" t="s">
        <v>499</v>
      </c>
      <c r="I164" s="11" t="s">
        <v>53</v>
      </c>
      <c r="J164" s="11" t="s">
        <v>53</v>
      </c>
      <c r="K164" s="11" t="s">
        <v>53</v>
      </c>
      <c r="L164" s="11" t="s">
        <v>53</v>
      </c>
      <c r="M164" s="11">
        <v>0</v>
      </c>
      <c r="N164" s="9" t="s">
        <v>53</v>
      </c>
      <c r="O164" s="9" t="s">
        <v>500</v>
      </c>
      <c r="P164" s="9" t="s">
        <v>501</v>
      </c>
      <c r="Q164" s="11">
        <f t="shared" si="4"/>
        <v>574427.18739999994</v>
      </c>
      <c r="R164" s="11">
        <v>0</v>
      </c>
      <c r="S164" s="11">
        <v>561284.80499999993</v>
      </c>
      <c r="T164" s="11">
        <v>11329.64</v>
      </c>
      <c r="U164" s="9" t="s">
        <v>55</v>
      </c>
      <c r="V164" s="11">
        <v>1812.7424000000001</v>
      </c>
      <c r="W164" s="11">
        <v>0</v>
      </c>
      <c r="X164" s="9" t="s">
        <v>50</v>
      </c>
      <c r="Y164" s="11">
        <v>0</v>
      </c>
      <c r="Z164" s="11">
        <v>0</v>
      </c>
      <c r="AA164" s="9" t="s">
        <v>50</v>
      </c>
      <c r="AB164" s="11">
        <v>0</v>
      </c>
      <c r="AC164" s="11">
        <v>0</v>
      </c>
      <c r="AD164" s="9" t="s">
        <v>50</v>
      </c>
      <c r="AE164" s="11">
        <v>0</v>
      </c>
      <c r="AF164" s="9">
        <v>0</v>
      </c>
      <c r="AG164" s="9" t="s">
        <v>50</v>
      </c>
      <c r="AH164" s="11">
        <v>0</v>
      </c>
      <c r="AI164" s="11">
        <v>0</v>
      </c>
      <c r="AJ164" s="9" t="s">
        <v>50</v>
      </c>
      <c r="AK164" s="11">
        <v>0</v>
      </c>
      <c r="AL164" s="11">
        <v>0</v>
      </c>
      <c r="AM164" s="10" t="s">
        <v>53</v>
      </c>
      <c r="AN164" s="9" t="s">
        <v>53</v>
      </c>
      <c r="AO164" s="10" t="s">
        <v>53</v>
      </c>
      <c r="AP164" s="9" t="s">
        <v>53</v>
      </c>
    </row>
    <row r="165" spans="1:42" x14ac:dyDescent="0.25">
      <c r="A165" s="9" t="s">
        <v>351</v>
      </c>
      <c r="B165" s="10" t="s">
        <v>437</v>
      </c>
      <c r="C165" s="9" t="s">
        <v>47</v>
      </c>
      <c r="D165" s="9" t="s">
        <v>403</v>
      </c>
      <c r="E165" s="9" t="s">
        <v>404</v>
      </c>
      <c r="F165" s="9" t="s">
        <v>755</v>
      </c>
      <c r="G165" s="9" t="s">
        <v>51</v>
      </c>
      <c r="H165" s="9" t="s">
        <v>503</v>
      </c>
      <c r="I165" s="11" t="s">
        <v>53</v>
      </c>
      <c r="J165" s="11" t="s">
        <v>53</v>
      </c>
      <c r="K165" s="11" t="s">
        <v>53</v>
      </c>
      <c r="L165" s="11" t="s">
        <v>53</v>
      </c>
      <c r="M165" s="11">
        <v>0</v>
      </c>
      <c r="N165" s="9" t="s">
        <v>53</v>
      </c>
      <c r="O165" s="9" t="s">
        <v>54</v>
      </c>
      <c r="P165" s="9" t="s">
        <v>53</v>
      </c>
      <c r="Q165" s="11">
        <f t="shared" si="4"/>
        <v>19304437.459100001</v>
      </c>
      <c r="R165" s="11">
        <v>0</v>
      </c>
      <c r="S165" s="11">
        <v>13371780.961100001</v>
      </c>
      <c r="T165" s="11">
        <v>0</v>
      </c>
      <c r="U165" s="9" t="s">
        <v>50</v>
      </c>
      <c r="V165" s="11">
        <v>0</v>
      </c>
      <c r="W165" s="11">
        <v>5114359.05</v>
      </c>
      <c r="X165" s="9" t="s">
        <v>55</v>
      </c>
      <c r="Y165" s="11">
        <v>818297.44800000009</v>
      </c>
      <c r="Z165" s="11">
        <v>0</v>
      </c>
      <c r="AA165" s="9" t="s">
        <v>50</v>
      </c>
      <c r="AB165" s="11">
        <v>0</v>
      </c>
      <c r="AC165" s="11">
        <v>0</v>
      </c>
      <c r="AD165" s="9" t="s">
        <v>50</v>
      </c>
      <c r="AE165" s="11">
        <v>0</v>
      </c>
      <c r="AF165" s="9">
        <v>0</v>
      </c>
      <c r="AG165" s="9" t="s">
        <v>50</v>
      </c>
      <c r="AH165" s="11">
        <v>0</v>
      </c>
      <c r="AI165" s="11">
        <v>0</v>
      </c>
      <c r="AJ165" s="9" t="s">
        <v>50</v>
      </c>
      <c r="AK165" s="11">
        <v>0</v>
      </c>
      <c r="AL165" s="11">
        <v>0</v>
      </c>
      <c r="AM165" s="10" t="s">
        <v>53</v>
      </c>
      <c r="AN165" s="9" t="s">
        <v>53</v>
      </c>
      <c r="AO165" s="10" t="s">
        <v>53</v>
      </c>
      <c r="AP165" s="9" t="s">
        <v>53</v>
      </c>
    </row>
    <row r="166" spans="1:42" x14ac:dyDescent="0.25">
      <c r="A166" s="9" t="s">
        <v>355</v>
      </c>
      <c r="B166" s="10" t="s">
        <v>437</v>
      </c>
      <c r="C166" s="9" t="s">
        <v>47</v>
      </c>
      <c r="D166" s="9" t="s">
        <v>505</v>
      </c>
      <c r="E166" s="9" t="s">
        <v>506</v>
      </c>
      <c r="F166" s="9" t="s">
        <v>756</v>
      </c>
      <c r="G166" s="9" t="s">
        <v>51</v>
      </c>
      <c r="H166" s="9" t="s">
        <v>507</v>
      </c>
      <c r="I166" s="11" t="s">
        <v>53</v>
      </c>
      <c r="J166" s="11" t="s">
        <v>53</v>
      </c>
      <c r="K166" s="11" t="s">
        <v>53</v>
      </c>
      <c r="L166" s="11" t="s">
        <v>53</v>
      </c>
      <c r="M166" s="11">
        <v>0</v>
      </c>
      <c r="N166" s="9" t="s">
        <v>53</v>
      </c>
      <c r="O166" s="9" t="s">
        <v>54</v>
      </c>
      <c r="P166" s="9" t="s">
        <v>53</v>
      </c>
      <c r="Q166" s="11">
        <f t="shared" si="4"/>
        <v>17778081.5627</v>
      </c>
      <c r="R166" s="11">
        <v>0</v>
      </c>
      <c r="S166" s="11">
        <v>13498903.85</v>
      </c>
      <c r="T166" s="11">
        <v>0</v>
      </c>
      <c r="U166" s="9" t="s">
        <v>50</v>
      </c>
      <c r="V166" s="11">
        <v>0</v>
      </c>
      <c r="W166" s="11">
        <v>3688946.3041000008</v>
      </c>
      <c r="X166" s="9" t="s">
        <v>55</v>
      </c>
      <c r="Y166" s="11">
        <v>590231.40859999997</v>
      </c>
      <c r="Z166" s="11">
        <v>0</v>
      </c>
      <c r="AA166" s="9" t="s">
        <v>50</v>
      </c>
      <c r="AB166" s="11">
        <v>0</v>
      </c>
      <c r="AC166" s="11">
        <v>0</v>
      </c>
      <c r="AD166" s="9" t="s">
        <v>50</v>
      </c>
      <c r="AE166" s="11">
        <v>0</v>
      </c>
      <c r="AF166" s="9">
        <v>0</v>
      </c>
      <c r="AG166" s="9" t="s">
        <v>50</v>
      </c>
      <c r="AH166" s="11">
        <v>0</v>
      </c>
      <c r="AI166" s="11">
        <v>0</v>
      </c>
      <c r="AJ166" s="9" t="s">
        <v>50</v>
      </c>
      <c r="AK166" s="11">
        <v>0</v>
      </c>
      <c r="AL166" s="11">
        <v>0</v>
      </c>
      <c r="AM166" s="10" t="s">
        <v>53</v>
      </c>
      <c r="AN166" s="9" t="s">
        <v>53</v>
      </c>
      <c r="AO166" s="10" t="s">
        <v>53</v>
      </c>
      <c r="AP166" s="9" t="s">
        <v>53</v>
      </c>
    </row>
    <row r="167" spans="1:42" x14ac:dyDescent="0.25">
      <c r="A167" s="9" t="s">
        <v>357</v>
      </c>
      <c r="B167" s="10" t="s">
        <v>437</v>
      </c>
      <c r="C167" s="9" t="s">
        <v>47</v>
      </c>
      <c r="D167" s="9" t="s">
        <v>704</v>
      </c>
      <c r="E167" s="9" t="s">
        <v>130</v>
      </c>
      <c r="F167" s="9" t="s">
        <v>778</v>
      </c>
      <c r="G167" s="9" t="s">
        <v>51</v>
      </c>
      <c r="H167" s="9" t="s">
        <v>513</v>
      </c>
      <c r="I167" s="11" t="s">
        <v>53</v>
      </c>
      <c r="J167" s="11" t="s">
        <v>53</v>
      </c>
      <c r="K167" s="11" t="s">
        <v>53</v>
      </c>
      <c r="L167" s="11" t="s">
        <v>53</v>
      </c>
      <c r="M167" s="11">
        <v>0</v>
      </c>
      <c r="N167" s="9" t="s">
        <v>53</v>
      </c>
      <c r="O167" s="9" t="s">
        <v>54</v>
      </c>
      <c r="P167" s="9" t="s">
        <v>53</v>
      </c>
      <c r="Q167" s="11">
        <f t="shared" si="4"/>
        <v>22399380.790400002</v>
      </c>
      <c r="R167" s="11">
        <v>0</v>
      </c>
      <c r="S167" s="11">
        <v>20637899.921999998</v>
      </c>
      <c r="T167" s="11">
        <v>0</v>
      </c>
      <c r="U167" s="9" t="s">
        <v>50</v>
      </c>
      <c r="V167" s="11">
        <v>0</v>
      </c>
      <c r="W167" s="11">
        <v>1518517.9900000002</v>
      </c>
      <c r="X167" s="9" t="s">
        <v>50</v>
      </c>
      <c r="Y167" s="11">
        <v>242962.87839999999</v>
      </c>
      <c r="Z167" s="11">
        <v>0</v>
      </c>
      <c r="AA167" s="9" t="s">
        <v>50</v>
      </c>
      <c r="AB167" s="11">
        <v>0</v>
      </c>
      <c r="AC167" s="11">
        <v>0</v>
      </c>
      <c r="AD167" s="9" t="s">
        <v>50</v>
      </c>
      <c r="AE167" s="11">
        <v>0</v>
      </c>
      <c r="AF167" s="9">
        <v>0</v>
      </c>
      <c r="AG167" s="9" t="s">
        <v>50</v>
      </c>
      <c r="AH167" s="11">
        <v>0</v>
      </c>
      <c r="AI167" s="11">
        <v>0</v>
      </c>
      <c r="AJ167" s="9" t="s">
        <v>50</v>
      </c>
      <c r="AK167" s="11">
        <v>0</v>
      </c>
      <c r="AL167" s="11">
        <v>0</v>
      </c>
      <c r="AM167" s="10" t="s">
        <v>53</v>
      </c>
      <c r="AN167" s="9" t="s">
        <v>53</v>
      </c>
      <c r="AO167" s="10" t="s">
        <v>53</v>
      </c>
      <c r="AP167" s="9" t="s">
        <v>53</v>
      </c>
    </row>
    <row r="168" spans="1:42" x14ac:dyDescent="0.25">
      <c r="A168" s="9" t="s">
        <v>361</v>
      </c>
      <c r="B168" s="10" t="s">
        <v>437</v>
      </c>
      <c r="C168" s="9" t="s">
        <v>47</v>
      </c>
      <c r="D168" s="9" t="s">
        <v>704</v>
      </c>
      <c r="E168" s="9" t="s">
        <v>130</v>
      </c>
      <c r="F168" s="9" t="s">
        <v>778</v>
      </c>
      <c r="G168" s="9" t="s">
        <v>57</v>
      </c>
      <c r="H168" s="9" t="s">
        <v>53</v>
      </c>
      <c r="I168" s="11" t="s">
        <v>515</v>
      </c>
      <c r="J168" s="11" t="s">
        <v>53</v>
      </c>
      <c r="K168" s="11" t="s">
        <v>516</v>
      </c>
      <c r="L168" s="11" t="s">
        <v>517</v>
      </c>
      <c r="M168" s="11">
        <v>20768</v>
      </c>
      <c r="N168" s="9" t="s">
        <v>61</v>
      </c>
      <c r="O168" s="9" t="s">
        <v>518</v>
      </c>
      <c r="P168" s="9" t="s">
        <v>519</v>
      </c>
      <c r="Q168" s="11">
        <f t="shared" si="4"/>
        <v>-64000</v>
      </c>
      <c r="R168" s="11">
        <v>0</v>
      </c>
      <c r="S168" s="11">
        <v>-64000</v>
      </c>
      <c r="T168" s="11">
        <v>0</v>
      </c>
      <c r="U168" s="9" t="s">
        <v>50</v>
      </c>
      <c r="V168" s="11">
        <v>0</v>
      </c>
      <c r="W168" s="11">
        <v>0</v>
      </c>
      <c r="X168" s="9" t="s">
        <v>50</v>
      </c>
      <c r="Y168" s="11">
        <v>0</v>
      </c>
      <c r="Z168" s="11">
        <v>0</v>
      </c>
      <c r="AA168" s="9" t="s">
        <v>50</v>
      </c>
      <c r="AB168" s="11">
        <v>0</v>
      </c>
      <c r="AC168" s="11">
        <v>0</v>
      </c>
      <c r="AD168" s="9" t="s">
        <v>50</v>
      </c>
      <c r="AE168" s="11">
        <v>0</v>
      </c>
      <c r="AF168" s="9">
        <v>0</v>
      </c>
      <c r="AG168" s="9" t="s">
        <v>50</v>
      </c>
      <c r="AH168" s="11">
        <v>0</v>
      </c>
      <c r="AI168" s="11">
        <v>0</v>
      </c>
      <c r="AJ168" s="9" t="s">
        <v>50</v>
      </c>
      <c r="AK168" s="11">
        <v>0</v>
      </c>
      <c r="AL168" s="11">
        <v>0</v>
      </c>
      <c r="AM168" s="10" t="s">
        <v>53</v>
      </c>
      <c r="AN168" s="9" t="s">
        <v>53</v>
      </c>
      <c r="AO168" s="10" t="s">
        <v>53</v>
      </c>
      <c r="AP168" s="9" t="s">
        <v>53</v>
      </c>
    </row>
    <row r="169" spans="1:42" x14ac:dyDescent="0.25">
      <c r="A169" s="9" t="s">
        <v>363</v>
      </c>
      <c r="B169" s="10" t="s">
        <v>437</v>
      </c>
      <c r="C169" s="9" t="s">
        <v>47</v>
      </c>
      <c r="D169" s="9" t="s">
        <v>121</v>
      </c>
      <c r="E169" s="9" t="s">
        <v>122</v>
      </c>
      <c r="F169" s="9" t="s">
        <v>764</v>
      </c>
      <c r="G169" s="9" t="s">
        <v>51</v>
      </c>
      <c r="H169" s="9" t="s">
        <v>509</v>
      </c>
      <c r="I169" s="11" t="s">
        <v>53</v>
      </c>
      <c r="J169" s="11" t="s">
        <v>53</v>
      </c>
      <c r="K169" s="11" t="s">
        <v>53</v>
      </c>
      <c r="L169" s="11" t="s">
        <v>53</v>
      </c>
      <c r="M169" s="11">
        <v>0</v>
      </c>
      <c r="N169" s="9" t="s">
        <v>53</v>
      </c>
      <c r="O169" s="9" t="s">
        <v>54</v>
      </c>
      <c r="P169" s="9" t="s">
        <v>53</v>
      </c>
      <c r="Q169" s="11">
        <f t="shared" si="4"/>
        <v>436043.26160000003</v>
      </c>
      <c r="R169" s="11">
        <v>0</v>
      </c>
      <c r="S169" s="11">
        <v>71100</v>
      </c>
      <c r="T169" s="11">
        <v>0</v>
      </c>
      <c r="U169" s="9" t="s">
        <v>50</v>
      </c>
      <c r="V169" s="11">
        <v>0</v>
      </c>
      <c r="W169" s="11">
        <v>314606.26</v>
      </c>
      <c r="X169" s="9" t="s">
        <v>55</v>
      </c>
      <c r="Y169" s="11">
        <v>50337.001599999996</v>
      </c>
      <c r="Z169" s="11">
        <v>0</v>
      </c>
      <c r="AA169" s="9" t="s">
        <v>50</v>
      </c>
      <c r="AB169" s="11">
        <v>0</v>
      </c>
      <c r="AC169" s="11">
        <v>0</v>
      </c>
      <c r="AD169" s="9" t="s">
        <v>50</v>
      </c>
      <c r="AE169" s="11">
        <v>0</v>
      </c>
      <c r="AF169" s="9">
        <v>0</v>
      </c>
      <c r="AG169" s="9" t="s">
        <v>50</v>
      </c>
      <c r="AH169" s="11">
        <v>0</v>
      </c>
      <c r="AI169" s="11">
        <v>0</v>
      </c>
      <c r="AJ169" s="9" t="s">
        <v>50</v>
      </c>
      <c r="AK169" s="11">
        <v>0</v>
      </c>
      <c r="AL169" s="11">
        <v>0</v>
      </c>
      <c r="AM169" s="10" t="s">
        <v>53</v>
      </c>
      <c r="AN169" s="9" t="s">
        <v>53</v>
      </c>
      <c r="AO169" s="10" t="s">
        <v>53</v>
      </c>
      <c r="AP169" s="9" t="s">
        <v>53</v>
      </c>
    </row>
    <row r="170" spans="1:42" x14ac:dyDescent="0.25">
      <c r="A170" s="9" t="s">
        <v>367</v>
      </c>
      <c r="B170" s="10" t="s">
        <v>437</v>
      </c>
      <c r="C170" s="9" t="s">
        <v>47</v>
      </c>
      <c r="D170" s="9" t="s">
        <v>125</v>
      </c>
      <c r="E170" s="9" t="s">
        <v>126</v>
      </c>
      <c r="F170" s="9" t="s">
        <v>771</v>
      </c>
      <c r="G170" s="9" t="s">
        <v>51</v>
      </c>
      <c r="H170" s="9" t="s">
        <v>511</v>
      </c>
      <c r="I170" s="11" t="s">
        <v>53</v>
      </c>
      <c r="J170" s="11" t="s">
        <v>53</v>
      </c>
      <c r="K170" s="11" t="s">
        <v>53</v>
      </c>
      <c r="L170" s="11" t="s">
        <v>53</v>
      </c>
      <c r="M170" s="11">
        <v>0</v>
      </c>
      <c r="N170" s="9" t="s">
        <v>53</v>
      </c>
      <c r="O170" s="9" t="s">
        <v>54</v>
      </c>
      <c r="P170" s="9" t="s">
        <v>53</v>
      </c>
      <c r="Q170" s="11">
        <f t="shared" si="4"/>
        <v>1676083.2348</v>
      </c>
      <c r="R170" s="11">
        <v>0</v>
      </c>
      <c r="S170" s="11">
        <v>1643530.7</v>
      </c>
      <c r="T170" s="11">
        <v>0</v>
      </c>
      <c r="U170" s="9" t="s">
        <v>50</v>
      </c>
      <c r="V170" s="11">
        <v>0</v>
      </c>
      <c r="W170" s="11">
        <v>28062.53</v>
      </c>
      <c r="X170" s="9" t="s">
        <v>50</v>
      </c>
      <c r="Y170" s="11">
        <v>4490.0047999999997</v>
      </c>
      <c r="Z170" s="11">
        <v>0</v>
      </c>
      <c r="AA170" s="9" t="s">
        <v>50</v>
      </c>
      <c r="AB170" s="11">
        <v>0</v>
      </c>
      <c r="AC170" s="11">
        <v>0</v>
      </c>
      <c r="AD170" s="9" t="s">
        <v>50</v>
      </c>
      <c r="AE170" s="11">
        <v>0</v>
      </c>
      <c r="AF170" s="9">
        <v>0</v>
      </c>
      <c r="AG170" s="9" t="s">
        <v>50</v>
      </c>
      <c r="AH170" s="11">
        <v>0</v>
      </c>
      <c r="AI170" s="11">
        <v>0</v>
      </c>
      <c r="AJ170" s="9" t="s">
        <v>50</v>
      </c>
      <c r="AK170" s="11">
        <v>0</v>
      </c>
      <c r="AL170" s="11">
        <v>0</v>
      </c>
      <c r="AM170" s="10" t="s">
        <v>53</v>
      </c>
      <c r="AN170" s="9" t="s">
        <v>53</v>
      </c>
      <c r="AO170" s="10" t="s">
        <v>53</v>
      </c>
      <c r="AP170" s="9" t="s">
        <v>53</v>
      </c>
    </row>
    <row r="171" spans="1:42" x14ac:dyDescent="0.25">
      <c r="A171" s="9" t="s">
        <v>371</v>
      </c>
      <c r="B171" s="10" t="s">
        <v>527</v>
      </c>
      <c r="C171" s="9" t="s">
        <v>47</v>
      </c>
      <c r="D171" s="9" t="s">
        <v>48</v>
      </c>
      <c r="E171" s="9" t="s">
        <v>1033</v>
      </c>
      <c r="F171" s="9" t="s">
        <v>1232</v>
      </c>
      <c r="G171" s="9" t="s">
        <v>51</v>
      </c>
      <c r="H171" s="9" t="s">
        <v>1228</v>
      </c>
      <c r="I171" s="11" t="s">
        <v>53</v>
      </c>
      <c r="J171" s="11" t="s">
        <v>53</v>
      </c>
      <c r="K171" s="11" t="s">
        <v>53</v>
      </c>
      <c r="L171" s="11" t="s">
        <v>53</v>
      </c>
      <c r="M171" s="11">
        <v>0</v>
      </c>
      <c r="N171" s="9" t="s">
        <v>53</v>
      </c>
      <c r="O171" s="9" t="s">
        <v>54</v>
      </c>
      <c r="P171" s="9" t="s">
        <v>53</v>
      </c>
      <c r="Q171" s="11">
        <f>SUM(S171:X171)</f>
        <v>21708014.390000001</v>
      </c>
      <c r="R171" s="11">
        <v>0</v>
      </c>
      <c r="S171" s="11">
        <v>21708014.390000001</v>
      </c>
      <c r="T171" s="11">
        <v>0</v>
      </c>
      <c r="U171" s="9" t="s">
        <v>50</v>
      </c>
      <c r="V171" s="11">
        <v>0</v>
      </c>
      <c r="W171" s="11"/>
      <c r="X171" s="9" t="s">
        <v>55</v>
      </c>
      <c r="Y171" s="11"/>
      <c r="Z171" s="11">
        <v>0</v>
      </c>
      <c r="AA171" s="9" t="s">
        <v>50</v>
      </c>
      <c r="AB171" s="11">
        <v>0</v>
      </c>
      <c r="AC171" s="11">
        <v>0</v>
      </c>
      <c r="AD171" s="9" t="s">
        <v>50</v>
      </c>
      <c r="AE171" s="11">
        <v>0</v>
      </c>
      <c r="AF171" s="9">
        <v>0</v>
      </c>
      <c r="AG171" s="9" t="s">
        <v>50</v>
      </c>
      <c r="AH171" s="11">
        <v>0</v>
      </c>
      <c r="AI171" s="11">
        <v>0</v>
      </c>
      <c r="AJ171" s="9" t="s">
        <v>50</v>
      </c>
      <c r="AK171" s="11">
        <v>0</v>
      </c>
      <c r="AL171" s="11">
        <v>0</v>
      </c>
      <c r="AM171" s="10" t="s">
        <v>53</v>
      </c>
      <c r="AN171" s="9" t="s">
        <v>53</v>
      </c>
      <c r="AO171" s="10" t="s">
        <v>53</v>
      </c>
      <c r="AP171" s="9" t="s">
        <v>53</v>
      </c>
    </row>
    <row r="172" spans="1:42" x14ac:dyDescent="0.25">
      <c r="A172" s="9" t="s">
        <v>373</v>
      </c>
      <c r="B172" s="10" t="s">
        <v>527</v>
      </c>
      <c r="C172" s="9" t="s">
        <v>47</v>
      </c>
      <c r="D172" s="9" t="s">
        <v>48</v>
      </c>
      <c r="E172" s="9" t="s">
        <v>49</v>
      </c>
      <c r="F172" s="9" t="s">
        <v>710</v>
      </c>
      <c r="G172" s="9" t="s">
        <v>51</v>
      </c>
      <c r="H172" s="9" t="s">
        <v>528</v>
      </c>
      <c r="I172" s="11" t="s">
        <v>53</v>
      </c>
      <c r="J172" s="11" t="s">
        <v>53</v>
      </c>
      <c r="K172" s="11" t="s">
        <v>53</v>
      </c>
      <c r="L172" s="11" t="s">
        <v>53</v>
      </c>
      <c r="M172" s="11">
        <v>0</v>
      </c>
      <c r="N172" s="9" t="s">
        <v>53</v>
      </c>
      <c r="O172" s="9" t="s">
        <v>54</v>
      </c>
      <c r="P172" s="9" t="s">
        <v>53</v>
      </c>
      <c r="Q172" s="11">
        <f>SUM(S172:AL172)</f>
        <v>98902688.096199989</v>
      </c>
      <c r="R172" s="11">
        <v>0</v>
      </c>
      <c r="S172" s="11">
        <v>81681560.159999996</v>
      </c>
      <c r="T172" s="11">
        <v>0</v>
      </c>
      <c r="U172" s="9" t="s">
        <v>50</v>
      </c>
      <c r="V172" s="11">
        <v>0</v>
      </c>
      <c r="W172" s="11">
        <v>14845799.944999998</v>
      </c>
      <c r="X172" s="9" t="s">
        <v>55</v>
      </c>
      <c r="Y172" s="11">
        <v>2375327.9911999987</v>
      </c>
      <c r="Z172" s="11">
        <v>0</v>
      </c>
      <c r="AA172" s="9" t="s">
        <v>50</v>
      </c>
      <c r="AB172" s="11">
        <v>0</v>
      </c>
      <c r="AC172" s="11">
        <v>0</v>
      </c>
      <c r="AD172" s="9" t="s">
        <v>50</v>
      </c>
      <c r="AE172" s="11">
        <v>0</v>
      </c>
      <c r="AF172" s="9">
        <v>0</v>
      </c>
      <c r="AG172" s="9" t="s">
        <v>50</v>
      </c>
      <c r="AH172" s="11">
        <v>0</v>
      </c>
      <c r="AI172" s="11">
        <v>0</v>
      </c>
      <c r="AJ172" s="9" t="s">
        <v>50</v>
      </c>
      <c r="AK172" s="11">
        <v>0</v>
      </c>
      <c r="AL172" s="11">
        <v>0</v>
      </c>
      <c r="AM172" s="10" t="s">
        <v>53</v>
      </c>
      <c r="AN172" s="9" t="s">
        <v>53</v>
      </c>
      <c r="AO172" s="10" t="s">
        <v>53</v>
      </c>
      <c r="AP172" s="9" t="s">
        <v>53</v>
      </c>
    </row>
    <row r="173" spans="1:42" x14ac:dyDescent="0.25">
      <c r="A173" s="9" t="s">
        <v>377</v>
      </c>
      <c r="B173" s="10" t="s">
        <v>527</v>
      </c>
      <c r="C173" s="9" t="s">
        <v>47</v>
      </c>
      <c r="D173" s="9" t="s">
        <v>65</v>
      </c>
      <c r="E173" s="9" t="s">
        <v>796</v>
      </c>
      <c r="F173" s="9" t="s">
        <v>1153</v>
      </c>
      <c r="G173" s="9" t="s">
        <v>51</v>
      </c>
      <c r="H173" s="9" t="s">
        <v>1228</v>
      </c>
      <c r="I173" s="11" t="s">
        <v>53</v>
      </c>
      <c r="J173" s="11" t="s">
        <v>53</v>
      </c>
      <c r="K173" s="11" t="s">
        <v>53</v>
      </c>
      <c r="L173" s="11" t="s">
        <v>53</v>
      </c>
      <c r="M173" s="11">
        <v>0</v>
      </c>
      <c r="N173" s="9" t="s">
        <v>53</v>
      </c>
      <c r="O173" s="9" t="s">
        <v>54</v>
      </c>
      <c r="P173" s="9" t="s">
        <v>53</v>
      </c>
      <c r="Q173" s="11">
        <f>SUM(S173:X173)</f>
        <v>29609657.91</v>
      </c>
      <c r="R173" s="11">
        <v>0</v>
      </c>
      <c r="S173" s="11">
        <f>30474411-864753.09</f>
        <v>29609657.91</v>
      </c>
      <c r="T173" s="11">
        <v>0</v>
      </c>
      <c r="U173" s="9" t="s">
        <v>50</v>
      </c>
      <c r="V173" s="11">
        <v>0</v>
      </c>
      <c r="W173" s="11"/>
      <c r="X173" s="9" t="s">
        <v>55</v>
      </c>
      <c r="Y173" s="11"/>
      <c r="Z173" s="11">
        <v>0</v>
      </c>
      <c r="AA173" s="9" t="s">
        <v>50</v>
      </c>
      <c r="AB173" s="11">
        <v>0</v>
      </c>
      <c r="AC173" s="11">
        <v>0</v>
      </c>
      <c r="AD173" s="9" t="s">
        <v>50</v>
      </c>
      <c r="AE173" s="11">
        <v>0</v>
      </c>
      <c r="AF173" s="9">
        <v>0</v>
      </c>
      <c r="AG173" s="9" t="s">
        <v>50</v>
      </c>
      <c r="AH173" s="11">
        <v>0</v>
      </c>
      <c r="AI173" s="11">
        <v>0</v>
      </c>
      <c r="AJ173" s="9" t="s">
        <v>50</v>
      </c>
      <c r="AK173" s="11">
        <v>0</v>
      </c>
      <c r="AL173" s="11">
        <v>0</v>
      </c>
      <c r="AM173" s="10" t="s">
        <v>53</v>
      </c>
      <c r="AN173" s="9" t="s">
        <v>53</v>
      </c>
      <c r="AO173" s="10" t="s">
        <v>53</v>
      </c>
      <c r="AP173" s="9" t="s">
        <v>53</v>
      </c>
    </row>
    <row r="174" spans="1:42" x14ac:dyDescent="0.25">
      <c r="A174" s="9" t="s">
        <v>379</v>
      </c>
      <c r="B174" s="10" t="s">
        <v>527</v>
      </c>
      <c r="C174" s="9" t="s">
        <v>47</v>
      </c>
      <c r="D174" s="9" t="s">
        <v>65</v>
      </c>
      <c r="E174" s="9" t="s">
        <v>66</v>
      </c>
      <c r="F174" s="9" t="s">
        <v>717</v>
      </c>
      <c r="G174" s="9" t="s">
        <v>51</v>
      </c>
      <c r="H174" s="9" t="s">
        <v>530</v>
      </c>
      <c r="I174" s="11" t="s">
        <v>53</v>
      </c>
      <c r="J174" s="11" t="s">
        <v>53</v>
      </c>
      <c r="K174" s="11" t="s">
        <v>53</v>
      </c>
      <c r="L174" s="11" t="s">
        <v>53</v>
      </c>
      <c r="M174" s="11">
        <v>0</v>
      </c>
      <c r="N174" s="9" t="s">
        <v>53</v>
      </c>
      <c r="O174" s="9" t="s">
        <v>54</v>
      </c>
      <c r="P174" s="9" t="s">
        <v>53</v>
      </c>
      <c r="Q174" s="11">
        <f t="shared" ref="Q174:Q203" si="5">SUM(S174:AL174)</f>
        <v>83744749.884950012</v>
      </c>
      <c r="R174" s="11">
        <v>0</v>
      </c>
      <c r="S174" s="11">
        <v>63523387.772150025</v>
      </c>
      <c r="T174" s="11">
        <v>0</v>
      </c>
      <c r="U174" s="9" t="s">
        <v>50</v>
      </c>
      <c r="V174" s="11">
        <v>0</v>
      </c>
      <c r="W174" s="11">
        <v>17432208.717899997</v>
      </c>
      <c r="X174" s="9" t="s">
        <v>55</v>
      </c>
      <c r="Y174" s="11">
        <v>2789153.3949000007</v>
      </c>
      <c r="Z174" s="11">
        <v>0</v>
      </c>
      <c r="AA174" s="9" t="s">
        <v>50</v>
      </c>
      <c r="AB174" s="11">
        <v>0</v>
      </c>
      <c r="AC174" s="11">
        <v>0</v>
      </c>
      <c r="AD174" s="9" t="s">
        <v>50</v>
      </c>
      <c r="AE174" s="11">
        <v>0</v>
      </c>
      <c r="AF174" s="9">
        <v>0</v>
      </c>
      <c r="AG174" s="9" t="s">
        <v>50</v>
      </c>
      <c r="AH174" s="11">
        <v>0</v>
      </c>
      <c r="AI174" s="11">
        <v>0</v>
      </c>
      <c r="AJ174" s="9" t="s">
        <v>50</v>
      </c>
      <c r="AK174" s="11">
        <v>0</v>
      </c>
      <c r="AL174" s="11">
        <v>0</v>
      </c>
      <c r="AM174" s="10" t="s">
        <v>53</v>
      </c>
      <c r="AN174" s="9" t="s">
        <v>53</v>
      </c>
      <c r="AO174" s="10" t="s">
        <v>53</v>
      </c>
      <c r="AP174" s="9" t="s">
        <v>53</v>
      </c>
    </row>
    <row r="175" spans="1:42" x14ac:dyDescent="0.25">
      <c r="A175" s="9" t="s">
        <v>384</v>
      </c>
      <c r="B175" s="10" t="s">
        <v>527</v>
      </c>
      <c r="C175" s="9" t="s">
        <v>47</v>
      </c>
      <c r="D175" s="9" t="s">
        <v>65</v>
      </c>
      <c r="E175" s="9" t="s">
        <v>66</v>
      </c>
      <c r="F175" s="9" t="s">
        <v>717</v>
      </c>
      <c r="G175" s="9" t="s">
        <v>51</v>
      </c>
      <c r="H175" s="9" t="s">
        <v>532</v>
      </c>
      <c r="I175" s="11" t="s">
        <v>53</v>
      </c>
      <c r="J175" s="11" t="s">
        <v>53</v>
      </c>
      <c r="K175" s="11" t="s">
        <v>53</v>
      </c>
      <c r="L175" s="11" t="s">
        <v>53</v>
      </c>
      <c r="M175" s="11">
        <v>0</v>
      </c>
      <c r="N175" s="9" t="s">
        <v>53</v>
      </c>
      <c r="O175" s="9" t="s">
        <v>533</v>
      </c>
      <c r="P175" s="9" t="s">
        <v>534</v>
      </c>
      <c r="Q175" s="11">
        <f t="shared" si="5"/>
        <v>685954.10460000008</v>
      </c>
      <c r="R175" s="11">
        <v>0</v>
      </c>
      <c r="S175" s="11">
        <v>487096.97500000003</v>
      </c>
      <c r="T175" s="11">
        <v>171428.56</v>
      </c>
      <c r="U175" s="9" t="s">
        <v>55</v>
      </c>
      <c r="V175" s="11">
        <v>27428.569599999999</v>
      </c>
      <c r="W175" s="11">
        <v>0</v>
      </c>
      <c r="X175" s="9" t="s">
        <v>50</v>
      </c>
      <c r="Y175" s="11">
        <v>0</v>
      </c>
      <c r="Z175" s="11">
        <v>0</v>
      </c>
      <c r="AA175" s="9" t="s">
        <v>50</v>
      </c>
      <c r="AB175" s="11">
        <v>0</v>
      </c>
      <c r="AC175" s="11">
        <v>0</v>
      </c>
      <c r="AD175" s="9" t="s">
        <v>50</v>
      </c>
      <c r="AE175" s="11">
        <v>0</v>
      </c>
      <c r="AF175" s="9">
        <v>0</v>
      </c>
      <c r="AG175" s="9" t="s">
        <v>50</v>
      </c>
      <c r="AH175" s="11">
        <v>0</v>
      </c>
      <c r="AI175" s="11">
        <v>0</v>
      </c>
      <c r="AJ175" s="9" t="s">
        <v>50</v>
      </c>
      <c r="AK175" s="11">
        <v>0</v>
      </c>
      <c r="AL175" s="11">
        <v>0</v>
      </c>
      <c r="AM175" s="10" t="s">
        <v>53</v>
      </c>
      <c r="AN175" s="9" t="s">
        <v>53</v>
      </c>
      <c r="AO175" s="10" t="s">
        <v>53</v>
      </c>
      <c r="AP175" s="9" t="s">
        <v>53</v>
      </c>
    </row>
    <row r="176" spans="1:42" x14ac:dyDescent="0.25">
      <c r="A176" s="9" t="s">
        <v>386</v>
      </c>
      <c r="B176" s="10" t="s">
        <v>527</v>
      </c>
      <c r="C176" s="9" t="s">
        <v>47</v>
      </c>
      <c r="D176" s="9" t="s">
        <v>65</v>
      </c>
      <c r="E176" s="9" t="s">
        <v>66</v>
      </c>
      <c r="F176" s="9" t="s">
        <v>717</v>
      </c>
      <c r="G176" s="9" t="s">
        <v>51</v>
      </c>
      <c r="H176" s="9" t="s">
        <v>536</v>
      </c>
      <c r="I176" s="11" t="s">
        <v>53</v>
      </c>
      <c r="J176" s="11" t="s">
        <v>53</v>
      </c>
      <c r="K176" s="11" t="s">
        <v>53</v>
      </c>
      <c r="L176" s="11" t="s">
        <v>53</v>
      </c>
      <c r="M176" s="11">
        <v>0</v>
      </c>
      <c r="N176" s="9" t="s">
        <v>53</v>
      </c>
      <c r="O176" s="9" t="s">
        <v>54</v>
      </c>
      <c r="P176" s="9" t="s">
        <v>53</v>
      </c>
      <c r="Q176" s="11">
        <f t="shared" si="5"/>
        <v>2832515.1172999996</v>
      </c>
      <c r="R176" s="11">
        <v>0</v>
      </c>
      <c r="S176" s="11">
        <v>2181900.0592999998</v>
      </c>
      <c r="T176" s="11">
        <v>0</v>
      </c>
      <c r="U176" s="9" t="s">
        <v>50</v>
      </c>
      <c r="V176" s="11">
        <v>0</v>
      </c>
      <c r="W176" s="11">
        <v>560875.05000000005</v>
      </c>
      <c r="X176" s="9" t="s">
        <v>55</v>
      </c>
      <c r="Y176" s="11">
        <v>89740.007999999987</v>
      </c>
      <c r="Z176" s="11">
        <v>0</v>
      </c>
      <c r="AA176" s="9" t="s">
        <v>50</v>
      </c>
      <c r="AB176" s="11">
        <v>0</v>
      </c>
      <c r="AC176" s="11">
        <v>0</v>
      </c>
      <c r="AD176" s="9" t="s">
        <v>50</v>
      </c>
      <c r="AE176" s="11">
        <v>0</v>
      </c>
      <c r="AF176" s="9">
        <v>0</v>
      </c>
      <c r="AG176" s="9" t="s">
        <v>50</v>
      </c>
      <c r="AH176" s="11">
        <v>0</v>
      </c>
      <c r="AI176" s="11">
        <v>0</v>
      </c>
      <c r="AJ176" s="9" t="s">
        <v>50</v>
      </c>
      <c r="AK176" s="11">
        <v>0</v>
      </c>
      <c r="AL176" s="11">
        <v>0</v>
      </c>
      <c r="AM176" s="10" t="s">
        <v>53</v>
      </c>
      <c r="AN176" s="9" t="s">
        <v>53</v>
      </c>
      <c r="AO176" s="10" t="s">
        <v>53</v>
      </c>
      <c r="AP176" s="9" t="s">
        <v>53</v>
      </c>
    </row>
    <row r="177" spans="1:42" x14ac:dyDescent="0.25">
      <c r="A177" s="9" t="s">
        <v>388</v>
      </c>
      <c r="B177" s="10" t="s">
        <v>527</v>
      </c>
      <c r="C177" s="9" t="s">
        <v>129</v>
      </c>
      <c r="D177" s="9" t="s">
        <v>65</v>
      </c>
      <c r="E177" s="9" t="s">
        <v>133</v>
      </c>
      <c r="F177" s="9" t="s">
        <v>788</v>
      </c>
      <c r="G177" s="9" t="s">
        <v>51</v>
      </c>
      <c r="H177" s="9" t="s">
        <v>595</v>
      </c>
      <c r="I177" s="11" t="s">
        <v>53</v>
      </c>
      <c r="J177" s="11" t="s">
        <v>53</v>
      </c>
      <c r="K177" s="11" t="s">
        <v>53</v>
      </c>
      <c r="L177" s="11" t="s">
        <v>53</v>
      </c>
      <c r="M177" s="11">
        <v>0</v>
      </c>
      <c r="N177" s="9" t="s">
        <v>53</v>
      </c>
      <c r="O177" s="9" t="s">
        <v>54</v>
      </c>
      <c r="P177" s="9" t="s">
        <v>53</v>
      </c>
      <c r="Q177" s="11">
        <f t="shared" si="5"/>
        <v>2007574</v>
      </c>
      <c r="R177" s="11">
        <v>0</v>
      </c>
      <c r="S177" s="11">
        <v>2007574</v>
      </c>
      <c r="T177" s="11">
        <v>0</v>
      </c>
      <c r="U177" s="9" t="s">
        <v>50</v>
      </c>
      <c r="V177" s="11">
        <v>0</v>
      </c>
      <c r="W177" s="11">
        <v>0</v>
      </c>
      <c r="X177" s="9" t="s">
        <v>50</v>
      </c>
      <c r="Y177" s="11">
        <v>0</v>
      </c>
      <c r="Z177" s="11">
        <v>0</v>
      </c>
      <c r="AA177" s="9" t="s">
        <v>50</v>
      </c>
      <c r="AB177" s="11">
        <v>0</v>
      </c>
      <c r="AC177" s="11">
        <v>0</v>
      </c>
      <c r="AD177" s="9" t="s">
        <v>50</v>
      </c>
      <c r="AE177" s="11">
        <v>0</v>
      </c>
      <c r="AF177" s="9">
        <v>0</v>
      </c>
      <c r="AG177" s="9" t="s">
        <v>50</v>
      </c>
      <c r="AH177" s="11">
        <v>0</v>
      </c>
      <c r="AI177" s="11">
        <v>0</v>
      </c>
      <c r="AJ177" s="9" t="s">
        <v>50</v>
      </c>
      <c r="AK177" s="11">
        <v>0</v>
      </c>
      <c r="AL177" s="11">
        <v>0</v>
      </c>
      <c r="AM177" s="10" t="s">
        <v>53</v>
      </c>
      <c r="AN177" s="9" t="s">
        <v>53</v>
      </c>
      <c r="AO177" s="10" t="s">
        <v>53</v>
      </c>
      <c r="AP177" s="9" t="s">
        <v>53</v>
      </c>
    </row>
    <row r="178" spans="1:42" x14ac:dyDescent="0.25">
      <c r="A178" s="9" t="s">
        <v>390</v>
      </c>
      <c r="B178" s="10" t="s">
        <v>527</v>
      </c>
      <c r="C178" s="9" t="s">
        <v>129</v>
      </c>
      <c r="D178" s="9" t="s">
        <v>65</v>
      </c>
      <c r="E178" s="9" t="s">
        <v>133</v>
      </c>
      <c r="F178" s="9" t="s">
        <v>788</v>
      </c>
      <c r="G178" s="9" t="s">
        <v>51</v>
      </c>
      <c r="H178" s="9" t="s">
        <v>597</v>
      </c>
      <c r="I178" s="11" t="s">
        <v>53</v>
      </c>
      <c r="J178" s="11" t="s">
        <v>53</v>
      </c>
      <c r="K178" s="11" t="s">
        <v>53</v>
      </c>
      <c r="L178" s="11" t="s">
        <v>53</v>
      </c>
      <c r="M178" s="11">
        <v>0</v>
      </c>
      <c r="N178" s="9" t="s">
        <v>53</v>
      </c>
      <c r="O178" s="9" t="s">
        <v>316</v>
      </c>
      <c r="P178" s="9" t="s">
        <v>598</v>
      </c>
      <c r="Q178" s="11">
        <f t="shared" si="5"/>
        <v>409316</v>
      </c>
      <c r="R178" s="11">
        <v>0</v>
      </c>
      <c r="S178" s="11">
        <v>409316</v>
      </c>
      <c r="T178" s="11">
        <v>0</v>
      </c>
      <c r="U178" s="9" t="s">
        <v>50</v>
      </c>
      <c r="V178" s="11">
        <v>0</v>
      </c>
      <c r="W178" s="11">
        <v>0</v>
      </c>
      <c r="X178" s="9" t="s">
        <v>50</v>
      </c>
      <c r="Y178" s="11">
        <v>0</v>
      </c>
      <c r="Z178" s="11">
        <v>0</v>
      </c>
      <c r="AA178" s="9" t="s">
        <v>50</v>
      </c>
      <c r="AB178" s="11">
        <v>0</v>
      </c>
      <c r="AC178" s="11">
        <v>0</v>
      </c>
      <c r="AD178" s="9" t="s">
        <v>50</v>
      </c>
      <c r="AE178" s="11">
        <v>0</v>
      </c>
      <c r="AF178" s="9">
        <v>0</v>
      </c>
      <c r="AG178" s="9" t="s">
        <v>50</v>
      </c>
      <c r="AH178" s="11">
        <v>0</v>
      </c>
      <c r="AI178" s="11">
        <v>0</v>
      </c>
      <c r="AJ178" s="9" t="s">
        <v>50</v>
      </c>
      <c r="AK178" s="11">
        <v>0</v>
      </c>
      <c r="AL178" s="11">
        <v>0</v>
      </c>
      <c r="AM178" s="10" t="s">
        <v>53</v>
      </c>
      <c r="AN178" s="9" t="s">
        <v>53</v>
      </c>
      <c r="AO178" s="10" t="s">
        <v>53</v>
      </c>
      <c r="AP178" s="9" t="s">
        <v>53</v>
      </c>
    </row>
    <row r="179" spans="1:42" x14ac:dyDescent="0.25">
      <c r="A179" s="9" t="s">
        <v>392</v>
      </c>
      <c r="B179" s="10" t="s">
        <v>527</v>
      </c>
      <c r="C179" s="9" t="s">
        <v>129</v>
      </c>
      <c r="D179" s="9" t="s">
        <v>65</v>
      </c>
      <c r="E179" s="9" t="s">
        <v>133</v>
      </c>
      <c r="F179" s="9" t="s">
        <v>788</v>
      </c>
      <c r="G179" s="9" t="s">
        <v>51</v>
      </c>
      <c r="H179" s="9" t="s">
        <v>600</v>
      </c>
      <c r="I179" s="11" t="s">
        <v>53</v>
      </c>
      <c r="J179" s="11" t="s">
        <v>53</v>
      </c>
      <c r="K179" s="11" t="s">
        <v>53</v>
      </c>
      <c r="L179" s="11" t="s">
        <v>53</v>
      </c>
      <c r="M179" s="11">
        <v>0</v>
      </c>
      <c r="N179" s="9" t="s">
        <v>53</v>
      </c>
      <c r="O179" s="9" t="s">
        <v>54</v>
      </c>
      <c r="P179" s="9" t="s">
        <v>53</v>
      </c>
      <c r="Q179" s="11">
        <f t="shared" si="5"/>
        <v>24164590.170800008</v>
      </c>
      <c r="R179" s="11">
        <v>0</v>
      </c>
      <c r="S179" s="11">
        <v>22893084.915600009</v>
      </c>
      <c r="T179" s="11">
        <v>0</v>
      </c>
      <c r="U179" s="9" t="s">
        <v>50</v>
      </c>
      <c r="V179" s="11">
        <v>0</v>
      </c>
      <c r="W179" s="11">
        <v>1096125.2200000002</v>
      </c>
      <c r="X179" s="9" t="s">
        <v>55</v>
      </c>
      <c r="Y179" s="11">
        <v>175380.03519999995</v>
      </c>
      <c r="Z179" s="11">
        <v>0</v>
      </c>
      <c r="AA179" s="9" t="s">
        <v>50</v>
      </c>
      <c r="AB179" s="11">
        <v>0</v>
      </c>
      <c r="AC179" s="11">
        <v>0</v>
      </c>
      <c r="AD179" s="9" t="s">
        <v>50</v>
      </c>
      <c r="AE179" s="11">
        <v>0</v>
      </c>
      <c r="AF179" s="9">
        <v>0</v>
      </c>
      <c r="AG179" s="9" t="s">
        <v>50</v>
      </c>
      <c r="AH179" s="11">
        <v>0</v>
      </c>
      <c r="AI179" s="11">
        <v>0</v>
      </c>
      <c r="AJ179" s="9" t="s">
        <v>50</v>
      </c>
      <c r="AK179" s="11">
        <v>0</v>
      </c>
      <c r="AL179" s="11">
        <v>0</v>
      </c>
      <c r="AM179" s="10" t="s">
        <v>53</v>
      </c>
      <c r="AN179" s="9" t="s">
        <v>53</v>
      </c>
      <c r="AO179" s="10" t="s">
        <v>53</v>
      </c>
      <c r="AP179" s="9" t="s">
        <v>53</v>
      </c>
    </row>
    <row r="180" spans="1:42" x14ac:dyDescent="0.25">
      <c r="A180" s="9" t="s">
        <v>396</v>
      </c>
      <c r="B180" s="10" t="s">
        <v>527</v>
      </c>
      <c r="C180" s="9" t="s">
        <v>47</v>
      </c>
      <c r="D180" s="9" t="s">
        <v>69</v>
      </c>
      <c r="E180" s="9" t="s">
        <v>70</v>
      </c>
      <c r="F180" s="9" t="s">
        <v>725</v>
      </c>
      <c r="G180" s="9" t="s">
        <v>51</v>
      </c>
      <c r="H180" s="9" t="s">
        <v>538</v>
      </c>
      <c r="I180" s="11" t="s">
        <v>53</v>
      </c>
      <c r="J180" s="11" t="s">
        <v>53</v>
      </c>
      <c r="K180" s="11" t="s">
        <v>53</v>
      </c>
      <c r="L180" s="11" t="s">
        <v>53</v>
      </c>
      <c r="M180" s="11">
        <v>0</v>
      </c>
      <c r="N180" s="9" t="s">
        <v>53</v>
      </c>
      <c r="O180" s="9" t="s">
        <v>54</v>
      </c>
      <c r="P180" s="9" t="s">
        <v>53</v>
      </c>
      <c r="Q180" s="11">
        <f t="shared" si="5"/>
        <v>84863277.065999985</v>
      </c>
      <c r="R180" s="11">
        <v>0</v>
      </c>
      <c r="S180" s="11">
        <v>68211205.799999997</v>
      </c>
      <c r="T180" s="11">
        <v>0</v>
      </c>
      <c r="U180" s="9" t="s">
        <v>50</v>
      </c>
      <c r="V180" s="11">
        <v>0</v>
      </c>
      <c r="W180" s="11">
        <v>14355233.849999998</v>
      </c>
      <c r="X180" s="9" t="s">
        <v>50</v>
      </c>
      <c r="Y180" s="11">
        <v>2296837.4159999988</v>
      </c>
      <c r="Z180" s="11">
        <v>0</v>
      </c>
      <c r="AA180" s="9" t="s">
        <v>50</v>
      </c>
      <c r="AB180" s="11">
        <v>0</v>
      </c>
      <c r="AC180" s="11">
        <v>0</v>
      </c>
      <c r="AD180" s="9" t="s">
        <v>50</v>
      </c>
      <c r="AE180" s="11">
        <v>0</v>
      </c>
      <c r="AF180" s="9">
        <v>0</v>
      </c>
      <c r="AG180" s="9" t="s">
        <v>50</v>
      </c>
      <c r="AH180" s="11">
        <v>0</v>
      </c>
      <c r="AI180" s="11">
        <v>0</v>
      </c>
      <c r="AJ180" s="9" t="s">
        <v>50</v>
      </c>
      <c r="AK180" s="11">
        <v>0</v>
      </c>
      <c r="AL180" s="11">
        <v>0</v>
      </c>
      <c r="AM180" s="10" t="s">
        <v>53</v>
      </c>
      <c r="AN180" s="9" t="s">
        <v>53</v>
      </c>
      <c r="AO180" s="10" t="s">
        <v>53</v>
      </c>
      <c r="AP180" s="9" t="s">
        <v>53</v>
      </c>
    </row>
    <row r="181" spans="1:42" x14ac:dyDescent="0.25">
      <c r="A181" s="9" t="s">
        <v>398</v>
      </c>
      <c r="B181" s="10" t="s">
        <v>527</v>
      </c>
      <c r="C181" s="9" t="s">
        <v>129</v>
      </c>
      <c r="D181" s="9" t="s">
        <v>69</v>
      </c>
      <c r="E181" s="9" t="s">
        <v>136</v>
      </c>
      <c r="F181" s="9" t="s">
        <v>784</v>
      </c>
      <c r="G181" s="9" t="s">
        <v>51</v>
      </c>
      <c r="H181" s="9" t="s">
        <v>602</v>
      </c>
      <c r="I181" s="11" t="s">
        <v>53</v>
      </c>
      <c r="J181" s="11" t="s">
        <v>53</v>
      </c>
      <c r="K181" s="11" t="s">
        <v>53</v>
      </c>
      <c r="L181" s="11" t="s">
        <v>53</v>
      </c>
      <c r="M181" s="11">
        <v>0</v>
      </c>
      <c r="N181" s="9" t="s">
        <v>53</v>
      </c>
      <c r="O181" s="9" t="s">
        <v>54</v>
      </c>
      <c r="P181" s="9" t="s">
        <v>53</v>
      </c>
      <c r="Q181" s="11">
        <f t="shared" si="5"/>
        <v>31590228.305250008</v>
      </c>
      <c r="R181" s="11">
        <v>0</v>
      </c>
      <c r="S181" s="11">
        <v>30274405.598050006</v>
      </c>
      <c r="T181" s="11">
        <v>0</v>
      </c>
      <c r="U181" s="9" t="s">
        <v>50</v>
      </c>
      <c r="V181" s="11">
        <v>0</v>
      </c>
      <c r="W181" s="11">
        <v>1134329.92</v>
      </c>
      <c r="X181" s="9" t="s">
        <v>50</v>
      </c>
      <c r="Y181" s="11">
        <v>181492.78719999996</v>
      </c>
      <c r="Z181" s="11">
        <v>0</v>
      </c>
      <c r="AA181" s="9" t="s">
        <v>50</v>
      </c>
      <c r="AB181" s="11">
        <v>0</v>
      </c>
      <c r="AC181" s="11">
        <v>0</v>
      </c>
      <c r="AD181" s="9" t="s">
        <v>50</v>
      </c>
      <c r="AE181" s="11">
        <v>0</v>
      </c>
      <c r="AF181" s="9">
        <v>0</v>
      </c>
      <c r="AG181" s="9" t="s">
        <v>50</v>
      </c>
      <c r="AH181" s="11">
        <v>0</v>
      </c>
      <c r="AI181" s="11">
        <v>0</v>
      </c>
      <c r="AJ181" s="9" t="s">
        <v>50</v>
      </c>
      <c r="AK181" s="11">
        <v>0</v>
      </c>
      <c r="AL181" s="11">
        <v>0</v>
      </c>
      <c r="AM181" s="10" t="s">
        <v>53</v>
      </c>
      <c r="AN181" s="9" t="s">
        <v>53</v>
      </c>
      <c r="AO181" s="10" t="s">
        <v>53</v>
      </c>
      <c r="AP181" s="9" t="s">
        <v>53</v>
      </c>
    </row>
    <row r="182" spans="1:42" x14ac:dyDescent="0.25">
      <c r="A182" s="9" t="s">
        <v>402</v>
      </c>
      <c r="B182" s="10" t="s">
        <v>527</v>
      </c>
      <c r="C182" s="9" t="s">
        <v>129</v>
      </c>
      <c r="D182" s="9" t="s">
        <v>69</v>
      </c>
      <c r="E182" s="9" t="s">
        <v>136</v>
      </c>
      <c r="F182" s="9" t="s">
        <v>784</v>
      </c>
      <c r="G182" s="9" t="s">
        <v>51</v>
      </c>
      <c r="H182" s="9" t="s">
        <v>604</v>
      </c>
      <c r="I182" s="11" t="s">
        <v>53</v>
      </c>
      <c r="J182" s="11" t="s">
        <v>53</v>
      </c>
      <c r="K182" s="11" t="s">
        <v>53</v>
      </c>
      <c r="L182" s="11" t="s">
        <v>53</v>
      </c>
      <c r="M182" s="11">
        <v>0</v>
      </c>
      <c r="N182" s="9" t="s">
        <v>53</v>
      </c>
      <c r="O182" s="9" t="s">
        <v>605</v>
      </c>
      <c r="P182" s="9" t="s">
        <v>606</v>
      </c>
      <c r="Q182" s="11">
        <f t="shared" si="5"/>
        <v>119700</v>
      </c>
      <c r="R182" s="11">
        <v>0</v>
      </c>
      <c r="S182" s="11">
        <v>119700</v>
      </c>
      <c r="T182" s="11">
        <v>0</v>
      </c>
      <c r="U182" s="9" t="s">
        <v>50</v>
      </c>
      <c r="V182" s="11">
        <v>0</v>
      </c>
      <c r="W182" s="11">
        <v>0</v>
      </c>
      <c r="X182" s="9" t="s">
        <v>50</v>
      </c>
      <c r="Y182" s="11">
        <v>0</v>
      </c>
      <c r="Z182" s="11">
        <v>0</v>
      </c>
      <c r="AA182" s="9" t="s">
        <v>50</v>
      </c>
      <c r="AB182" s="11">
        <v>0</v>
      </c>
      <c r="AC182" s="11">
        <v>0</v>
      </c>
      <c r="AD182" s="9" t="s">
        <v>50</v>
      </c>
      <c r="AE182" s="11">
        <v>0</v>
      </c>
      <c r="AF182" s="9">
        <v>0</v>
      </c>
      <c r="AG182" s="9" t="s">
        <v>50</v>
      </c>
      <c r="AH182" s="11">
        <v>0</v>
      </c>
      <c r="AI182" s="11">
        <v>0</v>
      </c>
      <c r="AJ182" s="9" t="s">
        <v>50</v>
      </c>
      <c r="AK182" s="11">
        <v>0</v>
      </c>
      <c r="AL182" s="11">
        <v>0</v>
      </c>
      <c r="AM182" s="10" t="s">
        <v>53</v>
      </c>
      <c r="AN182" s="9" t="s">
        <v>53</v>
      </c>
      <c r="AO182" s="10" t="s">
        <v>53</v>
      </c>
      <c r="AP182" s="9" t="s">
        <v>53</v>
      </c>
    </row>
    <row r="183" spans="1:42" x14ac:dyDescent="0.25">
      <c r="A183" s="9" t="s">
        <v>406</v>
      </c>
      <c r="B183" s="10" t="s">
        <v>527</v>
      </c>
      <c r="C183" s="9" t="s">
        <v>129</v>
      </c>
      <c r="D183" s="9" t="s">
        <v>69</v>
      </c>
      <c r="E183" s="9" t="s">
        <v>136</v>
      </c>
      <c r="F183" s="9" t="s">
        <v>784</v>
      </c>
      <c r="G183" s="9" t="s">
        <v>51</v>
      </c>
      <c r="H183" s="9" t="s">
        <v>608</v>
      </c>
      <c r="I183" s="11" t="s">
        <v>53</v>
      </c>
      <c r="J183" s="11" t="s">
        <v>53</v>
      </c>
      <c r="K183" s="11" t="s">
        <v>53</v>
      </c>
      <c r="L183" s="11" t="s">
        <v>53</v>
      </c>
      <c r="M183" s="11">
        <v>0</v>
      </c>
      <c r="N183" s="9" t="s">
        <v>53</v>
      </c>
      <c r="O183" s="9" t="s">
        <v>54</v>
      </c>
      <c r="P183" s="9" t="s">
        <v>53</v>
      </c>
      <c r="Q183" s="11">
        <f t="shared" si="5"/>
        <v>4066079.7848</v>
      </c>
      <c r="R183" s="11">
        <v>0</v>
      </c>
      <c r="S183" s="11">
        <v>3907804.1300000004</v>
      </c>
      <c r="T183" s="11">
        <v>0</v>
      </c>
      <c r="U183" s="9" t="s">
        <v>50</v>
      </c>
      <c r="V183" s="11">
        <v>0</v>
      </c>
      <c r="W183" s="11">
        <v>136444.53</v>
      </c>
      <c r="X183" s="9" t="s">
        <v>50</v>
      </c>
      <c r="Y183" s="11">
        <v>21831.124799999998</v>
      </c>
      <c r="Z183" s="11">
        <v>0</v>
      </c>
      <c r="AA183" s="9" t="s">
        <v>50</v>
      </c>
      <c r="AB183" s="11">
        <v>0</v>
      </c>
      <c r="AC183" s="11">
        <v>0</v>
      </c>
      <c r="AD183" s="9" t="s">
        <v>50</v>
      </c>
      <c r="AE183" s="11">
        <v>0</v>
      </c>
      <c r="AF183" s="9">
        <v>0</v>
      </c>
      <c r="AG183" s="9" t="s">
        <v>50</v>
      </c>
      <c r="AH183" s="11">
        <v>0</v>
      </c>
      <c r="AI183" s="11">
        <v>0</v>
      </c>
      <c r="AJ183" s="9" t="s">
        <v>50</v>
      </c>
      <c r="AK183" s="11">
        <v>0</v>
      </c>
      <c r="AL183" s="11">
        <v>0</v>
      </c>
      <c r="AM183" s="10" t="s">
        <v>53</v>
      </c>
      <c r="AN183" s="9" t="s">
        <v>53</v>
      </c>
      <c r="AO183" s="10" t="s">
        <v>53</v>
      </c>
      <c r="AP183" s="9" t="s">
        <v>53</v>
      </c>
    </row>
    <row r="184" spans="1:42" x14ac:dyDescent="0.25">
      <c r="A184" s="9" t="s">
        <v>408</v>
      </c>
      <c r="B184" s="10" t="s">
        <v>527</v>
      </c>
      <c r="C184" s="9" t="s">
        <v>47</v>
      </c>
      <c r="D184" s="9" t="s">
        <v>79</v>
      </c>
      <c r="E184" s="9" t="s">
        <v>80</v>
      </c>
      <c r="F184" s="9" t="s">
        <v>731</v>
      </c>
      <c r="G184" s="9" t="s">
        <v>51</v>
      </c>
      <c r="H184" s="9" t="s">
        <v>540</v>
      </c>
      <c r="I184" s="11" t="s">
        <v>53</v>
      </c>
      <c r="J184" s="11" t="s">
        <v>53</v>
      </c>
      <c r="K184" s="11" t="s">
        <v>53</v>
      </c>
      <c r="L184" s="11" t="s">
        <v>53</v>
      </c>
      <c r="M184" s="11">
        <v>0</v>
      </c>
      <c r="N184" s="9" t="s">
        <v>53</v>
      </c>
      <c r="O184" s="9" t="s">
        <v>54</v>
      </c>
      <c r="P184" s="9" t="s">
        <v>53</v>
      </c>
      <c r="Q184" s="11">
        <f t="shared" si="5"/>
        <v>14773798.7064</v>
      </c>
      <c r="R184" s="11">
        <v>0</v>
      </c>
      <c r="S184" s="11">
        <v>12915133.85</v>
      </c>
      <c r="T184" s="11">
        <v>0</v>
      </c>
      <c r="U184" s="9" t="s">
        <v>50</v>
      </c>
      <c r="V184" s="11">
        <v>0</v>
      </c>
      <c r="W184" s="11">
        <v>1602297.2899999998</v>
      </c>
      <c r="X184" s="9" t="s">
        <v>50</v>
      </c>
      <c r="Y184" s="11">
        <v>256367.56640000001</v>
      </c>
      <c r="Z184" s="11">
        <v>0</v>
      </c>
      <c r="AA184" s="9" t="s">
        <v>50</v>
      </c>
      <c r="AB184" s="11">
        <v>0</v>
      </c>
      <c r="AC184" s="11">
        <v>0</v>
      </c>
      <c r="AD184" s="9" t="s">
        <v>50</v>
      </c>
      <c r="AE184" s="11">
        <v>0</v>
      </c>
      <c r="AF184" s="9">
        <v>0</v>
      </c>
      <c r="AG184" s="9" t="s">
        <v>50</v>
      </c>
      <c r="AH184" s="11">
        <v>0</v>
      </c>
      <c r="AI184" s="11">
        <v>0</v>
      </c>
      <c r="AJ184" s="9" t="s">
        <v>50</v>
      </c>
      <c r="AK184" s="11">
        <v>0</v>
      </c>
      <c r="AL184" s="11">
        <v>0</v>
      </c>
      <c r="AM184" s="10" t="s">
        <v>53</v>
      </c>
      <c r="AN184" s="9" t="s">
        <v>53</v>
      </c>
      <c r="AO184" s="10" t="s">
        <v>53</v>
      </c>
      <c r="AP184" s="9" t="s">
        <v>53</v>
      </c>
    </row>
    <row r="185" spans="1:42" x14ac:dyDescent="0.25">
      <c r="A185" s="9" t="s">
        <v>412</v>
      </c>
      <c r="B185" s="10" t="s">
        <v>527</v>
      </c>
      <c r="C185" s="9" t="s">
        <v>47</v>
      </c>
      <c r="D185" s="9" t="s">
        <v>79</v>
      </c>
      <c r="E185" s="9" t="s">
        <v>80</v>
      </c>
      <c r="F185" s="9" t="s">
        <v>731</v>
      </c>
      <c r="G185" s="9" t="s">
        <v>51</v>
      </c>
      <c r="H185" s="9" t="s">
        <v>542</v>
      </c>
      <c r="I185" s="11" t="s">
        <v>53</v>
      </c>
      <c r="J185" s="11" t="s">
        <v>53</v>
      </c>
      <c r="K185" s="11" t="s">
        <v>53</v>
      </c>
      <c r="L185" s="11" t="s">
        <v>53</v>
      </c>
      <c r="M185" s="11">
        <v>0</v>
      </c>
      <c r="N185" s="9" t="s">
        <v>53</v>
      </c>
      <c r="O185" s="9" t="s">
        <v>543</v>
      </c>
      <c r="P185" s="9" t="s">
        <v>544</v>
      </c>
      <c r="Q185" s="11">
        <f t="shared" si="5"/>
        <v>1211103.7972000001</v>
      </c>
      <c r="R185" s="11">
        <v>0</v>
      </c>
      <c r="S185" s="11">
        <v>937382.17</v>
      </c>
      <c r="T185" s="11">
        <v>235966.92</v>
      </c>
      <c r="U185" s="9" t="s">
        <v>55</v>
      </c>
      <c r="V185" s="11">
        <v>37754.707199999997</v>
      </c>
      <c r="W185" s="11">
        <v>0</v>
      </c>
      <c r="X185" s="9" t="s">
        <v>50</v>
      </c>
      <c r="Y185" s="11">
        <v>0</v>
      </c>
      <c r="Z185" s="11">
        <v>0</v>
      </c>
      <c r="AA185" s="9" t="s">
        <v>50</v>
      </c>
      <c r="AB185" s="11">
        <v>0</v>
      </c>
      <c r="AC185" s="11">
        <v>0</v>
      </c>
      <c r="AD185" s="9" t="s">
        <v>50</v>
      </c>
      <c r="AE185" s="11">
        <v>0</v>
      </c>
      <c r="AF185" s="9">
        <v>0</v>
      </c>
      <c r="AG185" s="9" t="s">
        <v>50</v>
      </c>
      <c r="AH185" s="11">
        <v>0</v>
      </c>
      <c r="AI185" s="11">
        <v>0</v>
      </c>
      <c r="AJ185" s="9" t="s">
        <v>50</v>
      </c>
      <c r="AK185" s="11">
        <v>0</v>
      </c>
      <c r="AL185" s="11">
        <v>0</v>
      </c>
      <c r="AM185" s="10" t="s">
        <v>53</v>
      </c>
      <c r="AN185" s="9" t="s">
        <v>53</v>
      </c>
      <c r="AO185" s="10" t="s">
        <v>53</v>
      </c>
      <c r="AP185" s="9" t="s">
        <v>53</v>
      </c>
    </row>
    <row r="186" spans="1:42" x14ac:dyDescent="0.25">
      <c r="A186" s="9" t="s">
        <v>414</v>
      </c>
      <c r="B186" s="10" t="s">
        <v>527</v>
      </c>
      <c r="C186" s="9" t="s">
        <v>47</v>
      </c>
      <c r="D186" s="9" t="s">
        <v>79</v>
      </c>
      <c r="E186" s="9" t="s">
        <v>80</v>
      </c>
      <c r="F186" s="9" t="s">
        <v>731</v>
      </c>
      <c r="G186" s="9" t="s">
        <v>51</v>
      </c>
      <c r="H186" s="9" t="s">
        <v>546</v>
      </c>
      <c r="I186" s="11" t="s">
        <v>53</v>
      </c>
      <c r="J186" s="11" t="s">
        <v>53</v>
      </c>
      <c r="K186" s="11" t="s">
        <v>53</v>
      </c>
      <c r="L186" s="11" t="s">
        <v>53</v>
      </c>
      <c r="M186" s="11">
        <v>0</v>
      </c>
      <c r="N186" s="9" t="s">
        <v>53</v>
      </c>
      <c r="O186" s="9" t="s">
        <v>54</v>
      </c>
      <c r="P186" s="9" t="s">
        <v>53</v>
      </c>
      <c r="Q186" s="11">
        <f t="shared" si="5"/>
        <v>62444185.833999999</v>
      </c>
      <c r="R186" s="11">
        <v>0</v>
      </c>
      <c r="S186" s="11">
        <v>48673793.782399997</v>
      </c>
      <c r="T186" s="11">
        <v>0</v>
      </c>
      <c r="U186" s="9" t="s">
        <v>50</v>
      </c>
      <c r="V186" s="11">
        <v>0</v>
      </c>
      <c r="W186" s="11">
        <v>11871027.630699998</v>
      </c>
      <c r="X186" s="9" t="s">
        <v>55</v>
      </c>
      <c r="Y186" s="11">
        <v>1899364.4209</v>
      </c>
      <c r="Z186" s="11">
        <v>0</v>
      </c>
      <c r="AA186" s="9" t="s">
        <v>50</v>
      </c>
      <c r="AB186" s="11">
        <v>0</v>
      </c>
      <c r="AC186" s="11">
        <v>0</v>
      </c>
      <c r="AD186" s="9" t="s">
        <v>50</v>
      </c>
      <c r="AE186" s="11">
        <v>0</v>
      </c>
      <c r="AF186" s="9">
        <v>0</v>
      </c>
      <c r="AG186" s="9" t="s">
        <v>50</v>
      </c>
      <c r="AH186" s="11">
        <v>0</v>
      </c>
      <c r="AI186" s="11">
        <v>0</v>
      </c>
      <c r="AJ186" s="9" t="s">
        <v>50</v>
      </c>
      <c r="AK186" s="11">
        <v>0</v>
      </c>
      <c r="AL186" s="11">
        <v>0</v>
      </c>
      <c r="AM186" s="10" t="s">
        <v>53</v>
      </c>
      <c r="AN186" s="9" t="s">
        <v>53</v>
      </c>
      <c r="AO186" s="10" t="s">
        <v>53</v>
      </c>
      <c r="AP186" s="9" t="s">
        <v>53</v>
      </c>
    </row>
    <row r="187" spans="1:42" x14ac:dyDescent="0.25">
      <c r="A187" s="9" t="s">
        <v>418</v>
      </c>
      <c r="B187" s="10" t="s">
        <v>527</v>
      </c>
      <c r="C187" s="9" t="s">
        <v>47</v>
      </c>
      <c r="D187" s="9" t="s">
        <v>95</v>
      </c>
      <c r="E187" s="9" t="s">
        <v>96</v>
      </c>
      <c r="F187" s="9" t="s">
        <v>738</v>
      </c>
      <c r="G187" s="9" t="s">
        <v>51</v>
      </c>
      <c r="H187" s="9" t="s">
        <v>548</v>
      </c>
      <c r="I187" s="11" t="s">
        <v>53</v>
      </c>
      <c r="J187" s="11" t="s">
        <v>53</v>
      </c>
      <c r="K187" s="11" t="s">
        <v>53</v>
      </c>
      <c r="L187" s="11" t="s">
        <v>53</v>
      </c>
      <c r="M187" s="11">
        <v>0</v>
      </c>
      <c r="N187" s="9" t="s">
        <v>53</v>
      </c>
      <c r="O187" s="9" t="s">
        <v>54</v>
      </c>
      <c r="P187" s="9" t="s">
        <v>53</v>
      </c>
      <c r="Q187" s="11">
        <f t="shared" si="5"/>
        <v>83866892.351199999</v>
      </c>
      <c r="R187" s="11">
        <v>0</v>
      </c>
      <c r="S187" s="11">
        <v>64801536.079999998</v>
      </c>
      <c r="T187" s="11">
        <v>0</v>
      </c>
      <c r="U187" s="9" t="s">
        <v>50</v>
      </c>
      <c r="V187" s="11">
        <v>0</v>
      </c>
      <c r="W187" s="11">
        <v>16435651.957900003</v>
      </c>
      <c r="X187" s="9" t="s">
        <v>55</v>
      </c>
      <c r="Y187" s="11">
        <v>2629704.3132999996</v>
      </c>
      <c r="Z187" s="11">
        <v>0</v>
      </c>
      <c r="AA187" s="9" t="s">
        <v>50</v>
      </c>
      <c r="AB187" s="11">
        <v>0</v>
      </c>
      <c r="AC187" s="11">
        <v>0</v>
      </c>
      <c r="AD187" s="9" t="s">
        <v>50</v>
      </c>
      <c r="AE187" s="11">
        <v>0</v>
      </c>
      <c r="AF187" s="9">
        <v>0</v>
      </c>
      <c r="AG187" s="9" t="s">
        <v>50</v>
      </c>
      <c r="AH187" s="11">
        <v>0</v>
      </c>
      <c r="AI187" s="11">
        <v>0</v>
      </c>
      <c r="AJ187" s="9" t="s">
        <v>50</v>
      </c>
      <c r="AK187" s="11">
        <v>0</v>
      </c>
      <c r="AL187" s="11">
        <v>0</v>
      </c>
      <c r="AM187" s="10" t="s">
        <v>53</v>
      </c>
      <c r="AN187" s="9" t="s">
        <v>53</v>
      </c>
      <c r="AO187" s="10" t="s">
        <v>53</v>
      </c>
      <c r="AP187" s="9" t="s">
        <v>53</v>
      </c>
    </row>
    <row r="188" spans="1:42" x14ac:dyDescent="0.25">
      <c r="A188" s="9" t="s">
        <v>420</v>
      </c>
      <c r="B188" s="10" t="s">
        <v>527</v>
      </c>
      <c r="C188" s="9" t="s">
        <v>47</v>
      </c>
      <c r="D188" s="9" t="s">
        <v>105</v>
      </c>
      <c r="E188" s="9" t="s">
        <v>106</v>
      </c>
      <c r="F188" s="9" t="s">
        <v>744</v>
      </c>
      <c r="G188" s="9" t="s">
        <v>51</v>
      </c>
      <c r="H188" s="9" t="s">
        <v>550</v>
      </c>
      <c r="I188" s="11" t="s">
        <v>53</v>
      </c>
      <c r="J188" s="11" t="s">
        <v>53</v>
      </c>
      <c r="K188" s="11" t="s">
        <v>53</v>
      </c>
      <c r="L188" s="11" t="s">
        <v>53</v>
      </c>
      <c r="M188" s="11">
        <v>0</v>
      </c>
      <c r="N188" s="9" t="s">
        <v>53</v>
      </c>
      <c r="O188" s="9" t="s">
        <v>54</v>
      </c>
      <c r="P188" s="9" t="s">
        <v>53</v>
      </c>
      <c r="Q188" s="11">
        <f t="shared" si="5"/>
        <v>40701669.616049998</v>
      </c>
      <c r="R188" s="11">
        <v>0</v>
      </c>
      <c r="S188" s="11">
        <v>32391043.658249997</v>
      </c>
      <c r="T188" s="11">
        <v>0</v>
      </c>
      <c r="U188" s="9" t="s">
        <v>50</v>
      </c>
      <c r="V188" s="11">
        <v>0</v>
      </c>
      <c r="W188" s="11">
        <v>7164332.7221999997</v>
      </c>
      <c r="X188" s="9" t="s">
        <v>55</v>
      </c>
      <c r="Y188" s="11">
        <v>1146293.2356</v>
      </c>
      <c r="Z188" s="11">
        <v>0</v>
      </c>
      <c r="AA188" s="9" t="s">
        <v>50</v>
      </c>
      <c r="AB188" s="11">
        <v>0</v>
      </c>
      <c r="AC188" s="11">
        <v>0</v>
      </c>
      <c r="AD188" s="9" t="s">
        <v>50</v>
      </c>
      <c r="AE188" s="11">
        <v>0</v>
      </c>
      <c r="AF188" s="9">
        <v>0</v>
      </c>
      <c r="AG188" s="9" t="s">
        <v>50</v>
      </c>
      <c r="AH188" s="11">
        <v>0</v>
      </c>
      <c r="AI188" s="11">
        <v>0</v>
      </c>
      <c r="AJ188" s="9" t="s">
        <v>50</v>
      </c>
      <c r="AK188" s="11">
        <v>0</v>
      </c>
      <c r="AL188" s="11">
        <v>0</v>
      </c>
      <c r="AM188" s="10" t="s">
        <v>53</v>
      </c>
      <c r="AN188" s="9" t="s">
        <v>53</v>
      </c>
      <c r="AO188" s="10" t="s">
        <v>53</v>
      </c>
      <c r="AP188" s="9" t="s">
        <v>53</v>
      </c>
    </row>
    <row r="189" spans="1:42" x14ac:dyDescent="0.25">
      <c r="A189" s="9" t="s">
        <v>422</v>
      </c>
      <c r="B189" s="10" t="s">
        <v>527</v>
      </c>
      <c r="C189" s="9" t="s">
        <v>47</v>
      </c>
      <c r="D189" s="9" t="s">
        <v>109</v>
      </c>
      <c r="E189" s="9" t="s">
        <v>110</v>
      </c>
      <c r="F189" s="9" t="s">
        <v>750</v>
      </c>
      <c r="G189" s="9" t="s">
        <v>51</v>
      </c>
      <c r="H189" s="9" t="s">
        <v>552</v>
      </c>
      <c r="I189" s="11" t="s">
        <v>53</v>
      </c>
      <c r="J189" s="11" t="s">
        <v>53</v>
      </c>
      <c r="K189" s="11" t="s">
        <v>53</v>
      </c>
      <c r="L189" s="11" t="s">
        <v>53</v>
      </c>
      <c r="M189" s="11">
        <v>0</v>
      </c>
      <c r="N189" s="9" t="s">
        <v>53</v>
      </c>
      <c r="O189" s="9" t="s">
        <v>54</v>
      </c>
      <c r="P189" s="9" t="s">
        <v>53</v>
      </c>
      <c r="Q189" s="11">
        <f t="shared" si="5"/>
        <v>53835221.811349973</v>
      </c>
      <c r="R189" s="11">
        <v>0</v>
      </c>
      <c r="S189" s="11">
        <v>42934516.156649977</v>
      </c>
      <c r="T189" s="11">
        <v>0</v>
      </c>
      <c r="U189" s="9" t="s">
        <v>50</v>
      </c>
      <c r="V189" s="11">
        <v>0</v>
      </c>
      <c r="W189" s="11">
        <v>9397160.0471999981</v>
      </c>
      <c r="X189" s="9" t="s">
        <v>55</v>
      </c>
      <c r="Y189" s="11">
        <v>1503545.6075000004</v>
      </c>
      <c r="Z189" s="11">
        <v>0</v>
      </c>
      <c r="AA189" s="9" t="s">
        <v>50</v>
      </c>
      <c r="AB189" s="11">
        <v>0</v>
      </c>
      <c r="AC189" s="11">
        <v>0</v>
      </c>
      <c r="AD189" s="9" t="s">
        <v>50</v>
      </c>
      <c r="AE189" s="11">
        <v>0</v>
      </c>
      <c r="AF189" s="9">
        <v>0</v>
      </c>
      <c r="AG189" s="9" t="s">
        <v>50</v>
      </c>
      <c r="AH189" s="11">
        <v>0</v>
      </c>
      <c r="AI189" s="11">
        <v>0</v>
      </c>
      <c r="AJ189" s="9" t="s">
        <v>50</v>
      </c>
      <c r="AK189" s="11">
        <v>0</v>
      </c>
      <c r="AL189" s="11">
        <v>0</v>
      </c>
      <c r="AM189" s="10" t="s">
        <v>53</v>
      </c>
      <c r="AN189" s="9" t="s">
        <v>53</v>
      </c>
      <c r="AO189" s="10" t="s">
        <v>53</v>
      </c>
      <c r="AP189" s="9" t="s">
        <v>53</v>
      </c>
    </row>
    <row r="190" spans="1:42" x14ac:dyDescent="0.25">
      <c r="A190" s="9" t="s">
        <v>426</v>
      </c>
      <c r="B190" s="10" t="s">
        <v>527</v>
      </c>
      <c r="C190" s="9" t="s">
        <v>47</v>
      </c>
      <c r="D190" s="9" t="s">
        <v>109</v>
      </c>
      <c r="E190" s="9" t="s">
        <v>110</v>
      </c>
      <c r="F190" s="9" t="s">
        <v>750</v>
      </c>
      <c r="G190" s="9" t="s">
        <v>51</v>
      </c>
      <c r="H190" s="9" t="s">
        <v>554</v>
      </c>
      <c r="I190" s="11" t="s">
        <v>53</v>
      </c>
      <c r="J190" s="11" t="s">
        <v>53</v>
      </c>
      <c r="K190" s="11" t="s">
        <v>53</v>
      </c>
      <c r="L190" s="11" t="s">
        <v>53</v>
      </c>
      <c r="M190" s="11">
        <v>0</v>
      </c>
      <c r="N190" s="9" t="s">
        <v>53</v>
      </c>
      <c r="O190" s="9" t="s">
        <v>555</v>
      </c>
      <c r="P190" s="9" t="s">
        <v>556</v>
      </c>
      <c r="Q190" s="11">
        <f t="shared" si="5"/>
        <v>89136</v>
      </c>
      <c r="R190" s="11">
        <v>0</v>
      </c>
      <c r="S190" s="11">
        <v>17100</v>
      </c>
      <c r="T190" s="11">
        <v>62100</v>
      </c>
      <c r="U190" s="9" t="s">
        <v>55</v>
      </c>
      <c r="V190" s="11">
        <v>9936</v>
      </c>
      <c r="W190" s="11">
        <v>0</v>
      </c>
      <c r="X190" s="9" t="s">
        <v>50</v>
      </c>
      <c r="Y190" s="11">
        <v>0</v>
      </c>
      <c r="Z190" s="11">
        <v>0</v>
      </c>
      <c r="AA190" s="9" t="s">
        <v>50</v>
      </c>
      <c r="AB190" s="11">
        <v>0</v>
      </c>
      <c r="AC190" s="11">
        <v>0</v>
      </c>
      <c r="AD190" s="9" t="s">
        <v>50</v>
      </c>
      <c r="AE190" s="11">
        <v>0</v>
      </c>
      <c r="AF190" s="9">
        <v>0</v>
      </c>
      <c r="AG190" s="9" t="s">
        <v>50</v>
      </c>
      <c r="AH190" s="11">
        <v>0</v>
      </c>
      <c r="AI190" s="11">
        <v>0</v>
      </c>
      <c r="AJ190" s="9" t="s">
        <v>50</v>
      </c>
      <c r="AK190" s="11">
        <v>0</v>
      </c>
      <c r="AL190" s="11">
        <v>0</v>
      </c>
      <c r="AM190" s="10" t="s">
        <v>53</v>
      </c>
      <c r="AN190" s="9" t="s">
        <v>53</v>
      </c>
      <c r="AO190" s="10" t="s">
        <v>53</v>
      </c>
      <c r="AP190" s="9" t="s">
        <v>53</v>
      </c>
    </row>
    <row r="191" spans="1:42" x14ac:dyDescent="0.25">
      <c r="A191" s="9" t="s">
        <v>428</v>
      </c>
      <c r="B191" s="10" t="s">
        <v>527</v>
      </c>
      <c r="C191" s="9" t="s">
        <v>47</v>
      </c>
      <c r="D191" s="9" t="s">
        <v>109</v>
      </c>
      <c r="E191" s="9" t="s">
        <v>110</v>
      </c>
      <c r="F191" s="9" t="s">
        <v>750</v>
      </c>
      <c r="G191" s="9" t="s">
        <v>51</v>
      </c>
      <c r="H191" s="9" t="s">
        <v>558</v>
      </c>
      <c r="I191" s="11" t="s">
        <v>53</v>
      </c>
      <c r="J191" s="11" t="s">
        <v>53</v>
      </c>
      <c r="K191" s="11" t="s">
        <v>53</v>
      </c>
      <c r="L191" s="11" t="s">
        <v>53</v>
      </c>
      <c r="M191" s="11">
        <v>0</v>
      </c>
      <c r="N191" s="9" t="s">
        <v>53</v>
      </c>
      <c r="O191" s="9" t="s">
        <v>54</v>
      </c>
      <c r="P191" s="9" t="s">
        <v>53</v>
      </c>
      <c r="Q191" s="11">
        <f t="shared" si="5"/>
        <v>2774416.5290000006</v>
      </c>
      <c r="R191" s="11">
        <v>0</v>
      </c>
      <c r="S191" s="11">
        <v>2394358.0150000006</v>
      </c>
      <c r="T191" s="11">
        <v>0</v>
      </c>
      <c r="U191" s="9" t="s">
        <v>50</v>
      </c>
      <c r="V191" s="11">
        <v>0</v>
      </c>
      <c r="W191" s="11">
        <v>327636.65000000002</v>
      </c>
      <c r="X191" s="9" t="s">
        <v>55</v>
      </c>
      <c r="Y191" s="11">
        <v>52421.863999999994</v>
      </c>
      <c r="Z191" s="11">
        <v>0</v>
      </c>
      <c r="AA191" s="9" t="s">
        <v>50</v>
      </c>
      <c r="AB191" s="11">
        <v>0</v>
      </c>
      <c r="AC191" s="11">
        <v>0</v>
      </c>
      <c r="AD191" s="9" t="s">
        <v>50</v>
      </c>
      <c r="AE191" s="11">
        <v>0</v>
      </c>
      <c r="AF191" s="9">
        <v>0</v>
      </c>
      <c r="AG191" s="9" t="s">
        <v>50</v>
      </c>
      <c r="AH191" s="11">
        <v>0</v>
      </c>
      <c r="AI191" s="11">
        <v>0</v>
      </c>
      <c r="AJ191" s="9" t="s">
        <v>50</v>
      </c>
      <c r="AK191" s="11">
        <v>0</v>
      </c>
      <c r="AL191" s="11">
        <v>0</v>
      </c>
      <c r="AM191" s="10" t="s">
        <v>53</v>
      </c>
      <c r="AN191" s="9" t="s">
        <v>53</v>
      </c>
      <c r="AO191" s="10" t="s">
        <v>53</v>
      </c>
      <c r="AP191" s="9" t="s">
        <v>53</v>
      </c>
    </row>
    <row r="192" spans="1:42" x14ac:dyDescent="0.25">
      <c r="A192" s="9" t="s">
        <v>432</v>
      </c>
      <c r="B192" s="10" t="s">
        <v>527</v>
      </c>
      <c r="C192" s="9" t="s">
        <v>47</v>
      </c>
      <c r="D192" s="9" t="s">
        <v>117</v>
      </c>
      <c r="E192" s="9" t="s">
        <v>118</v>
      </c>
      <c r="F192" s="9" t="s">
        <v>715</v>
      </c>
      <c r="G192" s="9" t="s">
        <v>51</v>
      </c>
      <c r="H192" s="9" t="s">
        <v>560</v>
      </c>
      <c r="I192" s="11" t="s">
        <v>53</v>
      </c>
      <c r="J192" s="11" t="s">
        <v>53</v>
      </c>
      <c r="K192" s="11" t="s">
        <v>53</v>
      </c>
      <c r="L192" s="11" t="s">
        <v>53</v>
      </c>
      <c r="M192" s="11">
        <v>0</v>
      </c>
      <c r="N192" s="9" t="s">
        <v>53</v>
      </c>
      <c r="O192" s="9" t="s">
        <v>54</v>
      </c>
      <c r="P192" s="9" t="s">
        <v>53</v>
      </c>
      <c r="Q192" s="11">
        <f t="shared" si="5"/>
        <v>2121217.9262000001</v>
      </c>
      <c r="R192" s="11">
        <v>0</v>
      </c>
      <c r="S192" s="11">
        <v>1445358.47</v>
      </c>
      <c r="T192" s="11">
        <v>0</v>
      </c>
      <c r="U192" s="9" t="s">
        <v>50</v>
      </c>
      <c r="V192" s="11">
        <v>0</v>
      </c>
      <c r="W192" s="11">
        <v>582637.46219999995</v>
      </c>
      <c r="X192" s="9" t="s">
        <v>50</v>
      </c>
      <c r="Y192" s="11">
        <v>93221.993999999992</v>
      </c>
      <c r="Z192" s="11">
        <v>0</v>
      </c>
      <c r="AA192" s="9" t="s">
        <v>50</v>
      </c>
      <c r="AB192" s="11">
        <v>0</v>
      </c>
      <c r="AC192" s="11">
        <v>0</v>
      </c>
      <c r="AD192" s="9" t="s">
        <v>50</v>
      </c>
      <c r="AE192" s="11">
        <v>0</v>
      </c>
      <c r="AF192" s="9">
        <v>0</v>
      </c>
      <c r="AG192" s="9" t="s">
        <v>50</v>
      </c>
      <c r="AH192" s="11">
        <v>0</v>
      </c>
      <c r="AI192" s="11">
        <v>0</v>
      </c>
      <c r="AJ192" s="9" t="s">
        <v>50</v>
      </c>
      <c r="AK192" s="11">
        <v>0</v>
      </c>
      <c r="AL192" s="11">
        <v>0</v>
      </c>
      <c r="AM192" s="10" t="s">
        <v>53</v>
      </c>
      <c r="AN192" s="9" t="s">
        <v>53</v>
      </c>
      <c r="AO192" s="10" t="s">
        <v>53</v>
      </c>
      <c r="AP192" s="9" t="s">
        <v>53</v>
      </c>
    </row>
    <row r="193" spans="1:42" x14ac:dyDescent="0.25">
      <c r="A193" s="9" t="s">
        <v>434</v>
      </c>
      <c r="B193" s="10" t="s">
        <v>527</v>
      </c>
      <c r="C193" s="9" t="s">
        <v>47</v>
      </c>
      <c r="D193" s="9" t="s">
        <v>117</v>
      </c>
      <c r="E193" s="9" t="s">
        <v>118</v>
      </c>
      <c r="F193" s="9" t="s">
        <v>715</v>
      </c>
      <c r="G193" s="9" t="s">
        <v>51</v>
      </c>
      <c r="H193" s="9" t="s">
        <v>562</v>
      </c>
      <c r="I193" s="11" t="s">
        <v>53</v>
      </c>
      <c r="J193" s="11" t="s">
        <v>53</v>
      </c>
      <c r="K193" s="11" t="s">
        <v>53</v>
      </c>
      <c r="L193" s="11" t="s">
        <v>53</v>
      </c>
      <c r="M193" s="11">
        <v>0</v>
      </c>
      <c r="N193" s="9" t="s">
        <v>53</v>
      </c>
      <c r="O193" s="9" t="s">
        <v>563</v>
      </c>
      <c r="P193" s="9" t="s">
        <v>564</v>
      </c>
      <c r="Q193" s="11">
        <f t="shared" si="5"/>
        <v>538509.5</v>
      </c>
      <c r="R193" s="11">
        <v>0</v>
      </c>
      <c r="S193" s="11">
        <v>538509.5</v>
      </c>
      <c r="T193" s="11">
        <v>0</v>
      </c>
      <c r="U193" s="9" t="s">
        <v>50</v>
      </c>
      <c r="V193" s="11">
        <v>0</v>
      </c>
      <c r="W193" s="11">
        <v>0</v>
      </c>
      <c r="X193" s="9" t="s">
        <v>50</v>
      </c>
      <c r="Y193" s="11">
        <v>0</v>
      </c>
      <c r="Z193" s="11">
        <v>0</v>
      </c>
      <c r="AA193" s="9" t="s">
        <v>50</v>
      </c>
      <c r="AB193" s="11">
        <v>0</v>
      </c>
      <c r="AC193" s="11">
        <v>0</v>
      </c>
      <c r="AD193" s="9" t="s">
        <v>50</v>
      </c>
      <c r="AE193" s="11">
        <v>0</v>
      </c>
      <c r="AF193" s="9">
        <v>0</v>
      </c>
      <c r="AG193" s="9" t="s">
        <v>50</v>
      </c>
      <c r="AH193" s="11">
        <v>0</v>
      </c>
      <c r="AI193" s="11">
        <v>0</v>
      </c>
      <c r="AJ193" s="9" t="s">
        <v>50</v>
      </c>
      <c r="AK193" s="11">
        <v>0</v>
      </c>
      <c r="AL193" s="11">
        <v>0</v>
      </c>
      <c r="AM193" s="10" t="s">
        <v>53</v>
      </c>
      <c r="AN193" s="9" t="s">
        <v>53</v>
      </c>
      <c r="AO193" s="10" t="s">
        <v>53</v>
      </c>
      <c r="AP193" s="9" t="s">
        <v>53</v>
      </c>
    </row>
    <row r="194" spans="1:42" x14ac:dyDescent="0.25">
      <c r="A194" s="9" t="s">
        <v>1235</v>
      </c>
      <c r="B194" s="10" t="s">
        <v>527</v>
      </c>
      <c r="C194" s="9" t="s">
        <v>47</v>
      </c>
      <c r="D194" s="9" t="s">
        <v>117</v>
      </c>
      <c r="E194" s="9" t="s">
        <v>118</v>
      </c>
      <c r="F194" s="9" t="s">
        <v>715</v>
      </c>
      <c r="G194" s="9" t="s">
        <v>51</v>
      </c>
      <c r="H194" s="9" t="s">
        <v>566</v>
      </c>
      <c r="I194" s="11" t="s">
        <v>53</v>
      </c>
      <c r="J194" s="11" t="s">
        <v>53</v>
      </c>
      <c r="K194" s="11" t="s">
        <v>53</v>
      </c>
      <c r="L194" s="11" t="s">
        <v>53</v>
      </c>
      <c r="M194" s="11">
        <v>0</v>
      </c>
      <c r="N194" s="9" t="s">
        <v>53</v>
      </c>
      <c r="O194" s="9" t="s">
        <v>54</v>
      </c>
      <c r="P194" s="9" t="s">
        <v>53</v>
      </c>
      <c r="Q194" s="11">
        <f t="shared" si="5"/>
        <v>42320296.827600002</v>
      </c>
      <c r="R194" s="11">
        <v>0</v>
      </c>
      <c r="S194" s="11">
        <v>33019231.064400002</v>
      </c>
      <c r="T194" s="11">
        <v>0</v>
      </c>
      <c r="U194" s="9" t="s">
        <v>50</v>
      </c>
      <c r="V194" s="11">
        <v>0</v>
      </c>
      <c r="W194" s="11">
        <v>8018160.1406999985</v>
      </c>
      <c r="X194" s="9" t="s">
        <v>50</v>
      </c>
      <c r="Y194" s="11">
        <v>1282905.6225000001</v>
      </c>
      <c r="Z194" s="11">
        <v>0</v>
      </c>
      <c r="AA194" s="9" t="s">
        <v>50</v>
      </c>
      <c r="AB194" s="11">
        <v>0</v>
      </c>
      <c r="AC194" s="11">
        <v>0</v>
      </c>
      <c r="AD194" s="9" t="s">
        <v>50</v>
      </c>
      <c r="AE194" s="11">
        <v>0</v>
      </c>
      <c r="AF194" s="9">
        <v>0</v>
      </c>
      <c r="AG194" s="9" t="s">
        <v>50</v>
      </c>
      <c r="AH194" s="11">
        <v>0</v>
      </c>
      <c r="AI194" s="11">
        <v>0</v>
      </c>
      <c r="AJ194" s="9" t="s">
        <v>50</v>
      </c>
      <c r="AK194" s="11">
        <v>0</v>
      </c>
      <c r="AL194" s="11">
        <v>0</v>
      </c>
      <c r="AM194" s="10" t="s">
        <v>53</v>
      </c>
      <c r="AN194" s="9" t="s">
        <v>53</v>
      </c>
      <c r="AO194" s="10" t="s">
        <v>53</v>
      </c>
      <c r="AP194" s="9" t="s">
        <v>53</v>
      </c>
    </row>
    <row r="195" spans="1:42" x14ac:dyDescent="0.25">
      <c r="A195" s="9" t="s">
        <v>1236</v>
      </c>
      <c r="B195" s="10" t="s">
        <v>527</v>
      </c>
      <c r="C195" s="9" t="s">
        <v>47</v>
      </c>
      <c r="D195" s="9" t="s">
        <v>403</v>
      </c>
      <c r="E195" s="9" t="s">
        <v>404</v>
      </c>
      <c r="F195" s="9" t="s">
        <v>752</v>
      </c>
      <c r="G195" s="9" t="s">
        <v>51</v>
      </c>
      <c r="H195" s="9" t="s">
        <v>568</v>
      </c>
      <c r="I195" s="11" t="s">
        <v>53</v>
      </c>
      <c r="J195" s="11" t="s">
        <v>53</v>
      </c>
      <c r="K195" s="11" t="s">
        <v>53</v>
      </c>
      <c r="L195" s="11" t="s">
        <v>53</v>
      </c>
      <c r="M195" s="11">
        <v>0</v>
      </c>
      <c r="N195" s="9" t="s">
        <v>53</v>
      </c>
      <c r="O195" s="9" t="s">
        <v>54</v>
      </c>
      <c r="P195" s="9" t="s">
        <v>53</v>
      </c>
      <c r="Q195" s="11">
        <f t="shared" si="5"/>
        <v>1761332.0507999999</v>
      </c>
      <c r="R195" s="11">
        <v>0</v>
      </c>
      <c r="S195" s="11">
        <v>1420067.15</v>
      </c>
      <c r="T195" s="11">
        <v>0</v>
      </c>
      <c r="U195" s="9" t="s">
        <v>50</v>
      </c>
      <c r="V195" s="11">
        <v>0</v>
      </c>
      <c r="W195" s="11">
        <v>294193.88</v>
      </c>
      <c r="X195" s="9" t="s">
        <v>55</v>
      </c>
      <c r="Y195" s="11">
        <v>47071.020799999998</v>
      </c>
      <c r="Z195" s="11">
        <v>0</v>
      </c>
      <c r="AA195" s="9" t="s">
        <v>50</v>
      </c>
      <c r="AB195" s="11">
        <v>0</v>
      </c>
      <c r="AC195" s="11">
        <v>0</v>
      </c>
      <c r="AD195" s="9" t="s">
        <v>50</v>
      </c>
      <c r="AE195" s="11">
        <v>0</v>
      </c>
      <c r="AF195" s="9">
        <v>0</v>
      </c>
      <c r="AG195" s="9" t="s">
        <v>50</v>
      </c>
      <c r="AH195" s="11">
        <v>0</v>
      </c>
      <c r="AI195" s="11">
        <v>0</v>
      </c>
      <c r="AJ195" s="9" t="s">
        <v>50</v>
      </c>
      <c r="AK195" s="11">
        <v>0</v>
      </c>
      <c r="AL195" s="11">
        <v>0</v>
      </c>
      <c r="AM195" s="10" t="s">
        <v>53</v>
      </c>
      <c r="AN195" s="9" t="s">
        <v>53</v>
      </c>
      <c r="AO195" s="10" t="s">
        <v>53</v>
      </c>
      <c r="AP195" s="9" t="s">
        <v>53</v>
      </c>
    </row>
    <row r="196" spans="1:42" x14ac:dyDescent="0.25">
      <c r="A196" s="9" t="s">
        <v>1237</v>
      </c>
      <c r="B196" s="10" t="s">
        <v>527</v>
      </c>
      <c r="C196" s="9" t="s">
        <v>47</v>
      </c>
      <c r="D196" s="9" t="s">
        <v>403</v>
      </c>
      <c r="E196" s="9" t="s">
        <v>404</v>
      </c>
      <c r="F196" s="9" t="s">
        <v>752</v>
      </c>
      <c r="G196" s="9" t="s">
        <v>51</v>
      </c>
      <c r="H196" s="9" t="s">
        <v>570</v>
      </c>
      <c r="I196" s="11" t="s">
        <v>53</v>
      </c>
      <c r="J196" s="11" t="s">
        <v>53</v>
      </c>
      <c r="K196" s="11" t="s">
        <v>53</v>
      </c>
      <c r="L196" s="11" t="s">
        <v>53</v>
      </c>
      <c r="M196" s="11">
        <v>0</v>
      </c>
      <c r="N196" s="9" t="s">
        <v>53</v>
      </c>
      <c r="O196" s="9" t="s">
        <v>571</v>
      </c>
      <c r="P196" s="9" t="s">
        <v>572</v>
      </c>
      <c r="Q196" s="11">
        <f t="shared" si="5"/>
        <v>1005528.6194000001</v>
      </c>
      <c r="R196" s="11">
        <v>0</v>
      </c>
      <c r="S196" s="11">
        <v>923161.84500000009</v>
      </c>
      <c r="T196" s="11">
        <v>71005.84</v>
      </c>
      <c r="U196" s="9" t="s">
        <v>55</v>
      </c>
      <c r="V196" s="11">
        <v>11360.9344</v>
      </c>
      <c r="W196" s="11">
        <v>0</v>
      </c>
      <c r="X196" s="9" t="s">
        <v>50</v>
      </c>
      <c r="Y196" s="11">
        <v>0</v>
      </c>
      <c r="Z196" s="11">
        <v>0</v>
      </c>
      <c r="AA196" s="9" t="s">
        <v>50</v>
      </c>
      <c r="AB196" s="11">
        <v>0</v>
      </c>
      <c r="AC196" s="11">
        <v>0</v>
      </c>
      <c r="AD196" s="9" t="s">
        <v>50</v>
      </c>
      <c r="AE196" s="11">
        <v>0</v>
      </c>
      <c r="AF196" s="9">
        <v>0</v>
      </c>
      <c r="AG196" s="9" t="s">
        <v>50</v>
      </c>
      <c r="AH196" s="11">
        <v>0</v>
      </c>
      <c r="AI196" s="11">
        <v>0</v>
      </c>
      <c r="AJ196" s="9" t="s">
        <v>50</v>
      </c>
      <c r="AK196" s="11">
        <v>0</v>
      </c>
      <c r="AL196" s="11">
        <v>0</v>
      </c>
      <c r="AM196" s="10" t="s">
        <v>53</v>
      </c>
      <c r="AN196" s="9" t="s">
        <v>53</v>
      </c>
      <c r="AO196" s="10" t="s">
        <v>53</v>
      </c>
      <c r="AP196" s="9" t="s">
        <v>53</v>
      </c>
    </row>
    <row r="197" spans="1:42" x14ac:dyDescent="0.25">
      <c r="A197" s="9" t="s">
        <v>1238</v>
      </c>
      <c r="B197" s="10" t="s">
        <v>527</v>
      </c>
      <c r="C197" s="9" t="s">
        <v>47</v>
      </c>
      <c r="D197" s="9" t="s">
        <v>403</v>
      </c>
      <c r="E197" s="9" t="s">
        <v>404</v>
      </c>
      <c r="F197" s="9" t="s">
        <v>752</v>
      </c>
      <c r="G197" s="9" t="s">
        <v>51</v>
      </c>
      <c r="H197" s="9" t="s">
        <v>574</v>
      </c>
      <c r="I197" s="11" t="s">
        <v>53</v>
      </c>
      <c r="J197" s="11" t="s">
        <v>53</v>
      </c>
      <c r="K197" s="11" t="s">
        <v>53</v>
      </c>
      <c r="L197" s="11" t="s">
        <v>53</v>
      </c>
      <c r="M197" s="11">
        <v>0</v>
      </c>
      <c r="N197" s="9" t="s">
        <v>53</v>
      </c>
      <c r="O197" s="9" t="s">
        <v>54</v>
      </c>
      <c r="P197" s="9" t="s">
        <v>53</v>
      </c>
      <c r="Q197" s="11">
        <f t="shared" si="5"/>
        <v>17005123.191199999</v>
      </c>
      <c r="R197" s="11">
        <v>0</v>
      </c>
      <c r="S197" s="11">
        <v>10680957.274</v>
      </c>
      <c r="T197" s="11">
        <v>0</v>
      </c>
      <c r="U197" s="9" t="s">
        <v>50</v>
      </c>
      <c r="V197" s="11">
        <v>0</v>
      </c>
      <c r="W197" s="11">
        <v>5451867.1699999999</v>
      </c>
      <c r="X197" s="9" t="s">
        <v>50</v>
      </c>
      <c r="Y197" s="11">
        <v>872298.74719999987</v>
      </c>
      <c r="Z197" s="11">
        <v>0</v>
      </c>
      <c r="AA197" s="9" t="s">
        <v>50</v>
      </c>
      <c r="AB197" s="11">
        <v>0</v>
      </c>
      <c r="AC197" s="11">
        <v>0</v>
      </c>
      <c r="AD197" s="9" t="s">
        <v>50</v>
      </c>
      <c r="AE197" s="11">
        <v>0</v>
      </c>
      <c r="AF197" s="9">
        <v>0</v>
      </c>
      <c r="AG197" s="9" t="s">
        <v>50</v>
      </c>
      <c r="AH197" s="11">
        <v>0</v>
      </c>
      <c r="AI197" s="11">
        <v>0</v>
      </c>
      <c r="AJ197" s="9" t="s">
        <v>50</v>
      </c>
      <c r="AK197" s="11">
        <v>0</v>
      </c>
      <c r="AL197" s="11">
        <v>0</v>
      </c>
      <c r="AM197" s="10" t="s">
        <v>53</v>
      </c>
      <c r="AN197" s="9" t="s">
        <v>53</v>
      </c>
      <c r="AO197" s="10" t="s">
        <v>53</v>
      </c>
      <c r="AP197" s="9" t="s">
        <v>53</v>
      </c>
    </row>
    <row r="198" spans="1:42" x14ac:dyDescent="0.25">
      <c r="A198" s="9" t="s">
        <v>1239</v>
      </c>
      <c r="B198" s="10" t="s">
        <v>527</v>
      </c>
      <c r="C198" s="9" t="s">
        <v>47</v>
      </c>
      <c r="D198" s="9" t="s">
        <v>403</v>
      </c>
      <c r="E198" s="9" t="s">
        <v>404</v>
      </c>
      <c r="F198" s="9" t="s">
        <v>752</v>
      </c>
      <c r="G198" s="9" t="s">
        <v>57</v>
      </c>
      <c r="H198" s="9" t="s">
        <v>53</v>
      </c>
      <c r="I198" s="11" t="s">
        <v>576</v>
      </c>
      <c r="J198" s="11" t="s">
        <v>53</v>
      </c>
      <c r="K198" s="11" t="s">
        <v>577</v>
      </c>
      <c r="L198" s="11" t="s">
        <v>527</v>
      </c>
      <c r="M198" s="11">
        <v>491365.6</v>
      </c>
      <c r="N198" s="9" t="s">
        <v>61</v>
      </c>
      <c r="O198" s="9" t="s">
        <v>578</v>
      </c>
      <c r="P198" s="9" t="s">
        <v>579</v>
      </c>
      <c r="Q198" s="11">
        <f t="shared" si="5"/>
        <v>-245682.8</v>
      </c>
      <c r="R198" s="11">
        <v>0</v>
      </c>
      <c r="S198" s="11">
        <v>-245682.8</v>
      </c>
      <c r="T198" s="11">
        <v>0</v>
      </c>
      <c r="U198" s="9" t="s">
        <v>50</v>
      </c>
      <c r="V198" s="11">
        <v>0</v>
      </c>
      <c r="W198" s="11">
        <v>0</v>
      </c>
      <c r="X198" s="9" t="s">
        <v>50</v>
      </c>
      <c r="Y198" s="11">
        <v>0</v>
      </c>
      <c r="Z198" s="11">
        <v>0</v>
      </c>
      <c r="AA198" s="9" t="s">
        <v>50</v>
      </c>
      <c r="AB198" s="11">
        <v>0</v>
      </c>
      <c r="AC198" s="11">
        <v>0</v>
      </c>
      <c r="AD198" s="9" t="s">
        <v>50</v>
      </c>
      <c r="AE198" s="11">
        <v>0</v>
      </c>
      <c r="AF198" s="9">
        <v>0</v>
      </c>
      <c r="AG198" s="9" t="s">
        <v>50</v>
      </c>
      <c r="AH198" s="11">
        <v>0</v>
      </c>
      <c r="AI198" s="11">
        <v>0</v>
      </c>
      <c r="AJ198" s="9" t="s">
        <v>50</v>
      </c>
      <c r="AK198" s="11">
        <v>0</v>
      </c>
      <c r="AL198" s="11">
        <v>0</v>
      </c>
      <c r="AM198" s="10" t="s">
        <v>53</v>
      </c>
      <c r="AN198" s="9" t="s">
        <v>53</v>
      </c>
      <c r="AO198" s="10" t="s">
        <v>53</v>
      </c>
      <c r="AP198" s="9" t="s">
        <v>53</v>
      </c>
    </row>
    <row r="199" spans="1:42" x14ac:dyDescent="0.25">
      <c r="A199" s="9" t="s">
        <v>1240</v>
      </c>
      <c r="B199" s="10" t="s">
        <v>527</v>
      </c>
      <c r="C199" s="9" t="s">
        <v>47</v>
      </c>
      <c r="D199" s="9" t="s">
        <v>505</v>
      </c>
      <c r="E199" s="9" t="s">
        <v>506</v>
      </c>
      <c r="F199" s="9" t="s">
        <v>757</v>
      </c>
      <c r="G199" s="9" t="s">
        <v>51</v>
      </c>
      <c r="H199" s="9" t="s">
        <v>581</v>
      </c>
      <c r="I199" s="11" t="s">
        <v>53</v>
      </c>
      <c r="J199" s="11" t="s">
        <v>53</v>
      </c>
      <c r="K199" s="11" t="s">
        <v>53</v>
      </c>
      <c r="L199" s="11" t="s">
        <v>53</v>
      </c>
      <c r="M199" s="11">
        <v>0</v>
      </c>
      <c r="N199" s="9" t="s">
        <v>53</v>
      </c>
      <c r="O199" s="9" t="s">
        <v>54</v>
      </c>
      <c r="P199" s="9" t="s">
        <v>53</v>
      </c>
      <c r="Q199" s="11">
        <f t="shared" si="5"/>
        <v>26126024.535550002</v>
      </c>
      <c r="R199" s="11">
        <v>0</v>
      </c>
      <c r="S199" s="11">
        <v>21623555.040350005</v>
      </c>
      <c r="T199" s="11">
        <v>0</v>
      </c>
      <c r="U199" s="9" t="s">
        <v>50</v>
      </c>
      <c r="V199" s="11">
        <v>0</v>
      </c>
      <c r="W199" s="11">
        <v>3881439.2199999997</v>
      </c>
      <c r="X199" s="9" t="s">
        <v>50</v>
      </c>
      <c r="Y199" s="11">
        <v>621030.27519999992</v>
      </c>
      <c r="Z199" s="11">
        <v>0</v>
      </c>
      <c r="AA199" s="9" t="s">
        <v>50</v>
      </c>
      <c r="AB199" s="11">
        <v>0</v>
      </c>
      <c r="AC199" s="11">
        <v>0</v>
      </c>
      <c r="AD199" s="9" t="s">
        <v>50</v>
      </c>
      <c r="AE199" s="11">
        <v>0</v>
      </c>
      <c r="AF199" s="9">
        <v>0</v>
      </c>
      <c r="AG199" s="9" t="s">
        <v>50</v>
      </c>
      <c r="AH199" s="11">
        <v>0</v>
      </c>
      <c r="AI199" s="11">
        <v>0</v>
      </c>
      <c r="AJ199" s="9" t="s">
        <v>50</v>
      </c>
      <c r="AK199" s="11">
        <v>0</v>
      </c>
      <c r="AL199" s="11">
        <v>0</v>
      </c>
      <c r="AM199" s="10" t="s">
        <v>53</v>
      </c>
      <c r="AN199" s="9" t="s">
        <v>53</v>
      </c>
      <c r="AO199" s="10" t="s">
        <v>53</v>
      </c>
      <c r="AP199" s="9" t="s">
        <v>53</v>
      </c>
    </row>
    <row r="200" spans="1:42" x14ac:dyDescent="0.25">
      <c r="A200" s="9" t="s">
        <v>1241</v>
      </c>
      <c r="B200" s="10" t="s">
        <v>527</v>
      </c>
      <c r="C200" s="9" t="s">
        <v>47</v>
      </c>
      <c r="D200" s="9" t="s">
        <v>704</v>
      </c>
      <c r="E200" s="9" t="s">
        <v>130</v>
      </c>
      <c r="F200" s="9" t="s">
        <v>779</v>
      </c>
      <c r="G200" s="9" t="s">
        <v>51</v>
      </c>
      <c r="H200" s="9" t="s">
        <v>593</v>
      </c>
      <c r="I200" s="11" t="s">
        <v>53</v>
      </c>
      <c r="J200" s="11" t="s">
        <v>53</v>
      </c>
      <c r="K200" s="11" t="s">
        <v>53</v>
      </c>
      <c r="L200" s="11" t="s">
        <v>53</v>
      </c>
      <c r="M200" s="11">
        <v>0</v>
      </c>
      <c r="N200" s="9" t="s">
        <v>53</v>
      </c>
      <c r="O200" s="9" t="s">
        <v>54</v>
      </c>
      <c r="P200" s="9" t="s">
        <v>53</v>
      </c>
      <c r="Q200" s="11">
        <f t="shared" si="5"/>
        <v>40812317.571850024</v>
      </c>
      <c r="R200" s="11">
        <v>0</v>
      </c>
      <c r="S200" s="11">
        <v>38335648.354650021</v>
      </c>
      <c r="T200" s="11">
        <v>0</v>
      </c>
      <c r="U200" s="9" t="s">
        <v>50</v>
      </c>
      <c r="V200" s="11">
        <v>0</v>
      </c>
      <c r="W200" s="11">
        <v>2135059.67</v>
      </c>
      <c r="X200" s="9" t="s">
        <v>50</v>
      </c>
      <c r="Y200" s="11">
        <v>341609.54719999991</v>
      </c>
      <c r="Z200" s="11">
        <v>0</v>
      </c>
      <c r="AA200" s="9" t="s">
        <v>50</v>
      </c>
      <c r="AB200" s="11">
        <v>0</v>
      </c>
      <c r="AC200" s="11">
        <v>0</v>
      </c>
      <c r="AD200" s="9" t="s">
        <v>50</v>
      </c>
      <c r="AE200" s="11">
        <v>0</v>
      </c>
      <c r="AF200" s="9">
        <v>0</v>
      </c>
      <c r="AG200" s="9" t="s">
        <v>50</v>
      </c>
      <c r="AH200" s="11">
        <v>0</v>
      </c>
      <c r="AI200" s="11">
        <v>0</v>
      </c>
      <c r="AJ200" s="9" t="s">
        <v>50</v>
      </c>
      <c r="AK200" s="11">
        <v>0</v>
      </c>
      <c r="AL200" s="11">
        <v>0</v>
      </c>
      <c r="AM200" s="10" t="s">
        <v>53</v>
      </c>
      <c r="AN200" s="9" t="s">
        <v>53</v>
      </c>
      <c r="AO200" s="10" t="s">
        <v>53</v>
      </c>
      <c r="AP200" s="9" t="s">
        <v>53</v>
      </c>
    </row>
    <row r="201" spans="1:42" x14ac:dyDescent="0.25">
      <c r="A201" s="9" t="s">
        <v>1242</v>
      </c>
      <c r="B201" s="10" t="s">
        <v>527</v>
      </c>
      <c r="C201" s="9" t="s">
        <v>47</v>
      </c>
      <c r="D201" s="9" t="s">
        <v>583</v>
      </c>
      <c r="E201" s="9" t="s">
        <v>584</v>
      </c>
      <c r="F201" s="9" t="s">
        <v>759</v>
      </c>
      <c r="G201" s="9" t="s">
        <v>51</v>
      </c>
      <c r="H201" s="9" t="s">
        <v>585</v>
      </c>
      <c r="I201" s="11" t="s">
        <v>53</v>
      </c>
      <c r="J201" s="11" t="s">
        <v>53</v>
      </c>
      <c r="K201" s="11" t="s">
        <v>53</v>
      </c>
      <c r="L201" s="11" t="s">
        <v>53</v>
      </c>
      <c r="M201" s="11">
        <v>0</v>
      </c>
      <c r="N201" s="9" t="s">
        <v>53</v>
      </c>
      <c r="O201" s="9" t="s">
        <v>586</v>
      </c>
      <c r="P201" s="9" t="s">
        <v>587</v>
      </c>
      <c r="Q201" s="11">
        <f t="shared" si="5"/>
        <v>22165.8832</v>
      </c>
      <c r="R201" s="11">
        <v>0</v>
      </c>
      <c r="S201" s="11">
        <v>0</v>
      </c>
      <c r="T201" s="11">
        <v>0</v>
      </c>
      <c r="U201" s="9" t="s">
        <v>50</v>
      </c>
      <c r="V201" s="11">
        <v>0</v>
      </c>
      <c r="W201" s="11">
        <v>19108.52</v>
      </c>
      <c r="X201" s="9" t="s">
        <v>55</v>
      </c>
      <c r="Y201" s="11">
        <v>3057.3631999999998</v>
      </c>
      <c r="Z201" s="11">
        <v>0</v>
      </c>
      <c r="AA201" s="9" t="s">
        <v>50</v>
      </c>
      <c r="AB201" s="11">
        <v>0</v>
      </c>
      <c r="AC201" s="11">
        <v>0</v>
      </c>
      <c r="AD201" s="9" t="s">
        <v>50</v>
      </c>
      <c r="AE201" s="11">
        <v>0</v>
      </c>
      <c r="AF201" s="9">
        <v>0</v>
      </c>
      <c r="AG201" s="9" t="s">
        <v>50</v>
      </c>
      <c r="AH201" s="11">
        <v>0</v>
      </c>
      <c r="AI201" s="11">
        <v>0</v>
      </c>
      <c r="AJ201" s="9" t="s">
        <v>50</v>
      </c>
      <c r="AK201" s="11">
        <v>0</v>
      </c>
      <c r="AL201" s="11">
        <v>0</v>
      </c>
      <c r="AM201" s="10" t="s">
        <v>53</v>
      </c>
      <c r="AN201" s="9" t="s">
        <v>53</v>
      </c>
      <c r="AO201" s="10" t="s">
        <v>53</v>
      </c>
      <c r="AP201" s="9" t="s">
        <v>53</v>
      </c>
    </row>
    <row r="202" spans="1:42" x14ac:dyDescent="0.25">
      <c r="A202" s="9" t="s">
        <v>1243</v>
      </c>
      <c r="B202" s="10" t="s">
        <v>527</v>
      </c>
      <c r="C202" s="9" t="s">
        <v>47</v>
      </c>
      <c r="D202" s="9" t="s">
        <v>121</v>
      </c>
      <c r="E202" s="9" t="s">
        <v>122</v>
      </c>
      <c r="F202" s="9" t="s">
        <v>765</v>
      </c>
      <c r="G202" s="9" t="s">
        <v>51</v>
      </c>
      <c r="H202" s="9" t="s">
        <v>589</v>
      </c>
      <c r="I202" s="11" t="s">
        <v>53</v>
      </c>
      <c r="J202" s="11" t="s">
        <v>53</v>
      </c>
      <c r="K202" s="11" t="s">
        <v>53</v>
      </c>
      <c r="L202" s="11" t="s">
        <v>53</v>
      </c>
      <c r="M202" s="11">
        <v>0</v>
      </c>
      <c r="N202" s="9" t="s">
        <v>53</v>
      </c>
      <c r="O202" s="9" t="s">
        <v>54</v>
      </c>
      <c r="P202" s="9" t="s">
        <v>53</v>
      </c>
      <c r="Q202" s="11">
        <f t="shared" si="5"/>
        <v>332485.44099999999</v>
      </c>
      <c r="R202" s="11">
        <v>0</v>
      </c>
      <c r="S202" s="11">
        <v>285009.71500000003</v>
      </c>
      <c r="T202" s="11">
        <v>0</v>
      </c>
      <c r="U202" s="9" t="s">
        <v>50</v>
      </c>
      <c r="V202" s="11">
        <v>0</v>
      </c>
      <c r="W202" s="11">
        <v>40927.35</v>
      </c>
      <c r="X202" s="9" t="s">
        <v>50</v>
      </c>
      <c r="Y202" s="11">
        <v>6548.3760000000002</v>
      </c>
      <c r="Z202" s="11">
        <v>0</v>
      </c>
      <c r="AA202" s="9" t="s">
        <v>50</v>
      </c>
      <c r="AB202" s="11">
        <v>0</v>
      </c>
      <c r="AC202" s="11">
        <v>0</v>
      </c>
      <c r="AD202" s="9" t="s">
        <v>50</v>
      </c>
      <c r="AE202" s="11">
        <v>0</v>
      </c>
      <c r="AF202" s="9">
        <v>0</v>
      </c>
      <c r="AG202" s="9" t="s">
        <v>50</v>
      </c>
      <c r="AH202" s="11">
        <v>0</v>
      </c>
      <c r="AI202" s="11">
        <v>0</v>
      </c>
      <c r="AJ202" s="9" t="s">
        <v>50</v>
      </c>
      <c r="AK202" s="11">
        <v>0</v>
      </c>
      <c r="AL202" s="11">
        <v>0</v>
      </c>
      <c r="AM202" s="10" t="s">
        <v>53</v>
      </c>
      <c r="AN202" s="9" t="s">
        <v>53</v>
      </c>
      <c r="AO202" s="10" t="s">
        <v>53</v>
      </c>
      <c r="AP202" s="9" t="s">
        <v>53</v>
      </c>
    </row>
    <row r="203" spans="1:42" x14ac:dyDescent="0.25">
      <c r="A203" s="9" t="s">
        <v>1244</v>
      </c>
      <c r="B203" s="10" t="s">
        <v>527</v>
      </c>
      <c r="C203" s="9" t="s">
        <v>47</v>
      </c>
      <c r="D203" s="9" t="s">
        <v>125</v>
      </c>
      <c r="E203" s="9" t="s">
        <v>126</v>
      </c>
      <c r="F203" s="9" t="s">
        <v>772</v>
      </c>
      <c r="G203" s="9" t="s">
        <v>51</v>
      </c>
      <c r="H203" s="9" t="s">
        <v>591</v>
      </c>
      <c r="I203" s="11" t="s">
        <v>53</v>
      </c>
      <c r="J203" s="11" t="s">
        <v>53</v>
      </c>
      <c r="K203" s="11" t="s">
        <v>53</v>
      </c>
      <c r="L203" s="11" t="s">
        <v>53</v>
      </c>
      <c r="M203" s="11">
        <v>0</v>
      </c>
      <c r="N203" s="9" t="s">
        <v>53</v>
      </c>
      <c r="O203" s="9" t="s">
        <v>54</v>
      </c>
      <c r="P203" s="9" t="s">
        <v>53</v>
      </c>
      <c r="Q203" s="11">
        <f t="shared" si="5"/>
        <v>22682410.658799998</v>
      </c>
      <c r="R203" s="11">
        <v>0</v>
      </c>
      <c r="S203" s="11">
        <v>17845691.27</v>
      </c>
      <c r="T203" s="11">
        <v>0</v>
      </c>
      <c r="U203" s="9" t="s">
        <v>50</v>
      </c>
      <c r="V203" s="11">
        <v>0</v>
      </c>
      <c r="W203" s="11">
        <v>4169585.6799999997</v>
      </c>
      <c r="X203" s="9" t="s">
        <v>50</v>
      </c>
      <c r="Y203" s="11">
        <v>667133.70879999991</v>
      </c>
      <c r="Z203" s="11">
        <v>0</v>
      </c>
      <c r="AA203" s="9" t="s">
        <v>50</v>
      </c>
      <c r="AB203" s="11">
        <v>0</v>
      </c>
      <c r="AC203" s="11">
        <v>0</v>
      </c>
      <c r="AD203" s="9" t="s">
        <v>50</v>
      </c>
      <c r="AE203" s="11">
        <v>0</v>
      </c>
      <c r="AF203" s="9">
        <v>0</v>
      </c>
      <c r="AG203" s="9" t="s">
        <v>50</v>
      </c>
      <c r="AH203" s="11">
        <v>0</v>
      </c>
      <c r="AI203" s="11">
        <v>0</v>
      </c>
      <c r="AJ203" s="9" t="s">
        <v>50</v>
      </c>
      <c r="AK203" s="11">
        <v>0</v>
      </c>
      <c r="AL203" s="11">
        <v>0</v>
      </c>
      <c r="AM203" s="10" t="s">
        <v>53</v>
      </c>
      <c r="AN203" s="9" t="s">
        <v>53</v>
      </c>
      <c r="AO203" s="10" t="s">
        <v>53</v>
      </c>
      <c r="AP203" s="9" t="s">
        <v>53</v>
      </c>
    </row>
    <row r="204" spans="1:42" x14ac:dyDescent="0.25">
      <c r="A204" s="9" t="s">
        <v>1245</v>
      </c>
      <c r="B204" s="10" t="s">
        <v>610</v>
      </c>
      <c r="C204" s="9" t="s">
        <v>47</v>
      </c>
      <c r="D204" s="9" t="s">
        <v>48</v>
      </c>
      <c r="E204" s="9" t="s">
        <v>1033</v>
      </c>
      <c r="F204" s="9" t="s">
        <v>1233</v>
      </c>
      <c r="G204" s="9" t="s">
        <v>51</v>
      </c>
      <c r="H204" s="9" t="s">
        <v>1229</v>
      </c>
      <c r="I204" s="11" t="s">
        <v>53</v>
      </c>
      <c r="J204" s="11" t="s">
        <v>53</v>
      </c>
      <c r="K204" s="11" t="s">
        <v>53</v>
      </c>
      <c r="L204" s="11" t="s">
        <v>53</v>
      </c>
      <c r="M204" s="11">
        <v>0</v>
      </c>
      <c r="N204" s="9" t="s">
        <v>53</v>
      </c>
      <c r="O204" s="9" t="s">
        <v>54</v>
      </c>
      <c r="P204" s="9" t="s">
        <v>53</v>
      </c>
      <c r="Q204" s="11">
        <f>SUM(S204:X204)</f>
        <v>7796090.7300000004</v>
      </c>
      <c r="R204" s="11">
        <v>0</v>
      </c>
      <c r="S204" s="11">
        <v>7796090.7300000004</v>
      </c>
      <c r="T204" s="11">
        <v>0</v>
      </c>
      <c r="U204" s="9" t="s">
        <v>50</v>
      </c>
      <c r="V204" s="11">
        <v>0</v>
      </c>
      <c r="W204" s="11"/>
      <c r="X204" s="9" t="s">
        <v>55</v>
      </c>
      <c r="Y204" s="11"/>
      <c r="Z204" s="11">
        <v>0</v>
      </c>
      <c r="AA204" s="9" t="s">
        <v>50</v>
      </c>
      <c r="AB204" s="11">
        <v>0</v>
      </c>
      <c r="AC204" s="11">
        <v>0</v>
      </c>
      <c r="AD204" s="9" t="s">
        <v>50</v>
      </c>
      <c r="AE204" s="11">
        <v>0</v>
      </c>
      <c r="AF204" s="9">
        <v>0</v>
      </c>
      <c r="AG204" s="9" t="s">
        <v>50</v>
      </c>
      <c r="AH204" s="11">
        <v>0</v>
      </c>
      <c r="AI204" s="11">
        <v>0</v>
      </c>
      <c r="AJ204" s="9" t="s">
        <v>50</v>
      </c>
      <c r="AK204" s="11">
        <v>0</v>
      </c>
      <c r="AL204" s="11">
        <v>0</v>
      </c>
      <c r="AM204" s="10" t="s">
        <v>53</v>
      </c>
      <c r="AN204" s="9" t="s">
        <v>53</v>
      </c>
      <c r="AO204" s="10" t="s">
        <v>53</v>
      </c>
      <c r="AP204" s="9" t="s">
        <v>53</v>
      </c>
    </row>
    <row r="205" spans="1:42" x14ac:dyDescent="0.25">
      <c r="A205" s="9" t="s">
        <v>1246</v>
      </c>
      <c r="B205" s="10" t="s">
        <v>610</v>
      </c>
      <c r="C205" s="9" t="s">
        <v>47</v>
      </c>
      <c r="D205" s="9" t="s">
        <v>48</v>
      </c>
      <c r="E205" s="9" t="s">
        <v>49</v>
      </c>
      <c r="F205" s="9" t="s">
        <v>711</v>
      </c>
      <c r="G205" s="9" t="s">
        <v>51</v>
      </c>
      <c r="H205" s="9" t="s">
        <v>611</v>
      </c>
      <c r="I205" s="11" t="s">
        <v>53</v>
      </c>
      <c r="J205" s="11" t="s">
        <v>53</v>
      </c>
      <c r="K205" s="11" t="s">
        <v>53</v>
      </c>
      <c r="L205" s="11" t="s">
        <v>53</v>
      </c>
      <c r="M205" s="11">
        <v>0</v>
      </c>
      <c r="N205" s="9" t="s">
        <v>53</v>
      </c>
      <c r="O205" s="9" t="s">
        <v>54</v>
      </c>
      <c r="P205" s="9" t="s">
        <v>53</v>
      </c>
      <c r="Q205" s="11">
        <f>SUM(S205:AL205)</f>
        <v>88142495.603200048</v>
      </c>
      <c r="R205" s="11">
        <v>0</v>
      </c>
      <c r="S205" s="11">
        <v>70791083.027500048</v>
      </c>
      <c r="T205" s="11">
        <v>0</v>
      </c>
      <c r="U205" s="9" t="s">
        <v>50</v>
      </c>
      <c r="V205" s="11">
        <v>0</v>
      </c>
      <c r="W205" s="11">
        <v>14958114.289399998</v>
      </c>
      <c r="X205" s="9" t="s">
        <v>55</v>
      </c>
      <c r="Y205" s="11">
        <v>2393298.2863000003</v>
      </c>
      <c r="Z205" s="11">
        <v>0</v>
      </c>
      <c r="AA205" s="9" t="s">
        <v>50</v>
      </c>
      <c r="AB205" s="11">
        <v>0</v>
      </c>
      <c r="AC205" s="11">
        <v>0</v>
      </c>
      <c r="AD205" s="9" t="s">
        <v>50</v>
      </c>
      <c r="AE205" s="11">
        <v>0</v>
      </c>
      <c r="AF205" s="9">
        <v>0</v>
      </c>
      <c r="AG205" s="9" t="s">
        <v>50</v>
      </c>
      <c r="AH205" s="11">
        <v>0</v>
      </c>
      <c r="AI205" s="11">
        <v>0</v>
      </c>
      <c r="AJ205" s="9" t="s">
        <v>50</v>
      </c>
      <c r="AK205" s="11">
        <v>0</v>
      </c>
      <c r="AL205" s="11">
        <v>0</v>
      </c>
      <c r="AM205" s="10" t="s">
        <v>53</v>
      </c>
      <c r="AN205" s="9" t="s">
        <v>53</v>
      </c>
      <c r="AO205" s="10" t="s">
        <v>53</v>
      </c>
      <c r="AP205" s="9" t="s">
        <v>53</v>
      </c>
    </row>
    <row r="206" spans="1:42" x14ac:dyDescent="0.25">
      <c r="A206" s="9" t="s">
        <v>1247</v>
      </c>
      <c r="B206" s="10" t="s">
        <v>610</v>
      </c>
      <c r="C206" s="9" t="s">
        <v>47</v>
      </c>
      <c r="D206" s="9" t="s">
        <v>48</v>
      </c>
      <c r="E206" s="9" t="s">
        <v>49</v>
      </c>
      <c r="F206" s="9" t="s">
        <v>711</v>
      </c>
      <c r="G206" s="9" t="s">
        <v>57</v>
      </c>
      <c r="H206" s="9" t="s">
        <v>53</v>
      </c>
      <c r="I206" s="11" t="s">
        <v>613</v>
      </c>
      <c r="J206" s="11" t="s">
        <v>53</v>
      </c>
      <c r="K206" s="11" t="s">
        <v>614</v>
      </c>
      <c r="L206" s="11" t="s">
        <v>610</v>
      </c>
      <c r="M206" s="11">
        <v>412717.39</v>
      </c>
      <c r="N206" s="9" t="s">
        <v>61</v>
      </c>
      <c r="O206" s="9" t="s">
        <v>615</v>
      </c>
      <c r="P206" s="9" t="s">
        <v>616</v>
      </c>
      <c r="Q206" s="11">
        <f>SUM(S206:AL206)</f>
        <v>-197078</v>
      </c>
      <c r="R206" s="11">
        <v>0</v>
      </c>
      <c r="S206" s="11">
        <v>-197078</v>
      </c>
      <c r="T206" s="11">
        <v>0</v>
      </c>
      <c r="U206" s="9" t="s">
        <v>50</v>
      </c>
      <c r="V206" s="11">
        <v>0</v>
      </c>
      <c r="W206" s="11">
        <v>0</v>
      </c>
      <c r="X206" s="9" t="s">
        <v>50</v>
      </c>
      <c r="Y206" s="11">
        <v>0</v>
      </c>
      <c r="Z206" s="11">
        <v>0</v>
      </c>
      <c r="AA206" s="9" t="s">
        <v>50</v>
      </c>
      <c r="AB206" s="11">
        <v>0</v>
      </c>
      <c r="AC206" s="11">
        <v>0</v>
      </c>
      <c r="AD206" s="9" t="s">
        <v>50</v>
      </c>
      <c r="AE206" s="11">
        <v>0</v>
      </c>
      <c r="AF206" s="9">
        <v>0</v>
      </c>
      <c r="AG206" s="9" t="s">
        <v>50</v>
      </c>
      <c r="AH206" s="11">
        <v>0</v>
      </c>
      <c r="AI206" s="11">
        <v>0</v>
      </c>
      <c r="AJ206" s="9" t="s">
        <v>50</v>
      </c>
      <c r="AK206" s="11">
        <v>0</v>
      </c>
      <c r="AL206" s="11">
        <v>0</v>
      </c>
      <c r="AM206" s="10" t="s">
        <v>53</v>
      </c>
      <c r="AN206" s="9" t="s">
        <v>53</v>
      </c>
      <c r="AO206" s="10" t="s">
        <v>53</v>
      </c>
      <c r="AP206" s="9" t="s">
        <v>53</v>
      </c>
    </row>
    <row r="207" spans="1:42" x14ac:dyDescent="0.25">
      <c r="A207" s="9" t="s">
        <v>1248</v>
      </c>
      <c r="B207" s="10" t="s">
        <v>610</v>
      </c>
      <c r="C207" s="9" t="s">
        <v>47</v>
      </c>
      <c r="D207" s="9" t="s">
        <v>65</v>
      </c>
      <c r="E207" s="9" t="s">
        <v>796</v>
      </c>
      <c r="F207" s="9" t="s">
        <v>1196</v>
      </c>
      <c r="G207" s="9" t="s">
        <v>51</v>
      </c>
      <c r="H207" s="9" t="s">
        <v>1229</v>
      </c>
      <c r="I207" s="11" t="s">
        <v>53</v>
      </c>
      <c r="J207" s="11" t="s">
        <v>53</v>
      </c>
      <c r="K207" s="11" t="s">
        <v>53</v>
      </c>
      <c r="L207" s="11" t="s">
        <v>53</v>
      </c>
      <c r="M207" s="11">
        <v>0</v>
      </c>
      <c r="N207" s="9" t="s">
        <v>53</v>
      </c>
      <c r="O207" s="9" t="s">
        <v>54</v>
      </c>
      <c r="P207" s="9" t="s">
        <v>53</v>
      </c>
      <c r="Q207" s="11">
        <f>SUM(S207:X207)</f>
        <v>38732075.469999999</v>
      </c>
      <c r="R207" s="11">
        <v>0</v>
      </c>
      <c r="S207" s="11">
        <f>38858075.47-126000</f>
        <v>38732075.469999999</v>
      </c>
      <c r="T207" s="11">
        <v>0</v>
      </c>
      <c r="U207" s="9" t="s">
        <v>50</v>
      </c>
      <c r="V207" s="11">
        <v>0</v>
      </c>
      <c r="W207" s="11"/>
      <c r="X207" s="9" t="s">
        <v>55</v>
      </c>
      <c r="Y207" s="11"/>
      <c r="Z207" s="11">
        <v>0</v>
      </c>
      <c r="AA207" s="9" t="s">
        <v>50</v>
      </c>
      <c r="AB207" s="11">
        <v>0</v>
      </c>
      <c r="AC207" s="11">
        <v>0</v>
      </c>
      <c r="AD207" s="9" t="s">
        <v>50</v>
      </c>
      <c r="AE207" s="11">
        <v>0</v>
      </c>
      <c r="AF207" s="9">
        <v>0</v>
      </c>
      <c r="AG207" s="9" t="s">
        <v>50</v>
      </c>
      <c r="AH207" s="11">
        <v>0</v>
      </c>
      <c r="AI207" s="11">
        <v>0</v>
      </c>
      <c r="AJ207" s="9" t="s">
        <v>50</v>
      </c>
      <c r="AK207" s="11">
        <v>0</v>
      </c>
      <c r="AL207" s="11">
        <v>0</v>
      </c>
      <c r="AM207" s="10" t="s">
        <v>53</v>
      </c>
      <c r="AN207" s="9" t="s">
        <v>53</v>
      </c>
      <c r="AO207" s="10" t="s">
        <v>53</v>
      </c>
      <c r="AP207" s="9" t="s">
        <v>53</v>
      </c>
    </row>
    <row r="208" spans="1:42" x14ac:dyDescent="0.25">
      <c r="A208" s="9" t="s">
        <v>1249</v>
      </c>
      <c r="B208" s="10" t="s">
        <v>610</v>
      </c>
      <c r="C208" s="9" t="s">
        <v>47</v>
      </c>
      <c r="D208" s="9" t="s">
        <v>65</v>
      </c>
      <c r="E208" s="9" t="s">
        <v>66</v>
      </c>
      <c r="F208" s="9" t="s">
        <v>718</v>
      </c>
      <c r="G208" s="9" t="s">
        <v>51</v>
      </c>
      <c r="H208" s="9" t="s">
        <v>618</v>
      </c>
      <c r="I208" s="11" t="s">
        <v>53</v>
      </c>
      <c r="J208" s="11" t="s">
        <v>53</v>
      </c>
      <c r="K208" s="11" t="s">
        <v>53</v>
      </c>
      <c r="L208" s="11" t="s">
        <v>53</v>
      </c>
      <c r="M208" s="11">
        <v>0</v>
      </c>
      <c r="N208" s="9" t="s">
        <v>53</v>
      </c>
      <c r="O208" s="9" t="s">
        <v>54</v>
      </c>
      <c r="P208" s="9" t="s">
        <v>53</v>
      </c>
      <c r="Q208" s="11">
        <f t="shared" ref="Q208:Q237" si="6">SUM(S208:AL208)</f>
        <v>78842857.90290001</v>
      </c>
      <c r="R208" s="11">
        <v>0</v>
      </c>
      <c r="S208" s="11">
        <v>63984964.490000002</v>
      </c>
      <c r="T208" s="11">
        <v>0</v>
      </c>
      <c r="U208" s="9" t="s">
        <v>50</v>
      </c>
      <c r="V208" s="11">
        <v>0</v>
      </c>
      <c r="W208" s="11">
        <v>12808528.804199999</v>
      </c>
      <c r="X208" s="9" t="s">
        <v>55</v>
      </c>
      <c r="Y208" s="11">
        <v>2049364.6086999997</v>
      </c>
      <c r="Z208" s="11">
        <v>0</v>
      </c>
      <c r="AA208" s="9" t="s">
        <v>50</v>
      </c>
      <c r="AB208" s="11">
        <v>0</v>
      </c>
      <c r="AC208" s="11">
        <v>0</v>
      </c>
      <c r="AD208" s="9" t="s">
        <v>50</v>
      </c>
      <c r="AE208" s="11">
        <v>0</v>
      </c>
      <c r="AF208" s="9">
        <v>0</v>
      </c>
      <c r="AG208" s="9" t="s">
        <v>50</v>
      </c>
      <c r="AH208" s="11">
        <v>0</v>
      </c>
      <c r="AI208" s="11">
        <v>0</v>
      </c>
      <c r="AJ208" s="9" t="s">
        <v>50</v>
      </c>
      <c r="AK208" s="11">
        <v>0</v>
      </c>
      <c r="AL208" s="11">
        <v>0</v>
      </c>
      <c r="AM208" s="10" t="s">
        <v>53</v>
      </c>
      <c r="AN208" s="9" t="s">
        <v>53</v>
      </c>
      <c r="AO208" s="10" t="s">
        <v>53</v>
      </c>
      <c r="AP208" s="9" t="s">
        <v>53</v>
      </c>
    </row>
    <row r="209" spans="1:42" x14ac:dyDescent="0.25">
      <c r="A209" s="9" t="s">
        <v>1250</v>
      </c>
      <c r="B209" s="10" t="s">
        <v>610</v>
      </c>
      <c r="C209" s="9" t="s">
        <v>129</v>
      </c>
      <c r="D209" s="9" t="s">
        <v>65</v>
      </c>
      <c r="E209" s="9" t="s">
        <v>133</v>
      </c>
      <c r="F209" s="9" t="s">
        <v>789</v>
      </c>
      <c r="G209" s="9" t="s">
        <v>51</v>
      </c>
      <c r="H209" s="9" t="s">
        <v>682</v>
      </c>
      <c r="I209" s="11" t="s">
        <v>53</v>
      </c>
      <c r="J209" s="11" t="s">
        <v>53</v>
      </c>
      <c r="K209" s="11" t="s">
        <v>53</v>
      </c>
      <c r="L209" s="11" t="s">
        <v>53</v>
      </c>
      <c r="M209" s="11">
        <v>0</v>
      </c>
      <c r="N209" s="9" t="s">
        <v>53</v>
      </c>
      <c r="O209" s="9" t="s">
        <v>54</v>
      </c>
      <c r="P209" s="9" t="s">
        <v>53</v>
      </c>
      <c r="Q209" s="11">
        <f t="shared" si="6"/>
        <v>11852282.107899997</v>
      </c>
      <c r="R209" s="11">
        <v>0</v>
      </c>
      <c r="S209" s="11">
        <v>11138246.636699997</v>
      </c>
      <c r="T209" s="11">
        <v>0</v>
      </c>
      <c r="U209" s="9" t="s">
        <v>50</v>
      </c>
      <c r="V209" s="11">
        <v>0</v>
      </c>
      <c r="W209" s="11">
        <v>615547.81999999995</v>
      </c>
      <c r="X209" s="9" t="s">
        <v>50</v>
      </c>
      <c r="Y209" s="11">
        <v>98487.651199999993</v>
      </c>
      <c r="Z209" s="11">
        <v>0</v>
      </c>
      <c r="AA209" s="9" t="s">
        <v>50</v>
      </c>
      <c r="AB209" s="11">
        <v>0</v>
      </c>
      <c r="AC209" s="11">
        <v>0</v>
      </c>
      <c r="AD209" s="9" t="s">
        <v>50</v>
      </c>
      <c r="AE209" s="11">
        <v>0</v>
      </c>
      <c r="AF209" s="9">
        <v>0</v>
      </c>
      <c r="AG209" s="9" t="s">
        <v>50</v>
      </c>
      <c r="AH209" s="11">
        <v>0</v>
      </c>
      <c r="AI209" s="11">
        <v>0</v>
      </c>
      <c r="AJ209" s="9" t="s">
        <v>50</v>
      </c>
      <c r="AK209" s="11">
        <v>0</v>
      </c>
      <c r="AL209" s="11">
        <v>0</v>
      </c>
      <c r="AM209" s="10" t="s">
        <v>53</v>
      </c>
      <c r="AN209" s="9" t="s">
        <v>53</v>
      </c>
      <c r="AO209" s="10" t="s">
        <v>53</v>
      </c>
      <c r="AP209" s="9" t="s">
        <v>53</v>
      </c>
    </row>
    <row r="210" spans="1:42" x14ac:dyDescent="0.25">
      <c r="A210" s="9" t="s">
        <v>1251</v>
      </c>
      <c r="B210" s="10" t="s">
        <v>610</v>
      </c>
      <c r="C210" s="9" t="s">
        <v>129</v>
      </c>
      <c r="D210" s="9" t="s">
        <v>65</v>
      </c>
      <c r="E210" s="9" t="s">
        <v>133</v>
      </c>
      <c r="F210" s="9" t="s">
        <v>789</v>
      </c>
      <c r="G210" s="9" t="s">
        <v>51</v>
      </c>
      <c r="H210" s="9" t="s">
        <v>684</v>
      </c>
      <c r="I210" s="11" t="s">
        <v>53</v>
      </c>
      <c r="J210" s="11" t="s">
        <v>53</v>
      </c>
      <c r="K210" s="11" t="s">
        <v>53</v>
      </c>
      <c r="L210" s="11" t="s">
        <v>53</v>
      </c>
      <c r="M210" s="11">
        <v>0</v>
      </c>
      <c r="N210" s="9" t="s">
        <v>53</v>
      </c>
      <c r="O210" s="9" t="s">
        <v>685</v>
      </c>
      <c r="P210" s="9" t="s">
        <v>686</v>
      </c>
      <c r="Q210" s="11">
        <f t="shared" si="6"/>
        <v>54288</v>
      </c>
      <c r="R210" s="11">
        <v>0</v>
      </c>
      <c r="S210" s="11">
        <v>0</v>
      </c>
      <c r="T210" s="11">
        <v>46800</v>
      </c>
      <c r="U210" s="9" t="s">
        <v>55</v>
      </c>
      <c r="V210" s="11">
        <v>7488</v>
      </c>
      <c r="W210" s="11">
        <v>0</v>
      </c>
      <c r="X210" s="9" t="s">
        <v>50</v>
      </c>
      <c r="Y210" s="11">
        <v>0</v>
      </c>
      <c r="Z210" s="11">
        <v>0</v>
      </c>
      <c r="AA210" s="9" t="s">
        <v>50</v>
      </c>
      <c r="AB210" s="11">
        <v>0</v>
      </c>
      <c r="AC210" s="11">
        <v>0</v>
      </c>
      <c r="AD210" s="9" t="s">
        <v>50</v>
      </c>
      <c r="AE210" s="11">
        <v>0</v>
      </c>
      <c r="AF210" s="9">
        <v>0</v>
      </c>
      <c r="AG210" s="9" t="s">
        <v>50</v>
      </c>
      <c r="AH210" s="11">
        <v>0</v>
      </c>
      <c r="AI210" s="11">
        <v>0</v>
      </c>
      <c r="AJ210" s="9" t="s">
        <v>50</v>
      </c>
      <c r="AK210" s="11">
        <v>0</v>
      </c>
      <c r="AL210" s="11">
        <v>0</v>
      </c>
      <c r="AM210" s="10" t="s">
        <v>53</v>
      </c>
      <c r="AN210" s="9" t="s">
        <v>53</v>
      </c>
      <c r="AO210" s="10" t="s">
        <v>53</v>
      </c>
      <c r="AP210" s="9" t="s">
        <v>53</v>
      </c>
    </row>
    <row r="211" spans="1:42" x14ac:dyDescent="0.25">
      <c r="A211" s="9" t="s">
        <v>1252</v>
      </c>
      <c r="B211" s="10" t="s">
        <v>610</v>
      </c>
      <c r="C211" s="9" t="s">
        <v>129</v>
      </c>
      <c r="D211" s="9" t="s">
        <v>65</v>
      </c>
      <c r="E211" s="9" t="s">
        <v>133</v>
      </c>
      <c r="F211" s="9" t="s">
        <v>789</v>
      </c>
      <c r="G211" s="9" t="s">
        <v>51</v>
      </c>
      <c r="H211" s="9" t="s">
        <v>688</v>
      </c>
      <c r="I211" s="11" t="s">
        <v>53</v>
      </c>
      <c r="J211" s="11" t="s">
        <v>53</v>
      </c>
      <c r="K211" s="11" t="s">
        <v>53</v>
      </c>
      <c r="L211" s="11" t="s">
        <v>53</v>
      </c>
      <c r="M211" s="11">
        <v>0</v>
      </c>
      <c r="N211" s="9" t="s">
        <v>53</v>
      </c>
      <c r="O211" s="9" t="s">
        <v>689</v>
      </c>
      <c r="P211" s="9" t="s">
        <v>690</v>
      </c>
      <c r="Q211" s="11">
        <f t="shared" si="6"/>
        <v>43200</v>
      </c>
      <c r="R211" s="11">
        <v>0</v>
      </c>
      <c r="S211" s="11">
        <v>43200</v>
      </c>
      <c r="T211" s="11">
        <v>0</v>
      </c>
      <c r="U211" s="9" t="s">
        <v>50</v>
      </c>
      <c r="V211" s="11">
        <v>0</v>
      </c>
      <c r="W211" s="11">
        <v>0</v>
      </c>
      <c r="X211" s="9" t="s">
        <v>50</v>
      </c>
      <c r="Y211" s="11">
        <v>0</v>
      </c>
      <c r="Z211" s="11">
        <v>0</v>
      </c>
      <c r="AA211" s="9" t="s">
        <v>50</v>
      </c>
      <c r="AB211" s="11">
        <v>0</v>
      </c>
      <c r="AC211" s="11">
        <v>0</v>
      </c>
      <c r="AD211" s="9" t="s">
        <v>50</v>
      </c>
      <c r="AE211" s="11">
        <v>0</v>
      </c>
      <c r="AF211" s="9">
        <v>0</v>
      </c>
      <c r="AG211" s="9" t="s">
        <v>50</v>
      </c>
      <c r="AH211" s="11">
        <v>0</v>
      </c>
      <c r="AI211" s="11">
        <v>0</v>
      </c>
      <c r="AJ211" s="9" t="s">
        <v>50</v>
      </c>
      <c r="AK211" s="11">
        <v>0</v>
      </c>
      <c r="AL211" s="11">
        <v>0</v>
      </c>
      <c r="AM211" s="10" t="s">
        <v>53</v>
      </c>
      <c r="AN211" s="9" t="s">
        <v>53</v>
      </c>
      <c r="AO211" s="10" t="s">
        <v>53</v>
      </c>
      <c r="AP211" s="9" t="s">
        <v>53</v>
      </c>
    </row>
    <row r="212" spans="1:42" x14ac:dyDescent="0.25">
      <c r="A212" s="9" t="s">
        <v>1253</v>
      </c>
      <c r="B212" s="10" t="s">
        <v>610</v>
      </c>
      <c r="C212" s="9" t="s">
        <v>129</v>
      </c>
      <c r="D212" s="9" t="s">
        <v>65</v>
      </c>
      <c r="E212" s="9" t="s">
        <v>133</v>
      </c>
      <c r="F212" s="9" t="s">
        <v>789</v>
      </c>
      <c r="G212" s="9" t="s">
        <v>51</v>
      </c>
      <c r="H212" s="9" t="s">
        <v>692</v>
      </c>
      <c r="I212" s="11" t="s">
        <v>53</v>
      </c>
      <c r="J212" s="11" t="s">
        <v>53</v>
      </c>
      <c r="K212" s="11" t="s">
        <v>53</v>
      </c>
      <c r="L212" s="11" t="s">
        <v>53</v>
      </c>
      <c r="M212" s="11">
        <v>0</v>
      </c>
      <c r="N212" s="9" t="s">
        <v>53</v>
      </c>
      <c r="O212" s="9" t="s">
        <v>54</v>
      </c>
      <c r="P212" s="9" t="s">
        <v>53</v>
      </c>
      <c r="Q212" s="11">
        <f t="shared" si="6"/>
        <v>9477452.0018999986</v>
      </c>
      <c r="R212" s="11">
        <v>0</v>
      </c>
      <c r="S212" s="11">
        <v>8490463.8674999997</v>
      </c>
      <c r="T212" s="11">
        <v>0</v>
      </c>
      <c r="U212" s="9" t="s">
        <v>50</v>
      </c>
      <c r="V212" s="11">
        <v>0</v>
      </c>
      <c r="W212" s="11">
        <v>850851.83999999985</v>
      </c>
      <c r="X212" s="9" t="s">
        <v>50</v>
      </c>
      <c r="Y212" s="11">
        <v>136136.29440000001</v>
      </c>
      <c r="Z212" s="11">
        <v>0</v>
      </c>
      <c r="AA212" s="9" t="s">
        <v>50</v>
      </c>
      <c r="AB212" s="11">
        <v>0</v>
      </c>
      <c r="AC212" s="11">
        <v>0</v>
      </c>
      <c r="AD212" s="9" t="s">
        <v>50</v>
      </c>
      <c r="AE212" s="11">
        <v>0</v>
      </c>
      <c r="AF212" s="9">
        <v>0</v>
      </c>
      <c r="AG212" s="9" t="s">
        <v>50</v>
      </c>
      <c r="AH212" s="11">
        <v>0</v>
      </c>
      <c r="AI212" s="11">
        <v>0</v>
      </c>
      <c r="AJ212" s="9" t="s">
        <v>50</v>
      </c>
      <c r="AK212" s="11">
        <v>0</v>
      </c>
      <c r="AL212" s="11">
        <v>0</v>
      </c>
      <c r="AM212" s="10" t="s">
        <v>53</v>
      </c>
      <c r="AN212" s="9" t="s">
        <v>53</v>
      </c>
      <c r="AO212" s="10" t="s">
        <v>53</v>
      </c>
      <c r="AP212" s="9" t="s">
        <v>53</v>
      </c>
    </row>
    <row r="213" spans="1:42" x14ac:dyDescent="0.25">
      <c r="A213" s="9" t="s">
        <v>1254</v>
      </c>
      <c r="B213" s="10" t="s">
        <v>610</v>
      </c>
      <c r="C213" s="9" t="s">
        <v>47</v>
      </c>
      <c r="D213" s="9" t="s">
        <v>69</v>
      </c>
      <c r="E213" s="9" t="s">
        <v>70</v>
      </c>
      <c r="F213" s="9" t="s">
        <v>724</v>
      </c>
      <c r="G213" s="9" t="s">
        <v>51</v>
      </c>
      <c r="H213" s="9" t="s">
        <v>620</v>
      </c>
      <c r="I213" s="11" t="s">
        <v>53</v>
      </c>
      <c r="J213" s="11" t="s">
        <v>53</v>
      </c>
      <c r="K213" s="11" t="s">
        <v>53</v>
      </c>
      <c r="L213" s="11" t="s">
        <v>53</v>
      </c>
      <c r="M213" s="11">
        <v>0</v>
      </c>
      <c r="N213" s="9" t="s">
        <v>53</v>
      </c>
      <c r="O213" s="9" t="s">
        <v>54</v>
      </c>
      <c r="P213" s="9" t="s">
        <v>53</v>
      </c>
      <c r="Q213" s="11">
        <f t="shared" si="6"/>
        <v>106563102.7665</v>
      </c>
      <c r="R213" s="11">
        <v>0</v>
      </c>
      <c r="S213" s="11">
        <v>81090575.269999996</v>
      </c>
      <c r="T213" s="11">
        <v>0</v>
      </c>
      <c r="U213" s="9" t="s">
        <v>50</v>
      </c>
      <c r="V213" s="11">
        <v>0</v>
      </c>
      <c r="W213" s="11">
        <v>21959075.428100001</v>
      </c>
      <c r="X213" s="9" t="s">
        <v>50</v>
      </c>
      <c r="Y213" s="11">
        <v>3513452.0683999993</v>
      </c>
      <c r="Z213" s="11">
        <v>0</v>
      </c>
      <c r="AA213" s="9" t="s">
        <v>50</v>
      </c>
      <c r="AB213" s="11">
        <v>0</v>
      </c>
      <c r="AC213" s="11">
        <v>0</v>
      </c>
      <c r="AD213" s="9" t="s">
        <v>50</v>
      </c>
      <c r="AE213" s="11">
        <v>0</v>
      </c>
      <c r="AF213" s="9">
        <v>0</v>
      </c>
      <c r="AG213" s="9" t="s">
        <v>50</v>
      </c>
      <c r="AH213" s="11">
        <v>0</v>
      </c>
      <c r="AI213" s="11">
        <v>0</v>
      </c>
      <c r="AJ213" s="9" t="s">
        <v>50</v>
      </c>
      <c r="AK213" s="11">
        <v>0</v>
      </c>
      <c r="AL213" s="11">
        <v>0</v>
      </c>
      <c r="AM213" s="10" t="s">
        <v>53</v>
      </c>
      <c r="AN213" s="9" t="s">
        <v>53</v>
      </c>
      <c r="AO213" s="10" t="s">
        <v>53</v>
      </c>
      <c r="AP213" s="9" t="s">
        <v>53</v>
      </c>
    </row>
    <row r="214" spans="1:42" x14ac:dyDescent="0.25">
      <c r="A214" s="9" t="s">
        <v>436</v>
      </c>
      <c r="B214" s="10" t="s">
        <v>610</v>
      </c>
      <c r="C214" s="9" t="s">
        <v>47</v>
      </c>
      <c r="D214" s="9" t="s">
        <v>69</v>
      </c>
      <c r="E214" s="9" t="s">
        <v>70</v>
      </c>
      <c r="F214" s="9" t="s">
        <v>724</v>
      </c>
      <c r="G214" s="9" t="s">
        <v>57</v>
      </c>
      <c r="H214" s="9" t="s">
        <v>53</v>
      </c>
      <c r="I214" s="11" t="s">
        <v>622</v>
      </c>
      <c r="J214" s="11" t="s">
        <v>53</v>
      </c>
      <c r="K214" s="11" t="s">
        <v>623</v>
      </c>
      <c r="L214" s="11" t="s">
        <v>624</v>
      </c>
      <c r="M214" s="11">
        <v>58712.5</v>
      </c>
      <c r="N214" s="9" t="s">
        <v>61</v>
      </c>
      <c r="O214" s="9" t="s">
        <v>625</v>
      </c>
      <c r="P214" s="9" t="s">
        <v>626</v>
      </c>
      <c r="Q214" s="11">
        <f t="shared" si="6"/>
        <v>-101700</v>
      </c>
      <c r="R214" s="11">
        <v>0</v>
      </c>
      <c r="S214" s="11">
        <v>-101700</v>
      </c>
      <c r="T214" s="11">
        <v>0</v>
      </c>
      <c r="U214" s="9" t="s">
        <v>50</v>
      </c>
      <c r="V214" s="11">
        <v>0</v>
      </c>
      <c r="W214" s="11">
        <v>0</v>
      </c>
      <c r="X214" s="9" t="s">
        <v>50</v>
      </c>
      <c r="Y214" s="11">
        <v>0</v>
      </c>
      <c r="Z214" s="11">
        <v>0</v>
      </c>
      <c r="AA214" s="9" t="s">
        <v>50</v>
      </c>
      <c r="AB214" s="11">
        <v>0</v>
      </c>
      <c r="AC214" s="11">
        <v>0</v>
      </c>
      <c r="AD214" s="9" t="s">
        <v>50</v>
      </c>
      <c r="AE214" s="11">
        <v>0</v>
      </c>
      <c r="AF214" s="9">
        <v>0</v>
      </c>
      <c r="AG214" s="9" t="s">
        <v>50</v>
      </c>
      <c r="AH214" s="11">
        <v>0</v>
      </c>
      <c r="AI214" s="11">
        <v>0</v>
      </c>
      <c r="AJ214" s="9" t="s">
        <v>50</v>
      </c>
      <c r="AK214" s="11">
        <v>0</v>
      </c>
      <c r="AL214" s="11">
        <v>0</v>
      </c>
      <c r="AM214" s="10" t="s">
        <v>53</v>
      </c>
      <c r="AN214" s="9" t="s">
        <v>53</v>
      </c>
      <c r="AO214" s="10" t="s">
        <v>53</v>
      </c>
      <c r="AP214" s="9" t="s">
        <v>53</v>
      </c>
    </row>
    <row r="215" spans="1:42" x14ac:dyDescent="0.25">
      <c r="A215" s="9" t="s">
        <v>439</v>
      </c>
      <c r="B215" s="10" t="s">
        <v>610</v>
      </c>
      <c r="C215" s="9" t="s">
        <v>129</v>
      </c>
      <c r="D215" s="9" t="s">
        <v>69</v>
      </c>
      <c r="E215" s="9" t="s">
        <v>136</v>
      </c>
      <c r="F215" s="9" t="s">
        <v>785</v>
      </c>
      <c r="G215" s="9" t="s">
        <v>51</v>
      </c>
      <c r="H215" s="9" t="s">
        <v>694</v>
      </c>
      <c r="I215" s="11" t="s">
        <v>53</v>
      </c>
      <c r="J215" s="11" t="s">
        <v>53</v>
      </c>
      <c r="K215" s="11" t="s">
        <v>53</v>
      </c>
      <c r="L215" s="11" t="s">
        <v>53</v>
      </c>
      <c r="M215" s="11">
        <v>0</v>
      </c>
      <c r="N215" s="9" t="s">
        <v>53</v>
      </c>
      <c r="O215" s="9" t="s">
        <v>54</v>
      </c>
      <c r="P215" s="9" t="s">
        <v>53</v>
      </c>
      <c r="Q215" s="11">
        <f t="shared" si="6"/>
        <v>20311675.064800002</v>
      </c>
      <c r="R215" s="11">
        <v>0</v>
      </c>
      <c r="S215" s="11">
        <v>19559956.460000001</v>
      </c>
      <c r="T215" s="11">
        <v>0</v>
      </c>
      <c r="U215" s="9" t="s">
        <v>50</v>
      </c>
      <c r="V215" s="11">
        <v>0</v>
      </c>
      <c r="W215" s="11">
        <v>648033.28000000003</v>
      </c>
      <c r="X215" s="9" t="s">
        <v>50</v>
      </c>
      <c r="Y215" s="11">
        <v>103685.32479999999</v>
      </c>
      <c r="Z215" s="11">
        <v>0</v>
      </c>
      <c r="AA215" s="9" t="s">
        <v>50</v>
      </c>
      <c r="AB215" s="11">
        <v>0</v>
      </c>
      <c r="AC215" s="11">
        <v>0</v>
      </c>
      <c r="AD215" s="9" t="s">
        <v>50</v>
      </c>
      <c r="AE215" s="11">
        <v>0</v>
      </c>
      <c r="AF215" s="9">
        <v>0</v>
      </c>
      <c r="AG215" s="9" t="s">
        <v>50</v>
      </c>
      <c r="AH215" s="11">
        <v>0</v>
      </c>
      <c r="AI215" s="11">
        <v>0</v>
      </c>
      <c r="AJ215" s="9" t="s">
        <v>50</v>
      </c>
      <c r="AK215" s="11">
        <v>0</v>
      </c>
      <c r="AL215" s="11">
        <v>0</v>
      </c>
      <c r="AM215" s="10" t="s">
        <v>53</v>
      </c>
      <c r="AN215" s="9" t="s">
        <v>53</v>
      </c>
      <c r="AO215" s="10" t="s">
        <v>53</v>
      </c>
      <c r="AP215" s="9" t="s">
        <v>53</v>
      </c>
    </row>
    <row r="216" spans="1:42" x14ac:dyDescent="0.25">
      <c r="A216" s="9" t="s">
        <v>441</v>
      </c>
      <c r="B216" s="10" t="s">
        <v>610</v>
      </c>
      <c r="C216" s="9" t="s">
        <v>47</v>
      </c>
      <c r="D216" s="9" t="s">
        <v>79</v>
      </c>
      <c r="E216" s="9" t="s">
        <v>80</v>
      </c>
      <c r="F216" s="9" t="s">
        <v>732</v>
      </c>
      <c r="G216" s="9" t="s">
        <v>51</v>
      </c>
      <c r="H216" s="9" t="s">
        <v>628</v>
      </c>
      <c r="I216" s="11" t="s">
        <v>53</v>
      </c>
      <c r="J216" s="11" t="s">
        <v>53</v>
      </c>
      <c r="K216" s="11" t="s">
        <v>53</v>
      </c>
      <c r="L216" s="11" t="s">
        <v>53</v>
      </c>
      <c r="M216" s="11">
        <v>0</v>
      </c>
      <c r="N216" s="9" t="s">
        <v>53</v>
      </c>
      <c r="O216" s="9" t="s">
        <v>54</v>
      </c>
      <c r="P216" s="9" t="s">
        <v>53</v>
      </c>
      <c r="Q216" s="11">
        <f t="shared" si="6"/>
        <v>45701323.647600003</v>
      </c>
      <c r="R216" s="11">
        <v>0</v>
      </c>
      <c r="S216" s="11">
        <v>35233885.75</v>
      </c>
      <c r="T216" s="11">
        <v>0</v>
      </c>
      <c r="U216" s="9" t="s">
        <v>50</v>
      </c>
      <c r="V216" s="11">
        <v>0</v>
      </c>
      <c r="W216" s="11">
        <v>9023653.3599999994</v>
      </c>
      <c r="X216" s="9" t="s">
        <v>55</v>
      </c>
      <c r="Y216" s="11">
        <v>1443784.5375999999</v>
      </c>
      <c r="Z216" s="11">
        <v>0</v>
      </c>
      <c r="AA216" s="9" t="s">
        <v>50</v>
      </c>
      <c r="AB216" s="11">
        <v>0</v>
      </c>
      <c r="AC216" s="11">
        <v>0</v>
      </c>
      <c r="AD216" s="9" t="s">
        <v>50</v>
      </c>
      <c r="AE216" s="11">
        <v>0</v>
      </c>
      <c r="AF216" s="9">
        <v>0</v>
      </c>
      <c r="AG216" s="9" t="s">
        <v>50</v>
      </c>
      <c r="AH216" s="11">
        <v>0</v>
      </c>
      <c r="AI216" s="11">
        <v>0</v>
      </c>
      <c r="AJ216" s="9" t="s">
        <v>50</v>
      </c>
      <c r="AK216" s="11">
        <v>0</v>
      </c>
      <c r="AL216" s="11">
        <v>0</v>
      </c>
      <c r="AM216" s="10" t="s">
        <v>53</v>
      </c>
      <c r="AN216" s="9" t="s">
        <v>53</v>
      </c>
      <c r="AO216" s="10" t="s">
        <v>53</v>
      </c>
      <c r="AP216" s="9" t="s">
        <v>53</v>
      </c>
    </row>
    <row r="217" spans="1:42" x14ac:dyDescent="0.25">
      <c r="A217" s="9" t="s">
        <v>445</v>
      </c>
      <c r="B217" s="10" t="s">
        <v>610</v>
      </c>
      <c r="C217" s="9" t="s">
        <v>47</v>
      </c>
      <c r="D217" s="9" t="s">
        <v>79</v>
      </c>
      <c r="E217" s="9" t="s">
        <v>80</v>
      </c>
      <c r="F217" s="9" t="s">
        <v>732</v>
      </c>
      <c r="G217" s="9" t="s">
        <v>51</v>
      </c>
      <c r="H217" s="9" t="s">
        <v>630</v>
      </c>
      <c r="I217" s="11" t="s">
        <v>53</v>
      </c>
      <c r="J217" s="11" t="s">
        <v>53</v>
      </c>
      <c r="K217" s="11" t="s">
        <v>53</v>
      </c>
      <c r="L217" s="11" t="s">
        <v>53</v>
      </c>
      <c r="M217" s="11">
        <v>0</v>
      </c>
      <c r="N217" s="9" t="s">
        <v>53</v>
      </c>
      <c r="O217" s="9" t="s">
        <v>631</v>
      </c>
      <c r="P217" s="9" t="s">
        <v>632</v>
      </c>
      <c r="Q217" s="11">
        <f t="shared" si="6"/>
        <v>187745.8</v>
      </c>
      <c r="R217" s="11">
        <v>0</v>
      </c>
      <c r="S217" s="11">
        <v>187745.8</v>
      </c>
      <c r="T217" s="11">
        <v>0</v>
      </c>
      <c r="U217" s="9" t="s">
        <v>50</v>
      </c>
      <c r="V217" s="11">
        <v>0</v>
      </c>
      <c r="W217" s="11">
        <v>0</v>
      </c>
      <c r="X217" s="9" t="s">
        <v>50</v>
      </c>
      <c r="Y217" s="11">
        <v>0</v>
      </c>
      <c r="Z217" s="11">
        <v>0</v>
      </c>
      <c r="AA217" s="9" t="s">
        <v>50</v>
      </c>
      <c r="AB217" s="11">
        <v>0</v>
      </c>
      <c r="AC217" s="11">
        <v>0</v>
      </c>
      <c r="AD217" s="9" t="s">
        <v>50</v>
      </c>
      <c r="AE217" s="11">
        <v>0</v>
      </c>
      <c r="AF217" s="9">
        <v>0</v>
      </c>
      <c r="AG217" s="9" t="s">
        <v>50</v>
      </c>
      <c r="AH217" s="11">
        <v>0</v>
      </c>
      <c r="AI217" s="11">
        <v>0</v>
      </c>
      <c r="AJ217" s="9" t="s">
        <v>50</v>
      </c>
      <c r="AK217" s="11">
        <v>0</v>
      </c>
      <c r="AL217" s="11">
        <v>0</v>
      </c>
      <c r="AM217" s="10" t="s">
        <v>53</v>
      </c>
      <c r="AN217" s="9" t="s">
        <v>53</v>
      </c>
      <c r="AO217" s="10" t="s">
        <v>53</v>
      </c>
      <c r="AP217" s="9" t="s">
        <v>53</v>
      </c>
    </row>
    <row r="218" spans="1:42" x14ac:dyDescent="0.25">
      <c r="A218" s="9" t="s">
        <v>447</v>
      </c>
      <c r="B218" s="10" t="s">
        <v>610</v>
      </c>
      <c r="C218" s="9" t="s">
        <v>47</v>
      </c>
      <c r="D218" s="9" t="s">
        <v>79</v>
      </c>
      <c r="E218" s="9" t="s">
        <v>80</v>
      </c>
      <c r="F218" s="9" t="s">
        <v>732</v>
      </c>
      <c r="G218" s="9" t="s">
        <v>51</v>
      </c>
      <c r="H218" s="9" t="s">
        <v>634</v>
      </c>
      <c r="I218" s="11" t="s">
        <v>53</v>
      </c>
      <c r="J218" s="11" t="s">
        <v>53</v>
      </c>
      <c r="K218" s="11" t="s">
        <v>53</v>
      </c>
      <c r="L218" s="11" t="s">
        <v>53</v>
      </c>
      <c r="M218" s="11">
        <v>0</v>
      </c>
      <c r="N218" s="9" t="s">
        <v>53</v>
      </c>
      <c r="O218" s="9" t="s">
        <v>54</v>
      </c>
      <c r="P218" s="9" t="s">
        <v>53</v>
      </c>
      <c r="Q218" s="11">
        <f t="shared" si="6"/>
        <v>20224079.5944</v>
      </c>
      <c r="R218" s="11">
        <v>0</v>
      </c>
      <c r="S218" s="11">
        <v>14788710.99</v>
      </c>
      <c r="T218" s="11">
        <v>0</v>
      </c>
      <c r="U218" s="9" t="s">
        <v>50</v>
      </c>
      <c r="V218" s="11">
        <v>0</v>
      </c>
      <c r="W218" s="11">
        <v>4685662.59</v>
      </c>
      <c r="X218" s="9" t="s">
        <v>50</v>
      </c>
      <c r="Y218" s="11">
        <v>749706.01439999999</v>
      </c>
      <c r="Z218" s="11">
        <v>0</v>
      </c>
      <c r="AA218" s="9" t="s">
        <v>50</v>
      </c>
      <c r="AB218" s="11">
        <v>0</v>
      </c>
      <c r="AC218" s="11">
        <v>0</v>
      </c>
      <c r="AD218" s="9" t="s">
        <v>50</v>
      </c>
      <c r="AE218" s="11">
        <v>0</v>
      </c>
      <c r="AF218" s="9">
        <v>0</v>
      </c>
      <c r="AG218" s="9" t="s">
        <v>50</v>
      </c>
      <c r="AH218" s="11">
        <v>0</v>
      </c>
      <c r="AI218" s="11">
        <v>0</v>
      </c>
      <c r="AJ218" s="9" t="s">
        <v>50</v>
      </c>
      <c r="AK218" s="11">
        <v>0</v>
      </c>
      <c r="AL218" s="11">
        <v>0</v>
      </c>
      <c r="AM218" s="10" t="s">
        <v>53</v>
      </c>
      <c r="AN218" s="9" t="s">
        <v>53</v>
      </c>
      <c r="AO218" s="10" t="s">
        <v>53</v>
      </c>
      <c r="AP218" s="9" t="s">
        <v>53</v>
      </c>
    </row>
    <row r="219" spans="1:42" x14ac:dyDescent="0.25">
      <c r="A219" s="9" t="s">
        <v>449</v>
      </c>
      <c r="B219" s="10" t="s">
        <v>610</v>
      </c>
      <c r="C219" s="9" t="s">
        <v>47</v>
      </c>
      <c r="D219" s="9" t="s">
        <v>95</v>
      </c>
      <c r="E219" s="9" t="s">
        <v>96</v>
      </c>
      <c r="F219" s="9" t="s">
        <v>739</v>
      </c>
      <c r="G219" s="9" t="s">
        <v>51</v>
      </c>
      <c r="H219" s="9" t="s">
        <v>636</v>
      </c>
      <c r="I219" s="11" t="s">
        <v>53</v>
      </c>
      <c r="J219" s="11" t="s">
        <v>53</v>
      </c>
      <c r="K219" s="11" t="s">
        <v>53</v>
      </c>
      <c r="L219" s="11" t="s">
        <v>53</v>
      </c>
      <c r="M219" s="11">
        <v>0</v>
      </c>
      <c r="N219" s="9" t="s">
        <v>53</v>
      </c>
      <c r="O219" s="9" t="s">
        <v>54</v>
      </c>
      <c r="P219" s="9" t="s">
        <v>53</v>
      </c>
      <c r="Q219" s="11">
        <f t="shared" si="6"/>
        <v>60627426.535899997</v>
      </c>
      <c r="R219" s="11">
        <v>0</v>
      </c>
      <c r="S219" s="11">
        <v>44521470.619999997</v>
      </c>
      <c r="T219" s="11">
        <v>0</v>
      </c>
      <c r="U219" s="9" t="s">
        <v>50</v>
      </c>
      <c r="V219" s="11">
        <v>0</v>
      </c>
      <c r="W219" s="11">
        <v>13884444.755099999</v>
      </c>
      <c r="X219" s="9" t="s">
        <v>55</v>
      </c>
      <c r="Y219" s="11">
        <v>2221511.1608000007</v>
      </c>
      <c r="Z219" s="11">
        <v>0</v>
      </c>
      <c r="AA219" s="9" t="s">
        <v>50</v>
      </c>
      <c r="AB219" s="11">
        <v>0</v>
      </c>
      <c r="AC219" s="11">
        <v>0</v>
      </c>
      <c r="AD219" s="9" t="s">
        <v>50</v>
      </c>
      <c r="AE219" s="11">
        <v>0</v>
      </c>
      <c r="AF219" s="9">
        <v>0</v>
      </c>
      <c r="AG219" s="9" t="s">
        <v>50</v>
      </c>
      <c r="AH219" s="11">
        <v>0</v>
      </c>
      <c r="AI219" s="11">
        <v>0</v>
      </c>
      <c r="AJ219" s="9" t="s">
        <v>50</v>
      </c>
      <c r="AK219" s="11">
        <v>0</v>
      </c>
      <c r="AL219" s="11">
        <v>0</v>
      </c>
      <c r="AM219" s="10" t="s">
        <v>53</v>
      </c>
      <c r="AN219" s="9" t="s">
        <v>53</v>
      </c>
      <c r="AO219" s="10" t="s">
        <v>53</v>
      </c>
      <c r="AP219" s="9" t="s">
        <v>53</v>
      </c>
    </row>
    <row r="220" spans="1:42" x14ac:dyDescent="0.25">
      <c r="A220" s="9" t="s">
        <v>453</v>
      </c>
      <c r="B220" s="10" t="s">
        <v>610</v>
      </c>
      <c r="C220" s="9" t="s">
        <v>47</v>
      </c>
      <c r="D220" s="9" t="s">
        <v>105</v>
      </c>
      <c r="E220" s="9" t="s">
        <v>106</v>
      </c>
      <c r="F220" s="9" t="s">
        <v>782</v>
      </c>
      <c r="G220" s="9" t="s">
        <v>51</v>
      </c>
      <c r="H220" s="9" t="s">
        <v>638</v>
      </c>
      <c r="I220" s="11" t="s">
        <v>53</v>
      </c>
      <c r="J220" s="11" t="s">
        <v>53</v>
      </c>
      <c r="K220" s="11" t="s">
        <v>53</v>
      </c>
      <c r="L220" s="11" t="s">
        <v>53</v>
      </c>
      <c r="M220" s="11">
        <v>0</v>
      </c>
      <c r="N220" s="9" t="s">
        <v>53</v>
      </c>
      <c r="O220" s="9" t="s">
        <v>54</v>
      </c>
      <c r="P220" s="9" t="s">
        <v>53</v>
      </c>
      <c r="Q220" s="11">
        <f t="shared" si="6"/>
        <v>5196876.9655999998</v>
      </c>
      <c r="R220" s="11">
        <v>0</v>
      </c>
      <c r="S220" s="11">
        <v>4204419.9648000002</v>
      </c>
      <c r="T220" s="11">
        <v>0</v>
      </c>
      <c r="U220" s="9" t="s">
        <v>50</v>
      </c>
      <c r="V220" s="11">
        <v>0</v>
      </c>
      <c r="W220" s="11">
        <v>855566.38000000012</v>
      </c>
      <c r="X220" s="9" t="s">
        <v>55</v>
      </c>
      <c r="Y220" s="11">
        <v>136890.6208</v>
      </c>
      <c r="Z220" s="11">
        <v>0</v>
      </c>
      <c r="AA220" s="9" t="s">
        <v>50</v>
      </c>
      <c r="AB220" s="11">
        <v>0</v>
      </c>
      <c r="AC220" s="11">
        <v>0</v>
      </c>
      <c r="AD220" s="9" t="s">
        <v>50</v>
      </c>
      <c r="AE220" s="11">
        <v>0</v>
      </c>
      <c r="AF220" s="9">
        <v>0</v>
      </c>
      <c r="AG220" s="9" t="s">
        <v>50</v>
      </c>
      <c r="AH220" s="11">
        <v>0</v>
      </c>
      <c r="AI220" s="11">
        <v>0</v>
      </c>
      <c r="AJ220" s="9" t="s">
        <v>50</v>
      </c>
      <c r="AK220" s="11">
        <v>0</v>
      </c>
      <c r="AL220" s="11">
        <v>0</v>
      </c>
      <c r="AM220" s="10" t="s">
        <v>53</v>
      </c>
      <c r="AN220" s="9" t="s">
        <v>53</v>
      </c>
      <c r="AO220" s="10" t="s">
        <v>53</v>
      </c>
      <c r="AP220" s="9" t="s">
        <v>53</v>
      </c>
    </row>
    <row r="221" spans="1:42" x14ac:dyDescent="0.25">
      <c r="A221" s="9" t="s">
        <v>455</v>
      </c>
      <c r="B221" s="10" t="s">
        <v>610</v>
      </c>
      <c r="C221" s="9" t="s">
        <v>47</v>
      </c>
      <c r="D221" s="9" t="s">
        <v>105</v>
      </c>
      <c r="E221" s="9" t="s">
        <v>106</v>
      </c>
      <c r="F221" s="9" t="s">
        <v>782</v>
      </c>
      <c r="G221" s="9" t="s">
        <v>51</v>
      </c>
      <c r="H221" s="9" t="s">
        <v>640</v>
      </c>
      <c r="I221" s="11" t="s">
        <v>53</v>
      </c>
      <c r="J221" s="11" t="s">
        <v>53</v>
      </c>
      <c r="K221" s="11" t="s">
        <v>53</v>
      </c>
      <c r="L221" s="11" t="s">
        <v>53</v>
      </c>
      <c r="M221" s="11">
        <v>0</v>
      </c>
      <c r="N221" s="9" t="s">
        <v>53</v>
      </c>
      <c r="O221" s="9" t="s">
        <v>170</v>
      </c>
      <c r="P221" s="9" t="s">
        <v>641</v>
      </c>
      <c r="Q221" s="11">
        <f t="shared" si="6"/>
        <v>329061.07</v>
      </c>
      <c r="R221" s="11">
        <v>0</v>
      </c>
      <c r="S221" s="11">
        <v>329061.07</v>
      </c>
      <c r="T221" s="11">
        <v>0</v>
      </c>
      <c r="U221" s="9" t="s">
        <v>50</v>
      </c>
      <c r="V221" s="11">
        <v>0</v>
      </c>
      <c r="W221" s="11">
        <v>0</v>
      </c>
      <c r="X221" s="9" t="s">
        <v>50</v>
      </c>
      <c r="Y221" s="11">
        <v>0</v>
      </c>
      <c r="Z221" s="11">
        <v>0</v>
      </c>
      <c r="AA221" s="9" t="s">
        <v>50</v>
      </c>
      <c r="AB221" s="11">
        <v>0</v>
      </c>
      <c r="AC221" s="11">
        <v>0</v>
      </c>
      <c r="AD221" s="9" t="s">
        <v>50</v>
      </c>
      <c r="AE221" s="11">
        <v>0</v>
      </c>
      <c r="AF221" s="9">
        <v>0</v>
      </c>
      <c r="AG221" s="9" t="s">
        <v>50</v>
      </c>
      <c r="AH221" s="11">
        <v>0</v>
      </c>
      <c r="AI221" s="11">
        <v>0</v>
      </c>
      <c r="AJ221" s="9" t="s">
        <v>50</v>
      </c>
      <c r="AK221" s="11">
        <v>0</v>
      </c>
      <c r="AL221" s="11">
        <v>0</v>
      </c>
      <c r="AM221" s="10" t="s">
        <v>53</v>
      </c>
      <c r="AN221" s="9" t="s">
        <v>53</v>
      </c>
      <c r="AO221" s="10" t="s">
        <v>53</v>
      </c>
      <c r="AP221" s="9" t="s">
        <v>53</v>
      </c>
    </row>
    <row r="222" spans="1:42" x14ac:dyDescent="0.25">
      <c r="A222" s="9" t="s">
        <v>457</v>
      </c>
      <c r="B222" s="10" t="s">
        <v>610</v>
      </c>
      <c r="C222" s="9" t="s">
        <v>47</v>
      </c>
      <c r="D222" s="9" t="s">
        <v>105</v>
      </c>
      <c r="E222" s="9" t="s">
        <v>106</v>
      </c>
      <c r="F222" s="9" t="s">
        <v>782</v>
      </c>
      <c r="G222" s="9" t="s">
        <v>51</v>
      </c>
      <c r="H222" s="9" t="s">
        <v>643</v>
      </c>
      <c r="I222" s="11" t="s">
        <v>53</v>
      </c>
      <c r="J222" s="11" t="s">
        <v>53</v>
      </c>
      <c r="K222" s="11" t="s">
        <v>53</v>
      </c>
      <c r="L222" s="11" t="s">
        <v>53</v>
      </c>
      <c r="M222" s="11">
        <v>0</v>
      </c>
      <c r="N222" s="9" t="s">
        <v>53</v>
      </c>
      <c r="O222" s="9" t="s">
        <v>54</v>
      </c>
      <c r="P222" s="9" t="s">
        <v>53</v>
      </c>
      <c r="Q222" s="11">
        <f t="shared" si="6"/>
        <v>37909382.524399996</v>
      </c>
      <c r="R222" s="11">
        <v>0</v>
      </c>
      <c r="S222" s="11">
        <f>31407570.9355+351725.38</f>
        <v>31759296.315499999</v>
      </c>
      <c r="T222" s="11">
        <v>0</v>
      </c>
      <c r="U222" s="9" t="s">
        <v>50</v>
      </c>
      <c r="V222" s="11">
        <v>0</v>
      </c>
      <c r="W222" s="11">
        <v>5301798.4559999984</v>
      </c>
      <c r="X222" s="9" t="s">
        <v>50</v>
      </c>
      <c r="Y222" s="11">
        <v>848287.75289999973</v>
      </c>
      <c r="Z222" s="11">
        <v>0</v>
      </c>
      <c r="AA222" s="9" t="s">
        <v>50</v>
      </c>
      <c r="AB222" s="11">
        <v>0</v>
      </c>
      <c r="AC222" s="11">
        <v>0</v>
      </c>
      <c r="AD222" s="9" t="s">
        <v>50</v>
      </c>
      <c r="AE222" s="11">
        <v>0</v>
      </c>
      <c r="AF222" s="9">
        <v>0</v>
      </c>
      <c r="AG222" s="9" t="s">
        <v>50</v>
      </c>
      <c r="AH222" s="11">
        <v>0</v>
      </c>
      <c r="AI222" s="11">
        <v>0</v>
      </c>
      <c r="AJ222" s="9" t="s">
        <v>50</v>
      </c>
      <c r="AK222" s="11">
        <v>0</v>
      </c>
      <c r="AL222" s="11">
        <v>0</v>
      </c>
      <c r="AM222" s="10" t="s">
        <v>53</v>
      </c>
      <c r="AN222" s="9" t="s">
        <v>53</v>
      </c>
      <c r="AO222" s="10" t="s">
        <v>53</v>
      </c>
      <c r="AP222" s="9" t="s">
        <v>53</v>
      </c>
    </row>
    <row r="223" spans="1:42" x14ac:dyDescent="0.25">
      <c r="A223" s="9" t="s">
        <v>460</v>
      </c>
      <c r="B223" s="10" t="s">
        <v>610</v>
      </c>
      <c r="C223" s="9" t="s">
        <v>47</v>
      </c>
      <c r="D223" s="9" t="s">
        <v>105</v>
      </c>
      <c r="E223" s="9" t="s">
        <v>106</v>
      </c>
      <c r="F223" s="9" t="s">
        <v>782</v>
      </c>
      <c r="G223" s="9" t="s">
        <v>51</v>
      </c>
      <c r="H223" s="9" t="s">
        <v>645</v>
      </c>
      <c r="I223" s="11" t="s">
        <v>53</v>
      </c>
      <c r="J223" s="11" t="s">
        <v>53</v>
      </c>
      <c r="K223" s="11" t="s">
        <v>53</v>
      </c>
      <c r="L223" s="11" t="s">
        <v>53</v>
      </c>
      <c r="M223" s="11">
        <v>0</v>
      </c>
      <c r="N223" s="9" t="s">
        <v>53</v>
      </c>
      <c r="O223" s="9" t="s">
        <v>170</v>
      </c>
      <c r="P223" s="9" t="s">
        <v>646</v>
      </c>
      <c r="Q223" s="11">
        <f t="shared" si="6"/>
        <v>123356.38860000001</v>
      </c>
      <c r="R223" s="11">
        <v>0</v>
      </c>
      <c r="S223" s="11">
        <v>123356.38860000001</v>
      </c>
      <c r="T223" s="11">
        <v>0</v>
      </c>
      <c r="U223" s="9" t="s">
        <v>50</v>
      </c>
      <c r="V223" s="11">
        <v>0</v>
      </c>
      <c r="W223" s="11">
        <v>0</v>
      </c>
      <c r="X223" s="9" t="s">
        <v>50</v>
      </c>
      <c r="Y223" s="11">
        <v>0</v>
      </c>
      <c r="Z223" s="11">
        <v>0</v>
      </c>
      <c r="AA223" s="9" t="s">
        <v>50</v>
      </c>
      <c r="AB223" s="11">
        <v>0</v>
      </c>
      <c r="AC223" s="11">
        <v>0</v>
      </c>
      <c r="AD223" s="9" t="s">
        <v>50</v>
      </c>
      <c r="AE223" s="11">
        <v>0</v>
      </c>
      <c r="AF223" s="9">
        <v>0</v>
      </c>
      <c r="AG223" s="9" t="s">
        <v>50</v>
      </c>
      <c r="AH223" s="11">
        <v>0</v>
      </c>
      <c r="AI223" s="11">
        <v>0</v>
      </c>
      <c r="AJ223" s="9" t="s">
        <v>50</v>
      </c>
      <c r="AK223" s="11">
        <v>0</v>
      </c>
      <c r="AL223" s="11">
        <v>0</v>
      </c>
      <c r="AM223" s="10" t="s">
        <v>53</v>
      </c>
      <c r="AN223" s="9" t="s">
        <v>53</v>
      </c>
      <c r="AO223" s="10" t="s">
        <v>53</v>
      </c>
      <c r="AP223" s="9" t="s">
        <v>53</v>
      </c>
    </row>
    <row r="224" spans="1:42" x14ac:dyDescent="0.25">
      <c r="A224" s="9" t="s">
        <v>462</v>
      </c>
      <c r="B224" s="10" t="s">
        <v>610</v>
      </c>
      <c r="C224" s="9" t="s">
        <v>47</v>
      </c>
      <c r="D224" s="9" t="s">
        <v>105</v>
      </c>
      <c r="E224" s="9" t="s">
        <v>106</v>
      </c>
      <c r="F224" s="9" t="s">
        <v>782</v>
      </c>
      <c r="G224" s="9" t="s">
        <v>51</v>
      </c>
      <c r="H224" s="9" t="s">
        <v>648</v>
      </c>
      <c r="I224" s="11" t="s">
        <v>53</v>
      </c>
      <c r="J224" s="11" t="s">
        <v>53</v>
      </c>
      <c r="K224" s="11" t="s">
        <v>53</v>
      </c>
      <c r="L224" s="11" t="s">
        <v>53</v>
      </c>
      <c r="M224" s="11">
        <v>0</v>
      </c>
      <c r="N224" s="9" t="s">
        <v>53</v>
      </c>
      <c r="O224" s="9" t="s">
        <v>54</v>
      </c>
      <c r="P224" s="9" t="s">
        <v>53</v>
      </c>
      <c r="Q224" s="11">
        <f t="shared" si="6"/>
        <v>9318904.4323499985</v>
      </c>
      <c r="R224" s="11">
        <v>0</v>
      </c>
      <c r="S224" s="11">
        <v>7093739.0259499988</v>
      </c>
      <c r="T224" s="11">
        <v>0</v>
      </c>
      <c r="U224" s="9" t="s">
        <v>50</v>
      </c>
      <c r="V224" s="11">
        <v>0</v>
      </c>
      <c r="W224" s="11">
        <v>1918246.04</v>
      </c>
      <c r="X224" s="9" t="s">
        <v>50</v>
      </c>
      <c r="Y224" s="11">
        <v>306919.36639999994</v>
      </c>
      <c r="Z224" s="11">
        <v>0</v>
      </c>
      <c r="AA224" s="9" t="s">
        <v>50</v>
      </c>
      <c r="AB224" s="11">
        <v>0</v>
      </c>
      <c r="AC224" s="11">
        <v>0</v>
      </c>
      <c r="AD224" s="9" t="s">
        <v>50</v>
      </c>
      <c r="AE224" s="11">
        <v>0</v>
      </c>
      <c r="AF224" s="9">
        <v>0</v>
      </c>
      <c r="AG224" s="9" t="s">
        <v>50</v>
      </c>
      <c r="AH224" s="11">
        <v>0</v>
      </c>
      <c r="AI224" s="11">
        <v>0</v>
      </c>
      <c r="AJ224" s="9" t="s">
        <v>50</v>
      </c>
      <c r="AK224" s="11">
        <v>0</v>
      </c>
      <c r="AL224" s="11">
        <v>0</v>
      </c>
      <c r="AM224" s="10" t="s">
        <v>53</v>
      </c>
      <c r="AN224" s="9" t="s">
        <v>53</v>
      </c>
      <c r="AO224" s="10" t="s">
        <v>53</v>
      </c>
      <c r="AP224" s="9" t="s">
        <v>53</v>
      </c>
    </row>
    <row r="225" spans="1:42" x14ac:dyDescent="0.25">
      <c r="A225" s="9" t="s">
        <v>464</v>
      </c>
      <c r="B225" s="10" t="s">
        <v>610</v>
      </c>
      <c r="C225" s="9" t="s">
        <v>47</v>
      </c>
      <c r="D225" s="9" t="s">
        <v>109</v>
      </c>
      <c r="E225" s="9" t="s">
        <v>110</v>
      </c>
      <c r="F225" s="9" t="s">
        <v>751</v>
      </c>
      <c r="G225" s="9" t="s">
        <v>51</v>
      </c>
      <c r="H225" s="9" t="s">
        <v>650</v>
      </c>
      <c r="I225" s="11" t="s">
        <v>53</v>
      </c>
      <c r="J225" s="11" t="s">
        <v>53</v>
      </c>
      <c r="K225" s="11" t="s">
        <v>53</v>
      </c>
      <c r="L225" s="11" t="s">
        <v>53</v>
      </c>
      <c r="M225" s="11">
        <v>0</v>
      </c>
      <c r="N225" s="9" t="s">
        <v>53</v>
      </c>
      <c r="O225" s="9" t="s">
        <v>54</v>
      </c>
      <c r="P225" s="9" t="s">
        <v>53</v>
      </c>
      <c r="Q225" s="11">
        <f t="shared" si="6"/>
        <v>49272307.999399997</v>
      </c>
      <c r="R225" s="11">
        <v>0</v>
      </c>
      <c r="S225" s="11">
        <f>39309266.9257+0.45</f>
        <v>39309267.375700004</v>
      </c>
      <c r="T225" s="11">
        <v>0</v>
      </c>
      <c r="U225" s="9" t="s">
        <v>50</v>
      </c>
      <c r="V225" s="11">
        <v>0</v>
      </c>
      <c r="W225" s="11">
        <v>8588828.1238999981</v>
      </c>
      <c r="X225" s="9" t="s">
        <v>55</v>
      </c>
      <c r="Y225" s="11">
        <v>1374212.4998000001</v>
      </c>
      <c r="Z225" s="11">
        <v>0</v>
      </c>
      <c r="AA225" s="9" t="s">
        <v>50</v>
      </c>
      <c r="AB225" s="11">
        <v>0</v>
      </c>
      <c r="AC225" s="11">
        <v>0</v>
      </c>
      <c r="AD225" s="9" t="s">
        <v>50</v>
      </c>
      <c r="AE225" s="11">
        <v>0</v>
      </c>
      <c r="AF225" s="9">
        <v>0</v>
      </c>
      <c r="AG225" s="9" t="s">
        <v>50</v>
      </c>
      <c r="AH225" s="11">
        <v>0</v>
      </c>
      <c r="AI225" s="11">
        <v>0</v>
      </c>
      <c r="AJ225" s="9" t="s">
        <v>50</v>
      </c>
      <c r="AK225" s="11">
        <v>0</v>
      </c>
      <c r="AL225" s="11">
        <v>0</v>
      </c>
      <c r="AM225" s="10" t="s">
        <v>53</v>
      </c>
      <c r="AN225" s="9" t="s">
        <v>53</v>
      </c>
      <c r="AO225" s="10" t="s">
        <v>53</v>
      </c>
      <c r="AP225" s="9" t="s">
        <v>53</v>
      </c>
    </row>
    <row r="226" spans="1:42" x14ac:dyDescent="0.25">
      <c r="A226" s="9" t="s">
        <v>468</v>
      </c>
      <c r="B226" s="10" t="s">
        <v>610</v>
      </c>
      <c r="C226" s="9" t="s">
        <v>47</v>
      </c>
      <c r="D226" s="9" t="s">
        <v>109</v>
      </c>
      <c r="E226" s="9" t="s">
        <v>110</v>
      </c>
      <c r="F226" s="9" t="s">
        <v>751</v>
      </c>
      <c r="G226" s="9" t="s">
        <v>51</v>
      </c>
      <c r="H226" s="9" t="s">
        <v>652</v>
      </c>
      <c r="I226" s="11" t="s">
        <v>53</v>
      </c>
      <c r="J226" s="11" t="s">
        <v>53</v>
      </c>
      <c r="K226" s="11" t="s">
        <v>53</v>
      </c>
      <c r="L226" s="11" t="s">
        <v>53</v>
      </c>
      <c r="M226" s="11">
        <v>0</v>
      </c>
      <c r="N226" s="9" t="s">
        <v>53</v>
      </c>
      <c r="O226" s="9" t="s">
        <v>653</v>
      </c>
      <c r="P226" s="9" t="s">
        <v>654</v>
      </c>
      <c r="Q226" s="11">
        <f t="shared" si="6"/>
        <v>282964.2</v>
      </c>
      <c r="R226" s="11">
        <v>0</v>
      </c>
      <c r="S226" s="11">
        <v>282964.2</v>
      </c>
      <c r="T226" s="11">
        <v>0</v>
      </c>
      <c r="U226" s="9" t="s">
        <v>50</v>
      </c>
      <c r="V226" s="11">
        <v>0</v>
      </c>
      <c r="W226" s="11">
        <v>0</v>
      </c>
      <c r="X226" s="9" t="s">
        <v>50</v>
      </c>
      <c r="Y226" s="11">
        <v>0</v>
      </c>
      <c r="Z226" s="11">
        <v>0</v>
      </c>
      <c r="AA226" s="9" t="s">
        <v>50</v>
      </c>
      <c r="AB226" s="11">
        <v>0</v>
      </c>
      <c r="AC226" s="11">
        <v>0</v>
      </c>
      <c r="AD226" s="9" t="s">
        <v>50</v>
      </c>
      <c r="AE226" s="11">
        <v>0</v>
      </c>
      <c r="AF226" s="9">
        <v>0</v>
      </c>
      <c r="AG226" s="9" t="s">
        <v>50</v>
      </c>
      <c r="AH226" s="11">
        <v>0</v>
      </c>
      <c r="AI226" s="11">
        <v>0</v>
      </c>
      <c r="AJ226" s="9" t="s">
        <v>50</v>
      </c>
      <c r="AK226" s="11">
        <v>0</v>
      </c>
      <c r="AL226" s="11">
        <v>0</v>
      </c>
      <c r="AM226" s="10" t="s">
        <v>53</v>
      </c>
      <c r="AN226" s="9" t="s">
        <v>53</v>
      </c>
      <c r="AO226" s="10" t="s">
        <v>53</v>
      </c>
      <c r="AP226" s="9" t="s">
        <v>53</v>
      </c>
    </row>
    <row r="227" spans="1:42" x14ac:dyDescent="0.25">
      <c r="A227" s="9" t="s">
        <v>470</v>
      </c>
      <c r="B227" s="10" t="s">
        <v>610</v>
      </c>
      <c r="C227" s="9" t="s">
        <v>47</v>
      </c>
      <c r="D227" s="9" t="s">
        <v>109</v>
      </c>
      <c r="E227" s="9" t="s">
        <v>110</v>
      </c>
      <c r="F227" s="9" t="s">
        <v>751</v>
      </c>
      <c r="G227" s="9" t="s">
        <v>51</v>
      </c>
      <c r="H227" s="9" t="s">
        <v>656</v>
      </c>
      <c r="I227" s="11" t="s">
        <v>53</v>
      </c>
      <c r="J227" s="11" t="s">
        <v>53</v>
      </c>
      <c r="K227" s="11" t="s">
        <v>53</v>
      </c>
      <c r="L227" s="11" t="s">
        <v>53</v>
      </c>
      <c r="M227" s="11">
        <v>0</v>
      </c>
      <c r="N227" s="9" t="s">
        <v>53</v>
      </c>
      <c r="O227" s="9" t="s">
        <v>54</v>
      </c>
      <c r="P227" s="9" t="s">
        <v>53</v>
      </c>
      <c r="Q227" s="11">
        <f t="shared" si="6"/>
        <v>3944934.8528</v>
      </c>
      <c r="R227" s="11">
        <v>0</v>
      </c>
      <c r="S227" s="11">
        <v>3321723.6579999998</v>
      </c>
      <c r="T227" s="11">
        <v>0</v>
      </c>
      <c r="U227" s="9" t="s">
        <v>50</v>
      </c>
      <c r="V227" s="11">
        <v>0</v>
      </c>
      <c r="W227" s="11">
        <v>537251.03</v>
      </c>
      <c r="X227" s="9" t="s">
        <v>55</v>
      </c>
      <c r="Y227" s="11">
        <v>85960.164799999999</v>
      </c>
      <c r="Z227" s="11">
        <v>0</v>
      </c>
      <c r="AA227" s="9" t="s">
        <v>50</v>
      </c>
      <c r="AB227" s="11">
        <v>0</v>
      </c>
      <c r="AC227" s="11">
        <v>0</v>
      </c>
      <c r="AD227" s="9" t="s">
        <v>50</v>
      </c>
      <c r="AE227" s="11">
        <v>0</v>
      </c>
      <c r="AF227" s="9">
        <v>0</v>
      </c>
      <c r="AG227" s="9" t="s">
        <v>50</v>
      </c>
      <c r="AH227" s="11">
        <v>0</v>
      </c>
      <c r="AI227" s="11">
        <v>0</v>
      </c>
      <c r="AJ227" s="9" t="s">
        <v>50</v>
      </c>
      <c r="AK227" s="11">
        <v>0</v>
      </c>
      <c r="AL227" s="11">
        <v>0</v>
      </c>
      <c r="AM227" s="10" t="s">
        <v>53</v>
      </c>
      <c r="AN227" s="9" t="s">
        <v>53</v>
      </c>
      <c r="AO227" s="10" t="s">
        <v>53</v>
      </c>
      <c r="AP227" s="9" t="s">
        <v>53</v>
      </c>
    </row>
    <row r="228" spans="1:42" x14ac:dyDescent="0.25">
      <c r="A228" s="9" t="s">
        <v>472</v>
      </c>
      <c r="B228" s="10" t="s">
        <v>610</v>
      </c>
      <c r="C228" s="9" t="s">
        <v>47</v>
      </c>
      <c r="D228" s="9" t="s">
        <v>117</v>
      </c>
      <c r="E228" s="9" t="s">
        <v>118</v>
      </c>
      <c r="F228" s="9" t="s">
        <v>716</v>
      </c>
      <c r="G228" s="9" t="s">
        <v>51</v>
      </c>
      <c r="H228" s="9" t="s">
        <v>658</v>
      </c>
      <c r="I228" s="11" t="s">
        <v>53</v>
      </c>
      <c r="J228" s="11" t="s">
        <v>53</v>
      </c>
      <c r="K228" s="11" t="s">
        <v>53</v>
      </c>
      <c r="L228" s="11" t="s">
        <v>53</v>
      </c>
      <c r="M228" s="11">
        <v>0</v>
      </c>
      <c r="N228" s="9" t="s">
        <v>53</v>
      </c>
      <c r="O228" s="9" t="s">
        <v>54</v>
      </c>
      <c r="P228" s="9" t="s">
        <v>53</v>
      </c>
      <c r="Q228" s="11">
        <f t="shared" si="6"/>
        <v>45410719.119100004</v>
      </c>
      <c r="R228" s="11">
        <v>0</v>
      </c>
      <c r="S228" s="11">
        <f>36713972.5031+2263698.25</f>
        <v>38977670.7531</v>
      </c>
      <c r="T228" s="11">
        <v>0</v>
      </c>
      <c r="U228" s="9" t="s">
        <v>50</v>
      </c>
      <c r="V228" s="11">
        <v>0</v>
      </c>
      <c r="W228" s="11">
        <v>5545731.3499999996</v>
      </c>
      <c r="X228" s="9" t="s">
        <v>50</v>
      </c>
      <c r="Y228" s="11">
        <v>887317.01600000018</v>
      </c>
      <c r="Z228" s="11">
        <v>0</v>
      </c>
      <c r="AA228" s="9" t="s">
        <v>50</v>
      </c>
      <c r="AB228" s="11">
        <v>0</v>
      </c>
      <c r="AC228" s="11">
        <v>0</v>
      </c>
      <c r="AD228" s="9" t="s">
        <v>50</v>
      </c>
      <c r="AE228" s="11">
        <v>0</v>
      </c>
      <c r="AF228" s="9">
        <v>0</v>
      </c>
      <c r="AG228" s="9" t="s">
        <v>50</v>
      </c>
      <c r="AH228" s="11">
        <v>0</v>
      </c>
      <c r="AI228" s="11">
        <v>0</v>
      </c>
      <c r="AJ228" s="9" t="s">
        <v>50</v>
      </c>
      <c r="AK228" s="11">
        <v>0</v>
      </c>
      <c r="AL228" s="11">
        <v>0</v>
      </c>
      <c r="AM228" s="10" t="s">
        <v>53</v>
      </c>
      <c r="AN228" s="9" t="s">
        <v>53</v>
      </c>
      <c r="AO228" s="10" t="s">
        <v>53</v>
      </c>
      <c r="AP228" s="9" t="s">
        <v>53</v>
      </c>
    </row>
    <row r="229" spans="1:42" x14ac:dyDescent="0.25">
      <c r="A229" s="9" t="s">
        <v>474</v>
      </c>
      <c r="B229" s="10" t="s">
        <v>610</v>
      </c>
      <c r="C229" s="9" t="s">
        <v>47</v>
      </c>
      <c r="D229" s="9" t="s">
        <v>117</v>
      </c>
      <c r="E229" s="9" t="s">
        <v>118</v>
      </c>
      <c r="F229" s="9" t="s">
        <v>716</v>
      </c>
      <c r="G229" s="9" t="s">
        <v>51</v>
      </c>
      <c r="H229" s="9" t="s">
        <v>660</v>
      </c>
      <c r="I229" s="11" t="s">
        <v>53</v>
      </c>
      <c r="J229" s="11" t="s">
        <v>53</v>
      </c>
      <c r="K229" s="11" t="s">
        <v>53</v>
      </c>
      <c r="L229" s="11" t="s">
        <v>53</v>
      </c>
      <c r="M229" s="11">
        <v>0</v>
      </c>
      <c r="N229" s="9" t="s">
        <v>53</v>
      </c>
      <c r="O229" s="9" t="s">
        <v>661</v>
      </c>
      <c r="P229" s="9" t="s">
        <v>662</v>
      </c>
      <c r="Q229" s="11">
        <f t="shared" si="6"/>
        <v>766467.58499999996</v>
      </c>
      <c r="R229" s="11">
        <v>0</v>
      </c>
      <c r="S229" s="11">
        <v>450135.58499999996</v>
      </c>
      <c r="T229" s="11">
        <v>272700</v>
      </c>
      <c r="U229" s="9" t="s">
        <v>55</v>
      </c>
      <c r="V229" s="11">
        <v>43632</v>
      </c>
      <c r="W229" s="11">
        <v>0</v>
      </c>
      <c r="X229" s="9" t="s">
        <v>50</v>
      </c>
      <c r="Y229" s="11">
        <v>0</v>
      </c>
      <c r="Z229" s="11">
        <v>0</v>
      </c>
      <c r="AA229" s="9" t="s">
        <v>50</v>
      </c>
      <c r="AB229" s="11">
        <v>0</v>
      </c>
      <c r="AC229" s="11">
        <v>0</v>
      </c>
      <c r="AD229" s="9" t="s">
        <v>50</v>
      </c>
      <c r="AE229" s="11">
        <v>0</v>
      </c>
      <c r="AF229" s="9">
        <v>0</v>
      </c>
      <c r="AG229" s="9" t="s">
        <v>50</v>
      </c>
      <c r="AH229" s="11">
        <v>0</v>
      </c>
      <c r="AI229" s="11">
        <v>0</v>
      </c>
      <c r="AJ229" s="9" t="s">
        <v>50</v>
      </c>
      <c r="AK229" s="11">
        <v>0</v>
      </c>
      <c r="AL229" s="11">
        <v>0</v>
      </c>
      <c r="AM229" s="10" t="s">
        <v>53</v>
      </c>
      <c r="AN229" s="9" t="s">
        <v>53</v>
      </c>
      <c r="AO229" s="10" t="s">
        <v>53</v>
      </c>
      <c r="AP229" s="9" t="s">
        <v>53</v>
      </c>
    </row>
    <row r="230" spans="1:42" x14ac:dyDescent="0.25">
      <c r="A230" s="9" t="s">
        <v>478</v>
      </c>
      <c r="B230" s="10" t="s">
        <v>610</v>
      </c>
      <c r="C230" s="9" t="s">
        <v>47</v>
      </c>
      <c r="D230" s="9" t="s">
        <v>117</v>
      </c>
      <c r="E230" s="9" t="s">
        <v>118</v>
      </c>
      <c r="F230" s="9" t="s">
        <v>716</v>
      </c>
      <c r="G230" s="9" t="s">
        <v>51</v>
      </c>
      <c r="H230" s="9" t="s">
        <v>664</v>
      </c>
      <c r="I230" s="11" t="s">
        <v>53</v>
      </c>
      <c r="J230" s="11" t="s">
        <v>53</v>
      </c>
      <c r="K230" s="11" t="s">
        <v>53</v>
      </c>
      <c r="L230" s="11" t="s">
        <v>53</v>
      </c>
      <c r="M230" s="11">
        <v>0</v>
      </c>
      <c r="N230" s="9" t="s">
        <v>53</v>
      </c>
      <c r="O230" s="9" t="s">
        <v>54</v>
      </c>
      <c r="P230" s="9" t="s">
        <v>53</v>
      </c>
      <c r="Q230" s="11">
        <f t="shared" si="6"/>
        <v>2431320.0014</v>
      </c>
      <c r="R230" s="11">
        <v>0</v>
      </c>
      <c r="S230" s="11">
        <v>1126281.6749999998</v>
      </c>
      <c r="T230" s="11">
        <v>0</v>
      </c>
      <c r="U230" s="9" t="s">
        <v>50</v>
      </c>
      <c r="V230" s="11">
        <v>0</v>
      </c>
      <c r="W230" s="11">
        <v>1125033.04</v>
      </c>
      <c r="X230" s="9" t="s">
        <v>55</v>
      </c>
      <c r="Y230" s="11">
        <v>180005.28640000001</v>
      </c>
      <c r="Z230" s="11">
        <v>0</v>
      </c>
      <c r="AA230" s="9" t="s">
        <v>50</v>
      </c>
      <c r="AB230" s="11">
        <v>0</v>
      </c>
      <c r="AC230" s="11">
        <v>0</v>
      </c>
      <c r="AD230" s="9" t="s">
        <v>50</v>
      </c>
      <c r="AE230" s="11">
        <v>0</v>
      </c>
      <c r="AF230" s="9">
        <v>0</v>
      </c>
      <c r="AG230" s="9" t="s">
        <v>50</v>
      </c>
      <c r="AH230" s="11">
        <v>0</v>
      </c>
      <c r="AI230" s="11">
        <v>0</v>
      </c>
      <c r="AJ230" s="9" t="s">
        <v>50</v>
      </c>
      <c r="AK230" s="11">
        <v>0</v>
      </c>
      <c r="AL230" s="11">
        <v>0</v>
      </c>
      <c r="AM230" s="10" t="s">
        <v>53</v>
      </c>
      <c r="AN230" s="9" t="s">
        <v>53</v>
      </c>
      <c r="AO230" s="10" t="s">
        <v>53</v>
      </c>
      <c r="AP230" s="9" t="s">
        <v>53</v>
      </c>
    </row>
    <row r="231" spans="1:42" x14ac:dyDescent="0.25">
      <c r="A231" s="9" t="s">
        <v>480</v>
      </c>
      <c r="B231" s="10" t="s">
        <v>610</v>
      </c>
      <c r="C231" s="9" t="s">
        <v>47</v>
      </c>
      <c r="D231" s="9" t="s">
        <v>403</v>
      </c>
      <c r="E231" s="9" t="s">
        <v>404</v>
      </c>
      <c r="F231" s="9" t="s">
        <v>753</v>
      </c>
      <c r="G231" s="9" t="s">
        <v>51</v>
      </c>
      <c r="H231" s="9" t="s">
        <v>666</v>
      </c>
      <c r="I231" s="11" t="s">
        <v>53</v>
      </c>
      <c r="J231" s="11" t="s">
        <v>53</v>
      </c>
      <c r="K231" s="11" t="s">
        <v>53</v>
      </c>
      <c r="L231" s="11" t="s">
        <v>53</v>
      </c>
      <c r="M231" s="11">
        <v>0</v>
      </c>
      <c r="N231" s="9" t="s">
        <v>53</v>
      </c>
      <c r="O231" s="9" t="s">
        <v>54</v>
      </c>
      <c r="P231" s="9" t="s">
        <v>53</v>
      </c>
      <c r="Q231" s="11">
        <f t="shared" si="6"/>
        <v>24237396.339499999</v>
      </c>
      <c r="R231" s="11">
        <v>0</v>
      </c>
      <c r="S231" s="11">
        <v>19855449.272500001</v>
      </c>
      <c r="T231" s="11">
        <v>0</v>
      </c>
      <c r="U231" s="9" t="s">
        <v>50</v>
      </c>
      <c r="V231" s="11">
        <v>0</v>
      </c>
      <c r="W231" s="11">
        <v>3777540.5749999993</v>
      </c>
      <c r="X231" s="9" t="s">
        <v>50</v>
      </c>
      <c r="Y231" s="11">
        <v>604406.49199999997</v>
      </c>
      <c r="Z231" s="11">
        <v>0</v>
      </c>
      <c r="AA231" s="9" t="s">
        <v>50</v>
      </c>
      <c r="AB231" s="11">
        <v>0</v>
      </c>
      <c r="AC231" s="11">
        <v>0</v>
      </c>
      <c r="AD231" s="9" t="s">
        <v>50</v>
      </c>
      <c r="AE231" s="11">
        <v>0</v>
      </c>
      <c r="AF231" s="9">
        <v>0</v>
      </c>
      <c r="AG231" s="9" t="s">
        <v>50</v>
      </c>
      <c r="AH231" s="11">
        <v>0</v>
      </c>
      <c r="AI231" s="11">
        <v>0</v>
      </c>
      <c r="AJ231" s="9" t="s">
        <v>50</v>
      </c>
      <c r="AK231" s="11">
        <v>0</v>
      </c>
      <c r="AL231" s="11">
        <v>0</v>
      </c>
      <c r="AM231" s="10" t="s">
        <v>53</v>
      </c>
      <c r="AN231" s="9" t="s">
        <v>53</v>
      </c>
      <c r="AO231" s="10" t="s">
        <v>53</v>
      </c>
      <c r="AP231" s="9" t="s">
        <v>53</v>
      </c>
    </row>
    <row r="232" spans="1:42" x14ac:dyDescent="0.25">
      <c r="A232" s="9" t="s">
        <v>484</v>
      </c>
      <c r="B232" s="10" t="s">
        <v>610</v>
      </c>
      <c r="C232" s="9" t="s">
        <v>47</v>
      </c>
      <c r="D232" s="9" t="s">
        <v>403</v>
      </c>
      <c r="E232" s="9" t="s">
        <v>404</v>
      </c>
      <c r="F232" s="9" t="s">
        <v>753</v>
      </c>
      <c r="G232" s="9" t="s">
        <v>51</v>
      </c>
      <c r="H232" s="9" t="s">
        <v>668</v>
      </c>
      <c r="I232" s="11" t="s">
        <v>53</v>
      </c>
      <c r="J232" s="11" t="s">
        <v>53</v>
      </c>
      <c r="K232" s="11" t="s">
        <v>53</v>
      </c>
      <c r="L232" s="11" t="s">
        <v>53</v>
      </c>
      <c r="M232" s="11">
        <v>0</v>
      </c>
      <c r="N232" s="9" t="s">
        <v>53</v>
      </c>
      <c r="O232" s="9" t="s">
        <v>500</v>
      </c>
      <c r="P232" s="9" t="s">
        <v>501</v>
      </c>
      <c r="Q232" s="11">
        <f t="shared" si="6"/>
        <v>307010.58</v>
      </c>
      <c r="R232" s="11">
        <v>0</v>
      </c>
      <c r="S232" s="11">
        <v>307010.58</v>
      </c>
      <c r="T232" s="11">
        <v>0</v>
      </c>
      <c r="U232" s="9" t="s">
        <v>50</v>
      </c>
      <c r="V232" s="11">
        <v>0</v>
      </c>
      <c r="W232" s="11">
        <v>0</v>
      </c>
      <c r="X232" s="9" t="s">
        <v>50</v>
      </c>
      <c r="Y232" s="11">
        <v>0</v>
      </c>
      <c r="Z232" s="11">
        <v>0</v>
      </c>
      <c r="AA232" s="9" t="s">
        <v>50</v>
      </c>
      <c r="AB232" s="11">
        <v>0</v>
      </c>
      <c r="AC232" s="11">
        <v>0</v>
      </c>
      <c r="AD232" s="9" t="s">
        <v>50</v>
      </c>
      <c r="AE232" s="11">
        <v>0</v>
      </c>
      <c r="AF232" s="9">
        <v>0</v>
      </c>
      <c r="AG232" s="9" t="s">
        <v>50</v>
      </c>
      <c r="AH232" s="11">
        <v>0</v>
      </c>
      <c r="AI232" s="11">
        <v>0</v>
      </c>
      <c r="AJ232" s="9" t="s">
        <v>50</v>
      </c>
      <c r="AK232" s="11">
        <v>0</v>
      </c>
      <c r="AL232" s="11">
        <v>0</v>
      </c>
      <c r="AM232" s="10" t="s">
        <v>53</v>
      </c>
      <c r="AN232" s="9" t="s">
        <v>53</v>
      </c>
      <c r="AO232" s="10" t="s">
        <v>53</v>
      </c>
      <c r="AP232" s="9" t="s">
        <v>53</v>
      </c>
    </row>
    <row r="233" spans="1:42" x14ac:dyDescent="0.25">
      <c r="A233" s="9" t="s">
        <v>486</v>
      </c>
      <c r="B233" s="10" t="s">
        <v>610</v>
      </c>
      <c r="C233" s="9" t="s">
        <v>47</v>
      </c>
      <c r="D233" s="9" t="s">
        <v>403</v>
      </c>
      <c r="E233" s="9" t="s">
        <v>404</v>
      </c>
      <c r="F233" s="9" t="s">
        <v>753</v>
      </c>
      <c r="G233" s="9" t="s">
        <v>51</v>
      </c>
      <c r="H233" s="9" t="s">
        <v>670</v>
      </c>
      <c r="I233" s="11" t="s">
        <v>53</v>
      </c>
      <c r="J233" s="11" t="s">
        <v>53</v>
      </c>
      <c r="K233" s="11" t="s">
        <v>53</v>
      </c>
      <c r="L233" s="11" t="s">
        <v>53</v>
      </c>
      <c r="M233" s="11">
        <v>0</v>
      </c>
      <c r="N233" s="9" t="s">
        <v>53</v>
      </c>
      <c r="O233" s="9" t="s">
        <v>54</v>
      </c>
      <c r="P233" s="9" t="s">
        <v>53</v>
      </c>
      <c r="Q233" s="11">
        <f t="shared" si="6"/>
        <v>9464237.2953500003</v>
      </c>
      <c r="R233" s="11">
        <v>0</v>
      </c>
      <c r="S233" s="11">
        <v>8418358.8377500009</v>
      </c>
      <c r="T233" s="11">
        <v>0</v>
      </c>
      <c r="U233" s="9" t="s">
        <v>50</v>
      </c>
      <c r="V233" s="11">
        <v>0</v>
      </c>
      <c r="W233" s="11">
        <v>901619.3600000001</v>
      </c>
      <c r="X233" s="9" t="s">
        <v>50</v>
      </c>
      <c r="Y233" s="11">
        <v>144259.09760000001</v>
      </c>
      <c r="Z233" s="11">
        <v>0</v>
      </c>
      <c r="AA233" s="9" t="s">
        <v>50</v>
      </c>
      <c r="AB233" s="11">
        <v>0</v>
      </c>
      <c r="AC233" s="11">
        <v>0</v>
      </c>
      <c r="AD233" s="9" t="s">
        <v>50</v>
      </c>
      <c r="AE233" s="11">
        <v>0</v>
      </c>
      <c r="AF233" s="9">
        <v>0</v>
      </c>
      <c r="AG233" s="9" t="s">
        <v>50</v>
      </c>
      <c r="AH233" s="11">
        <v>0</v>
      </c>
      <c r="AI233" s="11">
        <v>0</v>
      </c>
      <c r="AJ233" s="9" t="s">
        <v>50</v>
      </c>
      <c r="AK233" s="11">
        <v>0</v>
      </c>
      <c r="AL233" s="11">
        <v>0</v>
      </c>
      <c r="AM233" s="10" t="s">
        <v>53</v>
      </c>
      <c r="AN233" s="9" t="s">
        <v>53</v>
      </c>
      <c r="AO233" s="10" t="s">
        <v>53</v>
      </c>
      <c r="AP233" s="9" t="s">
        <v>53</v>
      </c>
    </row>
    <row r="234" spans="1:42" x14ac:dyDescent="0.25">
      <c r="A234" s="9" t="s">
        <v>488</v>
      </c>
      <c r="B234" s="10" t="s">
        <v>610</v>
      </c>
      <c r="C234" s="9" t="s">
        <v>47</v>
      </c>
      <c r="D234" s="9" t="s">
        <v>505</v>
      </c>
      <c r="E234" s="9" t="s">
        <v>506</v>
      </c>
      <c r="F234" s="9" t="s">
        <v>758</v>
      </c>
      <c r="G234" s="9" t="s">
        <v>51</v>
      </c>
      <c r="H234" s="9" t="s">
        <v>672</v>
      </c>
      <c r="I234" s="11" t="s">
        <v>53</v>
      </c>
      <c r="J234" s="11" t="s">
        <v>53</v>
      </c>
      <c r="K234" s="11" t="s">
        <v>53</v>
      </c>
      <c r="L234" s="11" t="s">
        <v>53</v>
      </c>
      <c r="M234" s="11">
        <v>0</v>
      </c>
      <c r="N234" s="9" t="s">
        <v>53</v>
      </c>
      <c r="O234" s="9" t="s">
        <v>673</v>
      </c>
      <c r="P234" s="9" t="s">
        <v>674</v>
      </c>
      <c r="Q234" s="11">
        <f t="shared" si="6"/>
        <v>55103.794999999998</v>
      </c>
      <c r="R234" s="11">
        <v>0</v>
      </c>
      <c r="S234" s="11">
        <v>55103.794999999998</v>
      </c>
      <c r="T234" s="11">
        <v>0</v>
      </c>
      <c r="U234" s="9" t="s">
        <v>50</v>
      </c>
      <c r="V234" s="11">
        <v>0</v>
      </c>
      <c r="W234" s="11">
        <v>0</v>
      </c>
      <c r="X234" s="9" t="s">
        <v>50</v>
      </c>
      <c r="Y234" s="11">
        <v>0</v>
      </c>
      <c r="Z234" s="11">
        <v>0</v>
      </c>
      <c r="AA234" s="9" t="s">
        <v>50</v>
      </c>
      <c r="AB234" s="11">
        <v>0</v>
      </c>
      <c r="AC234" s="11">
        <v>0</v>
      </c>
      <c r="AD234" s="9" t="s">
        <v>50</v>
      </c>
      <c r="AE234" s="11">
        <v>0</v>
      </c>
      <c r="AF234" s="9">
        <v>0</v>
      </c>
      <c r="AG234" s="9" t="s">
        <v>50</v>
      </c>
      <c r="AH234" s="11">
        <v>0</v>
      </c>
      <c r="AI234" s="11">
        <v>0</v>
      </c>
      <c r="AJ234" s="9" t="s">
        <v>50</v>
      </c>
      <c r="AK234" s="11">
        <v>0</v>
      </c>
      <c r="AL234" s="11">
        <v>0</v>
      </c>
      <c r="AM234" s="10" t="s">
        <v>53</v>
      </c>
      <c r="AN234" s="9" t="s">
        <v>53</v>
      </c>
      <c r="AO234" s="10" t="s">
        <v>53</v>
      </c>
      <c r="AP234" s="9" t="s">
        <v>53</v>
      </c>
    </row>
    <row r="235" spans="1:42" x14ac:dyDescent="0.25">
      <c r="A235" s="9" t="s">
        <v>490</v>
      </c>
      <c r="B235" s="10" t="s">
        <v>610</v>
      </c>
      <c r="C235" s="9" t="s">
        <v>47</v>
      </c>
      <c r="D235" s="9" t="s">
        <v>704</v>
      </c>
      <c r="E235" s="9" t="s">
        <v>130</v>
      </c>
      <c r="F235" s="9" t="s">
        <v>780</v>
      </c>
      <c r="G235" s="9" t="s">
        <v>51</v>
      </c>
      <c r="H235" s="9" t="s">
        <v>680</v>
      </c>
      <c r="I235" s="11" t="s">
        <v>53</v>
      </c>
      <c r="J235" s="11" t="s">
        <v>53</v>
      </c>
      <c r="K235" s="11" t="s">
        <v>53</v>
      </c>
      <c r="L235" s="11" t="s">
        <v>53</v>
      </c>
      <c r="M235" s="11">
        <v>0</v>
      </c>
      <c r="N235" s="9" t="s">
        <v>53</v>
      </c>
      <c r="O235" s="9" t="s">
        <v>54</v>
      </c>
      <c r="P235" s="9" t="s">
        <v>53</v>
      </c>
      <c r="Q235" s="11">
        <f t="shared" si="6"/>
        <v>23809225.244849999</v>
      </c>
      <c r="R235" s="11">
        <v>0</v>
      </c>
      <c r="S235" s="11">
        <f>22874152.19995+2011.53</f>
        <v>22876163.72995</v>
      </c>
      <c r="T235" s="11">
        <v>0</v>
      </c>
      <c r="U235" s="9" t="s">
        <v>50</v>
      </c>
      <c r="V235" s="11">
        <v>0</v>
      </c>
      <c r="W235" s="11">
        <v>804363.37489999994</v>
      </c>
      <c r="X235" s="9" t="s">
        <v>55</v>
      </c>
      <c r="Y235" s="11">
        <v>128698.13999999998</v>
      </c>
      <c r="Z235" s="11">
        <v>0</v>
      </c>
      <c r="AA235" s="9" t="s">
        <v>50</v>
      </c>
      <c r="AB235" s="11">
        <v>0</v>
      </c>
      <c r="AC235" s="11">
        <v>0</v>
      </c>
      <c r="AD235" s="9" t="s">
        <v>50</v>
      </c>
      <c r="AE235" s="11">
        <v>0</v>
      </c>
      <c r="AF235" s="9">
        <v>0</v>
      </c>
      <c r="AG235" s="9" t="s">
        <v>50</v>
      </c>
      <c r="AH235" s="11">
        <v>0</v>
      </c>
      <c r="AI235" s="11">
        <v>0</v>
      </c>
      <c r="AJ235" s="9" t="s">
        <v>50</v>
      </c>
      <c r="AK235" s="11">
        <v>0</v>
      </c>
      <c r="AL235" s="11">
        <v>0</v>
      </c>
      <c r="AM235" s="10" t="s">
        <v>53</v>
      </c>
      <c r="AN235" s="9" t="s">
        <v>53</v>
      </c>
      <c r="AO235" s="10" t="s">
        <v>53</v>
      </c>
      <c r="AP235" s="9" t="s">
        <v>53</v>
      </c>
    </row>
    <row r="236" spans="1:42" x14ac:dyDescent="0.25">
      <c r="A236" s="9" t="s">
        <v>494</v>
      </c>
      <c r="B236" s="10" t="s">
        <v>610</v>
      </c>
      <c r="C236" s="9" t="s">
        <v>47</v>
      </c>
      <c r="D236" s="9" t="s">
        <v>121</v>
      </c>
      <c r="E236" s="9" t="s">
        <v>122</v>
      </c>
      <c r="F236" s="9" t="s">
        <v>766</v>
      </c>
      <c r="G236" s="9" t="s">
        <v>51</v>
      </c>
      <c r="H236" s="9" t="s">
        <v>676</v>
      </c>
      <c r="I236" s="11" t="s">
        <v>53</v>
      </c>
      <c r="J236" s="11" t="s">
        <v>53</v>
      </c>
      <c r="K236" s="11" t="s">
        <v>53</v>
      </c>
      <c r="L236" s="11" t="s">
        <v>53</v>
      </c>
      <c r="M236" s="11">
        <v>0</v>
      </c>
      <c r="N236" s="9" t="s">
        <v>53</v>
      </c>
      <c r="O236" s="9" t="s">
        <v>54</v>
      </c>
      <c r="P236" s="9" t="s">
        <v>53</v>
      </c>
      <c r="Q236" s="11">
        <f t="shared" si="6"/>
        <v>1522142.6105999998</v>
      </c>
      <c r="R236" s="11">
        <v>0</v>
      </c>
      <c r="S236" s="11">
        <v>910218.64499999967</v>
      </c>
      <c r="T236" s="11">
        <v>0</v>
      </c>
      <c r="U236" s="9" t="s">
        <v>50</v>
      </c>
      <c r="V236" s="11">
        <v>0</v>
      </c>
      <c r="W236" s="11">
        <v>527520.66</v>
      </c>
      <c r="X236" s="9" t="s">
        <v>55</v>
      </c>
      <c r="Y236" s="11">
        <v>84403.305599999992</v>
      </c>
      <c r="Z236" s="11">
        <v>0</v>
      </c>
      <c r="AA236" s="9" t="s">
        <v>50</v>
      </c>
      <c r="AB236" s="11">
        <v>0</v>
      </c>
      <c r="AC236" s="11">
        <v>0</v>
      </c>
      <c r="AD236" s="9" t="s">
        <v>50</v>
      </c>
      <c r="AE236" s="11">
        <v>0</v>
      </c>
      <c r="AF236" s="9">
        <v>0</v>
      </c>
      <c r="AG236" s="9" t="s">
        <v>50</v>
      </c>
      <c r="AH236" s="11">
        <v>0</v>
      </c>
      <c r="AI236" s="11">
        <v>0</v>
      </c>
      <c r="AJ236" s="9" t="s">
        <v>50</v>
      </c>
      <c r="AK236" s="11">
        <v>0</v>
      </c>
      <c r="AL236" s="11">
        <v>0</v>
      </c>
      <c r="AM236" s="10" t="s">
        <v>53</v>
      </c>
      <c r="AN236" s="9" t="s">
        <v>53</v>
      </c>
      <c r="AO236" s="10" t="s">
        <v>53</v>
      </c>
      <c r="AP236" s="9" t="s">
        <v>53</v>
      </c>
    </row>
    <row r="237" spans="1:42" x14ac:dyDescent="0.25">
      <c r="A237" s="9" t="s">
        <v>496</v>
      </c>
      <c r="B237" s="10" t="s">
        <v>610</v>
      </c>
      <c r="C237" s="9" t="s">
        <v>47</v>
      </c>
      <c r="D237" s="9" t="s">
        <v>125</v>
      </c>
      <c r="E237" s="9" t="s">
        <v>126</v>
      </c>
      <c r="F237" s="9" t="s">
        <v>773</v>
      </c>
      <c r="G237" s="9" t="s">
        <v>51</v>
      </c>
      <c r="H237" s="9" t="s">
        <v>678</v>
      </c>
      <c r="I237" s="11" t="s">
        <v>53</v>
      </c>
      <c r="J237" s="11" t="s">
        <v>53</v>
      </c>
      <c r="K237" s="11" t="s">
        <v>53</v>
      </c>
      <c r="L237" s="11" t="s">
        <v>53</v>
      </c>
      <c r="M237" s="11">
        <v>0</v>
      </c>
      <c r="N237" s="9" t="s">
        <v>53</v>
      </c>
      <c r="O237" s="9" t="s">
        <v>54</v>
      </c>
      <c r="P237" s="9" t="s">
        <v>53</v>
      </c>
      <c r="Q237" s="11">
        <f t="shared" si="6"/>
        <v>30249013.018300001</v>
      </c>
      <c r="R237" s="11">
        <v>0</v>
      </c>
      <c r="S237" s="11">
        <v>26899669.612399999</v>
      </c>
      <c r="T237" s="11">
        <v>0</v>
      </c>
      <c r="U237" s="9" t="s">
        <v>50</v>
      </c>
      <c r="V237" s="11">
        <v>0</v>
      </c>
      <c r="W237" s="11">
        <v>2887365.0051000002</v>
      </c>
      <c r="X237" s="9" t="s">
        <v>50</v>
      </c>
      <c r="Y237" s="11">
        <v>461978.4008</v>
      </c>
      <c r="Z237" s="11">
        <v>0</v>
      </c>
      <c r="AA237" s="9" t="s">
        <v>50</v>
      </c>
      <c r="AB237" s="11">
        <v>0</v>
      </c>
      <c r="AC237" s="11">
        <v>0</v>
      </c>
      <c r="AD237" s="9" t="s">
        <v>50</v>
      </c>
      <c r="AE237" s="11">
        <v>0</v>
      </c>
      <c r="AF237" s="9">
        <v>0</v>
      </c>
      <c r="AG237" s="9" t="s">
        <v>50</v>
      </c>
      <c r="AH237" s="11">
        <v>0</v>
      </c>
      <c r="AI237" s="11">
        <v>0</v>
      </c>
      <c r="AJ237" s="9" t="s">
        <v>50</v>
      </c>
      <c r="AK237" s="11">
        <v>0</v>
      </c>
      <c r="AL237" s="11">
        <v>0</v>
      </c>
      <c r="AM237" s="10" t="s">
        <v>53</v>
      </c>
      <c r="AN237" s="9" t="s">
        <v>53</v>
      </c>
      <c r="AO237" s="10" t="s">
        <v>53</v>
      </c>
      <c r="AP237" s="9" t="s">
        <v>53</v>
      </c>
    </row>
    <row r="238" spans="1:42" hidden="1" x14ac:dyDescent="0.25"/>
    <row r="239" spans="1:42" hidden="1" x14ac:dyDescent="0.25">
      <c r="Q239" s="8">
        <f>SUM(Q2:Q237)</f>
        <v>4088132536.211823</v>
      </c>
      <c r="R239" s="8">
        <f>SUM(R2:R237)</f>
        <v>0</v>
      </c>
      <c r="S239" s="8">
        <f>SUM(S2:S237)</f>
        <v>3385960576.2968473</v>
      </c>
      <c r="T239" s="8">
        <f>SUM(T2:T237)</f>
        <v>10883077.520199852</v>
      </c>
      <c r="V239" s="8">
        <f>SUM(V2:V237)</f>
        <v>1741292.4033000101</v>
      </c>
      <c r="W239" s="8">
        <f>SUM(W2:W237)</f>
        <v>594437577.58727336</v>
      </c>
      <c r="Y239" s="8">
        <f t="shared" ref="Y239:AF239" si="7">SUM(Y2:Y237)</f>
        <v>95110012.404200092</v>
      </c>
      <c r="Z239" s="8">
        <f t="shared" si="7"/>
        <v>0</v>
      </c>
      <c r="AA239" s="8">
        <f t="shared" si="7"/>
        <v>0</v>
      </c>
      <c r="AB239" s="8">
        <f t="shared" si="7"/>
        <v>0</v>
      </c>
      <c r="AC239" s="8">
        <f t="shared" si="7"/>
        <v>0</v>
      </c>
      <c r="AD239" s="8">
        <f t="shared" si="7"/>
        <v>0</v>
      </c>
      <c r="AE239" s="8">
        <f t="shared" si="7"/>
        <v>0</v>
      </c>
      <c r="AF239" s="8">
        <f t="shared" si="7"/>
        <v>0</v>
      </c>
      <c r="AI239" s="8">
        <f>SUM(AI2:AI237)</f>
        <v>0</v>
      </c>
      <c r="AK239" s="8">
        <f>SUM(AK2:AK237)</f>
        <v>0</v>
      </c>
      <c r="AL239" s="8">
        <f>SUM(AL2:AL237)</f>
        <v>0</v>
      </c>
    </row>
    <row r="240" spans="1:42" hidden="1" x14ac:dyDescent="0.25">
      <c r="T240" s="6">
        <f>+T239*0.45</f>
        <v>4897384.8840899337</v>
      </c>
      <c r="V240" s="6">
        <f>+V239*0.45</f>
        <v>783581.58148500463</v>
      </c>
      <c r="W240" s="6">
        <f>+W239*0.45</f>
        <v>267496909.91427302</v>
      </c>
      <c r="Y240" s="6">
        <f>+Y239*0.45</f>
        <v>42799505.581890039</v>
      </c>
    </row>
    <row r="241" spans="1:42" hidden="1" x14ac:dyDescent="0.25"/>
    <row r="243" spans="1:42" s="76" customFormat="1" x14ac:dyDescent="0.25">
      <c r="A243" s="73"/>
      <c r="B243" s="74"/>
      <c r="C243" s="73"/>
      <c r="D243" s="73"/>
      <c r="E243" s="73"/>
      <c r="F243" s="73"/>
      <c r="G243" s="73"/>
      <c r="H243" s="73"/>
      <c r="I243" s="75"/>
      <c r="J243" s="75"/>
      <c r="K243" s="75"/>
      <c r="L243" s="75"/>
      <c r="M243" s="75"/>
      <c r="N243" s="73"/>
      <c r="O243" s="73"/>
      <c r="P243" s="73"/>
      <c r="Q243" s="75">
        <f>SUM(S243:AJ243)</f>
        <v>3772155154.2500825</v>
      </c>
      <c r="R243" s="75"/>
      <c r="S243" s="75">
        <f>SUM(S6:S237)</f>
        <v>3385960576.2968473</v>
      </c>
      <c r="T243" s="75">
        <f>+T239-T240</f>
        <v>5985692.6361099184</v>
      </c>
      <c r="U243" s="73"/>
      <c r="V243" s="75">
        <f>+V239-V240</f>
        <v>957710.8218150055</v>
      </c>
      <c r="W243" s="75">
        <f>+W239-W240</f>
        <v>326940667.67300034</v>
      </c>
      <c r="X243" s="73"/>
      <c r="Y243" s="75">
        <f>+Y239-Y240</f>
        <v>52310506.822310053</v>
      </c>
      <c r="Z243" s="75"/>
      <c r="AA243" s="73"/>
      <c r="AB243" s="75"/>
      <c r="AC243" s="75"/>
      <c r="AD243" s="73"/>
      <c r="AE243" s="75"/>
      <c r="AF243" s="73"/>
      <c r="AG243" s="73"/>
      <c r="AH243" s="75"/>
      <c r="AI243" s="75"/>
      <c r="AJ243" s="73"/>
      <c r="AK243" s="75"/>
      <c r="AL243" s="75"/>
      <c r="AM243" s="74"/>
      <c r="AN243" s="73"/>
      <c r="AO243" s="74"/>
      <c r="AP243" s="73"/>
    </row>
    <row r="244" spans="1:42" x14ac:dyDescent="0.25">
      <c r="Q244" s="68"/>
    </row>
    <row r="245" spans="1:42" ht="18.75" x14ac:dyDescent="0.3">
      <c r="Q245" s="69"/>
      <c r="R245" s="17"/>
      <c r="S245" s="17"/>
      <c r="U245" s="18"/>
    </row>
    <row r="246" spans="1:42" x14ac:dyDescent="0.25">
      <c r="J246" s="11" t="s">
        <v>695</v>
      </c>
      <c r="Q246" s="18"/>
      <c r="U246" s="18"/>
    </row>
    <row r="247" spans="1:42" x14ac:dyDescent="0.25">
      <c r="Q247" s="18"/>
      <c r="U247" s="18"/>
      <c r="V247" s="18"/>
    </row>
    <row r="248" spans="1:42" x14ac:dyDescent="0.25">
      <c r="J248" s="11" t="s">
        <v>696</v>
      </c>
      <c r="K248" s="11" t="s">
        <v>697</v>
      </c>
      <c r="L248" s="11" t="s">
        <v>698</v>
      </c>
      <c r="S248" s="72"/>
      <c r="U248" s="18"/>
      <c r="V248" s="18"/>
    </row>
    <row r="249" spans="1:42" x14ac:dyDescent="0.25">
      <c r="T249" s="68"/>
      <c r="U249" s="18"/>
      <c r="V249" s="18"/>
    </row>
    <row r="250" spans="1:42" x14ac:dyDescent="0.25">
      <c r="I250" s="12" t="s">
        <v>699</v>
      </c>
      <c r="J250" s="11">
        <f>+S239</f>
        <v>3385960576.2968473</v>
      </c>
      <c r="K250" s="11"/>
      <c r="L250" s="11"/>
      <c r="S250" s="18"/>
      <c r="T250" s="18"/>
    </row>
    <row r="251" spans="1:42" x14ac:dyDescent="0.25">
      <c r="J251" s="11"/>
      <c r="K251" s="11"/>
      <c r="L251" s="11"/>
      <c r="T251" s="68"/>
    </row>
    <row r="252" spans="1:42" x14ac:dyDescent="0.25">
      <c r="I252" s="12" t="s">
        <v>700</v>
      </c>
      <c r="J252" s="11">
        <f>+T243+W243+0.01</f>
        <v>332926360.31911027</v>
      </c>
      <c r="K252" s="11">
        <f>+V243+Y243+0.01</f>
        <v>53268217.654125057</v>
      </c>
      <c r="L252" s="11"/>
    </row>
    <row r="253" spans="1:42" x14ac:dyDescent="0.25">
      <c r="J253" s="11"/>
      <c r="K253" s="11"/>
      <c r="L253" s="11"/>
    </row>
    <row r="254" spans="1:42" x14ac:dyDescent="0.25">
      <c r="I254" s="12" t="s">
        <v>701</v>
      </c>
      <c r="J254" s="11">
        <v>0</v>
      </c>
      <c r="K254" s="11">
        <v>0</v>
      </c>
      <c r="L254" s="11">
        <v>0</v>
      </c>
    </row>
    <row r="255" spans="1:42" x14ac:dyDescent="0.25">
      <c r="J255" s="11"/>
      <c r="K255" s="11"/>
      <c r="L255" s="11"/>
    </row>
    <row r="256" spans="1:42" x14ac:dyDescent="0.25">
      <c r="I256" s="12" t="s">
        <v>702</v>
      </c>
      <c r="J256" s="11">
        <v>0</v>
      </c>
      <c r="K256" s="11">
        <v>0</v>
      </c>
      <c r="L256" s="11"/>
    </row>
    <row r="257" spans="9:12" x14ac:dyDescent="0.25">
      <c r="J257" s="11"/>
      <c r="K257" s="11"/>
      <c r="L257" s="11"/>
    </row>
    <row r="258" spans="9:12" x14ac:dyDescent="0.25">
      <c r="I258" s="12" t="s">
        <v>703</v>
      </c>
      <c r="J258" s="11">
        <f>SUM(J250:J257)</f>
        <v>3718886936.6159577</v>
      </c>
      <c r="K258" s="11">
        <f>SUM(K250:K257)</f>
        <v>53268217.654125057</v>
      </c>
      <c r="L258" s="11">
        <v>0</v>
      </c>
    </row>
    <row r="261" spans="9:12" x14ac:dyDescent="0.25">
      <c r="J261" s="6">
        <f>+J258-Q243+K258</f>
        <v>2.000030130147934E-2</v>
      </c>
    </row>
  </sheetData>
  <autoFilter ref="A7:AP237">
    <sortState ref="A8:AP237">
      <sortCondition ref="B8:B237"/>
      <sortCondition ref="D8:D237"/>
    </sortState>
  </autoFilter>
  <mergeCells count="4">
    <mergeCell ref="A2:I2"/>
    <mergeCell ref="A3:I3"/>
    <mergeCell ref="A4:I4"/>
    <mergeCell ref="A5:I5"/>
  </mergeCells>
  <pageMargins left="0.11811023622047244" right="0.11811023622047244" top="0.51181102362204722" bottom="0.15748031496062992" header="0" footer="0"/>
  <pageSetup paperSize="300" scale="31" fitToHeight="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2:AO202"/>
  <sheetViews>
    <sheetView workbookViewId="0">
      <selection activeCell="E202" sqref="E202"/>
    </sheetView>
  </sheetViews>
  <sheetFormatPr baseColWidth="10" defaultRowHeight="15" x14ac:dyDescent="0.25"/>
  <cols>
    <col min="1" max="1" width="6.28515625" style="55" bestFit="1" customWidth="1"/>
    <col min="2" max="2" width="10.7109375" style="56" bestFit="1" customWidth="1"/>
    <col min="3" max="3" width="6.42578125" style="55" bestFit="1" customWidth="1"/>
    <col min="4" max="4" width="5.5703125" style="55" bestFit="1" customWidth="1"/>
    <col min="5" max="5" width="12" style="55" bestFit="1" customWidth="1"/>
    <col min="6" max="6" width="7.5703125" style="55" bestFit="1" customWidth="1"/>
    <col min="7" max="7" width="5.28515625" style="55" bestFit="1" customWidth="1"/>
    <col min="8" max="8" width="17.85546875" style="57" bestFit="1" customWidth="1"/>
    <col min="9" max="9" width="9.5703125" style="58" customWidth="1"/>
    <col min="10" max="10" width="7.42578125" style="59" customWidth="1"/>
    <col min="11" max="11" width="11.7109375" style="58" customWidth="1"/>
    <col min="12" max="12" width="10.7109375" style="58" customWidth="1"/>
    <col min="13" max="13" width="11.7109375" style="58" bestFit="1" customWidth="1"/>
    <col min="14" max="14" width="9.7109375" style="55" bestFit="1" customWidth="1"/>
    <col min="15" max="15" width="56.140625" style="60" bestFit="1" customWidth="1"/>
    <col min="16" max="16" width="17.5703125" style="60" bestFit="1" customWidth="1"/>
    <col min="17" max="18" width="15.85546875" style="59" bestFit="1" customWidth="1"/>
    <col min="19" max="19" width="13.28515625" style="59" bestFit="1" customWidth="1"/>
    <col min="20" max="20" width="5.42578125" style="55" bestFit="1" customWidth="1"/>
    <col min="21" max="21" width="14" style="59" bestFit="1" customWidth="1"/>
    <col min="22" max="22" width="14.28515625" style="59" bestFit="1" customWidth="1"/>
    <col min="23" max="23" width="5.42578125" style="55" bestFit="1" customWidth="1"/>
    <col min="24" max="24" width="15" style="59" bestFit="1" customWidth="1"/>
    <col min="25" max="25" width="9.7109375" style="59" bestFit="1" customWidth="1"/>
    <col min="26" max="26" width="5.42578125" style="55" bestFit="1" customWidth="1"/>
    <col min="27" max="27" width="9.7109375" style="59" bestFit="1" customWidth="1"/>
    <col min="28" max="28" width="11.42578125" style="59" bestFit="1" customWidth="1"/>
    <col min="29" max="29" width="5.42578125" style="55" bestFit="1" customWidth="1"/>
    <col min="30" max="30" width="9.7109375" style="59" bestFit="1" customWidth="1"/>
    <col min="31" max="31" width="27.5703125" style="60" hidden="1" customWidth="1"/>
    <col min="32" max="32" width="18.42578125" style="60" hidden="1" customWidth="1"/>
    <col min="33" max="33" width="30.85546875" style="59" hidden="1" customWidth="1"/>
    <col min="34" max="34" width="5.140625" style="59" hidden="1" customWidth="1"/>
    <col min="35" max="35" width="21.5703125" style="60" hidden="1" customWidth="1"/>
    <col min="36" max="36" width="5.140625" style="59" hidden="1" customWidth="1"/>
    <col min="37" max="37" width="10.140625" style="59" bestFit="1" customWidth="1"/>
    <col min="38" max="38" width="10.7109375" style="56" bestFit="1" customWidth="1"/>
    <col min="39" max="39" width="15" style="60" bestFit="1" customWidth="1"/>
    <col min="40" max="40" width="29" style="56" hidden="1" customWidth="1"/>
    <col min="41" max="41" width="11.7109375" style="60" hidden="1" customWidth="1"/>
  </cols>
  <sheetData>
    <row r="2" spans="1:41" s="25" customFormat="1" x14ac:dyDescent="0.25">
      <c r="A2" s="85" t="s">
        <v>0</v>
      </c>
      <c r="B2" s="85"/>
      <c r="C2" s="85"/>
      <c r="D2" s="85"/>
      <c r="E2" s="85"/>
      <c r="F2" s="85"/>
      <c r="G2" s="85"/>
      <c r="H2" s="85"/>
      <c r="I2" s="85"/>
      <c r="J2" s="20"/>
      <c r="K2" s="21"/>
      <c r="L2" s="21"/>
      <c r="M2" s="21"/>
      <c r="N2" s="22"/>
      <c r="O2" s="23"/>
      <c r="P2" s="23"/>
      <c r="Q2" s="20"/>
      <c r="R2" s="20"/>
      <c r="S2" s="20"/>
      <c r="T2" s="22"/>
      <c r="U2" s="20"/>
      <c r="V2" s="20"/>
      <c r="W2" s="22"/>
      <c r="X2" s="20"/>
      <c r="Y2" s="20"/>
      <c r="Z2" s="22"/>
      <c r="AA2" s="20"/>
      <c r="AB2" s="20"/>
      <c r="AC2" s="22"/>
      <c r="AD2" s="20"/>
      <c r="AE2" s="23"/>
      <c r="AF2" s="23"/>
      <c r="AG2" s="20"/>
      <c r="AH2" s="20"/>
      <c r="AI2" s="23"/>
      <c r="AJ2" s="20"/>
      <c r="AK2" s="20"/>
      <c r="AL2" s="24"/>
      <c r="AM2" s="23"/>
      <c r="AN2" s="24"/>
      <c r="AO2" s="23"/>
    </row>
    <row r="3" spans="1:41" s="25" customFormat="1" x14ac:dyDescent="0.25">
      <c r="A3" s="86" t="s">
        <v>1</v>
      </c>
      <c r="B3" s="86"/>
      <c r="C3" s="86"/>
      <c r="D3" s="86"/>
      <c r="E3" s="86"/>
      <c r="F3" s="86"/>
      <c r="G3" s="86"/>
      <c r="H3" s="86"/>
      <c r="I3" s="86"/>
      <c r="J3" s="20"/>
      <c r="K3" s="21"/>
      <c r="L3" s="21"/>
      <c r="M3" s="21"/>
      <c r="N3" s="22"/>
      <c r="O3" s="23"/>
      <c r="P3" s="23"/>
      <c r="Q3" s="20"/>
      <c r="R3" s="20"/>
      <c r="S3" s="20"/>
      <c r="T3" s="22"/>
      <c r="U3" s="20"/>
      <c r="V3" s="20"/>
      <c r="W3" s="22"/>
      <c r="X3" s="20"/>
      <c r="Y3" s="20"/>
      <c r="Z3" s="22"/>
      <c r="AA3" s="20"/>
      <c r="AB3" s="20"/>
      <c r="AC3" s="22"/>
      <c r="AD3" s="20"/>
      <c r="AE3" s="23"/>
      <c r="AF3" s="23"/>
      <c r="AG3" s="20"/>
      <c r="AH3" s="20"/>
      <c r="AI3" s="23"/>
      <c r="AJ3" s="20"/>
      <c r="AK3" s="20"/>
      <c r="AL3" s="24"/>
      <c r="AM3" s="23"/>
      <c r="AN3" s="24"/>
      <c r="AO3" s="23"/>
    </row>
    <row r="4" spans="1:41" s="25" customFormat="1" x14ac:dyDescent="0.25">
      <c r="A4" s="86" t="s">
        <v>797</v>
      </c>
      <c r="B4" s="86"/>
      <c r="C4" s="86"/>
      <c r="D4" s="86"/>
      <c r="E4" s="86"/>
      <c r="F4" s="86"/>
      <c r="G4" s="86"/>
      <c r="H4" s="86"/>
      <c r="I4" s="86"/>
      <c r="J4" s="20"/>
      <c r="K4" s="21"/>
      <c r="L4" s="21"/>
      <c r="M4" s="21"/>
      <c r="N4" s="22"/>
      <c r="O4" s="23"/>
      <c r="P4" s="23"/>
      <c r="Q4" s="20"/>
      <c r="R4" s="20"/>
      <c r="S4" s="20"/>
      <c r="T4" s="22"/>
      <c r="U4" s="20"/>
      <c r="V4" s="20"/>
      <c r="W4" s="22"/>
      <c r="X4" s="20"/>
      <c r="Y4" s="20"/>
      <c r="Z4" s="22"/>
      <c r="AA4" s="20"/>
      <c r="AB4" s="20"/>
      <c r="AC4" s="22"/>
      <c r="AD4" s="20"/>
      <c r="AE4" s="23"/>
      <c r="AF4" s="23"/>
      <c r="AG4" s="20"/>
      <c r="AH4" s="20"/>
      <c r="AI4" s="23"/>
      <c r="AJ4" s="20"/>
      <c r="AK4" s="20"/>
      <c r="AL4" s="24"/>
      <c r="AM4" s="23"/>
      <c r="AN4" s="24"/>
      <c r="AO4" s="23"/>
    </row>
    <row r="5" spans="1:41" s="25" customFormat="1" x14ac:dyDescent="0.25">
      <c r="A5" s="85" t="s">
        <v>2</v>
      </c>
      <c r="B5" s="85"/>
      <c r="C5" s="85"/>
      <c r="D5" s="85"/>
      <c r="E5" s="85"/>
      <c r="F5" s="85"/>
      <c r="G5" s="85"/>
      <c r="H5" s="85"/>
      <c r="I5" s="85"/>
      <c r="J5" s="20"/>
      <c r="K5" s="21"/>
      <c r="L5" s="21"/>
      <c r="M5" s="21"/>
      <c r="N5" s="22"/>
      <c r="O5" s="23"/>
      <c r="P5" s="23"/>
      <c r="Q5" s="20"/>
      <c r="R5" s="20"/>
      <c r="S5" s="20"/>
      <c r="T5" s="22"/>
      <c r="U5" s="20"/>
      <c r="V5" s="20"/>
      <c r="W5" s="22"/>
      <c r="X5" s="20"/>
      <c r="Y5" s="20"/>
      <c r="Z5" s="22"/>
      <c r="AA5" s="20"/>
      <c r="AB5" s="20"/>
      <c r="AC5" s="22"/>
      <c r="AD5" s="20"/>
      <c r="AE5" s="23"/>
      <c r="AF5" s="23"/>
      <c r="AG5" s="20"/>
      <c r="AH5" s="20"/>
      <c r="AI5" s="23"/>
      <c r="AJ5" s="20"/>
      <c r="AK5" s="20"/>
      <c r="AL5" s="24"/>
      <c r="AM5" s="23"/>
      <c r="AN5" s="24"/>
      <c r="AO5" s="23"/>
    </row>
    <row r="7" spans="1:41" s="29" customFormat="1" ht="63" customHeight="1" x14ac:dyDescent="0.25">
      <c r="A7" s="26" t="s">
        <v>3</v>
      </c>
      <c r="B7" s="27" t="s">
        <v>4</v>
      </c>
      <c r="C7" s="26" t="s">
        <v>5</v>
      </c>
      <c r="D7" s="26" t="s">
        <v>6</v>
      </c>
      <c r="E7" s="26" t="s">
        <v>7</v>
      </c>
      <c r="F7" s="26" t="s">
        <v>8</v>
      </c>
      <c r="G7" s="26" t="s">
        <v>9</v>
      </c>
      <c r="H7" s="26" t="s">
        <v>10</v>
      </c>
      <c r="I7" s="28" t="s">
        <v>11</v>
      </c>
      <c r="J7" s="28" t="s">
        <v>12</v>
      </c>
      <c r="K7" s="28" t="s">
        <v>13</v>
      </c>
      <c r="L7" s="28" t="s">
        <v>14</v>
      </c>
      <c r="M7" s="28" t="s">
        <v>15</v>
      </c>
      <c r="N7" s="26" t="s">
        <v>16</v>
      </c>
      <c r="O7" s="26" t="s">
        <v>17</v>
      </c>
      <c r="P7" s="26" t="s">
        <v>18</v>
      </c>
      <c r="Q7" s="28" t="s">
        <v>19</v>
      </c>
      <c r="R7" s="28" t="s">
        <v>21</v>
      </c>
      <c r="S7" s="28" t="s">
        <v>798</v>
      </c>
      <c r="T7" s="26" t="s">
        <v>799</v>
      </c>
      <c r="U7" s="28" t="s">
        <v>800</v>
      </c>
      <c r="V7" s="28" t="s">
        <v>801</v>
      </c>
      <c r="W7" s="26" t="s">
        <v>799</v>
      </c>
      <c r="X7" s="28" t="s">
        <v>802</v>
      </c>
      <c r="Y7" s="28" t="s">
        <v>803</v>
      </c>
      <c r="Z7" s="26" t="s">
        <v>799</v>
      </c>
      <c r="AA7" s="28" t="s">
        <v>804</v>
      </c>
      <c r="AB7" s="28" t="s">
        <v>805</v>
      </c>
      <c r="AC7" s="26" t="s">
        <v>799</v>
      </c>
      <c r="AD7" s="28" t="s">
        <v>806</v>
      </c>
      <c r="AE7" s="26" t="s">
        <v>34</v>
      </c>
      <c r="AF7" s="26" t="s">
        <v>35</v>
      </c>
      <c r="AG7" s="28" t="s">
        <v>36</v>
      </c>
      <c r="AH7" s="28" t="s">
        <v>37</v>
      </c>
      <c r="AI7" s="26" t="s">
        <v>38</v>
      </c>
      <c r="AJ7" s="28" t="s">
        <v>39</v>
      </c>
      <c r="AK7" s="28" t="s">
        <v>40</v>
      </c>
      <c r="AL7" s="27" t="s">
        <v>41</v>
      </c>
      <c r="AM7" s="26" t="s">
        <v>42</v>
      </c>
      <c r="AN7" s="27" t="s">
        <v>43</v>
      </c>
      <c r="AO7" s="26" t="s">
        <v>44</v>
      </c>
    </row>
    <row r="8" spans="1:41" s="36" customFormat="1" hidden="1" x14ac:dyDescent="0.25">
      <c r="A8" s="30" t="s">
        <v>45</v>
      </c>
      <c r="B8" s="31" t="s">
        <v>807</v>
      </c>
      <c r="C8" s="30" t="s">
        <v>47</v>
      </c>
      <c r="D8" s="30" t="s">
        <v>48</v>
      </c>
      <c r="E8" s="30" t="s">
        <v>49</v>
      </c>
      <c r="F8" s="30" t="s">
        <v>808</v>
      </c>
      <c r="G8" s="30" t="s">
        <v>51</v>
      </c>
      <c r="H8" s="32" t="s">
        <v>809</v>
      </c>
      <c r="I8" s="33" t="s">
        <v>53</v>
      </c>
      <c r="J8" s="34" t="s">
        <v>53</v>
      </c>
      <c r="K8" s="33" t="s">
        <v>53</v>
      </c>
      <c r="L8" s="33" t="s">
        <v>53</v>
      </c>
      <c r="M8" s="33">
        <v>0</v>
      </c>
      <c r="N8" s="30" t="s">
        <v>53</v>
      </c>
      <c r="O8" s="35" t="s">
        <v>54</v>
      </c>
      <c r="P8" s="35" t="s">
        <v>53</v>
      </c>
      <c r="Q8" s="34">
        <f t="shared" ref="Q8:Q71" si="0">R8+S8+V8+U8+X8+Y8+AB8+AA8+AD8</f>
        <v>30023021.007000003</v>
      </c>
      <c r="R8" s="34">
        <v>23663008.960000001</v>
      </c>
      <c r="S8" s="34">
        <v>0</v>
      </c>
      <c r="T8" s="30" t="s">
        <v>50</v>
      </c>
      <c r="U8" s="34">
        <v>0</v>
      </c>
      <c r="V8" s="34">
        <v>5482769.0060000001</v>
      </c>
      <c r="W8" s="30" t="s">
        <v>55</v>
      </c>
      <c r="X8" s="34">
        <v>877243.04100000008</v>
      </c>
      <c r="Y8" s="34">
        <v>0</v>
      </c>
      <c r="Z8" s="30" t="s">
        <v>50</v>
      </c>
      <c r="AA8" s="34">
        <v>0</v>
      </c>
      <c r="AB8" s="34">
        <v>0</v>
      </c>
      <c r="AC8" s="30" t="s">
        <v>50</v>
      </c>
      <c r="AD8" s="34">
        <v>0</v>
      </c>
      <c r="AE8" s="35">
        <v>0</v>
      </c>
      <c r="AF8" s="35" t="s">
        <v>50</v>
      </c>
      <c r="AG8" s="34">
        <v>0</v>
      </c>
      <c r="AH8" s="34">
        <v>0</v>
      </c>
      <c r="AI8" s="35" t="s">
        <v>50</v>
      </c>
      <c r="AJ8" s="34">
        <v>0</v>
      </c>
      <c r="AK8" s="34">
        <v>0</v>
      </c>
      <c r="AL8" s="31" t="s">
        <v>53</v>
      </c>
      <c r="AM8" s="35" t="s">
        <v>53</v>
      </c>
      <c r="AN8" s="31" t="s">
        <v>53</v>
      </c>
      <c r="AO8" s="35" t="s">
        <v>53</v>
      </c>
    </row>
    <row r="9" spans="1:41" s="36" customFormat="1" hidden="1" x14ac:dyDescent="0.25">
      <c r="A9" s="37" t="s">
        <v>56</v>
      </c>
      <c r="B9" s="38" t="s">
        <v>807</v>
      </c>
      <c r="C9" s="37" t="s">
        <v>129</v>
      </c>
      <c r="D9" s="37" t="s">
        <v>48</v>
      </c>
      <c r="E9" s="37" t="s">
        <v>136</v>
      </c>
      <c r="F9" s="37" t="s">
        <v>810</v>
      </c>
      <c r="G9" s="37" t="s">
        <v>51</v>
      </c>
      <c r="H9" s="39" t="s">
        <v>811</v>
      </c>
      <c r="I9" s="40" t="s">
        <v>53</v>
      </c>
      <c r="J9" s="41" t="s">
        <v>53</v>
      </c>
      <c r="K9" s="40" t="s">
        <v>53</v>
      </c>
      <c r="L9" s="40" t="s">
        <v>53</v>
      </c>
      <c r="M9" s="40">
        <v>0</v>
      </c>
      <c r="N9" s="37" t="s">
        <v>53</v>
      </c>
      <c r="O9" s="42" t="s">
        <v>54</v>
      </c>
      <c r="P9" s="42" t="s">
        <v>53</v>
      </c>
      <c r="Q9" s="41">
        <f t="shared" si="0"/>
        <v>18438872.574000001</v>
      </c>
      <c r="R9" s="41">
        <v>16518902.460000001</v>
      </c>
      <c r="S9" s="41">
        <v>0</v>
      </c>
      <c r="T9" s="37" t="s">
        <v>50</v>
      </c>
      <c r="U9" s="41">
        <v>0</v>
      </c>
      <c r="V9" s="41">
        <v>1655146.65</v>
      </c>
      <c r="W9" s="37" t="s">
        <v>50</v>
      </c>
      <c r="X9" s="41">
        <f t="shared" ref="X9:X56" si="1">V9*16%</f>
        <v>264823.46399999998</v>
      </c>
      <c r="Y9" s="41">
        <v>0</v>
      </c>
      <c r="Z9" s="37" t="s">
        <v>50</v>
      </c>
      <c r="AA9" s="41">
        <v>0</v>
      </c>
      <c r="AB9" s="41">
        <v>0</v>
      </c>
      <c r="AC9" s="37" t="s">
        <v>50</v>
      </c>
      <c r="AD9" s="41">
        <v>0</v>
      </c>
      <c r="AE9" s="42">
        <v>0</v>
      </c>
      <c r="AF9" s="42" t="s">
        <v>50</v>
      </c>
      <c r="AG9" s="41">
        <v>0</v>
      </c>
      <c r="AH9" s="41">
        <v>0</v>
      </c>
      <c r="AI9" s="42" t="s">
        <v>50</v>
      </c>
      <c r="AJ9" s="41">
        <v>0</v>
      </c>
      <c r="AK9" s="41">
        <v>0</v>
      </c>
      <c r="AL9" s="38" t="s">
        <v>53</v>
      </c>
      <c r="AM9" s="42" t="s">
        <v>53</v>
      </c>
      <c r="AN9" s="31" t="s">
        <v>53</v>
      </c>
      <c r="AO9" s="35" t="s">
        <v>53</v>
      </c>
    </row>
    <row r="10" spans="1:41" s="36" customFormat="1" hidden="1" x14ac:dyDescent="0.25">
      <c r="A10" s="30" t="s">
        <v>64</v>
      </c>
      <c r="B10" s="31" t="s">
        <v>807</v>
      </c>
      <c r="C10" s="30" t="s">
        <v>47</v>
      </c>
      <c r="D10" s="30" t="s">
        <v>65</v>
      </c>
      <c r="E10" s="30" t="s">
        <v>66</v>
      </c>
      <c r="F10" s="30" t="s">
        <v>812</v>
      </c>
      <c r="G10" s="30" t="s">
        <v>51</v>
      </c>
      <c r="H10" s="32" t="s">
        <v>813</v>
      </c>
      <c r="I10" s="33" t="s">
        <v>53</v>
      </c>
      <c r="J10" s="34" t="s">
        <v>53</v>
      </c>
      <c r="K10" s="33" t="s">
        <v>53</v>
      </c>
      <c r="L10" s="33" t="s">
        <v>53</v>
      </c>
      <c r="M10" s="33">
        <v>0</v>
      </c>
      <c r="N10" s="30" t="s">
        <v>53</v>
      </c>
      <c r="O10" s="35" t="s">
        <v>54</v>
      </c>
      <c r="P10" s="35" t="s">
        <v>53</v>
      </c>
      <c r="Q10" s="34">
        <f t="shared" si="0"/>
        <v>27588028.119599998</v>
      </c>
      <c r="R10" s="34">
        <v>23431198.5</v>
      </c>
      <c r="S10" s="34">
        <v>0</v>
      </c>
      <c r="T10" s="30" t="s">
        <v>50</v>
      </c>
      <c r="U10" s="34">
        <v>0</v>
      </c>
      <c r="V10" s="34">
        <v>3583473.8099999996</v>
      </c>
      <c r="W10" s="30" t="s">
        <v>55</v>
      </c>
      <c r="X10" s="34">
        <f t="shared" si="1"/>
        <v>573355.80959999992</v>
      </c>
      <c r="Y10" s="34">
        <v>0</v>
      </c>
      <c r="Z10" s="30" t="s">
        <v>50</v>
      </c>
      <c r="AA10" s="34">
        <v>0</v>
      </c>
      <c r="AB10" s="34">
        <v>0</v>
      </c>
      <c r="AC10" s="30" t="s">
        <v>50</v>
      </c>
      <c r="AD10" s="34">
        <v>0</v>
      </c>
      <c r="AE10" s="35">
        <v>0</v>
      </c>
      <c r="AF10" s="35" t="s">
        <v>50</v>
      </c>
      <c r="AG10" s="34">
        <v>0</v>
      </c>
      <c r="AH10" s="34">
        <v>0</v>
      </c>
      <c r="AI10" s="35" t="s">
        <v>50</v>
      </c>
      <c r="AJ10" s="34">
        <v>0</v>
      </c>
      <c r="AK10" s="34">
        <v>0</v>
      </c>
      <c r="AL10" s="31" t="s">
        <v>53</v>
      </c>
      <c r="AM10" s="35" t="s">
        <v>53</v>
      </c>
      <c r="AN10" s="31" t="s">
        <v>53</v>
      </c>
      <c r="AO10" s="35" t="s">
        <v>53</v>
      </c>
    </row>
    <row r="11" spans="1:41" s="36" customFormat="1" hidden="1" x14ac:dyDescent="0.25">
      <c r="A11" s="37" t="s">
        <v>68</v>
      </c>
      <c r="B11" s="31" t="s">
        <v>807</v>
      </c>
      <c r="C11" s="30" t="s">
        <v>129</v>
      </c>
      <c r="D11" s="30" t="s">
        <v>65</v>
      </c>
      <c r="E11" s="30" t="s">
        <v>133</v>
      </c>
      <c r="F11" s="30" t="s">
        <v>814</v>
      </c>
      <c r="G11" s="30" t="s">
        <v>51</v>
      </c>
      <c r="H11" s="32" t="s">
        <v>815</v>
      </c>
      <c r="I11" s="33" t="s">
        <v>53</v>
      </c>
      <c r="J11" s="34" t="s">
        <v>53</v>
      </c>
      <c r="K11" s="33" t="s">
        <v>53</v>
      </c>
      <c r="L11" s="33" t="s">
        <v>53</v>
      </c>
      <c r="M11" s="33">
        <v>0</v>
      </c>
      <c r="N11" s="30" t="s">
        <v>53</v>
      </c>
      <c r="O11" s="35" t="s">
        <v>54</v>
      </c>
      <c r="P11" s="35" t="s">
        <v>53</v>
      </c>
      <c r="Q11" s="34">
        <f t="shared" si="0"/>
        <v>18847650.737200003</v>
      </c>
      <c r="R11" s="34">
        <v>17596515.43</v>
      </c>
      <c r="S11" s="34">
        <v>0</v>
      </c>
      <c r="T11" s="30" t="s">
        <v>50</v>
      </c>
      <c r="U11" s="34">
        <v>0</v>
      </c>
      <c r="V11" s="34">
        <v>1078564.92</v>
      </c>
      <c r="W11" s="30" t="s">
        <v>50</v>
      </c>
      <c r="X11" s="34">
        <f t="shared" si="1"/>
        <v>172570.3872</v>
      </c>
      <c r="Y11" s="34">
        <v>0</v>
      </c>
      <c r="Z11" s="30" t="s">
        <v>50</v>
      </c>
      <c r="AA11" s="34">
        <v>0</v>
      </c>
      <c r="AB11" s="34">
        <v>0</v>
      </c>
      <c r="AC11" s="30" t="s">
        <v>50</v>
      </c>
      <c r="AD11" s="34">
        <v>0</v>
      </c>
      <c r="AE11" s="35">
        <v>0</v>
      </c>
      <c r="AF11" s="35" t="s">
        <v>50</v>
      </c>
      <c r="AG11" s="34">
        <v>0</v>
      </c>
      <c r="AH11" s="34">
        <v>0</v>
      </c>
      <c r="AI11" s="35" t="s">
        <v>50</v>
      </c>
      <c r="AJ11" s="34">
        <v>0</v>
      </c>
      <c r="AK11" s="34">
        <v>0</v>
      </c>
      <c r="AL11" s="31" t="s">
        <v>53</v>
      </c>
      <c r="AM11" s="35" t="s">
        <v>53</v>
      </c>
      <c r="AN11" s="31" t="s">
        <v>53</v>
      </c>
      <c r="AO11" s="35" t="s">
        <v>53</v>
      </c>
    </row>
    <row r="12" spans="1:41" s="36" customFormat="1" hidden="1" x14ac:dyDescent="0.25">
      <c r="A12" s="30" t="s">
        <v>72</v>
      </c>
      <c r="B12" s="31" t="s">
        <v>807</v>
      </c>
      <c r="C12" s="30" t="s">
        <v>47</v>
      </c>
      <c r="D12" s="30" t="s">
        <v>65</v>
      </c>
      <c r="E12" s="30" t="s">
        <v>796</v>
      </c>
      <c r="F12" s="30" t="s">
        <v>816</v>
      </c>
      <c r="G12" s="30" t="s">
        <v>51</v>
      </c>
      <c r="H12" s="32" t="s">
        <v>817</v>
      </c>
      <c r="I12" s="33"/>
      <c r="J12" s="34"/>
      <c r="K12" s="33"/>
      <c r="L12" s="33"/>
      <c r="M12" s="33">
        <v>0</v>
      </c>
      <c r="N12" s="30"/>
      <c r="O12" s="35" t="s">
        <v>54</v>
      </c>
      <c r="P12" s="35"/>
      <c r="Q12" s="34">
        <f t="shared" si="0"/>
        <v>26148510.149999999</v>
      </c>
      <c r="R12" s="34">
        <v>26148510.149999999</v>
      </c>
      <c r="S12" s="34">
        <v>0</v>
      </c>
      <c r="T12" s="30" t="s">
        <v>50</v>
      </c>
      <c r="U12" s="34">
        <v>0</v>
      </c>
      <c r="V12" s="34">
        <v>0</v>
      </c>
      <c r="W12" s="30" t="s">
        <v>50</v>
      </c>
      <c r="X12" s="34">
        <f t="shared" si="1"/>
        <v>0</v>
      </c>
      <c r="Y12" s="34">
        <v>0</v>
      </c>
      <c r="Z12" s="30" t="s">
        <v>50</v>
      </c>
      <c r="AA12" s="34">
        <v>0</v>
      </c>
      <c r="AB12" s="34">
        <v>0</v>
      </c>
      <c r="AC12" s="30" t="s">
        <v>50</v>
      </c>
      <c r="AD12" s="34">
        <v>0</v>
      </c>
      <c r="AE12" s="35">
        <v>0</v>
      </c>
      <c r="AF12" s="35" t="s">
        <v>50</v>
      </c>
      <c r="AG12" s="34">
        <v>0</v>
      </c>
      <c r="AH12" s="34">
        <v>0</v>
      </c>
      <c r="AI12" s="35" t="s">
        <v>50</v>
      </c>
      <c r="AJ12" s="34">
        <v>0</v>
      </c>
      <c r="AK12" s="34">
        <v>0</v>
      </c>
      <c r="AL12" s="31"/>
      <c r="AM12" s="35"/>
      <c r="AN12" s="31"/>
      <c r="AO12" s="35"/>
    </row>
    <row r="13" spans="1:41" s="36" customFormat="1" hidden="1" x14ac:dyDescent="0.25">
      <c r="A13" s="37" t="s">
        <v>76</v>
      </c>
      <c r="B13" s="31" t="s">
        <v>807</v>
      </c>
      <c r="C13" s="30" t="s">
        <v>47</v>
      </c>
      <c r="D13" s="30" t="s">
        <v>69</v>
      </c>
      <c r="E13" s="30" t="s">
        <v>70</v>
      </c>
      <c r="F13" s="30" t="s">
        <v>734</v>
      </c>
      <c r="G13" s="30" t="s">
        <v>51</v>
      </c>
      <c r="H13" s="32" t="s">
        <v>818</v>
      </c>
      <c r="I13" s="33" t="s">
        <v>53</v>
      </c>
      <c r="J13" s="34" t="s">
        <v>53</v>
      </c>
      <c r="K13" s="33" t="s">
        <v>53</v>
      </c>
      <c r="L13" s="33" t="s">
        <v>53</v>
      </c>
      <c r="M13" s="33">
        <v>0</v>
      </c>
      <c r="N13" s="30" t="s">
        <v>53</v>
      </c>
      <c r="O13" s="35" t="s">
        <v>54</v>
      </c>
      <c r="P13" s="35" t="s">
        <v>53</v>
      </c>
      <c r="Q13" s="34">
        <f t="shared" si="0"/>
        <v>28847686.940765999</v>
      </c>
      <c r="R13" s="34">
        <v>24207920.829999998</v>
      </c>
      <c r="S13" s="34">
        <v>0</v>
      </c>
      <c r="T13" s="30" t="s">
        <v>50</v>
      </c>
      <c r="U13" s="34">
        <v>0</v>
      </c>
      <c r="V13" s="34">
        <v>3999798.3713500001</v>
      </c>
      <c r="W13" s="30" t="s">
        <v>55</v>
      </c>
      <c r="X13" s="34">
        <f t="shared" si="1"/>
        <v>639967.73941600008</v>
      </c>
      <c r="Y13" s="34">
        <v>0</v>
      </c>
      <c r="Z13" s="30" t="s">
        <v>50</v>
      </c>
      <c r="AA13" s="34">
        <v>0</v>
      </c>
      <c r="AB13" s="34">
        <v>0</v>
      </c>
      <c r="AC13" s="30" t="s">
        <v>50</v>
      </c>
      <c r="AD13" s="34">
        <v>0</v>
      </c>
      <c r="AE13" s="35">
        <v>0</v>
      </c>
      <c r="AF13" s="35" t="s">
        <v>50</v>
      </c>
      <c r="AG13" s="34">
        <v>0</v>
      </c>
      <c r="AH13" s="34">
        <v>0</v>
      </c>
      <c r="AI13" s="35" t="s">
        <v>50</v>
      </c>
      <c r="AJ13" s="34">
        <v>0</v>
      </c>
      <c r="AK13" s="34">
        <v>0</v>
      </c>
      <c r="AL13" s="31" t="s">
        <v>53</v>
      </c>
      <c r="AM13" s="35" t="s">
        <v>53</v>
      </c>
      <c r="AN13" s="31"/>
      <c r="AO13" s="35"/>
    </row>
    <row r="14" spans="1:41" s="36" customFormat="1" hidden="1" x14ac:dyDescent="0.25">
      <c r="A14" s="30" t="s">
        <v>78</v>
      </c>
      <c r="B14" s="31" t="s">
        <v>807</v>
      </c>
      <c r="C14" s="30" t="s">
        <v>47</v>
      </c>
      <c r="D14" s="30" t="s">
        <v>79</v>
      </c>
      <c r="E14" s="30" t="s">
        <v>80</v>
      </c>
      <c r="F14" s="30" t="s">
        <v>819</v>
      </c>
      <c r="G14" s="30" t="s">
        <v>51</v>
      </c>
      <c r="H14" s="32" t="s">
        <v>820</v>
      </c>
      <c r="I14" s="33" t="s">
        <v>53</v>
      </c>
      <c r="J14" s="34" t="s">
        <v>53</v>
      </c>
      <c r="K14" s="33" t="s">
        <v>53</v>
      </c>
      <c r="L14" s="33" t="s">
        <v>53</v>
      </c>
      <c r="M14" s="33">
        <v>0</v>
      </c>
      <c r="N14" s="30" t="s">
        <v>53</v>
      </c>
      <c r="O14" s="35" t="s">
        <v>54</v>
      </c>
      <c r="P14" s="35" t="s">
        <v>53</v>
      </c>
      <c r="Q14" s="34">
        <f t="shared" si="0"/>
        <v>28644100.609703999</v>
      </c>
      <c r="R14" s="34">
        <v>23256851.879999999</v>
      </c>
      <c r="S14" s="34">
        <v>0</v>
      </c>
      <c r="T14" s="30" t="s">
        <v>50</v>
      </c>
      <c r="U14" s="34">
        <v>0</v>
      </c>
      <c r="V14" s="34">
        <v>4644179.9394000005</v>
      </c>
      <c r="W14" s="30" t="s">
        <v>50</v>
      </c>
      <c r="X14" s="34">
        <f t="shared" si="1"/>
        <v>743068.79030400014</v>
      </c>
      <c r="Y14" s="34">
        <v>0</v>
      </c>
      <c r="Z14" s="30" t="s">
        <v>50</v>
      </c>
      <c r="AA14" s="34">
        <v>0</v>
      </c>
      <c r="AB14" s="34">
        <v>0</v>
      </c>
      <c r="AC14" s="30" t="s">
        <v>50</v>
      </c>
      <c r="AD14" s="34">
        <v>0</v>
      </c>
      <c r="AE14" s="35">
        <v>0</v>
      </c>
      <c r="AF14" s="35" t="s">
        <v>50</v>
      </c>
      <c r="AG14" s="34">
        <v>0</v>
      </c>
      <c r="AH14" s="34">
        <v>0</v>
      </c>
      <c r="AI14" s="35" t="s">
        <v>50</v>
      </c>
      <c r="AJ14" s="34">
        <v>0</v>
      </c>
      <c r="AK14" s="34">
        <v>0</v>
      </c>
      <c r="AL14" s="31" t="s">
        <v>53</v>
      </c>
      <c r="AM14" s="35" t="s">
        <v>53</v>
      </c>
      <c r="AN14" s="31" t="s">
        <v>53</v>
      </c>
      <c r="AO14" s="35" t="s">
        <v>53</v>
      </c>
    </row>
    <row r="15" spans="1:41" s="36" customFormat="1" hidden="1" x14ac:dyDescent="0.25">
      <c r="A15" s="37" t="s">
        <v>82</v>
      </c>
      <c r="B15" s="31" t="s">
        <v>807</v>
      </c>
      <c r="C15" s="30" t="s">
        <v>47</v>
      </c>
      <c r="D15" s="30" t="s">
        <v>95</v>
      </c>
      <c r="E15" s="30" t="s">
        <v>96</v>
      </c>
      <c r="F15" s="30" t="s">
        <v>821</v>
      </c>
      <c r="G15" s="30" t="s">
        <v>51</v>
      </c>
      <c r="H15" s="32" t="s">
        <v>822</v>
      </c>
      <c r="I15" s="33" t="s">
        <v>53</v>
      </c>
      <c r="J15" s="34" t="s">
        <v>53</v>
      </c>
      <c r="K15" s="33" t="s">
        <v>53</v>
      </c>
      <c r="L15" s="33" t="s">
        <v>53</v>
      </c>
      <c r="M15" s="33">
        <v>0</v>
      </c>
      <c r="N15" s="30" t="s">
        <v>53</v>
      </c>
      <c r="O15" s="35" t="s">
        <v>54</v>
      </c>
      <c r="P15" s="35" t="s">
        <v>53</v>
      </c>
      <c r="Q15" s="34">
        <f t="shared" si="0"/>
        <v>27850049.525026001</v>
      </c>
      <c r="R15" s="34">
        <v>21362255.98</v>
      </c>
      <c r="S15" s="34">
        <v>0</v>
      </c>
      <c r="T15" s="30" t="s">
        <v>50</v>
      </c>
      <c r="U15" s="34">
        <v>0</v>
      </c>
      <c r="V15" s="34">
        <v>5592925.46985</v>
      </c>
      <c r="W15" s="30" t="s">
        <v>55</v>
      </c>
      <c r="X15" s="34">
        <f t="shared" si="1"/>
        <v>894868.07517600001</v>
      </c>
      <c r="Y15" s="34">
        <v>0</v>
      </c>
      <c r="Z15" s="30" t="s">
        <v>50</v>
      </c>
      <c r="AA15" s="34">
        <v>0</v>
      </c>
      <c r="AB15" s="34">
        <v>0</v>
      </c>
      <c r="AC15" s="30" t="s">
        <v>50</v>
      </c>
      <c r="AD15" s="34">
        <v>0</v>
      </c>
      <c r="AE15" s="35">
        <v>0</v>
      </c>
      <c r="AF15" s="35" t="s">
        <v>50</v>
      </c>
      <c r="AG15" s="34">
        <v>0</v>
      </c>
      <c r="AH15" s="34">
        <v>0</v>
      </c>
      <c r="AI15" s="35" t="s">
        <v>50</v>
      </c>
      <c r="AJ15" s="34">
        <v>0</v>
      </c>
      <c r="AK15" s="34">
        <v>0</v>
      </c>
      <c r="AL15" s="31" t="s">
        <v>53</v>
      </c>
      <c r="AM15" s="35" t="s">
        <v>53</v>
      </c>
      <c r="AN15" s="31" t="s">
        <v>53</v>
      </c>
      <c r="AO15" s="35" t="s">
        <v>53</v>
      </c>
    </row>
    <row r="16" spans="1:41" s="36" customFormat="1" hidden="1" x14ac:dyDescent="0.25">
      <c r="A16" s="30" t="s">
        <v>86</v>
      </c>
      <c r="B16" s="31" t="s">
        <v>807</v>
      </c>
      <c r="C16" s="30" t="s">
        <v>47</v>
      </c>
      <c r="D16" s="30" t="s">
        <v>105</v>
      </c>
      <c r="E16" s="30" t="s">
        <v>106</v>
      </c>
      <c r="F16" s="30" t="s">
        <v>823</v>
      </c>
      <c r="G16" s="30" t="s">
        <v>51</v>
      </c>
      <c r="H16" s="32" t="s">
        <v>824</v>
      </c>
      <c r="I16" s="33" t="s">
        <v>53</v>
      </c>
      <c r="J16" s="34" t="s">
        <v>53</v>
      </c>
      <c r="K16" s="33" t="s">
        <v>53</v>
      </c>
      <c r="L16" s="33" t="s">
        <v>53</v>
      </c>
      <c r="M16" s="33">
        <v>0</v>
      </c>
      <c r="N16" s="30" t="s">
        <v>53</v>
      </c>
      <c r="O16" s="35" t="s">
        <v>54</v>
      </c>
      <c r="P16" s="35" t="s">
        <v>53</v>
      </c>
      <c r="Q16" s="34">
        <f t="shared" si="0"/>
        <v>25280913.815706</v>
      </c>
      <c r="R16" s="34">
        <v>20660104.98</v>
      </c>
      <c r="S16" s="34">
        <v>0</v>
      </c>
      <c r="T16" s="30" t="s">
        <v>50</v>
      </c>
      <c r="U16" s="34">
        <v>0</v>
      </c>
      <c r="V16" s="34">
        <v>3983455.8928499999</v>
      </c>
      <c r="W16" s="30" t="s">
        <v>55</v>
      </c>
      <c r="X16" s="34">
        <f t="shared" si="1"/>
        <v>637352.94285600004</v>
      </c>
      <c r="Y16" s="34">
        <v>0</v>
      </c>
      <c r="Z16" s="30" t="s">
        <v>50</v>
      </c>
      <c r="AA16" s="34">
        <v>0</v>
      </c>
      <c r="AB16" s="34">
        <v>0</v>
      </c>
      <c r="AC16" s="30" t="s">
        <v>50</v>
      </c>
      <c r="AD16" s="34">
        <v>0</v>
      </c>
      <c r="AE16" s="35">
        <v>0</v>
      </c>
      <c r="AF16" s="35" t="s">
        <v>50</v>
      </c>
      <c r="AG16" s="34">
        <v>0</v>
      </c>
      <c r="AH16" s="34">
        <v>0</v>
      </c>
      <c r="AI16" s="35" t="s">
        <v>50</v>
      </c>
      <c r="AJ16" s="34">
        <v>0</v>
      </c>
      <c r="AK16" s="34">
        <v>0</v>
      </c>
      <c r="AL16" s="31" t="s">
        <v>53</v>
      </c>
      <c r="AM16" s="35" t="s">
        <v>53</v>
      </c>
      <c r="AN16" s="31" t="s">
        <v>53</v>
      </c>
      <c r="AO16" s="35" t="s">
        <v>53</v>
      </c>
    </row>
    <row r="17" spans="1:41" s="36" customFormat="1" hidden="1" x14ac:dyDescent="0.25">
      <c r="A17" s="37" t="s">
        <v>88</v>
      </c>
      <c r="B17" s="31" t="s">
        <v>807</v>
      </c>
      <c r="C17" s="30" t="s">
        <v>47</v>
      </c>
      <c r="D17" s="30" t="s">
        <v>109</v>
      </c>
      <c r="E17" s="30" t="s">
        <v>110</v>
      </c>
      <c r="F17" s="30" t="s">
        <v>825</v>
      </c>
      <c r="G17" s="30" t="s">
        <v>51</v>
      </c>
      <c r="H17" s="32" t="s">
        <v>826</v>
      </c>
      <c r="I17" s="33" t="s">
        <v>53</v>
      </c>
      <c r="J17" s="34" t="s">
        <v>53</v>
      </c>
      <c r="K17" s="33" t="s">
        <v>53</v>
      </c>
      <c r="L17" s="33" t="s">
        <v>53</v>
      </c>
      <c r="M17" s="33">
        <v>0</v>
      </c>
      <c r="N17" s="30" t="s">
        <v>53</v>
      </c>
      <c r="O17" s="35" t="s">
        <v>54</v>
      </c>
      <c r="P17" s="35" t="s">
        <v>53</v>
      </c>
      <c r="Q17" s="34">
        <f t="shared" si="0"/>
        <v>5157392.8080279995</v>
      </c>
      <c r="R17" s="34">
        <v>4033786.5629999996</v>
      </c>
      <c r="S17" s="34">
        <v>0</v>
      </c>
      <c r="T17" s="30" t="s">
        <v>50</v>
      </c>
      <c r="U17" s="34">
        <v>0</v>
      </c>
      <c r="V17" s="34">
        <v>968626.07329999993</v>
      </c>
      <c r="W17" s="30" t="s">
        <v>55</v>
      </c>
      <c r="X17" s="34">
        <f t="shared" si="1"/>
        <v>154980.17172799999</v>
      </c>
      <c r="Y17" s="34">
        <v>0</v>
      </c>
      <c r="Z17" s="30" t="s">
        <v>50</v>
      </c>
      <c r="AA17" s="34">
        <v>0</v>
      </c>
      <c r="AB17" s="34">
        <v>0</v>
      </c>
      <c r="AC17" s="30" t="s">
        <v>50</v>
      </c>
      <c r="AD17" s="34">
        <v>0</v>
      </c>
      <c r="AE17" s="35">
        <v>0</v>
      </c>
      <c r="AF17" s="35" t="s">
        <v>50</v>
      </c>
      <c r="AG17" s="34">
        <v>0</v>
      </c>
      <c r="AH17" s="34">
        <v>0</v>
      </c>
      <c r="AI17" s="35" t="s">
        <v>50</v>
      </c>
      <c r="AJ17" s="34">
        <v>0</v>
      </c>
      <c r="AK17" s="34">
        <v>0</v>
      </c>
      <c r="AL17" s="31" t="s">
        <v>53</v>
      </c>
      <c r="AM17" s="35" t="s">
        <v>53</v>
      </c>
      <c r="AN17" s="31" t="s">
        <v>53</v>
      </c>
      <c r="AO17" s="35" t="s">
        <v>53</v>
      </c>
    </row>
    <row r="18" spans="1:41" s="36" customFormat="1" hidden="1" x14ac:dyDescent="0.25">
      <c r="A18" s="30" t="s">
        <v>92</v>
      </c>
      <c r="B18" s="31" t="s">
        <v>807</v>
      </c>
      <c r="C18" s="30" t="s">
        <v>47</v>
      </c>
      <c r="D18" s="30" t="s">
        <v>109</v>
      </c>
      <c r="E18" s="30" t="s">
        <v>110</v>
      </c>
      <c r="F18" s="30" t="s">
        <v>825</v>
      </c>
      <c r="G18" s="30" t="s">
        <v>51</v>
      </c>
      <c r="H18" s="32" t="s">
        <v>827</v>
      </c>
      <c r="I18" s="33" t="s">
        <v>53</v>
      </c>
      <c r="J18" s="34" t="s">
        <v>53</v>
      </c>
      <c r="K18" s="33" t="s">
        <v>53</v>
      </c>
      <c r="L18" s="33" t="s">
        <v>53</v>
      </c>
      <c r="M18" s="33">
        <v>0</v>
      </c>
      <c r="N18" s="30" t="s">
        <v>53</v>
      </c>
      <c r="O18" s="35" t="s">
        <v>828</v>
      </c>
      <c r="P18" s="35" t="s">
        <v>829</v>
      </c>
      <c r="Q18" s="34">
        <f t="shared" si="0"/>
        <v>2785070.4930000002</v>
      </c>
      <c r="R18" s="34">
        <v>1949565.0650000002</v>
      </c>
      <c r="S18" s="34">
        <v>720263.3</v>
      </c>
      <c r="T18" s="30" t="s">
        <v>55</v>
      </c>
      <c r="U18" s="34">
        <v>115242.128</v>
      </c>
      <c r="V18" s="34">
        <v>0</v>
      </c>
      <c r="W18" s="30" t="s">
        <v>50</v>
      </c>
      <c r="X18" s="34">
        <f t="shared" si="1"/>
        <v>0</v>
      </c>
      <c r="Y18" s="34">
        <v>0</v>
      </c>
      <c r="Z18" s="30" t="s">
        <v>50</v>
      </c>
      <c r="AA18" s="34">
        <v>0</v>
      </c>
      <c r="AB18" s="34">
        <v>0</v>
      </c>
      <c r="AC18" s="30" t="s">
        <v>50</v>
      </c>
      <c r="AD18" s="34">
        <v>0</v>
      </c>
      <c r="AE18" s="35">
        <v>0</v>
      </c>
      <c r="AF18" s="35" t="s">
        <v>50</v>
      </c>
      <c r="AG18" s="34">
        <v>0</v>
      </c>
      <c r="AH18" s="34">
        <v>0</v>
      </c>
      <c r="AI18" s="35" t="s">
        <v>50</v>
      </c>
      <c r="AJ18" s="34">
        <v>0</v>
      </c>
      <c r="AK18" s="34">
        <v>0</v>
      </c>
      <c r="AL18" s="31" t="s">
        <v>53</v>
      </c>
      <c r="AM18" s="35" t="s">
        <v>53</v>
      </c>
      <c r="AN18" s="31"/>
      <c r="AO18" s="35"/>
    </row>
    <row r="19" spans="1:41" s="43" customFormat="1" hidden="1" x14ac:dyDescent="0.25">
      <c r="A19" s="37" t="s">
        <v>94</v>
      </c>
      <c r="B19" s="31" t="s">
        <v>807</v>
      </c>
      <c r="C19" s="30" t="s">
        <v>47</v>
      </c>
      <c r="D19" s="30" t="s">
        <v>109</v>
      </c>
      <c r="E19" s="30" t="s">
        <v>110</v>
      </c>
      <c r="F19" s="30" t="s">
        <v>825</v>
      </c>
      <c r="G19" s="30" t="s">
        <v>51</v>
      </c>
      <c r="H19" s="32" t="s">
        <v>830</v>
      </c>
      <c r="I19" s="33" t="s">
        <v>53</v>
      </c>
      <c r="J19" s="34" t="s">
        <v>53</v>
      </c>
      <c r="K19" s="33" t="s">
        <v>53</v>
      </c>
      <c r="L19" s="33" t="s">
        <v>53</v>
      </c>
      <c r="M19" s="33">
        <v>0</v>
      </c>
      <c r="N19" s="30" t="s">
        <v>53</v>
      </c>
      <c r="O19" s="35" t="s">
        <v>54</v>
      </c>
      <c r="P19" s="35" t="s">
        <v>53</v>
      </c>
      <c r="Q19" s="34">
        <f t="shared" si="0"/>
        <v>81034249.108400002</v>
      </c>
      <c r="R19" s="34">
        <v>59881527.030000001</v>
      </c>
      <c r="S19" s="34">
        <v>0</v>
      </c>
      <c r="T19" s="30" t="s">
        <v>50</v>
      </c>
      <c r="U19" s="34">
        <v>0</v>
      </c>
      <c r="V19" s="34">
        <v>18235105.239999998</v>
      </c>
      <c r="W19" s="30" t="s">
        <v>50</v>
      </c>
      <c r="X19" s="34">
        <f t="shared" si="1"/>
        <v>2917616.8383999998</v>
      </c>
      <c r="Y19" s="34">
        <v>0</v>
      </c>
      <c r="Z19" s="30" t="s">
        <v>50</v>
      </c>
      <c r="AA19" s="34">
        <v>0</v>
      </c>
      <c r="AB19" s="34">
        <v>0</v>
      </c>
      <c r="AC19" s="30" t="s">
        <v>50</v>
      </c>
      <c r="AD19" s="34">
        <v>0</v>
      </c>
      <c r="AE19" s="35">
        <v>0</v>
      </c>
      <c r="AF19" s="35" t="s">
        <v>50</v>
      </c>
      <c r="AG19" s="34">
        <v>0</v>
      </c>
      <c r="AH19" s="34">
        <v>0</v>
      </c>
      <c r="AI19" s="35" t="s">
        <v>50</v>
      </c>
      <c r="AJ19" s="34">
        <v>0</v>
      </c>
      <c r="AK19" s="34">
        <v>0</v>
      </c>
      <c r="AL19" s="31" t="s">
        <v>53</v>
      </c>
      <c r="AM19" s="35" t="s">
        <v>53</v>
      </c>
      <c r="AN19" s="38"/>
      <c r="AO19" s="42"/>
    </row>
    <row r="20" spans="1:41" s="36" customFormat="1" hidden="1" x14ac:dyDescent="0.25">
      <c r="A20" s="30" t="s">
        <v>98</v>
      </c>
      <c r="B20" s="31" t="s">
        <v>807</v>
      </c>
      <c r="C20" s="30" t="s">
        <v>47</v>
      </c>
      <c r="D20" s="30" t="s">
        <v>117</v>
      </c>
      <c r="E20" s="30" t="s">
        <v>118</v>
      </c>
      <c r="F20" s="30" t="s">
        <v>831</v>
      </c>
      <c r="G20" s="30" t="s">
        <v>51</v>
      </c>
      <c r="H20" s="32" t="s">
        <v>832</v>
      </c>
      <c r="I20" s="33" t="s">
        <v>53</v>
      </c>
      <c r="J20" s="34" t="s">
        <v>53</v>
      </c>
      <c r="K20" s="33" t="s">
        <v>53</v>
      </c>
      <c r="L20" s="33" t="s">
        <v>53</v>
      </c>
      <c r="M20" s="33">
        <v>0</v>
      </c>
      <c r="N20" s="30" t="s">
        <v>53</v>
      </c>
      <c r="O20" s="35" t="s">
        <v>54</v>
      </c>
      <c r="P20" s="35" t="s">
        <v>53</v>
      </c>
      <c r="Q20" s="34">
        <f t="shared" si="0"/>
        <v>45487895.074972004</v>
      </c>
      <c r="R20" s="34">
        <v>32360017.98</v>
      </c>
      <c r="S20" s="34">
        <v>0</v>
      </c>
      <c r="T20" s="30" t="s">
        <v>50</v>
      </c>
      <c r="U20" s="34">
        <v>0</v>
      </c>
      <c r="V20" s="34">
        <v>11317135.426700003</v>
      </c>
      <c r="W20" s="30" t="s">
        <v>55</v>
      </c>
      <c r="X20" s="34">
        <f t="shared" si="1"/>
        <v>1810741.6682720005</v>
      </c>
      <c r="Y20" s="34">
        <v>0</v>
      </c>
      <c r="Z20" s="30" t="s">
        <v>50</v>
      </c>
      <c r="AA20" s="34">
        <v>0</v>
      </c>
      <c r="AB20" s="34">
        <v>0</v>
      </c>
      <c r="AC20" s="30" t="s">
        <v>50</v>
      </c>
      <c r="AD20" s="34">
        <v>0</v>
      </c>
      <c r="AE20" s="35">
        <v>0</v>
      </c>
      <c r="AF20" s="35" t="s">
        <v>50</v>
      </c>
      <c r="AG20" s="34">
        <v>0</v>
      </c>
      <c r="AH20" s="34">
        <v>0</v>
      </c>
      <c r="AI20" s="35" t="s">
        <v>50</v>
      </c>
      <c r="AJ20" s="34">
        <v>0</v>
      </c>
      <c r="AK20" s="34">
        <v>0</v>
      </c>
      <c r="AL20" s="31" t="s">
        <v>53</v>
      </c>
      <c r="AM20" s="35" t="s">
        <v>53</v>
      </c>
      <c r="AN20" s="31" t="s">
        <v>53</v>
      </c>
      <c r="AO20" s="35" t="s">
        <v>53</v>
      </c>
    </row>
    <row r="21" spans="1:41" s="36" customFormat="1" hidden="1" x14ac:dyDescent="0.25">
      <c r="A21" s="37" t="s">
        <v>104</v>
      </c>
      <c r="B21" s="31" t="s">
        <v>807</v>
      </c>
      <c r="C21" s="30" t="s">
        <v>47</v>
      </c>
      <c r="D21" s="30" t="s">
        <v>117</v>
      </c>
      <c r="E21" s="30" t="s">
        <v>118</v>
      </c>
      <c r="F21" s="30" t="s">
        <v>831</v>
      </c>
      <c r="G21" s="30" t="s">
        <v>57</v>
      </c>
      <c r="H21" s="32" t="s">
        <v>53</v>
      </c>
      <c r="I21" s="33" t="s">
        <v>833</v>
      </c>
      <c r="J21" s="34" t="s">
        <v>53</v>
      </c>
      <c r="K21" s="33" t="s">
        <v>834</v>
      </c>
      <c r="L21" s="33" t="s">
        <v>807</v>
      </c>
      <c r="M21" s="33">
        <v>144731.72</v>
      </c>
      <c r="N21" s="30" t="s">
        <v>61</v>
      </c>
      <c r="O21" s="35" t="s">
        <v>835</v>
      </c>
      <c r="P21" s="35" t="s">
        <v>836</v>
      </c>
      <c r="Q21" s="34">
        <f t="shared" si="0"/>
        <v>-110302.0104</v>
      </c>
      <c r="R21" s="34">
        <v>0</v>
      </c>
      <c r="S21" s="34">
        <v>0</v>
      </c>
      <c r="T21" s="30" t="s">
        <v>50</v>
      </c>
      <c r="U21" s="34">
        <v>0</v>
      </c>
      <c r="V21" s="34">
        <v>-95087.94</v>
      </c>
      <c r="W21" s="30" t="s">
        <v>55</v>
      </c>
      <c r="X21" s="34">
        <f t="shared" si="1"/>
        <v>-15214.070400000001</v>
      </c>
      <c r="Y21" s="34">
        <v>0</v>
      </c>
      <c r="Z21" s="30" t="s">
        <v>50</v>
      </c>
      <c r="AA21" s="34">
        <v>0</v>
      </c>
      <c r="AB21" s="34">
        <v>0</v>
      </c>
      <c r="AC21" s="30" t="s">
        <v>50</v>
      </c>
      <c r="AD21" s="34">
        <v>0</v>
      </c>
      <c r="AE21" s="35">
        <v>0</v>
      </c>
      <c r="AF21" s="35" t="s">
        <v>50</v>
      </c>
      <c r="AG21" s="34">
        <v>0</v>
      </c>
      <c r="AH21" s="34">
        <v>0</v>
      </c>
      <c r="AI21" s="35" t="s">
        <v>50</v>
      </c>
      <c r="AJ21" s="34">
        <v>0</v>
      </c>
      <c r="AK21" s="34">
        <v>0</v>
      </c>
      <c r="AL21" s="31" t="s">
        <v>53</v>
      </c>
      <c r="AM21" s="35" t="s">
        <v>53</v>
      </c>
      <c r="AN21" s="31" t="s">
        <v>53</v>
      </c>
      <c r="AO21" s="35" t="s">
        <v>53</v>
      </c>
    </row>
    <row r="22" spans="1:41" s="36" customFormat="1" hidden="1" x14ac:dyDescent="0.25">
      <c r="A22" s="30" t="s">
        <v>108</v>
      </c>
      <c r="B22" s="31" t="s">
        <v>807</v>
      </c>
      <c r="C22" s="30" t="s">
        <v>47</v>
      </c>
      <c r="D22" s="30" t="s">
        <v>403</v>
      </c>
      <c r="E22" s="30" t="s">
        <v>404</v>
      </c>
      <c r="F22" s="30" t="s">
        <v>741</v>
      </c>
      <c r="G22" s="30" t="s">
        <v>51</v>
      </c>
      <c r="H22" s="32" t="s">
        <v>837</v>
      </c>
      <c r="I22" s="33" t="s">
        <v>53</v>
      </c>
      <c r="J22" s="34" t="s">
        <v>53</v>
      </c>
      <c r="K22" s="33" t="s">
        <v>53</v>
      </c>
      <c r="L22" s="33" t="s">
        <v>53</v>
      </c>
      <c r="M22" s="33">
        <v>0</v>
      </c>
      <c r="N22" s="30" t="s">
        <v>53</v>
      </c>
      <c r="O22" s="35" t="s">
        <v>54</v>
      </c>
      <c r="P22" s="35" t="s">
        <v>53</v>
      </c>
      <c r="Q22" s="34">
        <f t="shared" si="0"/>
        <v>40050624.05507201</v>
      </c>
      <c r="R22" s="34">
        <v>29791268.623000011</v>
      </c>
      <c r="S22" s="34">
        <v>0</v>
      </c>
      <c r="T22" s="30" t="s">
        <v>50</v>
      </c>
      <c r="U22" s="34">
        <v>0</v>
      </c>
      <c r="V22" s="34">
        <v>8844271.9241999984</v>
      </c>
      <c r="W22" s="30" t="s">
        <v>55</v>
      </c>
      <c r="X22" s="34">
        <f t="shared" si="1"/>
        <v>1415083.5078719999</v>
      </c>
      <c r="Y22" s="34">
        <v>0</v>
      </c>
      <c r="Z22" s="30" t="s">
        <v>50</v>
      </c>
      <c r="AA22" s="34">
        <v>0</v>
      </c>
      <c r="AB22" s="34">
        <v>0</v>
      </c>
      <c r="AC22" s="30" t="s">
        <v>50</v>
      </c>
      <c r="AD22" s="34">
        <v>0</v>
      </c>
      <c r="AE22" s="35">
        <v>0</v>
      </c>
      <c r="AF22" s="35" t="s">
        <v>50</v>
      </c>
      <c r="AG22" s="34">
        <v>0</v>
      </c>
      <c r="AH22" s="34">
        <v>0</v>
      </c>
      <c r="AI22" s="35" t="s">
        <v>50</v>
      </c>
      <c r="AJ22" s="34">
        <v>0</v>
      </c>
      <c r="AK22" s="34">
        <v>0</v>
      </c>
      <c r="AL22" s="31" t="s">
        <v>53</v>
      </c>
      <c r="AM22" s="35" t="s">
        <v>53</v>
      </c>
      <c r="AN22" s="31" t="s">
        <v>53</v>
      </c>
      <c r="AO22" s="35" t="s">
        <v>53</v>
      </c>
    </row>
    <row r="23" spans="1:41" s="43" customFormat="1" hidden="1" x14ac:dyDescent="0.25">
      <c r="A23" s="37" t="s">
        <v>55</v>
      </c>
      <c r="B23" s="31" t="s">
        <v>807</v>
      </c>
      <c r="C23" s="30" t="s">
        <v>47</v>
      </c>
      <c r="D23" s="30" t="s">
        <v>403</v>
      </c>
      <c r="E23" s="30" t="s">
        <v>404</v>
      </c>
      <c r="F23" s="30" t="s">
        <v>741</v>
      </c>
      <c r="G23" s="30" t="s">
        <v>51</v>
      </c>
      <c r="H23" s="32" t="s">
        <v>838</v>
      </c>
      <c r="I23" s="33" t="s">
        <v>53</v>
      </c>
      <c r="J23" s="34" t="s">
        <v>53</v>
      </c>
      <c r="K23" s="33" t="s">
        <v>53</v>
      </c>
      <c r="L23" s="33" t="s">
        <v>53</v>
      </c>
      <c r="M23" s="33">
        <v>0</v>
      </c>
      <c r="N23" s="30" t="s">
        <v>53</v>
      </c>
      <c r="O23" s="35" t="s">
        <v>839</v>
      </c>
      <c r="P23" s="35" t="s">
        <v>840</v>
      </c>
      <c r="Q23" s="34">
        <f t="shared" si="0"/>
        <v>20654.5772</v>
      </c>
      <c r="R23" s="34">
        <v>0</v>
      </c>
      <c r="S23" s="34">
        <v>17805.669999999998</v>
      </c>
      <c r="T23" s="30" t="s">
        <v>55</v>
      </c>
      <c r="U23" s="34">
        <v>2848.9072000000001</v>
      </c>
      <c r="V23" s="34">
        <v>0</v>
      </c>
      <c r="W23" s="30" t="s">
        <v>50</v>
      </c>
      <c r="X23" s="34">
        <f t="shared" si="1"/>
        <v>0</v>
      </c>
      <c r="Y23" s="34">
        <v>0</v>
      </c>
      <c r="Z23" s="30" t="s">
        <v>50</v>
      </c>
      <c r="AA23" s="34">
        <v>0</v>
      </c>
      <c r="AB23" s="34">
        <v>0</v>
      </c>
      <c r="AC23" s="30" t="s">
        <v>50</v>
      </c>
      <c r="AD23" s="34">
        <v>0</v>
      </c>
      <c r="AE23" s="35">
        <v>0</v>
      </c>
      <c r="AF23" s="35" t="s">
        <v>50</v>
      </c>
      <c r="AG23" s="34">
        <v>0</v>
      </c>
      <c r="AH23" s="34">
        <v>0</v>
      </c>
      <c r="AI23" s="35" t="s">
        <v>50</v>
      </c>
      <c r="AJ23" s="34">
        <v>0</v>
      </c>
      <c r="AK23" s="34">
        <v>0</v>
      </c>
      <c r="AL23" s="31" t="s">
        <v>53</v>
      </c>
      <c r="AM23" s="35" t="s">
        <v>53</v>
      </c>
      <c r="AN23" s="38" t="s">
        <v>53</v>
      </c>
      <c r="AO23" s="42" t="s">
        <v>53</v>
      </c>
    </row>
    <row r="24" spans="1:41" s="43" customFormat="1" hidden="1" x14ac:dyDescent="0.25">
      <c r="A24" s="30" t="s">
        <v>116</v>
      </c>
      <c r="B24" s="31" t="s">
        <v>807</v>
      </c>
      <c r="C24" s="30" t="s">
        <v>47</v>
      </c>
      <c r="D24" s="30" t="s">
        <v>403</v>
      </c>
      <c r="E24" s="30" t="s">
        <v>404</v>
      </c>
      <c r="F24" s="30" t="s">
        <v>741</v>
      </c>
      <c r="G24" s="30" t="s">
        <v>51</v>
      </c>
      <c r="H24" s="32" t="s">
        <v>841</v>
      </c>
      <c r="I24" s="33" t="s">
        <v>53</v>
      </c>
      <c r="J24" s="34" t="s">
        <v>53</v>
      </c>
      <c r="K24" s="33" t="s">
        <v>53</v>
      </c>
      <c r="L24" s="33" t="s">
        <v>53</v>
      </c>
      <c r="M24" s="33">
        <v>0</v>
      </c>
      <c r="N24" s="30" t="s">
        <v>53</v>
      </c>
      <c r="O24" s="35" t="s">
        <v>54</v>
      </c>
      <c r="P24" s="35" t="s">
        <v>53</v>
      </c>
      <c r="Q24" s="34">
        <f t="shared" si="0"/>
        <v>3827096.2895999998</v>
      </c>
      <c r="R24" s="34">
        <v>3173413.5999999996</v>
      </c>
      <c r="S24" s="34">
        <v>0</v>
      </c>
      <c r="T24" s="30" t="s">
        <v>50</v>
      </c>
      <c r="U24" s="34">
        <v>0</v>
      </c>
      <c r="V24" s="34">
        <v>563519.56000000006</v>
      </c>
      <c r="W24" s="30" t="s">
        <v>55</v>
      </c>
      <c r="X24" s="34">
        <f t="shared" si="1"/>
        <v>90163.129600000015</v>
      </c>
      <c r="Y24" s="34">
        <v>0</v>
      </c>
      <c r="Z24" s="30" t="s">
        <v>50</v>
      </c>
      <c r="AA24" s="34">
        <v>0</v>
      </c>
      <c r="AB24" s="34">
        <v>0</v>
      </c>
      <c r="AC24" s="30" t="s">
        <v>50</v>
      </c>
      <c r="AD24" s="34">
        <v>0</v>
      </c>
      <c r="AE24" s="35">
        <v>0</v>
      </c>
      <c r="AF24" s="35" t="s">
        <v>50</v>
      </c>
      <c r="AG24" s="34">
        <v>0</v>
      </c>
      <c r="AH24" s="34">
        <v>0</v>
      </c>
      <c r="AI24" s="35" t="s">
        <v>50</v>
      </c>
      <c r="AJ24" s="34">
        <v>0</v>
      </c>
      <c r="AK24" s="34">
        <v>0</v>
      </c>
      <c r="AL24" s="31" t="s">
        <v>53</v>
      </c>
      <c r="AM24" s="35" t="s">
        <v>53</v>
      </c>
      <c r="AN24" s="38"/>
      <c r="AO24" s="42"/>
    </row>
    <row r="25" spans="1:41" s="43" customFormat="1" hidden="1" x14ac:dyDescent="0.25">
      <c r="A25" s="37" t="s">
        <v>120</v>
      </c>
      <c r="B25" s="31" t="s">
        <v>807</v>
      </c>
      <c r="C25" s="30" t="s">
        <v>47</v>
      </c>
      <c r="D25" s="30" t="s">
        <v>403</v>
      </c>
      <c r="E25" s="30" t="s">
        <v>404</v>
      </c>
      <c r="F25" s="30" t="s">
        <v>741</v>
      </c>
      <c r="G25" s="30" t="s">
        <v>51</v>
      </c>
      <c r="H25" s="32" t="s">
        <v>842</v>
      </c>
      <c r="I25" s="33" t="s">
        <v>53</v>
      </c>
      <c r="J25" s="34" t="s">
        <v>53</v>
      </c>
      <c r="K25" s="33" t="s">
        <v>53</v>
      </c>
      <c r="L25" s="33" t="s">
        <v>53</v>
      </c>
      <c r="M25" s="33">
        <v>0</v>
      </c>
      <c r="N25" s="30" t="s">
        <v>53</v>
      </c>
      <c r="O25" s="35" t="s">
        <v>843</v>
      </c>
      <c r="P25" s="35" t="s">
        <v>844</v>
      </c>
      <c r="Q25" s="34">
        <f t="shared" si="0"/>
        <v>4725537.7123999996</v>
      </c>
      <c r="R25" s="34">
        <v>3672883.6599999997</v>
      </c>
      <c r="S25" s="34">
        <v>907460.39</v>
      </c>
      <c r="T25" s="30" t="s">
        <v>55</v>
      </c>
      <c r="U25" s="34">
        <v>145193.6624</v>
      </c>
      <c r="V25" s="34">
        <v>0</v>
      </c>
      <c r="W25" s="30" t="s">
        <v>50</v>
      </c>
      <c r="X25" s="34">
        <f t="shared" si="1"/>
        <v>0</v>
      </c>
      <c r="Y25" s="34">
        <v>0</v>
      </c>
      <c r="Z25" s="30" t="s">
        <v>50</v>
      </c>
      <c r="AA25" s="34">
        <v>0</v>
      </c>
      <c r="AB25" s="34">
        <v>0</v>
      </c>
      <c r="AC25" s="30" t="s">
        <v>50</v>
      </c>
      <c r="AD25" s="34">
        <v>0</v>
      </c>
      <c r="AE25" s="35">
        <v>0</v>
      </c>
      <c r="AF25" s="35" t="s">
        <v>50</v>
      </c>
      <c r="AG25" s="34">
        <v>0</v>
      </c>
      <c r="AH25" s="34">
        <v>0</v>
      </c>
      <c r="AI25" s="35" t="s">
        <v>50</v>
      </c>
      <c r="AJ25" s="34">
        <v>0</v>
      </c>
      <c r="AK25" s="34">
        <v>0</v>
      </c>
      <c r="AL25" s="31" t="s">
        <v>53</v>
      </c>
      <c r="AM25" s="35" t="s">
        <v>53</v>
      </c>
      <c r="AN25" s="38"/>
      <c r="AO25" s="42"/>
    </row>
    <row r="26" spans="1:41" s="36" customFormat="1" hidden="1" x14ac:dyDescent="0.25">
      <c r="A26" s="30" t="s">
        <v>124</v>
      </c>
      <c r="B26" s="31" t="s">
        <v>807</v>
      </c>
      <c r="C26" s="30" t="s">
        <v>47</v>
      </c>
      <c r="D26" s="30" t="s">
        <v>403</v>
      </c>
      <c r="E26" s="30" t="s">
        <v>404</v>
      </c>
      <c r="F26" s="30" t="s">
        <v>741</v>
      </c>
      <c r="G26" s="30" t="s">
        <v>51</v>
      </c>
      <c r="H26" s="32" t="s">
        <v>845</v>
      </c>
      <c r="I26" s="33" t="s">
        <v>53</v>
      </c>
      <c r="J26" s="34" t="s">
        <v>53</v>
      </c>
      <c r="K26" s="33" t="s">
        <v>53</v>
      </c>
      <c r="L26" s="33" t="s">
        <v>53</v>
      </c>
      <c r="M26" s="33">
        <v>0</v>
      </c>
      <c r="N26" s="30" t="s">
        <v>53</v>
      </c>
      <c r="O26" s="35" t="s">
        <v>54</v>
      </c>
      <c r="P26" s="35" t="s">
        <v>53</v>
      </c>
      <c r="Q26" s="34">
        <f t="shared" si="0"/>
        <v>14592959.661500001</v>
      </c>
      <c r="R26" s="34">
        <v>10783126.175000001</v>
      </c>
      <c r="S26" s="34">
        <v>0</v>
      </c>
      <c r="T26" s="30" t="s">
        <v>50</v>
      </c>
      <c r="U26" s="34">
        <v>0</v>
      </c>
      <c r="V26" s="34">
        <v>3284339.2125000004</v>
      </c>
      <c r="W26" s="30" t="s">
        <v>50</v>
      </c>
      <c r="X26" s="34">
        <f t="shared" si="1"/>
        <v>525494.27400000009</v>
      </c>
      <c r="Y26" s="34">
        <v>0</v>
      </c>
      <c r="Z26" s="30" t="s">
        <v>50</v>
      </c>
      <c r="AA26" s="34">
        <v>0</v>
      </c>
      <c r="AB26" s="34">
        <v>0</v>
      </c>
      <c r="AC26" s="30" t="s">
        <v>50</v>
      </c>
      <c r="AD26" s="34">
        <v>0</v>
      </c>
      <c r="AE26" s="35">
        <v>0</v>
      </c>
      <c r="AF26" s="35" t="s">
        <v>50</v>
      </c>
      <c r="AG26" s="34">
        <v>0</v>
      </c>
      <c r="AH26" s="34">
        <v>0</v>
      </c>
      <c r="AI26" s="35" t="s">
        <v>50</v>
      </c>
      <c r="AJ26" s="34">
        <v>0</v>
      </c>
      <c r="AK26" s="34">
        <v>0</v>
      </c>
      <c r="AL26" s="31" t="s">
        <v>53</v>
      </c>
      <c r="AM26" s="35" t="s">
        <v>53</v>
      </c>
      <c r="AN26" s="31" t="s">
        <v>53</v>
      </c>
      <c r="AO26" s="35" t="s">
        <v>53</v>
      </c>
    </row>
    <row r="27" spans="1:41" s="36" customFormat="1" hidden="1" x14ac:dyDescent="0.25">
      <c r="A27" s="37" t="s">
        <v>128</v>
      </c>
      <c r="B27" s="31" t="s">
        <v>807</v>
      </c>
      <c r="C27" s="30" t="s">
        <v>47</v>
      </c>
      <c r="D27" s="30" t="s">
        <v>505</v>
      </c>
      <c r="E27" s="30" t="s">
        <v>506</v>
      </c>
      <c r="F27" s="30" t="s">
        <v>846</v>
      </c>
      <c r="G27" s="30" t="s">
        <v>51</v>
      </c>
      <c r="H27" s="32" t="s">
        <v>847</v>
      </c>
      <c r="I27" s="33" t="s">
        <v>53</v>
      </c>
      <c r="J27" s="34" t="s">
        <v>53</v>
      </c>
      <c r="K27" s="33" t="s">
        <v>53</v>
      </c>
      <c r="L27" s="33" t="s">
        <v>53</v>
      </c>
      <c r="M27" s="33">
        <v>0</v>
      </c>
      <c r="N27" s="30" t="s">
        <v>53</v>
      </c>
      <c r="O27" s="35" t="s">
        <v>848</v>
      </c>
      <c r="P27" s="35" t="s">
        <v>849</v>
      </c>
      <c r="Q27" s="34">
        <f t="shared" si="0"/>
        <v>104500</v>
      </c>
      <c r="R27" s="34">
        <v>104500</v>
      </c>
      <c r="S27" s="34">
        <v>0</v>
      </c>
      <c r="T27" s="30" t="s">
        <v>50</v>
      </c>
      <c r="U27" s="34">
        <v>0</v>
      </c>
      <c r="V27" s="34">
        <v>0</v>
      </c>
      <c r="W27" s="30" t="s">
        <v>50</v>
      </c>
      <c r="X27" s="34">
        <f t="shared" si="1"/>
        <v>0</v>
      </c>
      <c r="Y27" s="34">
        <v>0</v>
      </c>
      <c r="Z27" s="30" t="s">
        <v>50</v>
      </c>
      <c r="AA27" s="34">
        <v>0</v>
      </c>
      <c r="AB27" s="34">
        <v>0</v>
      </c>
      <c r="AC27" s="30" t="s">
        <v>50</v>
      </c>
      <c r="AD27" s="34">
        <v>0</v>
      </c>
      <c r="AE27" s="35">
        <v>0</v>
      </c>
      <c r="AF27" s="35" t="s">
        <v>50</v>
      </c>
      <c r="AG27" s="34">
        <v>0</v>
      </c>
      <c r="AH27" s="34">
        <v>0</v>
      </c>
      <c r="AI27" s="35" t="s">
        <v>50</v>
      </c>
      <c r="AJ27" s="34">
        <v>0</v>
      </c>
      <c r="AK27" s="34">
        <v>0</v>
      </c>
      <c r="AL27" s="31" t="s">
        <v>53</v>
      </c>
      <c r="AM27" s="35" t="s">
        <v>53</v>
      </c>
      <c r="AN27" s="31" t="s">
        <v>53</v>
      </c>
      <c r="AO27" s="35" t="s">
        <v>53</v>
      </c>
    </row>
    <row r="28" spans="1:41" s="36" customFormat="1" hidden="1" x14ac:dyDescent="0.25">
      <c r="A28" s="30" t="s">
        <v>132</v>
      </c>
      <c r="B28" s="31" t="s">
        <v>807</v>
      </c>
      <c r="C28" s="30" t="s">
        <v>47</v>
      </c>
      <c r="D28" s="30" t="s">
        <v>505</v>
      </c>
      <c r="E28" s="30" t="s">
        <v>506</v>
      </c>
      <c r="F28" s="30" t="s">
        <v>846</v>
      </c>
      <c r="G28" s="30" t="s">
        <v>51</v>
      </c>
      <c r="H28" s="32" t="s">
        <v>850</v>
      </c>
      <c r="I28" s="33" t="s">
        <v>53</v>
      </c>
      <c r="J28" s="34" t="s">
        <v>53</v>
      </c>
      <c r="K28" s="33" t="s">
        <v>53</v>
      </c>
      <c r="L28" s="33" t="s">
        <v>53</v>
      </c>
      <c r="M28" s="33">
        <v>0</v>
      </c>
      <c r="N28" s="30" t="s">
        <v>53</v>
      </c>
      <c r="O28" s="35" t="s">
        <v>851</v>
      </c>
      <c r="P28" s="35" t="s">
        <v>852</v>
      </c>
      <c r="Q28" s="34">
        <f t="shared" si="0"/>
        <v>5512145.0515999999</v>
      </c>
      <c r="R28" s="34">
        <v>2459292.71</v>
      </c>
      <c r="S28" s="34">
        <v>2631769.2599999998</v>
      </c>
      <c r="T28" s="30" t="s">
        <v>55</v>
      </c>
      <c r="U28" s="34">
        <v>421083.08159999998</v>
      </c>
      <c r="V28" s="34">
        <v>0</v>
      </c>
      <c r="W28" s="30" t="s">
        <v>50</v>
      </c>
      <c r="X28" s="34">
        <f t="shared" si="1"/>
        <v>0</v>
      </c>
      <c r="Y28" s="34">
        <v>0</v>
      </c>
      <c r="Z28" s="30" t="s">
        <v>50</v>
      </c>
      <c r="AA28" s="34">
        <v>0</v>
      </c>
      <c r="AB28" s="34">
        <v>0</v>
      </c>
      <c r="AC28" s="30" t="s">
        <v>50</v>
      </c>
      <c r="AD28" s="34">
        <v>0</v>
      </c>
      <c r="AE28" s="35">
        <v>0</v>
      </c>
      <c r="AF28" s="35" t="s">
        <v>50</v>
      </c>
      <c r="AG28" s="34">
        <v>0</v>
      </c>
      <c r="AH28" s="34">
        <v>0</v>
      </c>
      <c r="AI28" s="35" t="s">
        <v>50</v>
      </c>
      <c r="AJ28" s="34">
        <v>0</v>
      </c>
      <c r="AK28" s="34">
        <v>0</v>
      </c>
      <c r="AL28" s="31" t="s">
        <v>53</v>
      </c>
      <c r="AM28" s="35" t="s">
        <v>53</v>
      </c>
      <c r="AN28" s="31" t="s">
        <v>53</v>
      </c>
      <c r="AO28" s="35" t="s">
        <v>53</v>
      </c>
    </row>
    <row r="29" spans="1:41" s="36" customFormat="1" hidden="1" x14ac:dyDescent="0.25">
      <c r="A29" s="37" t="s">
        <v>135</v>
      </c>
      <c r="B29" s="31" t="s">
        <v>807</v>
      </c>
      <c r="C29" s="30" t="s">
        <v>47</v>
      </c>
      <c r="D29" s="30" t="s">
        <v>505</v>
      </c>
      <c r="E29" s="30" t="s">
        <v>506</v>
      </c>
      <c r="F29" s="30" t="s">
        <v>846</v>
      </c>
      <c r="G29" s="30" t="s">
        <v>51</v>
      </c>
      <c r="H29" s="32" t="s">
        <v>853</v>
      </c>
      <c r="I29" s="33" t="s">
        <v>53</v>
      </c>
      <c r="J29" s="34" t="s">
        <v>53</v>
      </c>
      <c r="K29" s="33" t="s">
        <v>53</v>
      </c>
      <c r="L29" s="33" t="s">
        <v>53</v>
      </c>
      <c r="M29" s="33">
        <v>0</v>
      </c>
      <c r="N29" s="30" t="s">
        <v>53</v>
      </c>
      <c r="O29" s="35" t="s">
        <v>54</v>
      </c>
      <c r="P29" s="35" t="s">
        <v>53</v>
      </c>
      <c r="Q29" s="34">
        <f t="shared" si="0"/>
        <v>37485801.505580001</v>
      </c>
      <c r="R29" s="34">
        <v>24029353.106999997</v>
      </c>
      <c r="S29" s="34">
        <v>0</v>
      </c>
      <c r="T29" s="30" t="s">
        <v>50</v>
      </c>
      <c r="U29" s="34">
        <v>0</v>
      </c>
      <c r="V29" s="34">
        <v>11600386.550500002</v>
      </c>
      <c r="W29" s="30" t="s">
        <v>50</v>
      </c>
      <c r="X29" s="34">
        <f t="shared" si="1"/>
        <v>1856061.8480800004</v>
      </c>
      <c r="Y29" s="34">
        <v>0</v>
      </c>
      <c r="Z29" s="30" t="s">
        <v>50</v>
      </c>
      <c r="AA29" s="34">
        <v>0</v>
      </c>
      <c r="AB29" s="34">
        <v>0</v>
      </c>
      <c r="AC29" s="30" t="s">
        <v>50</v>
      </c>
      <c r="AD29" s="34">
        <v>0</v>
      </c>
      <c r="AE29" s="35">
        <v>0</v>
      </c>
      <c r="AF29" s="35" t="s">
        <v>50</v>
      </c>
      <c r="AG29" s="34">
        <v>0</v>
      </c>
      <c r="AH29" s="34">
        <v>0</v>
      </c>
      <c r="AI29" s="35" t="s">
        <v>50</v>
      </c>
      <c r="AJ29" s="34">
        <v>0</v>
      </c>
      <c r="AK29" s="34">
        <v>0</v>
      </c>
      <c r="AL29" s="31" t="s">
        <v>53</v>
      </c>
      <c r="AM29" s="35" t="s">
        <v>53</v>
      </c>
      <c r="AN29" s="31" t="s">
        <v>53</v>
      </c>
      <c r="AO29" s="35" t="s">
        <v>53</v>
      </c>
    </row>
    <row r="30" spans="1:41" s="36" customFormat="1" hidden="1" x14ac:dyDescent="0.25">
      <c r="A30" s="30" t="s">
        <v>138</v>
      </c>
      <c r="B30" s="31" t="s">
        <v>807</v>
      </c>
      <c r="C30" s="30" t="s">
        <v>47</v>
      </c>
      <c r="D30" s="30" t="s">
        <v>505</v>
      </c>
      <c r="E30" s="30" t="s">
        <v>506</v>
      </c>
      <c r="F30" s="30" t="s">
        <v>846</v>
      </c>
      <c r="G30" s="30" t="s">
        <v>51</v>
      </c>
      <c r="H30" s="32" t="s">
        <v>854</v>
      </c>
      <c r="I30" s="33" t="s">
        <v>53</v>
      </c>
      <c r="J30" s="34" t="s">
        <v>53</v>
      </c>
      <c r="K30" s="33" t="s">
        <v>53</v>
      </c>
      <c r="L30" s="33" t="s">
        <v>53</v>
      </c>
      <c r="M30" s="33">
        <v>0</v>
      </c>
      <c r="N30" s="30" t="s">
        <v>53</v>
      </c>
      <c r="O30" s="35" t="s">
        <v>855</v>
      </c>
      <c r="P30" s="35" t="s">
        <v>856</v>
      </c>
      <c r="Q30" s="34">
        <f t="shared" si="0"/>
        <v>1152237.8496000001</v>
      </c>
      <c r="R30" s="34">
        <v>559578.69999999995</v>
      </c>
      <c r="S30" s="34">
        <v>510913.06</v>
      </c>
      <c r="T30" s="30" t="s">
        <v>55</v>
      </c>
      <c r="U30" s="34">
        <v>81746.089600000007</v>
      </c>
      <c r="V30" s="34">
        <v>0</v>
      </c>
      <c r="W30" s="30" t="s">
        <v>50</v>
      </c>
      <c r="X30" s="34">
        <f t="shared" si="1"/>
        <v>0</v>
      </c>
      <c r="Y30" s="34">
        <v>0</v>
      </c>
      <c r="Z30" s="30" t="s">
        <v>50</v>
      </c>
      <c r="AA30" s="34">
        <v>0</v>
      </c>
      <c r="AB30" s="34">
        <v>0</v>
      </c>
      <c r="AC30" s="30" t="s">
        <v>50</v>
      </c>
      <c r="AD30" s="34">
        <v>0</v>
      </c>
      <c r="AE30" s="35">
        <v>0</v>
      </c>
      <c r="AF30" s="35" t="s">
        <v>50</v>
      </c>
      <c r="AG30" s="34">
        <v>0</v>
      </c>
      <c r="AH30" s="34">
        <v>0</v>
      </c>
      <c r="AI30" s="35" t="s">
        <v>50</v>
      </c>
      <c r="AJ30" s="34">
        <v>0</v>
      </c>
      <c r="AK30" s="34">
        <v>0</v>
      </c>
      <c r="AL30" s="31" t="s">
        <v>53</v>
      </c>
      <c r="AM30" s="35" t="s">
        <v>53</v>
      </c>
      <c r="AN30" s="31"/>
      <c r="AO30" s="35"/>
    </row>
    <row r="31" spans="1:41" s="36" customFormat="1" hidden="1" x14ac:dyDescent="0.25">
      <c r="A31" s="37" t="s">
        <v>857</v>
      </c>
      <c r="B31" s="31" t="s">
        <v>807</v>
      </c>
      <c r="C31" s="30" t="s">
        <v>47</v>
      </c>
      <c r="D31" s="30" t="s">
        <v>505</v>
      </c>
      <c r="E31" s="30" t="s">
        <v>506</v>
      </c>
      <c r="F31" s="30" t="s">
        <v>846</v>
      </c>
      <c r="G31" s="30" t="s">
        <v>51</v>
      </c>
      <c r="H31" s="32" t="s">
        <v>858</v>
      </c>
      <c r="I31" s="33" t="s">
        <v>53</v>
      </c>
      <c r="J31" s="34" t="s">
        <v>53</v>
      </c>
      <c r="K31" s="33" t="s">
        <v>53</v>
      </c>
      <c r="L31" s="33" t="s">
        <v>53</v>
      </c>
      <c r="M31" s="33">
        <v>0</v>
      </c>
      <c r="N31" s="30" t="s">
        <v>53</v>
      </c>
      <c r="O31" s="35" t="s">
        <v>54</v>
      </c>
      <c r="P31" s="35" t="s">
        <v>53</v>
      </c>
      <c r="Q31" s="34">
        <f t="shared" si="0"/>
        <v>13543055.165228</v>
      </c>
      <c r="R31" s="34">
        <v>10950704.66</v>
      </c>
      <c r="S31" s="34">
        <v>0</v>
      </c>
      <c r="T31" s="30" t="s">
        <v>50</v>
      </c>
      <c r="U31" s="34">
        <v>0</v>
      </c>
      <c r="V31" s="34">
        <v>2234784.9183</v>
      </c>
      <c r="W31" s="30" t="s">
        <v>55</v>
      </c>
      <c r="X31" s="34">
        <f t="shared" si="1"/>
        <v>357565.58692800003</v>
      </c>
      <c r="Y31" s="34">
        <v>0</v>
      </c>
      <c r="Z31" s="30" t="s">
        <v>50</v>
      </c>
      <c r="AA31" s="34">
        <v>0</v>
      </c>
      <c r="AB31" s="34">
        <v>0</v>
      </c>
      <c r="AC31" s="30" t="s">
        <v>50</v>
      </c>
      <c r="AD31" s="34">
        <v>0</v>
      </c>
      <c r="AE31" s="35">
        <v>0</v>
      </c>
      <c r="AF31" s="35" t="s">
        <v>50</v>
      </c>
      <c r="AG31" s="34">
        <v>0</v>
      </c>
      <c r="AH31" s="34">
        <v>0</v>
      </c>
      <c r="AI31" s="35" t="s">
        <v>50</v>
      </c>
      <c r="AJ31" s="34">
        <v>0</v>
      </c>
      <c r="AK31" s="34">
        <v>0</v>
      </c>
      <c r="AL31" s="31" t="s">
        <v>53</v>
      </c>
      <c r="AM31" s="35" t="s">
        <v>53</v>
      </c>
      <c r="AN31" s="31"/>
      <c r="AO31" s="35"/>
    </row>
    <row r="32" spans="1:41" s="36" customFormat="1" hidden="1" x14ac:dyDescent="0.25">
      <c r="A32" s="30" t="s">
        <v>859</v>
      </c>
      <c r="B32" s="31" t="s">
        <v>807</v>
      </c>
      <c r="C32" s="30" t="s">
        <v>47</v>
      </c>
      <c r="D32" s="30" t="s">
        <v>505</v>
      </c>
      <c r="E32" s="30" t="s">
        <v>506</v>
      </c>
      <c r="F32" s="30" t="s">
        <v>846</v>
      </c>
      <c r="G32" s="30" t="s">
        <v>57</v>
      </c>
      <c r="H32" s="32" t="s">
        <v>53</v>
      </c>
      <c r="I32" s="33" t="s">
        <v>860</v>
      </c>
      <c r="J32" s="34" t="s">
        <v>53</v>
      </c>
      <c r="K32" s="33" t="s">
        <v>861</v>
      </c>
      <c r="L32" s="33" t="s">
        <v>862</v>
      </c>
      <c r="M32" s="33">
        <v>1682700.71</v>
      </c>
      <c r="N32" s="30" t="s">
        <v>61</v>
      </c>
      <c r="O32" s="35" t="s">
        <v>863</v>
      </c>
      <c r="P32" s="35" t="s">
        <v>864</v>
      </c>
      <c r="Q32" s="34">
        <f t="shared" si="0"/>
        <v>-131142.82500000001</v>
      </c>
      <c r="R32" s="34">
        <v>-131142.82500000001</v>
      </c>
      <c r="S32" s="34">
        <v>0</v>
      </c>
      <c r="T32" s="30" t="s">
        <v>50</v>
      </c>
      <c r="U32" s="34">
        <v>0</v>
      </c>
      <c r="V32" s="34">
        <v>0</v>
      </c>
      <c r="W32" s="30" t="s">
        <v>50</v>
      </c>
      <c r="X32" s="34">
        <f t="shared" si="1"/>
        <v>0</v>
      </c>
      <c r="Y32" s="34">
        <v>0</v>
      </c>
      <c r="Z32" s="30" t="s">
        <v>50</v>
      </c>
      <c r="AA32" s="34">
        <v>0</v>
      </c>
      <c r="AB32" s="34">
        <v>0</v>
      </c>
      <c r="AC32" s="30" t="s">
        <v>50</v>
      </c>
      <c r="AD32" s="34">
        <v>0</v>
      </c>
      <c r="AE32" s="35">
        <v>0</v>
      </c>
      <c r="AF32" s="35" t="s">
        <v>50</v>
      </c>
      <c r="AG32" s="34">
        <v>0</v>
      </c>
      <c r="AH32" s="34">
        <v>0</v>
      </c>
      <c r="AI32" s="35" t="s">
        <v>50</v>
      </c>
      <c r="AJ32" s="34">
        <v>0</v>
      </c>
      <c r="AK32" s="34">
        <v>0</v>
      </c>
      <c r="AL32" s="31" t="s">
        <v>53</v>
      </c>
      <c r="AM32" s="35" t="s">
        <v>53</v>
      </c>
      <c r="AN32" s="31" t="s">
        <v>53</v>
      </c>
      <c r="AO32" s="35" t="s">
        <v>53</v>
      </c>
    </row>
    <row r="33" spans="1:41" s="36" customFormat="1" hidden="1" x14ac:dyDescent="0.25">
      <c r="A33" s="37" t="s">
        <v>865</v>
      </c>
      <c r="B33" s="31" t="s">
        <v>807</v>
      </c>
      <c r="C33" s="30" t="s">
        <v>47</v>
      </c>
      <c r="D33" s="30" t="s">
        <v>505</v>
      </c>
      <c r="E33" s="30" t="s">
        <v>506</v>
      </c>
      <c r="F33" s="30" t="s">
        <v>846</v>
      </c>
      <c r="G33" s="30" t="s">
        <v>57</v>
      </c>
      <c r="H33" s="32" t="s">
        <v>53</v>
      </c>
      <c r="I33" s="33" t="s">
        <v>263</v>
      </c>
      <c r="J33" s="34" t="s">
        <v>53</v>
      </c>
      <c r="K33" s="33" t="s">
        <v>866</v>
      </c>
      <c r="L33" s="33" t="s">
        <v>807</v>
      </c>
      <c r="M33" s="33">
        <v>572502.92000000004</v>
      </c>
      <c r="N33" s="30" t="s">
        <v>61</v>
      </c>
      <c r="O33" s="35" t="s">
        <v>867</v>
      </c>
      <c r="P33" s="35" t="s">
        <v>868</v>
      </c>
      <c r="Q33" s="34">
        <f t="shared" si="0"/>
        <v>-74666.995999999999</v>
      </c>
      <c r="R33" s="34">
        <v>0</v>
      </c>
      <c r="S33" s="34">
        <v>0</v>
      </c>
      <c r="T33" s="30" t="s">
        <v>50</v>
      </c>
      <c r="U33" s="34">
        <v>0</v>
      </c>
      <c r="V33" s="34">
        <v>-64368.1</v>
      </c>
      <c r="W33" s="30" t="s">
        <v>55</v>
      </c>
      <c r="X33" s="34">
        <f t="shared" si="1"/>
        <v>-10298.896000000001</v>
      </c>
      <c r="Y33" s="34">
        <v>0</v>
      </c>
      <c r="Z33" s="30" t="s">
        <v>50</v>
      </c>
      <c r="AA33" s="34">
        <v>0</v>
      </c>
      <c r="AB33" s="34">
        <v>0</v>
      </c>
      <c r="AC33" s="30" t="s">
        <v>50</v>
      </c>
      <c r="AD33" s="34">
        <v>0</v>
      </c>
      <c r="AE33" s="35">
        <v>0</v>
      </c>
      <c r="AF33" s="35" t="s">
        <v>50</v>
      </c>
      <c r="AG33" s="34">
        <v>0</v>
      </c>
      <c r="AH33" s="34">
        <v>0</v>
      </c>
      <c r="AI33" s="35" t="s">
        <v>50</v>
      </c>
      <c r="AJ33" s="34">
        <v>0</v>
      </c>
      <c r="AK33" s="34">
        <v>0</v>
      </c>
      <c r="AL33" s="31" t="s">
        <v>53</v>
      </c>
      <c r="AM33" s="35" t="s">
        <v>53</v>
      </c>
      <c r="AN33" s="31" t="s">
        <v>53</v>
      </c>
      <c r="AO33" s="35" t="s">
        <v>53</v>
      </c>
    </row>
    <row r="34" spans="1:41" s="36" customFormat="1" hidden="1" x14ac:dyDescent="0.25">
      <c r="A34" s="30" t="s">
        <v>869</v>
      </c>
      <c r="B34" s="31" t="s">
        <v>807</v>
      </c>
      <c r="C34" s="30" t="s">
        <v>47</v>
      </c>
      <c r="D34" s="30" t="s">
        <v>704</v>
      </c>
      <c r="E34" s="30" t="s">
        <v>130</v>
      </c>
      <c r="F34" s="30" t="s">
        <v>870</v>
      </c>
      <c r="G34" s="30" t="s">
        <v>51</v>
      </c>
      <c r="H34" s="32" t="s">
        <v>871</v>
      </c>
      <c r="I34" s="33" t="s">
        <v>53</v>
      </c>
      <c r="J34" s="34" t="s">
        <v>53</v>
      </c>
      <c r="K34" s="33" t="s">
        <v>53</v>
      </c>
      <c r="L34" s="33" t="s">
        <v>53</v>
      </c>
      <c r="M34" s="33">
        <v>0</v>
      </c>
      <c r="N34" s="30" t="s">
        <v>53</v>
      </c>
      <c r="O34" s="35" t="s">
        <v>54</v>
      </c>
      <c r="P34" s="35" t="s">
        <v>53</v>
      </c>
      <c r="Q34" s="34">
        <f t="shared" si="0"/>
        <v>23666837.277399998</v>
      </c>
      <c r="R34" s="34">
        <v>21854989.614999998</v>
      </c>
      <c r="S34" s="34">
        <v>0</v>
      </c>
      <c r="T34" s="30" t="s">
        <v>50</v>
      </c>
      <c r="U34" s="34">
        <v>0</v>
      </c>
      <c r="V34" s="34">
        <v>1561937.6400000001</v>
      </c>
      <c r="W34" s="30" t="s">
        <v>55</v>
      </c>
      <c r="X34" s="34">
        <f t="shared" si="1"/>
        <v>249910.02240000002</v>
      </c>
      <c r="Y34" s="34">
        <v>0</v>
      </c>
      <c r="Z34" s="30" t="s">
        <v>50</v>
      </c>
      <c r="AA34" s="34">
        <v>0</v>
      </c>
      <c r="AB34" s="34">
        <v>0</v>
      </c>
      <c r="AC34" s="30" t="s">
        <v>50</v>
      </c>
      <c r="AD34" s="34">
        <v>0</v>
      </c>
      <c r="AE34" s="35">
        <v>0</v>
      </c>
      <c r="AF34" s="35" t="s">
        <v>50</v>
      </c>
      <c r="AG34" s="34">
        <v>0</v>
      </c>
      <c r="AH34" s="34">
        <v>0</v>
      </c>
      <c r="AI34" s="35" t="s">
        <v>50</v>
      </c>
      <c r="AJ34" s="34">
        <v>0</v>
      </c>
      <c r="AK34" s="34">
        <v>0</v>
      </c>
      <c r="AL34" s="31" t="s">
        <v>53</v>
      </c>
      <c r="AM34" s="35" t="s">
        <v>53</v>
      </c>
      <c r="AN34" s="31" t="s">
        <v>53</v>
      </c>
      <c r="AO34" s="35" t="s">
        <v>53</v>
      </c>
    </row>
    <row r="35" spans="1:41" s="36" customFormat="1" hidden="1" x14ac:dyDescent="0.25">
      <c r="A35" s="37" t="s">
        <v>872</v>
      </c>
      <c r="B35" s="31" t="s">
        <v>807</v>
      </c>
      <c r="C35" s="30" t="s">
        <v>47</v>
      </c>
      <c r="D35" s="30" t="s">
        <v>704</v>
      </c>
      <c r="E35" s="30" t="s">
        <v>130</v>
      </c>
      <c r="F35" s="30" t="s">
        <v>870</v>
      </c>
      <c r="G35" s="30" t="s">
        <v>57</v>
      </c>
      <c r="H35" s="32" t="s">
        <v>53</v>
      </c>
      <c r="I35" s="33" t="s">
        <v>873</v>
      </c>
      <c r="J35" s="34" t="s">
        <v>53</v>
      </c>
      <c r="K35" s="33" t="s">
        <v>874</v>
      </c>
      <c r="L35" s="33" t="s">
        <v>875</v>
      </c>
      <c r="M35" s="33">
        <v>60543.79</v>
      </c>
      <c r="N35" s="30" t="s">
        <v>61</v>
      </c>
      <c r="O35" s="35" t="s">
        <v>876</v>
      </c>
      <c r="P35" s="35" t="s">
        <v>877</v>
      </c>
      <c r="Q35" s="34">
        <f t="shared" si="0"/>
        <v>-137808</v>
      </c>
      <c r="R35" s="34">
        <v>0</v>
      </c>
      <c r="S35" s="34">
        <v>0</v>
      </c>
      <c r="T35" s="30" t="s">
        <v>50</v>
      </c>
      <c r="U35" s="34">
        <v>0</v>
      </c>
      <c r="V35" s="34">
        <v>-118800</v>
      </c>
      <c r="W35" s="30" t="s">
        <v>55</v>
      </c>
      <c r="X35" s="34">
        <f t="shared" si="1"/>
        <v>-19008</v>
      </c>
      <c r="Y35" s="34">
        <v>0</v>
      </c>
      <c r="Z35" s="30" t="s">
        <v>50</v>
      </c>
      <c r="AA35" s="34">
        <v>0</v>
      </c>
      <c r="AB35" s="34">
        <v>0</v>
      </c>
      <c r="AC35" s="30" t="s">
        <v>50</v>
      </c>
      <c r="AD35" s="34">
        <v>0</v>
      </c>
      <c r="AE35" s="35">
        <v>0</v>
      </c>
      <c r="AF35" s="35" t="s">
        <v>50</v>
      </c>
      <c r="AG35" s="34">
        <v>0</v>
      </c>
      <c r="AH35" s="34">
        <v>0</v>
      </c>
      <c r="AI35" s="35" t="s">
        <v>50</v>
      </c>
      <c r="AJ35" s="34">
        <v>0</v>
      </c>
      <c r="AK35" s="34">
        <v>0</v>
      </c>
      <c r="AL35" s="31" t="s">
        <v>53</v>
      </c>
      <c r="AM35" s="35" t="s">
        <v>53</v>
      </c>
      <c r="AN35" s="31" t="s">
        <v>53</v>
      </c>
      <c r="AO35" s="35" t="s">
        <v>53</v>
      </c>
    </row>
    <row r="36" spans="1:41" s="36" customFormat="1" hidden="1" x14ac:dyDescent="0.25">
      <c r="A36" s="30" t="s">
        <v>878</v>
      </c>
      <c r="B36" s="31" t="s">
        <v>807</v>
      </c>
      <c r="C36" s="30" t="s">
        <v>47</v>
      </c>
      <c r="D36" s="30" t="s">
        <v>583</v>
      </c>
      <c r="E36" s="30" t="s">
        <v>584</v>
      </c>
      <c r="F36" s="30" t="s">
        <v>879</v>
      </c>
      <c r="G36" s="30" t="s">
        <v>51</v>
      </c>
      <c r="H36" s="32" t="s">
        <v>880</v>
      </c>
      <c r="I36" s="33" t="s">
        <v>53</v>
      </c>
      <c r="J36" s="34" t="s">
        <v>53</v>
      </c>
      <c r="K36" s="33" t="s">
        <v>53</v>
      </c>
      <c r="L36" s="33" t="s">
        <v>53</v>
      </c>
      <c r="M36" s="33">
        <v>0</v>
      </c>
      <c r="N36" s="30" t="s">
        <v>53</v>
      </c>
      <c r="O36" s="35" t="s">
        <v>54</v>
      </c>
      <c r="P36" s="35" t="s">
        <v>53</v>
      </c>
      <c r="Q36" s="34">
        <f t="shared" si="0"/>
        <v>6698919.6260000002</v>
      </c>
      <c r="R36" s="34">
        <v>1886027.8900000006</v>
      </c>
      <c r="S36" s="34">
        <v>0</v>
      </c>
      <c r="T36" s="30" t="s">
        <v>50</v>
      </c>
      <c r="U36" s="34">
        <v>0</v>
      </c>
      <c r="V36" s="34">
        <v>4149044.5999999996</v>
      </c>
      <c r="W36" s="30" t="s">
        <v>50</v>
      </c>
      <c r="X36" s="34">
        <f t="shared" si="1"/>
        <v>663847.13599999994</v>
      </c>
      <c r="Y36" s="34">
        <v>0</v>
      </c>
      <c r="Z36" s="30" t="s">
        <v>50</v>
      </c>
      <c r="AA36" s="34">
        <v>0</v>
      </c>
      <c r="AB36" s="34">
        <v>0</v>
      </c>
      <c r="AC36" s="30" t="s">
        <v>50</v>
      </c>
      <c r="AD36" s="34">
        <v>0</v>
      </c>
      <c r="AE36" s="35">
        <v>0</v>
      </c>
      <c r="AF36" s="35" t="s">
        <v>50</v>
      </c>
      <c r="AG36" s="34">
        <v>0</v>
      </c>
      <c r="AH36" s="34">
        <v>0</v>
      </c>
      <c r="AI36" s="35" t="s">
        <v>50</v>
      </c>
      <c r="AJ36" s="34">
        <v>0</v>
      </c>
      <c r="AK36" s="34">
        <v>0</v>
      </c>
      <c r="AL36" s="31" t="s">
        <v>53</v>
      </c>
      <c r="AM36" s="35" t="s">
        <v>53</v>
      </c>
      <c r="AN36" s="31" t="s">
        <v>53</v>
      </c>
      <c r="AO36" s="35" t="s">
        <v>53</v>
      </c>
    </row>
    <row r="37" spans="1:41" s="36" customFormat="1" hidden="1" x14ac:dyDescent="0.25">
      <c r="A37" s="37" t="s">
        <v>881</v>
      </c>
      <c r="B37" s="31" t="s">
        <v>807</v>
      </c>
      <c r="C37" s="30" t="s">
        <v>47</v>
      </c>
      <c r="D37" s="30" t="s">
        <v>882</v>
      </c>
      <c r="E37" s="30" t="s">
        <v>139</v>
      </c>
      <c r="F37" s="30" t="s">
        <v>769</v>
      </c>
      <c r="G37" s="30" t="s">
        <v>51</v>
      </c>
      <c r="H37" s="32" t="s">
        <v>883</v>
      </c>
      <c r="I37" s="33" t="s">
        <v>53</v>
      </c>
      <c r="J37" s="34" t="s">
        <v>53</v>
      </c>
      <c r="K37" s="33" t="s">
        <v>53</v>
      </c>
      <c r="L37" s="33" t="s">
        <v>53</v>
      </c>
      <c r="M37" s="33">
        <v>0</v>
      </c>
      <c r="N37" s="30" t="s">
        <v>53</v>
      </c>
      <c r="O37" s="35" t="s">
        <v>54</v>
      </c>
      <c r="P37" s="35" t="s">
        <v>53</v>
      </c>
      <c r="Q37" s="34">
        <f t="shared" si="0"/>
        <v>11081928.190399999</v>
      </c>
      <c r="R37" s="34">
        <v>9988357.6899999995</v>
      </c>
      <c r="S37" s="34">
        <v>0</v>
      </c>
      <c r="T37" s="30" t="s">
        <v>50</v>
      </c>
      <c r="U37" s="34">
        <v>0</v>
      </c>
      <c r="V37" s="34">
        <v>942733.19</v>
      </c>
      <c r="W37" s="30" t="s">
        <v>55</v>
      </c>
      <c r="X37" s="34">
        <f t="shared" si="1"/>
        <v>150837.31039999999</v>
      </c>
      <c r="Y37" s="34">
        <v>0</v>
      </c>
      <c r="Z37" s="30" t="s">
        <v>50</v>
      </c>
      <c r="AA37" s="34">
        <v>0</v>
      </c>
      <c r="AB37" s="34">
        <v>0</v>
      </c>
      <c r="AC37" s="30" t="s">
        <v>50</v>
      </c>
      <c r="AD37" s="34">
        <v>0</v>
      </c>
      <c r="AE37" s="35">
        <v>0</v>
      </c>
      <c r="AF37" s="35" t="s">
        <v>50</v>
      </c>
      <c r="AG37" s="34">
        <v>0</v>
      </c>
      <c r="AH37" s="34">
        <v>0</v>
      </c>
      <c r="AI37" s="35" t="s">
        <v>50</v>
      </c>
      <c r="AJ37" s="34">
        <v>0</v>
      </c>
      <c r="AK37" s="34">
        <v>0</v>
      </c>
      <c r="AL37" s="31" t="s">
        <v>53</v>
      </c>
      <c r="AM37" s="35" t="s">
        <v>53</v>
      </c>
      <c r="AN37" s="31" t="s">
        <v>53</v>
      </c>
      <c r="AO37" s="35" t="s">
        <v>53</v>
      </c>
    </row>
    <row r="38" spans="1:41" s="36" customFormat="1" hidden="1" x14ac:dyDescent="0.25">
      <c r="A38" s="30" t="s">
        <v>884</v>
      </c>
      <c r="B38" s="31" t="s">
        <v>807</v>
      </c>
      <c r="C38" s="30" t="s">
        <v>47</v>
      </c>
      <c r="D38" s="30" t="s">
        <v>121</v>
      </c>
      <c r="E38" s="30" t="s">
        <v>122</v>
      </c>
      <c r="F38" s="30" t="s">
        <v>885</v>
      </c>
      <c r="G38" s="30" t="s">
        <v>51</v>
      </c>
      <c r="H38" s="32" t="s">
        <v>886</v>
      </c>
      <c r="I38" s="33" t="s">
        <v>53</v>
      </c>
      <c r="J38" s="34" t="s">
        <v>53</v>
      </c>
      <c r="K38" s="33" t="s">
        <v>53</v>
      </c>
      <c r="L38" s="33" t="s">
        <v>53</v>
      </c>
      <c r="M38" s="33">
        <v>0</v>
      </c>
      <c r="N38" s="30" t="s">
        <v>53</v>
      </c>
      <c r="O38" s="35" t="s">
        <v>54</v>
      </c>
      <c r="P38" s="35" t="s">
        <v>53</v>
      </c>
      <c r="Q38" s="34">
        <f t="shared" si="0"/>
        <v>12328394.931600003</v>
      </c>
      <c r="R38" s="34">
        <v>5980296.6600000001</v>
      </c>
      <c r="S38" s="34">
        <v>0</v>
      </c>
      <c r="T38" s="30" t="s">
        <v>50</v>
      </c>
      <c r="U38" s="34">
        <v>0</v>
      </c>
      <c r="V38" s="34">
        <v>5472498.5100000007</v>
      </c>
      <c r="W38" s="30" t="s">
        <v>55</v>
      </c>
      <c r="X38" s="34">
        <f t="shared" si="1"/>
        <v>875599.76160000009</v>
      </c>
      <c r="Y38" s="34">
        <v>0</v>
      </c>
      <c r="Z38" s="30" t="s">
        <v>50</v>
      </c>
      <c r="AA38" s="34">
        <v>0</v>
      </c>
      <c r="AB38" s="34">
        <v>0</v>
      </c>
      <c r="AC38" s="30" t="s">
        <v>50</v>
      </c>
      <c r="AD38" s="34">
        <v>0</v>
      </c>
      <c r="AE38" s="35">
        <v>0</v>
      </c>
      <c r="AF38" s="35" t="s">
        <v>50</v>
      </c>
      <c r="AG38" s="34">
        <v>0</v>
      </c>
      <c r="AH38" s="34">
        <v>0</v>
      </c>
      <c r="AI38" s="35" t="s">
        <v>50</v>
      </c>
      <c r="AJ38" s="34">
        <v>0</v>
      </c>
      <c r="AK38" s="34">
        <v>0</v>
      </c>
      <c r="AL38" s="31" t="s">
        <v>53</v>
      </c>
      <c r="AM38" s="35" t="s">
        <v>53</v>
      </c>
      <c r="AN38" s="31" t="s">
        <v>53</v>
      </c>
      <c r="AO38" s="35" t="s">
        <v>53</v>
      </c>
    </row>
    <row r="39" spans="1:41" s="43" customFormat="1" hidden="1" x14ac:dyDescent="0.25">
      <c r="A39" s="37" t="s">
        <v>887</v>
      </c>
      <c r="B39" s="31" t="s">
        <v>807</v>
      </c>
      <c r="C39" s="30" t="s">
        <v>47</v>
      </c>
      <c r="D39" s="30" t="s">
        <v>125</v>
      </c>
      <c r="E39" s="30" t="s">
        <v>126</v>
      </c>
      <c r="F39" s="30" t="s">
        <v>888</v>
      </c>
      <c r="G39" s="30" t="s">
        <v>51</v>
      </c>
      <c r="H39" s="32" t="s">
        <v>889</v>
      </c>
      <c r="I39" s="33" t="s">
        <v>53</v>
      </c>
      <c r="J39" s="34" t="s">
        <v>53</v>
      </c>
      <c r="K39" s="33" t="s">
        <v>53</v>
      </c>
      <c r="L39" s="33" t="s">
        <v>53</v>
      </c>
      <c r="M39" s="33">
        <v>0</v>
      </c>
      <c r="N39" s="30" t="s">
        <v>53</v>
      </c>
      <c r="O39" s="35" t="s">
        <v>54</v>
      </c>
      <c r="P39" s="35" t="s">
        <v>53</v>
      </c>
      <c r="Q39" s="34">
        <f t="shared" si="0"/>
        <v>24372345.136</v>
      </c>
      <c r="R39" s="34">
        <v>19435686.039999999</v>
      </c>
      <c r="S39" s="34">
        <v>0</v>
      </c>
      <c r="T39" s="30" t="s">
        <v>50</v>
      </c>
      <c r="U39" s="34">
        <v>0</v>
      </c>
      <c r="V39" s="34">
        <v>4255740.5999999996</v>
      </c>
      <c r="W39" s="30" t="s">
        <v>50</v>
      </c>
      <c r="X39" s="34">
        <f t="shared" si="1"/>
        <v>680918.49599999993</v>
      </c>
      <c r="Y39" s="34">
        <v>0</v>
      </c>
      <c r="Z39" s="30" t="s">
        <v>50</v>
      </c>
      <c r="AA39" s="34">
        <v>0</v>
      </c>
      <c r="AB39" s="34">
        <v>0</v>
      </c>
      <c r="AC39" s="30" t="s">
        <v>50</v>
      </c>
      <c r="AD39" s="34">
        <v>0</v>
      </c>
      <c r="AE39" s="35">
        <v>0</v>
      </c>
      <c r="AF39" s="35" t="s">
        <v>50</v>
      </c>
      <c r="AG39" s="34">
        <v>0</v>
      </c>
      <c r="AH39" s="34">
        <v>0</v>
      </c>
      <c r="AI39" s="35" t="s">
        <v>50</v>
      </c>
      <c r="AJ39" s="34">
        <v>0</v>
      </c>
      <c r="AK39" s="34">
        <v>0</v>
      </c>
      <c r="AL39" s="31" t="s">
        <v>53</v>
      </c>
      <c r="AM39" s="35" t="s">
        <v>53</v>
      </c>
      <c r="AN39" s="38"/>
      <c r="AO39" s="42"/>
    </row>
    <row r="40" spans="1:41" s="36" customFormat="1" hidden="1" x14ac:dyDescent="0.25">
      <c r="A40" s="30" t="s">
        <v>890</v>
      </c>
      <c r="B40" s="31" t="s">
        <v>807</v>
      </c>
      <c r="C40" s="30" t="s">
        <v>47</v>
      </c>
      <c r="D40" s="30" t="s">
        <v>125</v>
      </c>
      <c r="E40" s="30" t="s">
        <v>126</v>
      </c>
      <c r="F40" s="30" t="s">
        <v>888</v>
      </c>
      <c r="G40" s="30" t="s">
        <v>51</v>
      </c>
      <c r="H40" s="32" t="s">
        <v>891</v>
      </c>
      <c r="I40" s="33" t="s">
        <v>53</v>
      </c>
      <c r="J40" s="34" t="s">
        <v>53</v>
      </c>
      <c r="K40" s="33" t="s">
        <v>53</v>
      </c>
      <c r="L40" s="33" t="s">
        <v>53</v>
      </c>
      <c r="M40" s="33">
        <v>0</v>
      </c>
      <c r="N40" s="30" t="s">
        <v>53</v>
      </c>
      <c r="O40" s="35" t="s">
        <v>443</v>
      </c>
      <c r="P40" s="35" t="s">
        <v>444</v>
      </c>
      <c r="Q40" s="34">
        <f t="shared" si="0"/>
        <v>4413776.0027999999</v>
      </c>
      <c r="R40" s="34">
        <v>3156848.34</v>
      </c>
      <c r="S40" s="34">
        <v>1083558.33</v>
      </c>
      <c r="T40" s="30" t="s">
        <v>55</v>
      </c>
      <c r="U40" s="34">
        <v>173369.3328</v>
      </c>
      <c r="V40" s="34">
        <v>0</v>
      </c>
      <c r="W40" s="30" t="s">
        <v>50</v>
      </c>
      <c r="X40" s="34">
        <f t="shared" si="1"/>
        <v>0</v>
      </c>
      <c r="Y40" s="34">
        <v>0</v>
      </c>
      <c r="Z40" s="30" t="s">
        <v>50</v>
      </c>
      <c r="AA40" s="34">
        <v>0</v>
      </c>
      <c r="AB40" s="34">
        <v>0</v>
      </c>
      <c r="AC40" s="30" t="s">
        <v>50</v>
      </c>
      <c r="AD40" s="34">
        <v>0</v>
      </c>
      <c r="AE40" s="35">
        <v>0</v>
      </c>
      <c r="AF40" s="35" t="s">
        <v>50</v>
      </c>
      <c r="AG40" s="34">
        <v>0</v>
      </c>
      <c r="AH40" s="34">
        <v>0</v>
      </c>
      <c r="AI40" s="35" t="s">
        <v>50</v>
      </c>
      <c r="AJ40" s="34">
        <v>0</v>
      </c>
      <c r="AK40" s="34">
        <v>0</v>
      </c>
      <c r="AL40" s="31" t="s">
        <v>53</v>
      </c>
      <c r="AM40" s="35" t="s">
        <v>53</v>
      </c>
      <c r="AN40" s="31"/>
      <c r="AO40" s="35"/>
    </row>
    <row r="41" spans="1:41" s="36" customFormat="1" hidden="1" x14ac:dyDescent="0.25">
      <c r="A41" s="37" t="s">
        <v>892</v>
      </c>
      <c r="B41" s="31" t="s">
        <v>807</v>
      </c>
      <c r="C41" s="30" t="s">
        <v>47</v>
      </c>
      <c r="D41" s="30" t="s">
        <v>125</v>
      </c>
      <c r="E41" s="30" t="s">
        <v>126</v>
      </c>
      <c r="F41" s="30" t="s">
        <v>888</v>
      </c>
      <c r="G41" s="30" t="s">
        <v>51</v>
      </c>
      <c r="H41" s="32" t="s">
        <v>893</v>
      </c>
      <c r="I41" s="33" t="s">
        <v>53</v>
      </c>
      <c r="J41" s="34" t="s">
        <v>53</v>
      </c>
      <c r="K41" s="33" t="s">
        <v>53</v>
      </c>
      <c r="L41" s="33" t="s">
        <v>53</v>
      </c>
      <c r="M41" s="33">
        <v>0</v>
      </c>
      <c r="N41" s="30" t="s">
        <v>53</v>
      </c>
      <c r="O41" s="35" t="s">
        <v>54</v>
      </c>
      <c r="P41" s="35" t="s">
        <v>53</v>
      </c>
      <c r="Q41" s="34">
        <f t="shared" si="0"/>
        <v>17927063.273227997</v>
      </c>
      <c r="R41" s="34">
        <v>15949838.205999998</v>
      </c>
      <c r="S41" s="34">
        <v>0</v>
      </c>
      <c r="T41" s="30" t="s">
        <v>50</v>
      </c>
      <c r="U41" s="34">
        <v>0</v>
      </c>
      <c r="V41" s="34">
        <v>1704504.3683</v>
      </c>
      <c r="W41" s="30" t="s">
        <v>55</v>
      </c>
      <c r="X41" s="34">
        <f t="shared" si="1"/>
        <v>272720.698928</v>
      </c>
      <c r="Y41" s="34">
        <v>0</v>
      </c>
      <c r="Z41" s="30" t="s">
        <v>50</v>
      </c>
      <c r="AA41" s="34">
        <v>0</v>
      </c>
      <c r="AB41" s="34">
        <v>0</v>
      </c>
      <c r="AC41" s="30" t="s">
        <v>50</v>
      </c>
      <c r="AD41" s="34">
        <v>0</v>
      </c>
      <c r="AE41" s="35">
        <v>0</v>
      </c>
      <c r="AF41" s="35" t="s">
        <v>50</v>
      </c>
      <c r="AG41" s="34">
        <v>0</v>
      </c>
      <c r="AH41" s="34">
        <v>0</v>
      </c>
      <c r="AI41" s="35" t="s">
        <v>50</v>
      </c>
      <c r="AJ41" s="34">
        <v>0</v>
      </c>
      <c r="AK41" s="34">
        <v>0</v>
      </c>
      <c r="AL41" s="31" t="s">
        <v>53</v>
      </c>
      <c r="AM41" s="35" t="s">
        <v>53</v>
      </c>
      <c r="AN41" s="31" t="s">
        <v>53</v>
      </c>
      <c r="AO41" s="35" t="s">
        <v>53</v>
      </c>
    </row>
    <row r="42" spans="1:41" s="36" customFormat="1" hidden="1" x14ac:dyDescent="0.25">
      <c r="A42" s="30" t="s">
        <v>894</v>
      </c>
      <c r="B42" s="31" t="s">
        <v>807</v>
      </c>
      <c r="C42" s="30" t="s">
        <v>895</v>
      </c>
      <c r="D42" s="30" t="s">
        <v>895</v>
      </c>
      <c r="E42" s="30" t="s">
        <v>895</v>
      </c>
      <c r="F42" s="30" t="s">
        <v>895</v>
      </c>
      <c r="G42" s="30" t="s">
        <v>51</v>
      </c>
      <c r="H42" s="32" t="s">
        <v>896</v>
      </c>
      <c r="I42" s="33"/>
      <c r="J42" s="34"/>
      <c r="K42" s="33"/>
      <c r="L42" s="33"/>
      <c r="M42" s="33">
        <v>0</v>
      </c>
      <c r="N42" s="30"/>
      <c r="O42" s="35" t="s">
        <v>897</v>
      </c>
      <c r="P42" s="35" t="s">
        <v>898</v>
      </c>
      <c r="Q42" s="34">
        <f t="shared" si="0"/>
        <v>0</v>
      </c>
      <c r="R42" s="34">
        <v>0</v>
      </c>
      <c r="S42" s="34">
        <v>0</v>
      </c>
      <c r="T42" s="30" t="s">
        <v>50</v>
      </c>
      <c r="U42" s="34">
        <v>0</v>
      </c>
      <c r="V42" s="34">
        <v>0</v>
      </c>
      <c r="W42" s="30" t="s">
        <v>50</v>
      </c>
      <c r="X42" s="34">
        <f t="shared" si="1"/>
        <v>0</v>
      </c>
      <c r="Y42" s="34">
        <v>0</v>
      </c>
      <c r="Z42" s="30" t="s">
        <v>50</v>
      </c>
      <c r="AA42" s="34">
        <v>0</v>
      </c>
      <c r="AB42" s="34">
        <v>0</v>
      </c>
      <c r="AC42" s="30" t="s">
        <v>50</v>
      </c>
      <c r="AD42" s="34">
        <v>0</v>
      </c>
      <c r="AE42" s="35"/>
      <c r="AF42" s="35"/>
      <c r="AG42" s="34"/>
      <c r="AH42" s="34"/>
      <c r="AI42" s="35"/>
      <c r="AJ42" s="34"/>
      <c r="AK42" s="34">
        <v>7242.01</v>
      </c>
      <c r="AL42" s="44">
        <v>43665</v>
      </c>
      <c r="AM42" s="35" t="s">
        <v>899</v>
      </c>
      <c r="AN42" s="31" t="s">
        <v>53</v>
      </c>
      <c r="AO42" s="35" t="s">
        <v>53</v>
      </c>
    </row>
    <row r="43" spans="1:41" s="36" customFormat="1" hidden="1" x14ac:dyDescent="0.25">
      <c r="A43" s="37" t="s">
        <v>141</v>
      </c>
      <c r="B43" s="31" t="s">
        <v>807</v>
      </c>
      <c r="C43" s="30" t="s">
        <v>895</v>
      </c>
      <c r="D43" s="30" t="s">
        <v>895</v>
      </c>
      <c r="E43" s="30" t="s">
        <v>895</v>
      </c>
      <c r="F43" s="30" t="s">
        <v>895</v>
      </c>
      <c r="G43" s="30" t="s">
        <v>51</v>
      </c>
      <c r="H43" s="32" t="s">
        <v>900</v>
      </c>
      <c r="I43" s="33"/>
      <c r="J43" s="34"/>
      <c r="K43" s="33"/>
      <c r="L43" s="33"/>
      <c r="M43" s="33">
        <v>0</v>
      </c>
      <c r="N43" s="30"/>
      <c r="O43" s="35" t="s">
        <v>897</v>
      </c>
      <c r="P43" s="35" t="s">
        <v>898</v>
      </c>
      <c r="Q43" s="34">
        <f t="shared" si="0"/>
        <v>0</v>
      </c>
      <c r="R43" s="34">
        <v>0</v>
      </c>
      <c r="S43" s="34">
        <v>0</v>
      </c>
      <c r="T43" s="30" t="s">
        <v>50</v>
      </c>
      <c r="U43" s="34">
        <v>0</v>
      </c>
      <c r="V43" s="34">
        <v>0</v>
      </c>
      <c r="W43" s="30" t="s">
        <v>50</v>
      </c>
      <c r="X43" s="34">
        <f t="shared" si="1"/>
        <v>0</v>
      </c>
      <c r="Y43" s="34">
        <v>0</v>
      </c>
      <c r="Z43" s="30" t="s">
        <v>50</v>
      </c>
      <c r="AA43" s="34">
        <v>0</v>
      </c>
      <c r="AB43" s="34">
        <v>0</v>
      </c>
      <c r="AC43" s="30" t="s">
        <v>50</v>
      </c>
      <c r="AD43" s="34">
        <v>0</v>
      </c>
      <c r="AE43" s="35"/>
      <c r="AF43" s="35"/>
      <c r="AG43" s="34"/>
      <c r="AH43" s="34"/>
      <c r="AI43" s="35"/>
      <c r="AJ43" s="34"/>
      <c r="AK43" s="34">
        <v>9062.67</v>
      </c>
      <c r="AL43" s="44">
        <v>43691</v>
      </c>
      <c r="AM43" s="35" t="s">
        <v>901</v>
      </c>
      <c r="AN43" s="31" t="s">
        <v>53</v>
      </c>
      <c r="AO43" s="35" t="s">
        <v>53</v>
      </c>
    </row>
    <row r="44" spans="1:41" s="36" customFormat="1" hidden="1" x14ac:dyDescent="0.25">
      <c r="A44" s="30" t="s">
        <v>144</v>
      </c>
      <c r="B44" s="31" t="s">
        <v>807</v>
      </c>
      <c r="C44" s="30" t="s">
        <v>895</v>
      </c>
      <c r="D44" s="30" t="s">
        <v>895</v>
      </c>
      <c r="E44" s="30" t="s">
        <v>895</v>
      </c>
      <c r="F44" s="30" t="s">
        <v>895</v>
      </c>
      <c r="G44" s="30" t="s">
        <v>51</v>
      </c>
      <c r="H44" s="32" t="s">
        <v>902</v>
      </c>
      <c r="I44" s="33"/>
      <c r="J44" s="34"/>
      <c r="K44" s="33"/>
      <c r="L44" s="33"/>
      <c r="M44" s="33">
        <v>0</v>
      </c>
      <c r="N44" s="30"/>
      <c r="O44" s="35" t="s">
        <v>897</v>
      </c>
      <c r="P44" s="35" t="s">
        <v>898</v>
      </c>
      <c r="Q44" s="34">
        <f t="shared" si="0"/>
        <v>0</v>
      </c>
      <c r="R44" s="34">
        <v>0</v>
      </c>
      <c r="S44" s="34">
        <v>0</v>
      </c>
      <c r="T44" s="30" t="s">
        <v>50</v>
      </c>
      <c r="U44" s="34">
        <v>0</v>
      </c>
      <c r="V44" s="34">
        <v>0</v>
      </c>
      <c r="W44" s="30" t="s">
        <v>50</v>
      </c>
      <c r="X44" s="34">
        <f t="shared" si="1"/>
        <v>0</v>
      </c>
      <c r="Y44" s="34">
        <v>0</v>
      </c>
      <c r="Z44" s="30" t="s">
        <v>50</v>
      </c>
      <c r="AA44" s="34">
        <v>0</v>
      </c>
      <c r="AB44" s="34">
        <v>0</v>
      </c>
      <c r="AC44" s="30" t="s">
        <v>50</v>
      </c>
      <c r="AD44" s="34">
        <v>0</v>
      </c>
      <c r="AE44" s="35"/>
      <c r="AF44" s="35"/>
      <c r="AG44" s="34"/>
      <c r="AH44" s="34"/>
      <c r="AI44" s="35"/>
      <c r="AJ44" s="34"/>
      <c r="AK44" s="34">
        <v>13545.45</v>
      </c>
      <c r="AL44" s="44">
        <v>43698</v>
      </c>
      <c r="AM44" s="35" t="s">
        <v>903</v>
      </c>
      <c r="AN44" s="31" t="s">
        <v>53</v>
      </c>
      <c r="AO44" s="35" t="s">
        <v>53</v>
      </c>
    </row>
    <row r="45" spans="1:41" s="36" customFormat="1" hidden="1" x14ac:dyDescent="0.25">
      <c r="A45" s="37" t="s">
        <v>146</v>
      </c>
      <c r="B45" s="31" t="s">
        <v>807</v>
      </c>
      <c r="C45" s="30" t="s">
        <v>895</v>
      </c>
      <c r="D45" s="30" t="s">
        <v>895</v>
      </c>
      <c r="E45" s="30" t="s">
        <v>895</v>
      </c>
      <c r="F45" s="30" t="s">
        <v>895</v>
      </c>
      <c r="G45" s="30" t="s">
        <v>51</v>
      </c>
      <c r="H45" s="32" t="s">
        <v>904</v>
      </c>
      <c r="I45" s="33"/>
      <c r="J45" s="34"/>
      <c r="K45" s="33"/>
      <c r="L45" s="33"/>
      <c r="M45" s="33">
        <v>0</v>
      </c>
      <c r="N45" s="30"/>
      <c r="O45" s="35" t="s">
        <v>897</v>
      </c>
      <c r="P45" s="35" t="s">
        <v>898</v>
      </c>
      <c r="Q45" s="34">
        <f t="shared" si="0"/>
        <v>0</v>
      </c>
      <c r="R45" s="34">
        <v>0</v>
      </c>
      <c r="S45" s="34">
        <v>0</v>
      </c>
      <c r="T45" s="30" t="s">
        <v>50</v>
      </c>
      <c r="U45" s="34">
        <v>0</v>
      </c>
      <c r="V45" s="34">
        <v>0</v>
      </c>
      <c r="W45" s="30" t="s">
        <v>50</v>
      </c>
      <c r="X45" s="34">
        <f t="shared" si="1"/>
        <v>0</v>
      </c>
      <c r="Y45" s="34">
        <v>0</v>
      </c>
      <c r="Z45" s="30" t="s">
        <v>50</v>
      </c>
      <c r="AA45" s="34">
        <v>0</v>
      </c>
      <c r="AB45" s="34">
        <v>0</v>
      </c>
      <c r="AC45" s="30" t="s">
        <v>50</v>
      </c>
      <c r="AD45" s="34">
        <v>0</v>
      </c>
      <c r="AE45" s="35"/>
      <c r="AF45" s="35"/>
      <c r="AG45" s="34"/>
      <c r="AH45" s="34"/>
      <c r="AI45" s="35"/>
      <c r="AJ45" s="34"/>
      <c r="AK45" s="34">
        <v>16731.63</v>
      </c>
      <c r="AL45" s="44">
        <v>43752</v>
      </c>
      <c r="AM45" s="35" t="s">
        <v>905</v>
      </c>
      <c r="AN45" s="31" t="s">
        <v>53</v>
      </c>
      <c r="AO45" s="35" t="s">
        <v>53</v>
      </c>
    </row>
    <row r="46" spans="1:41" s="36" customFormat="1" hidden="1" x14ac:dyDescent="0.25">
      <c r="A46" s="30" t="s">
        <v>152</v>
      </c>
      <c r="B46" s="31" t="s">
        <v>807</v>
      </c>
      <c r="C46" s="30" t="s">
        <v>895</v>
      </c>
      <c r="D46" s="30" t="s">
        <v>895</v>
      </c>
      <c r="E46" s="30" t="s">
        <v>895</v>
      </c>
      <c r="F46" s="30" t="s">
        <v>895</v>
      </c>
      <c r="G46" s="30" t="s">
        <v>51</v>
      </c>
      <c r="H46" s="32" t="s">
        <v>906</v>
      </c>
      <c r="I46" s="33"/>
      <c r="J46" s="34"/>
      <c r="K46" s="33"/>
      <c r="L46" s="33"/>
      <c r="M46" s="33">
        <v>0</v>
      </c>
      <c r="N46" s="30"/>
      <c r="O46" s="35" t="s">
        <v>907</v>
      </c>
      <c r="P46" s="35" t="s">
        <v>908</v>
      </c>
      <c r="Q46" s="34">
        <f t="shared" si="0"/>
        <v>0</v>
      </c>
      <c r="R46" s="34">
        <v>0</v>
      </c>
      <c r="S46" s="34">
        <v>0</v>
      </c>
      <c r="T46" s="30" t="s">
        <v>50</v>
      </c>
      <c r="U46" s="34">
        <v>0</v>
      </c>
      <c r="V46" s="34">
        <v>0</v>
      </c>
      <c r="W46" s="30" t="s">
        <v>50</v>
      </c>
      <c r="X46" s="34">
        <f t="shared" si="1"/>
        <v>0</v>
      </c>
      <c r="Y46" s="34">
        <v>0</v>
      </c>
      <c r="Z46" s="30" t="s">
        <v>50</v>
      </c>
      <c r="AA46" s="34">
        <v>0</v>
      </c>
      <c r="AB46" s="34">
        <v>0</v>
      </c>
      <c r="AC46" s="30" t="s">
        <v>50</v>
      </c>
      <c r="AD46" s="34">
        <v>0</v>
      </c>
      <c r="AE46" s="35"/>
      <c r="AF46" s="35"/>
      <c r="AG46" s="34"/>
      <c r="AH46" s="34"/>
      <c r="AI46" s="35"/>
      <c r="AJ46" s="34"/>
      <c r="AK46" s="34">
        <v>16658.29</v>
      </c>
      <c r="AL46" s="44">
        <v>43766</v>
      </c>
      <c r="AM46" s="35" t="s">
        <v>909</v>
      </c>
      <c r="AN46" s="31" t="s">
        <v>53</v>
      </c>
      <c r="AO46" s="35" t="s">
        <v>53</v>
      </c>
    </row>
    <row r="47" spans="1:41" s="36" customFormat="1" hidden="1" x14ac:dyDescent="0.25">
      <c r="A47" s="37" t="s">
        <v>154</v>
      </c>
      <c r="B47" s="31" t="s">
        <v>807</v>
      </c>
      <c r="C47" s="30" t="s">
        <v>895</v>
      </c>
      <c r="D47" s="30" t="s">
        <v>895</v>
      </c>
      <c r="E47" s="30" t="s">
        <v>895</v>
      </c>
      <c r="F47" s="30" t="s">
        <v>895</v>
      </c>
      <c r="G47" s="30" t="s">
        <v>51</v>
      </c>
      <c r="H47" s="32" t="s">
        <v>910</v>
      </c>
      <c r="I47" s="33"/>
      <c r="J47" s="34"/>
      <c r="K47" s="33"/>
      <c r="L47" s="33"/>
      <c r="M47" s="33">
        <v>0</v>
      </c>
      <c r="N47" s="30"/>
      <c r="O47" s="35" t="s">
        <v>897</v>
      </c>
      <c r="P47" s="35" t="s">
        <v>898</v>
      </c>
      <c r="Q47" s="34">
        <f t="shared" si="0"/>
        <v>0</v>
      </c>
      <c r="R47" s="34">
        <v>0</v>
      </c>
      <c r="S47" s="34">
        <v>0</v>
      </c>
      <c r="T47" s="30" t="s">
        <v>50</v>
      </c>
      <c r="U47" s="34">
        <v>0</v>
      </c>
      <c r="V47" s="34">
        <v>0</v>
      </c>
      <c r="W47" s="30" t="s">
        <v>50</v>
      </c>
      <c r="X47" s="34">
        <f t="shared" si="1"/>
        <v>0</v>
      </c>
      <c r="Y47" s="34">
        <v>0</v>
      </c>
      <c r="Z47" s="30" t="s">
        <v>50</v>
      </c>
      <c r="AA47" s="34">
        <v>0</v>
      </c>
      <c r="AB47" s="34">
        <v>0</v>
      </c>
      <c r="AC47" s="30" t="s">
        <v>50</v>
      </c>
      <c r="AD47" s="34">
        <v>0</v>
      </c>
      <c r="AE47" s="35"/>
      <c r="AF47" s="35"/>
      <c r="AG47" s="34"/>
      <c r="AH47" s="34"/>
      <c r="AI47" s="35"/>
      <c r="AJ47" s="34"/>
      <c r="AK47" s="34">
        <v>53156.43</v>
      </c>
      <c r="AL47" s="44">
        <v>43759</v>
      </c>
      <c r="AM47" s="35" t="s">
        <v>911</v>
      </c>
      <c r="AN47" s="31"/>
      <c r="AO47" s="35"/>
    </row>
    <row r="48" spans="1:41" s="36" customFormat="1" hidden="1" x14ac:dyDescent="0.25">
      <c r="A48" s="30" t="s">
        <v>158</v>
      </c>
      <c r="B48" s="31" t="s">
        <v>807</v>
      </c>
      <c r="C48" s="30" t="s">
        <v>895</v>
      </c>
      <c r="D48" s="30" t="s">
        <v>895</v>
      </c>
      <c r="E48" s="30" t="s">
        <v>895</v>
      </c>
      <c r="F48" s="30" t="s">
        <v>895</v>
      </c>
      <c r="G48" s="30" t="s">
        <v>51</v>
      </c>
      <c r="H48" s="32" t="s">
        <v>912</v>
      </c>
      <c r="I48" s="33"/>
      <c r="J48" s="34"/>
      <c r="K48" s="33"/>
      <c r="L48" s="33"/>
      <c r="M48" s="33">
        <v>0</v>
      </c>
      <c r="N48" s="30"/>
      <c r="O48" s="35" t="s">
        <v>907</v>
      </c>
      <c r="P48" s="35" t="s">
        <v>908</v>
      </c>
      <c r="Q48" s="34">
        <f t="shared" si="0"/>
        <v>0</v>
      </c>
      <c r="R48" s="34">
        <v>0</v>
      </c>
      <c r="S48" s="34">
        <v>0</v>
      </c>
      <c r="T48" s="30" t="s">
        <v>50</v>
      </c>
      <c r="U48" s="34">
        <v>0</v>
      </c>
      <c r="V48" s="34">
        <v>0</v>
      </c>
      <c r="W48" s="30" t="s">
        <v>50</v>
      </c>
      <c r="X48" s="34">
        <f t="shared" si="1"/>
        <v>0</v>
      </c>
      <c r="Y48" s="34">
        <v>0</v>
      </c>
      <c r="Z48" s="30" t="s">
        <v>50</v>
      </c>
      <c r="AA48" s="34">
        <v>0</v>
      </c>
      <c r="AB48" s="34">
        <v>0</v>
      </c>
      <c r="AC48" s="30" t="s">
        <v>50</v>
      </c>
      <c r="AD48" s="34">
        <v>0</v>
      </c>
      <c r="AE48" s="35"/>
      <c r="AF48" s="35"/>
      <c r="AG48" s="34"/>
      <c r="AH48" s="34"/>
      <c r="AI48" s="35"/>
      <c r="AJ48" s="34"/>
      <c r="AK48" s="34">
        <v>25451.52</v>
      </c>
      <c r="AL48" s="44">
        <v>43720</v>
      </c>
      <c r="AM48" s="35" t="s">
        <v>913</v>
      </c>
      <c r="AN48" s="31"/>
      <c r="AO48" s="35"/>
    </row>
    <row r="49" spans="1:41" s="36" customFormat="1" hidden="1" x14ac:dyDescent="0.25">
      <c r="A49" s="37" t="s">
        <v>160</v>
      </c>
      <c r="B49" s="31" t="s">
        <v>807</v>
      </c>
      <c r="C49" s="30" t="s">
        <v>895</v>
      </c>
      <c r="D49" s="30" t="s">
        <v>895</v>
      </c>
      <c r="E49" s="30" t="s">
        <v>895</v>
      </c>
      <c r="F49" s="30" t="s">
        <v>895</v>
      </c>
      <c r="G49" s="30" t="s">
        <v>51</v>
      </c>
      <c r="H49" s="32" t="s">
        <v>914</v>
      </c>
      <c r="I49" s="33"/>
      <c r="J49" s="34"/>
      <c r="K49" s="33"/>
      <c r="L49" s="33"/>
      <c r="M49" s="33">
        <v>0</v>
      </c>
      <c r="N49" s="30"/>
      <c r="O49" s="35" t="s">
        <v>907</v>
      </c>
      <c r="P49" s="35" t="s">
        <v>908</v>
      </c>
      <c r="Q49" s="34">
        <f t="shared" si="0"/>
        <v>0</v>
      </c>
      <c r="R49" s="34">
        <v>0</v>
      </c>
      <c r="S49" s="34">
        <v>0</v>
      </c>
      <c r="T49" s="30" t="s">
        <v>50</v>
      </c>
      <c r="U49" s="34">
        <v>0</v>
      </c>
      <c r="V49" s="34">
        <v>0</v>
      </c>
      <c r="W49" s="30" t="s">
        <v>50</v>
      </c>
      <c r="X49" s="34">
        <f t="shared" si="1"/>
        <v>0</v>
      </c>
      <c r="Y49" s="34">
        <v>0</v>
      </c>
      <c r="Z49" s="30" t="s">
        <v>50</v>
      </c>
      <c r="AA49" s="34">
        <v>0</v>
      </c>
      <c r="AB49" s="34">
        <v>0</v>
      </c>
      <c r="AC49" s="30" t="s">
        <v>50</v>
      </c>
      <c r="AD49" s="34">
        <v>0</v>
      </c>
      <c r="AE49" s="35"/>
      <c r="AF49" s="35"/>
      <c r="AG49" s="34"/>
      <c r="AH49" s="34"/>
      <c r="AI49" s="35"/>
      <c r="AJ49" s="34"/>
      <c r="AK49" s="34">
        <v>15682.51</v>
      </c>
      <c r="AL49" s="44">
        <v>43781</v>
      </c>
      <c r="AM49" s="35" t="s">
        <v>915</v>
      </c>
      <c r="AN49" s="31" t="s">
        <v>53</v>
      </c>
      <c r="AO49" s="35" t="s">
        <v>53</v>
      </c>
    </row>
    <row r="50" spans="1:41" s="36" customFormat="1" hidden="1" x14ac:dyDescent="0.25">
      <c r="A50" s="30" t="s">
        <v>164</v>
      </c>
      <c r="B50" s="31" t="s">
        <v>807</v>
      </c>
      <c r="C50" s="30" t="s">
        <v>895</v>
      </c>
      <c r="D50" s="30" t="s">
        <v>895</v>
      </c>
      <c r="E50" s="30" t="s">
        <v>895</v>
      </c>
      <c r="F50" s="30" t="s">
        <v>895</v>
      </c>
      <c r="G50" s="30" t="s">
        <v>51</v>
      </c>
      <c r="H50" s="32" t="s">
        <v>916</v>
      </c>
      <c r="I50" s="33"/>
      <c r="J50" s="34"/>
      <c r="K50" s="33"/>
      <c r="L50" s="33"/>
      <c r="M50" s="33">
        <v>0</v>
      </c>
      <c r="N50" s="30"/>
      <c r="O50" s="35" t="s">
        <v>907</v>
      </c>
      <c r="P50" s="35" t="s">
        <v>908</v>
      </c>
      <c r="Q50" s="34">
        <f t="shared" si="0"/>
        <v>0</v>
      </c>
      <c r="R50" s="34">
        <v>0</v>
      </c>
      <c r="S50" s="34">
        <v>0</v>
      </c>
      <c r="T50" s="30" t="s">
        <v>50</v>
      </c>
      <c r="U50" s="34">
        <v>0</v>
      </c>
      <c r="V50" s="34">
        <v>0</v>
      </c>
      <c r="W50" s="30" t="s">
        <v>50</v>
      </c>
      <c r="X50" s="34">
        <f t="shared" si="1"/>
        <v>0</v>
      </c>
      <c r="Y50" s="34">
        <v>0</v>
      </c>
      <c r="Z50" s="30" t="s">
        <v>50</v>
      </c>
      <c r="AA50" s="34">
        <v>0</v>
      </c>
      <c r="AB50" s="34">
        <v>0</v>
      </c>
      <c r="AC50" s="30" t="s">
        <v>50</v>
      </c>
      <c r="AD50" s="34">
        <v>0</v>
      </c>
      <c r="AE50" s="35"/>
      <c r="AF50" s="35"/>
      <c r="AG50" s="34"/>
      <c r="AH50" s="34"/>
      <c r="AI50" s="35"/>
      <c r="AJ50" s="34"/>
      <c r="AK50" s="34">
        <v>42265.19</v>
      </c>
      <c r="AL50" s="44">
        <v>43783</v>
      </c>
      <c r="AM50" s="35" t="s">
        <v>917</v>
      </c>
      <c r="AN50" s="31" t="s">
        <v>53</v>
      </c>
      <c r="AO50" s="35" t="s">
        <v>53</v>
      </c>
    </row>
    <row r="51" spans="1:41" s="36" customFormat="1" hidden="1" x14ac:dyDescent="0.25">
      <c r="A51" s="37" t="s">
        <v>166</v>
      </c>
      <c r="B51" s="31" t="s">
        <v>807</v>
      </c>
      <c r="C51" s="30" t="s">
        <v>895</v>
      </c>
      <c r="D51" s="30" t="s">
        <v>895</v>
      </c>
      <c r="E51" s="30" t="s">
        <v>895</v>
      </c>
      <c r="F51" s="30" t="s">
        <v>895</v>
      </c>
      <c r="G51" s="30" t="s">
        <v>51</v>
      </c>
      <c r="H51" s="32" t="s">
        <v>918</v>
      </c>
      <c r="I51" s="33"/>
      <c r="J51" s="34"/>
      <c r="K51" s="33"/>
      <c r="L51" s="33"/>
      <c r="M51" s="33">
        <v>0</v>
      </c>
      <c r="N51" s="30"/>
      <c r="O51" s="35" t="s">
        <v>907</v>
      </c>
      <c r="P51" s="35" t="s">
        <v>908</v>
      </c>
      <c r="Q51" s="34">
        <f t="shared" si="0"/>
        <v>0</v>
      </c>
      <c r="R51" s="34">
        <v>0</v>
      </c>
      <c r="S51" s="34">
        <v>0</v>
      </c>
      <c r="T51" s="30" t="s">
        <v>50</v>
      </c>
      <c r="U51" s="34">
        <v>0</v>
      </c>
      <c r="V51" s="34">
        <v>0</v>
      </c>
      <c r="W51" s="30" t="s">
        <v>50</v>
      </c>
      <c r="X51" s="34">
        <f t="shared" si="1"/>
        <v>0</v>
      </c>
      <c r="Y51" s="34">
        <v>0</v>
      </c>
      <c r="Z51" s="30" t="s">
        <v>50</v>
      </c>
      <c r="AA51" s="34">
        <v>0</v>
      </c>
      <c r="AB51" s="34">
        <v>0</v>
      </c>
      <c r="AC51" s="30" t="s">
        <v>50</v>
      </c>
      <c r="AD51" s="34">
        <v>0</v>
      </c>
      <c r="AE51" s="35"/>
      <c r="AF51" s="35"/>
      <c r="AG51" s="34"/>
      <c r="AH51" s="34"/>
      <c r="AI51" s="35"/>
      <c r="AJ51" s="34"/>
      <c r="AK51" s="34">
        <v>6912</v>
      </c>
      <c r="AL51" s="44">
        <v>43785</v>
      </c>
      <c r="AM51" s="35" t="s">
        <v>919</v>
      </c>
      <c r="AN51" s="31" t="s">
        <v>53</v>
      </c>
      <c r="AO51" s="35" t="s">
        <v>53</v>
      </c>
    </row>
    <row r="52" spans="1:41" s="36" customFormat="1" hidden="1" x14ac:dyDescent="0.25">
      <c r="A52" s="30" t="s">
        <v>168</v>
      </c>
      <c r="B52" s="31" t="s">
        <v>807</v>
      </c>
      <c r="C52" s="30" t="s">
        <v>895</v>
      </c>
      <c r="D52" s="30" t="s">
        <v>895</v>
      </c>
      <c r="E52" s="30" t="s">
        <v>895</v>
      </c>
      <c r="F52" s="30" t="s">
        <v>895</v>
      </c>
      <c r="G52" s="30" t="s">
        <v>51</v>
      </c>
      <c r="H52" s="32" t="s">
        <v>920</v>
      </c>
      <c r="I52" s="33"/>
      <c r="J52" s="34"/>
      <c r="K52" s="33"/>
      <c r="L52" s="33"/>
      <c r="M52" s="33">
        <v>0</v>
      </c>
      <c r="N52" s="30"/>
      <c r="O52" s="35" t="s">
        <v>921</v>
      </c>
      <c r="P52" s="35" t="s">
        <v>922</v>
      </c>
      <c r="Q52" s="34">
        <f t="shared" si="0"/>
        <v>0</v>
      </c>
      <c r="R52" s="34">
        <v>0</v>
      </c>
      <c r="S52" s="34">
        <v>0</v>
      </c>
      <c r="T52" s="30" t="s">
        <v>50</v>
      </c>
      <c r="U52" s="34">
        <v>0</v>
      </c>
      <c r="V52" s="34">
        <v>0</v>
      </c>
      <c r="W52" s="30" t="s">
        <v>50</v>
      </c>
      <c r="X52" s="34">
        <f t="shared" si="1"/>
        <v>0</v>
      </c>
      <c r="Y52" s="34">
        <v>0</v>
      </c>
      <c r="Z52" s="30" t="s">
        <v>50</v>
      </c>
      <c r="AA52" s="34">
        <v>0</v>
      </c>
      <c r="AB52" s="34">
        <v>0</v>
      </c>
      <c r="AC52" s="30" t="s">
        <v>50</v>
      </c>
      <c r="AD52" s="34">
        <v>0</v>
      </c>
      <c r="AE52" s="35"/>
      <c r="AF52" s="35"/>
      <c r="AG52" s="34"/>
      <c r="AH52" s="34"/>
      <c r="AI52" s="35"/>
      <c r="AJ52" s="34"/>
      <c r="AK52" s="34">
        <v>116333.77</v>
      </c>
      <c r="AL52" s="44">
        <v>43794</v>
      </c>
      <c r="AM52" s="35" t="s">
        <v>923</v>
      </c>
      <c r="AN52" s="31" t="s">
        <v>53</v>
      </c>
      <c r="AO52" s="35" t="s">
        <v>53</v>
      </c>
    </row>
    <row r="53" spans="1:41" s="36" customFormat="1" hidden="1" x14ac:dyDescent="0.25">
      <c r="A53" s="37" t="s">
        <v>172</v>
      </c>
      <c r="B53" s="31" t="s">
        <v>807</v>
      </c>
      <c r="C53" s="30" t="s">
        <v>895</v>
      </c>
      <c r="D53" s="30" t="s">
        <v>895</v>
      </c>
      <c r="E53" s="30" t="s">
        <v>895</v>
      </c>
      <c r="F53" s="30" t="s">
        <v>895</v>
      </c>
      <c r="G53" s="30" t="s">
        <v>51</v>
      </c>
      <c r="H53" s="32" t="s">
        <v>924</v>
      </c>
      <c r="I53" s="33"/>
      <c r="J53" s="34"/>
      <c r="K53" s="33"/>
      <c r="L53" s="33"/>
      <c r="M53" s="33">
        <v>0</v>
      </c>
      <c r="N53" s="30"/>
      <c r="O53" s="35" t="s">
        <v>921</v>
      </c>
      <c r="P53" s="35" t="s">
        <v>922</v>
      </c>
      <c r="Q53" s="34">
        <f t="shared" si="0"/>
        <v>0</v>
      </c>
      <c r="R53" s="34">
        <v>0</v>
      </c>
      <c r="S53" s="34">
        <v>0</v>
      </c>
      <c r="T53" s="30" t="s">
        <v>50</v>
      </c>
      <c r="U53" s="34">
        <v>0</v>
      </c>
      <c r="V53" s="34">
        <v>0</v>
      </c>
      <c r="W53" s="30" t="s">
        <v>50</v>
      </c>
      <c r="X53" s="34">
        <f t="shared" si="1"/>
        <v>0</v>
      </c>
      <c r="Y53" s="34">
        <v>0</v>
      </c>
      <c r="Z53" s="30" t="s">
        <v>50</v>
      </c>
      <c r="AA53" s="34">
        <v>0</v>
      </c>
      <c r="AB53" s="34">
        <v>0</v>
      </c>
      <c r="AC53" s="30" t="s">
        <v>50</v>
      </c>
      <c r="AD53" s="34">
        <v>0</v>
      </c>
      <c r="AE53" s="35"/>
      <c r="AF53" s="35"/>
      <c r="AG53" s="34"/>
      <c r="AH53" s="34"/>
      <c r="AI53" s="35"/>
      <c r="AJ53" s="34"/>
      <c r="AK53" s="34">
        <v>54015.87</v>
      </c>
      <c r="AL53" s="44">
        <v>43787</v>
      </c>
      <c r="AM53" s="35" t="s">
        <v>925</v>
      </c>
      <c r="AN53" s="31" t="s">
        <v>53</v>
      </c>
      <c r="AO53" s="35" t="s">
        <v>53</v>
      </c>
    </row>
    <row r="54" spans="1:41" s="36" customFormat="1" hidden="1" x14ac:dyDescent="0.25">
      <c r="A54" s="30" t="s">
        <v>174</v>
      </c>
      <c r="B54" s="31" t="s">
        <v>807</v>
      </c>
      <c r="C54" s="30" t="s">
        <v>895</v>
      </c>
      <c r="D54" s="30" t="s">
        <v>895</v>
      </c>
      <c r="E54" s="30" t="s">
        <v>895</v>
      </c>
      <c r="F54" s="30" t="s">
        <v>895</v>
      </c>
      <c r="G54" s="30" t="s">
        <v>51</v>
      </c>
      <c r="H54" s="32" t="s">
        <v>926</v>
      </c>
      <c r="I54" s="33"/>
      <c r="J54" s="34"/>
      <c r="K54" s="33"/>
      <c r="L54" s="33"/>
      <c r="M54" s="33">
        <v>0</v>
      </c>
      <c r="N54" s="30"/>
      <c r="O54" s="35" t="s">
        <v>921</v>
      </c>
      <c r="P54" s="35" t="s">
        <v>922</v>
      </c>
      <c r="Q54" s="34">
        <f t="shared" si="0"/>
        <v>0</v>
      </c>
      <c r="R54" s="34">
        <v>0</v>
      </c>
      <c r="S54" s="34">
        <v>0</v>
      </c>
      <c r="T54" s="30" t="s">
        <v>50</v>
      </c>
      <c r="U54" s="34">
        <v>0</v>
      </c>
      <c r="V54" s="34">
        <v>0</v>
      </c>
      <c r="W54" s="30" t="s">
        <v>50</v>
      </c>
      <c r="X54" s="34">
        <f t="shared" si="1"/>
        <v>0</v>
      </c>
      <c r="Y54" s="34">
        <v>0</v>
      </c>
      <c r="Z54" s="30" t="s">
        <v>50</v>
      </c>
      <c r="AA54" s="34">
        <v>0</v>
      </c>
      <c r="AB54" s="34">
        <v>0</v>
      </c>
      <c r="AC54" s="30" t="s">
        <v>50</v>
      </c>
      <c r="AD54" s="34">
        <v>0</v>
      </c>
      <c r="AE54" s="35"/>
      <c r="AF54" s="35"/>
      <c r="AG54" s="34"/>
      <c r="AH54" s="34"/>
      <c r="AI54" s="35"/>
      <c r="AJ54" s="34"/>
      <c r="AK54" s="34">
        <v>97824.97</v>
      </c>
      <c r="AL54" s="44">
        <v>43780</v>
      </c>
      <c r="AM54" s="35" t="s">
        <v>927</v>
      </c>
      <c r="AN54" s="31" t="s">
        <v>53</v>
      </c>
      <c r="AO54" s="35" t="s">
        <v>53</v>
      </c>
    </row>
    <row r="55" spans="1:41" s="36" customFormat="1" hidden="1" x14ac:dyDescent="0.25">
      <c r="A55" s="37" t="s">
        <v>178</v>
      </c>
      <c r="B55" s="31" t="s">
        <v>807</v>
      </c>
      <c r="C55" s="30" t="s">
        <v>895</v>
      </c>
      <c r="D55" s="30" t="s">
        <v>895</v>
      </c>
      <c r="E55" s="30" t="s">
        <v>895</v>
      </c>
      <c r="F55" s="30" t="s">
        <v>895</v>
      </c>
      <c r="G55" s="30" t="s">
        <v>51</v>
      </c>
      <c r="H55" s="32" t="s">
        <v>928</v>
      </c>
      <c r="I55" s="33"/>
      <c r="J55" s="34"/>
      <c r="K55" s="33"/>
      <c r="L55" s="33"/>
      <c r="M55" s="33">
        <v>0</v>
      </c>
      <c r="N55" s="30"/>
      <c r="O55" s="35" t="s">
        <v>929</v>
      </c>
      <c r="P55" s="35" t="s">
        <v>930</v>
      </c>
      <c r="Q55" s="34">
        <f t="shared" si="0"/>
        <v>0</v>
      </c>
      <c r="R55" s="34">
        <v>0</v>
      </c>
      <c r="S55" s="34">
        <v>0</v>
      </c>
      <c r="T55" s="30" t="s">
        <v>50</v>
      </c>
      <c r="U55" s="34">
        <v>0</v>
      </c>
      <c r="V55" s="34">
        <v>0</v>
      </c>
      <c r="W55" s="30" t="s">
        <v>50</v>
      </c>
      <c r="X55" s="34">
        <f t="shared" si="1"/>
        <v>0</v>
      </c>
      <c r="Y55" s="34">
        <v>0</v>
      </c>
      <c r="Z55" s="30" t="s">
        <v>50</v>
      </c>
      <c r="AA55" s="34">
        <v>0</v>
      </c>
      <c r="AB55" s="34">
        <v>0</v>
      </c>
      <c r="AC55" s="30" t="s">
        <v>50</v>
      </c>
      <c r="AD55" s="34">
        <v>0</v>
      </c>
      <c r="AE55" s="35"/>
      <c r="AF55" s="35"/>
      <c r="AG55" s="34"/>
      <c r="AH55" s="34"/>
      <c r="AI55" s="35"/>
      <c r="AJ55" s="34"/>
      <c r="AK55" s="34">
        <v>185820.96</v>
      </c>
      <c r="AL55" s="44">
        <v>43656</v>
      </c>
      <c r="AM55" s="35" t="s">
        <v>931</v>
      </c>
      <c r="AN55" s="31" t="s">
        <v>53</v>
      </c>
      <c r="AO55" s="35" t="s">
        <v>53</v>
      </c>
    </row>
    <row r="56" spans="1:41" s="36" customFormat="1" hidden="1" x14ac:dyDescent="0.25">
      <c r="A56" s="30" t="s">
        <v>180</v>
      </c>
      <c r="B56" s="31" t="s">
        <v>807</v>
      </c>
      <c r="C56" s="30" t="s">
        <v>895</v>
      </c>
      <c r="D56" s="30" t="s">
        <v>895</v>
      </c>
      <c r="E56" s="30" t="s">
        <v>895</v>
      </c>
      <c r="F56" s="30" t="s">
        <v>895</v>
      </c>
      <c r="G56" s="30" t="s">
        <v>51</v>
      </c>
      <c r="H56" s="32" t="s">
        <v>932</v>
      </c>
      <c r="I56" s="33"/>
      <c r="J56" s="34"/>
      <c r="K56" s="33"/>
      <c r="L56" s="33"/>
      <c r="M56" s="33">
        <v>0</v>
      </c>
      <c r="N56" s="30"/>
      <c r="O56" s="35" t="s">
        <v>929</v>
      </c>
      <c r="P56" s="35" t="s">
        <v>930</v>
      </c>
      <c r="Q56" s="34">
        <f t="shared" si="0"/>
        <v>0</v>
      </c>
      <c r="R56" s="34">
        <v>0</v>
      </c>
      <c r="S56" s="34">
        <v>0</v>
      </c>
      <c r="T56" s="30" t="s">
        <v>50</v>
      </c>
      <c r="U56" s="34">
        <v>0</v>
      </c>
      <c r="V56" s="34">
        <v>0</v>
      </c>
      <c r="W56" s="30" t="s">
        <v>50</v>
      </c>
      <c r="X56" s="34">
        <f t="shared" si="1"/>
        <v>0</v>
      </c>
      <c r="Y56" s="34">
        <v>0</v>
      </c>
      <c r="Z56" s="30" t="s">
        <v>50</v>
      </c>
      <c r="AA56" s="34">
        <v>0</v>
      </c>
      <c r="AB56" s="34">
        <v>0</v>
      </c>
      <c r="AC56" s="30" t="s">
        <v>50</v>
      </c>
      <c r="AD56" s="34">
        <v>0</v>
      </c>
      <c r="AE56" s="35"/>
      <c r="AF56" s="35"/>
      <c r="AG56" s="34"/>
      <c r="AH56" s="34"/>
      <c r="AI56" s="35"/>
      <c r="AJ56" s="34"/>
      <c r="AK56" s="34">
        <v>14731.2</v>
      </c>
      <c r="AL56" s="44">
        <v>43675</v>
      </c>
      <c r="AM56" s="35" t="s">
        <v>933</v>
      </c>
      <c r="AN56" s="31" t="s">
        <v>53</v>
      </c>
      <c r="AO56" s="35" t="s">
        <v>53</v>
      </c>
    </row>
    <row r="57" spans="1:41" s="36" customFormat="1" hidden="1" x14ac:dyDescent="0.25">
      <c r="A57" s="37" t="s">
        <v>182</v>
      </c>
      <c r="B57" s="31" t="s">
        <v>934</v>
      </c>
      <c r="C57" s="30" t="s">
        <v>47</v>
      </c>
      <c r="D57" s="30" t="s">
        <v>48</v>
      </c>
      <c r="E57" s="30" t="s">
        <v>49</v>
      </c>
      <c r="F57" s="30" t="s">
        <v>935</v>
      </c>
      <c r="G57" s="30" t="s">
        <v>51</v>
      </c>
      <c r="H57" s="32" t="s">
        <v>936</v>
      </c>
      <c r="I57" s="33" t="s">
        <v>53</v>
      </c>
      <c r="J57" s="34" t="s">
        <v>53</v>
      </c>
      <c r="K57" s="33" t="s">
        <v>53</v>
      </c>
      <c r="L57" s="33" t="s">
        <v>53</v>
      </c>
      <c r="M57" s="33">
        <v>0</v>
      </c>
      <c r="N57" s="30" t="s">
        <v>53</v>
      </c>
      <c r="O57" s="35" t="s">
        <v>54</v>
      </c>
      <c r="P57" s="35" t="s">
        <v>53</v>
      </c>
      <c r="Q57" s="34">
        <f t="shared" si="0"/>
        <v>70769870.437000006</v>
      </c>
      <c r="R57" s="34">
        <v>55439832.600000001</v>
      </c>
      <c r="S57" s="34">
        <v>0</v>
      </c>
      <c r="T57" s="30" t="s">
        <v>50</v>
      </c>
      <c r="U57" s="34">
        <v>0</v>
      </c>
      <c r="V57" s="34">
        <v>13215549.859499998</v>
      </c>
      <c r="W57" s="30" t="s">
        <v>50</v>
      </c>
      <c r="X57" s="34">
        <v>2114487.9775</v>
      </c>
      <c r="Y57" s="34">
        <v>0</v>
      </c>
      <c r="Z57" s="30" t="s">
        <v>50</v>
      </c>
      <c r="AA57" s="34">
        <v>0</v>
      </c>
      <c r="AB57" s="34">
        <v>0</v>
      </c>
      <c r="AC57" s="30" t="s">
        <v>50</v>
      </c>
      <c r="AD57" s="34">
        <v>0</v>
      </c>
      <c r="AE57" s="35">
        <v>0</v>
      </c>
      <c r="AF57" s="35" t="s">
        <v>50</v>
      </c>
      <c r="AG57" s="34">
        <v>0</v>
      </c>
      <c r="AH57" s="34">
        <v>0</v>
      </c>
      <c r="AI57" s="35" t="s">
        <v>50</v>
      </c>
      <c r="AJ57" s="34">
        <v>0</v>
      </c>
      <c r="AK57" s="34">
        <v>0</v>
      </c>
      <c r="AL57" s="31" t="s">
        <v>53</v>
      </c>
      <c r="AM57" s="35" t="s">
        <v>53</v>
      </c>
      <c r="AN57" s="31"/>
      <c r="AO57" s="35"/>
    </row>
    <row r="58" spans="1:41" s="36" customFormat="1" hidden="1" x14ac:dyDescent="0.25">
      <c r="A58" s="30" t="s">
        <v>186</v>
      </c>
      <c r="B58" s="31" t="s">
        <v>934</v>
      </c>
      <c r="C58" s="30" t="s">
        <v>129</v>
      </c>
      <c r="D58" s="30" t="s">
        <v>48</v>
      </c>
      <c r="E58" s="30" t="s">
        <v>136</v>
      </c>
      <c r="F58" s="30" t="s">
        <v>937</v>
      </c>
      <c r="G58" s="30" t="s">
        <v>51</v>
      </c>
      <c r="H58" s="32" t="s">
        <v>938</v>
      </c>
      <c r="I58" s="33" t="s">
        <v>53</v>
      </c>
      <c r="J58" s="34" t="s">
        <v>53</v>
      </c>
      <c r="K58" s="33" t="s">
        <v>53</v>
      </c>
      <c r="L58" s="33" t="s">
        <v>53</v>
      </c>
      <c r="M58" s="33">
        <v>0</v>
      </c>
      <c r="N58" s="30" t="s">
        <v>53</v>
      </c>
      <c r="O58" s="35" t="s">
        <v>54</v>
      </c>
      <c r="P58" s="35" t="s">
        <v>53</v>
      </c>
      <c r="Q58" s="34">
        <f t="shared" si="0"/>
        <v>53548514.992799997</v>
      </c>
      <c r="R58" s="34">
        <v>47782961.100000001</v>
      </c>
      <c r="S58" s="34">
        <v>0</v>
      </c>
      <c r="T58" s="30" t="s">
        <v>50</v>
      </c>
      <c r="U58" s="34">
        <v>0</v>
      </c>
      <c r="V58" s="34">
        <v>4970305.0799999991</v>
      </c>
      <c r="W58" s="30" t="s">
        <v>50</v>
      </c>
      <c r="X58" s="34">
        <f t="shared" ref="X58:X92" si="2">V58*16%</f>
        <v>795248.81279999984</v>
      </c>
      <c r="Y58" s="34">
        <v>0</v>
      </c>
      <c r="Z58" s="30" t="s">
        <v>50</v>
      </c>
      <c r="AA58" s="34">
        <v>0</v>
      </c>
      <c r="AB58" s="34">
        <v>0</v>
      </c>
      <c r="AC58" s="30" t="s">
        <v>50</v>
      </c>
      <c r="AD58" s="34">
        <v>0</v>
      </c>
      <c r="AE58" s="35">
        <v>0</v>
      </c>
      <c r="AF58" s="35" t="s">
        <v>50</v>
      </c>
      <c r="AG58" s="34">
        <v>0</v>
      </c>
      <c r="AH58" s="34">
        <v>0</v>
      </c>
      <c r="AI58" s="35" t="s">
        <v>50</v>
      </c>
      <c r="AJ58" s="34">
        <v>0</v>
      </c>
      <c r="AK58" s="34">
        <v>0</v>
      </c>
      <c r="AL58" s="31" t="s">
        <v>53</v>
      </c>
      <c r="AM58" s="35" t="s">
        <v>53</v>
      </c>
      <c r="AN58" s="31"/>
      <c r="AO58" s="35"/>
    </row>
    <row r="59" spans="1:41" s="36" customFormat="1" hidden="1" x14ac:dyDescent="0.25">
      <c r="A59" s="37" t="s">
        <v>188</v>
      </c>
      <c r="B59" s="31" t="s">
        <v>934</v>
      </c>
      <c r="C59" s="30" t="s">
        <v>47</v>
      </c>
      <c r="D59" s="30" t="s">
        <v>65</v>
      </c>
      <c r="E59" s="30" t="s">
        <v>66</v>
      </c>
      <c r="F59" s="30" t="s">
        <v>939</v>
      </c>
      <c r="G59" s="30" t="s">
        <v>51</v>
      </c>
      <c r="H59" s="32" t="s">
        <v>940</v>
      </c>
      <c r="I59" s="33" t="s">
        <v>53</v>
      </c>
      <c r="J59" s="34" t="s">
        <v>53</v>
      </c>
      <c r="K59" s="33" t="s">
        <v>53</v>
      </c>
      <c r="L59" s="33" t="s">
        <v>53</v>
      </c>
      <c r="M59" s="33">
        <v>0</v>
      </c>
      <c r="N59" s="30" t="s">
        <v>53</v>
      </c>
      <c r="O59" s="35" t="s">
        <v>54</v>
      </c>
      <c r="P59" s="35" t="s">
        <v>53</v>
      </c>
      <c r="Q59" s="34">
        <f t="shared" si="0"/>
        <v>49348587.196397997</v>
      </c>
      <c r="R59" s="34">
        <v>41142697.969999999</v>
      </c>
      <c r="S59" s="34">
        <v>0</v>
      </c>
      <c r="T59" s="30" t="s">
        <v>50</v>
      </c>
      <c r="U59" s="34">
        <v>0</v>
      </c>
      <c r="V59" s="34">
        <v>7074042.4365500007</v>
      </c>
      <c r="W59" s="30" t="s">
        <v>55</v>
      </c>
      <c r="X59" s="34">
        <f t="shared" si="2"/>
        <v>1131846.789848</v>
      </c>
      <c r="Y59" s="34">
        <v>0</v>
      </c>
      <c r="Z59" s="30" t="s">
        <v>50</v>
      </c>
      <c r="AA59" s="34">
        <v>0</v>
      </c>
      <c r="AB59" s="34">
        <v>0</v>
      </c>
      <c r="AC59" s="30" t="s">
        <v>50</v>
      </c>
      <c r="AD59" s="34">
        <v>0</v>
      </c>
      <c r="AE59" s="35">
        <v>0</v>
      </c>
      <c r="AF59" s="35" t="s">
        <v>50</v>
      </c>
      <c r="AG59" s="34">
        <v>0</v>
      </c>
      <c r="AH59" s="34">
        <v>0</v>
      </c>
      <c r="AI59" s="35" t="s">
        <v>50</v>
      </c>
      <c r="AJ59" s="34">
        <v>0</v>
      </c>
      <c r="AK59" s="34">
        <v>0</v>
      </c>
      <c r="AL59" s="31" t="s">
        <v>53</v>
      </c>
      <c r="AM59" s="35" t="s">
        <v>53</v>
      </c>
      <c r="AN59" s="31" t="s">
        <v>53</v>
      </c>
      <c r="AO59" s="35" t="s">
        <v>53</v>
      </c>
    </row>
    <row r="60" spans="1:41" s="36" customFormat="1" hidden="1" x14ac:dyDescent="0.25">
      <c r="A60" s="30" t="s">
        <v>193</v>
      </c>
      <c r="B60" s="31" t="s">
        <v>934</v>
      </c>
      <c r="C60" s="30" t="s">
        <v>129</v>
      </c>
      <c r="D60" s="30" t="s">
        <v>65</v>
      </c>
      <c r="E60" s="30" t="s">
        <v>133</v>
      </c>
      <c r="F60" s="30" t="s">
        <v>941</v>
      </c>
      <c r="G60" s="30" t="s">
        <v>51</v>
      </c>
      <c r="H60" s="32" t="s">
        <v>942</v>
      </c>
      <c r="I60" s="33" t="s">
        <v>53</v>
      </c>
      <c r="J60" s="34" t="s">
        <v>53</v>
      </c>
      <c r="K60" s="33" t="s">
        <v>53</v>
      </c>
      <c r="L60" s="33" t="s">
        <v>53</v>
      </c>
      <c r="M60" s="33">
        <v>0</v>
      </c>
      <c r="N60" s="30" t="s">
        <v>53</v>
      </c>
      <c r="O60" s="35" t="s">
        <v>54</v>
      </c>
      <c r="P60" s="35" t="s">
        <v>53</v>
      </c>
      <c r="Q60" s="34">
        <f t="shared" si="0"/>
        <v>47093242.641599998</v>
      </c>
      <c r="R60" s="34">
        <v>42693865.780000001</v>
      </c>
      <c r="S60" s="34">
        <v>0</v>
      </c>
      <c r="T60" s="30" t="s">
        <v>50</v>
      </c>
      <c r="U60" s="34">
        <v>0</v>
      </c>
      <c r="V60" s="34">
        <v>3792566.2599999993</v>
      </c>
      <c r="W60" s="30" t="s">
        <v>50</v>
      </c>
      <c r="X60" s="34">
        <f t="shared" si="2"/>
        <v>606810.60159999994</v>
      </c>
      <c r="Y60" s="34">
        <v>0</v>
      </c>
      <c r="Z60" s="30" t="s">
        <v>50</v>
      </c>
      <c r="AA60" s="34">
        <v>0</v>
      </c>
      <c r="AB60" s="34">
        <v>0</v>
      </c>
      <c r="AC60" s="30" t="s">
        <v>50</v>
      </c>
      <c r="AD60" s="34">
        <v>0</v>
      </c>
      <c r="AE60" s="35">
        <v>0</v>
      </c>
      <c r="AF60" s="35" t="s">
        <v>50</v>
      </c>
      <c r="AG60" s="34">
        <v>0</v>
      </c>
      <c r="AH60" s="34">
        <v>0</v>
      </c>
      <c r="AI60" s="35" t="s">
        <v>50</v>
      </c>
      <c r="AJ60" s="34">
        <v>0</v>
      </c>
      <c r="AK60" s="34">
        <v>0</v>
      </c>
      <c r="AL60" s="31" t="s">
        <v>53</v>
      </c>
      <c r="AM60" s="35" t="s">
        <v>53</v>
      </c>
      <c r="AN60" s="31" t="s">
        <v>53</v>
      </c>
      <c r="AO60" s="35" t="s">
        <v>53</v>
      </c>
    </row>
    <row r="61" spans="1:41" s="36" customFormat="1" hidden="1" x14ac:dyDescent="0.25">
      <c r="A61" s="37" t="s">
        <v>195</v>
      </c>
      <c r="B61" s="31" t="s">
        <v>934</v>
      </c>
      <c r="C61" s="30" t="s">
        <v>47</v>
      </c>
      <c r="D61" s="30" t="s">
        <v>65</v>
      </c>
      <c r="E61" s="30" t="s">
        <v>796</v>
      </c>
      <c r="F61" s="30" t="s">
        <v>943</v>
      </c>
      <c r="G61" s="30" t="s">
        <v>51</v>
      </c>
      <c r="H61" s="32" t="s">
        <v>944</v>
      </c>
      <c r="I61" s="33"/>
      <c r="J61" s="34"/>
      <c r="K61" s="33"/>
      <c r="L61" s="33"/>
      <c r="M61" s="33">
        <v>0</v>
      </c>
      <c r="N61" s="30"/>
      <c r="O61" s="35" t="s">
        <v>54</v>
      </c>
      <c r="P61" s="35"/>
      <c r="Q61" s="34">
        <f t="shared" si="0"/>
        <v>22900828.100000001</v>
      </c>
      <c r="R61" s="34">
        <v>22900828.100000001</v>
      </c>
      <c r="S61" s="34">
        <v>0</v>
      </c>
      <c r="T61" s="30" t="s">
        <v>50</v>
      </c>
      <c r="U61" s="34">
        <v>0</v>
      </c>
      <c r="V61" s="34">
        <v>0</v>
      </c>
      <c r="W61" s="30" t="s">
        <v>50</v>
      </c>
      <c r="X61" s="34">
        <f t="shared" si="2"/>
        <v>0</v>
      </c>
      <c r="Y61" s="34">
        <v>0</v>
      </c>
      <c r="Z61" s="30" t="s">
        <v>50</v>
      </c>
      <c r="AA61" s="34">
        <v>0</v>
      </c>
      <c r="AB61" s="34">
        <v>0</v>
      </c>
      <c r="AC61" s="30" t="s">
        <v>50</v>
      </c>
      <c r="AD61" s="34">
        <v>0</v>
      </c>
      <c r="AE61" s="35">
        <v>0</v>
      </c>
      <c r="AF61" s="35" t="s">
        <v>50</v>
      </c>
      <c r="AG61" s="34">
        <v>0</v>
      </c>
      <c r="AH61" s="34">
        <v>0</v>
      </c>
      <c r="AI61" s="35" t="s">
        <v>50</v>
      </c>
      <c r="AJ61" s="34">
        <v>0</v>
      </c>
      <c r="AK61" s="34">
        <v>0</v>
      </c>
      <c r="AL61" s="31"/>
      <c r="AM61" s="35"/>
      <c r="AN61" s="31" t="s">
        <v>53</v>
      </c>
      <c r="AO61" s="35" t="s">
        <v>53</v>
      </c>
    </row>
    <row r="62" spans="1:41" s="36" customFormat="1" hidden="1" x14ac:dyDescent="0.25">
      <c r="A62" s="30" t="s">
        <v>199</v>
      </c>
      <c r="B62" s="31" t="s">
        <v>934</v>
      </c>
      <c r="C62" s="30" t="s">
        <v>47</v>
      </c>
      <c r="D62" s="30" t="s">
        <v>69</v>
      </c>
      <c r="E62" s="30" t="s">
        <v>70</v>
      </c>
      <c r="F62" s="30" t="s">
        <v>735</v>
      </c>
      <c r="G62" s="30" t="s">
        <v>51</v>
      </c>
      <c r="H62" s="32" t="s">
        <v>945</v>
      </c>
      <c r="I62" s="33" t="s">
        <v>53</v>
      </c>
      <c r="J62" s="34" t="s">
        <v>53</v>
      </c>
      <c r="K62" s="33" t="s">
        <v>53</v>
      </c>
      <c r="L62" s="33" t="s">
        <v>53</v>
      </c>
      <c r="M62" s="33">
        <v>0</v>
      </c>
      <c r="N62" s="30" t="s">
        <v>53</v>
      </c>
      <c r="O62" s="35" t="s">
        <v>54</v>
      </c>
      <c r="P62" s="35" t="s">
        <v>53</v>
      </c>
      <c r="Q62" s="34">
        <f t="shared" si="0"/>
        <v>57429202.888861999</v>
      </c>
      <c r="R62" s="34">
        <v>45505839.100000001</v>
      </c>
      <c r="S62" s="34">
        <v>0</v>
      </c>
      <c r="T62" s="30" t="s">
        <v>50</v>
      </c>
      <c r="U62" s="34">
        <v>0</v>
      </c>
      <c r="V62" s="34">
        <v>10278761.886949999</v>
      </c>
      <c r="W62" s="30" t="s">
        <v>55</v>
      </c>
      <c r="X62" s="34">
        <f t="shared" si="2"/>
        <v>1644601.901912</v>
      </c>
      <c r="Y62" s="34">
        <v>0</v>
      </c>
      <c r="Z62" s="30" t="s">
        <v>50</v>
      </c>
      <c r="AA62" s="34">
        <v>0</v>
      </c>
      <c r="AB62" s="34">
        <v>0</v>
      </c>
      <c r="AC62" s="30" t="s">
        <v>50</v>
      </c>
      <c r="AD62" s="34">
        <v>0</v>
      </c>
      <c r="AE62" s="35">
        <v>0</v>
      </c>
      <c r="AF62" s="35" t="s">
        <v>50</v>
      </c>
      <c r="AG62" s="34">
        <v>0</v>
      </c>
      <c r="AH62" s="34">
        <v>0</v>
      </c>
      <c r="AI62" s="35" t="s">
        <v>50</v>
      </c>
      <c r="AJ62" s="34">
        <v>0</v>
      </c>
      <c r="AK62" s="34">
        <v>0</v>
      </c>
      <c r="AL62" s="31" t="s">
        <v>53</v>
      </c>
      <c r="AM62" s="35" t="s">
        <v>53</v>
      </c>
      <c r="AN62" s="31" t="s">
        <v>53</v>
      </c>
      <c r="AO62" s="35" t="s">
        <v>53</v>
      </c>
    </row>
    <row r="63" spans="1:41" s="36" customFormat="1" hidden="1" x14ac:dyDescent="0.25">
      <c r="A63" s="37" t="s">
        <v>201</v>
      </c>
      <c r="B63" s="31" t="s">
        <v>934</v>
      </c>
      <c r="C63" s="30" t="s">
        <v>47</v>
      </c>
      <c r="D63" s="30" t="s">
        <v>79</v>
      </c>
      <c r="E63" s="30" t="s">
        <v>80</v>
      </c>
      <c r="F63" s="30" t="s">
        <v>946</v>
      </c>
      <c r="G63" s="30" t="s">
        <v>51</v>
      </c>
      <c r="H63" s="32" t="s">
        <v>947</v>
      </c>
      <c r="I63" s="33" t="s">
        <v>53</v>
      </c>
      <c r="J63" s="34" t="s">
        <v>53</v>
      </c>
      <c r="K63" s="33" t="s">
        <v>53</v>
      </c>
      <c r="L63" s="33" t="s">
        <v>53</v>
      </c>
      <c r="M63" s="33">
        <v>0</v>
      </c>
      <c r="N63" s="30" t="s">
        <v>53</v>
      </c>
      <c r="O63" s="35" t="s">
        <v>54</v>
      </c>
      <c r="P63" s="35" t="s">
        <v>53</v>
      </c>
      <c r="Q63" s="34">
        <f t="shared" si="0"/>
        <v>38329970.956799999</v>
      </c>
      <c r="R63" s="34">
        <v>29326207.289999999</v>
      </c>
      <c r="S63" s="34">
        <v>0</v>
      </c>
      <c r="T63" s="30" t="s">
        <v>50</v>
      </c>
      <c r="U63" s="34">
        <v>0</v>
      </c>
      <c r="V63" s="34">
        <v>7761865.2300000004</v>
      </c>
      <c r="W63" s="30" t="s">
        <v>55</v>
      </c>
      <c r="X63" s="34">
        <f t="shared" si="2"/>
        <v>1241898.4368</v>
      </c>
      <c r="Y63" s="34">
        <v>0</v>
      </c>
      <c r="Z63" s="30" t="s">
        <v>50</v>
      </c>
      <c r="AA63" s="34">
        <v>0</v>
      </c>
      <c r="AB63" s="34">
        <v>0</v>
      </c>
      <c r="AC63" s="30" t="s">
        <v>50</v>
      </c>
      <c r="AD63" s="34">
        <v>0</v>
      </c>
      <c r="AE63" s="35">
        <v>0</v>
      </c>
      <c r="AF63" s="35" t="s">
        <v>50</v>
      </c>
      <c r="AG63" s="34">
        <v>0</v>
      </c>
      <c r="AH63" s="34">
        <v>0</v>
      </c>
      <c r="AI63" s="35" t="s">
        <v>50</v>
      </c>
      <c r="AJ63" s="34">
        <v>0</v>
      </c>
      <c r="AK63" s="34">
        <v>0</v>
      </c>
      <c r="AL63" s="31" t="s">
        <v>53</v>
      </c>
      <c r="AM63" s="35" t="s">
        <v>53</v>
      </c>
      <c r="AN63" s="31" t="s">
        <v>53</v>
      </c>
      <c r="AO63" s="35" t="s">
        <v>53</v>
      </c>
    </row>
    <row r="64" spans="1:41" s="36" customFormat="1" hidden="1" x14ac:dyDescent="0.25">
      <c r="A64" s="30" t="s">
        <v>205</v>
      </c>
      <c r="B64" s="31" t="s">
        <v>934</v>
      </c>
      <c r="C64" s="30" t="s">
        <v>47</v>
      </c>
      <c r="D64" s="30" t="s">
        <v>95</v>
      </c>
      <c r="E64" s="30" t="s">
        <v>96</v>
      </c>
      <c r="F64" s="30" t="s">
        <v>948</v>
      </c>
      <c r="G64" s="30" t="s">
        <v>51</v>
      </c>
      <c r="H64" s="32" t="s">
        <v>949</v>
      </c>
      <c r="I64" s="33" t="s">
        <v>53</v>
      </c>
      <c r="J64" s="34" t="s">
        <v>53</v>
      </c>
      <c r="K64" s="33" t="s">
        <v>53</v>
      </c>
      <c r="L64" s="33" t="s">
        <v>53</v>
      </c>
      <c r="M64" s="33">
        <v>0</v>
      </c>
      <c r="N64" s="30" t="s">
        <v>53</v>
      </c>
      <c r="O64" s="35" t="s">
        <v>54</v>
      </c>
      <c r="P64" s="35" t="s">
        <v>53</v>
      </c>
      <c r="Q64" s="34">
        <f t="shared" si="0"/>
        <v>43714154.234683998</v>
      </c>
      <c r="R64" s="34">
        <v>36006487.799999997</v>
      </c>
      <c r="S64" s="34">
        <v>0</v>
      </c>
      <c r="T64" s="30" t="s">
        <v>50</v>
      </c>
      <c r="U64" s="34">
        <v>0</v>
      </c>
      <c r="V64" s="34">
        <v>6644540.0298999995</v>
      </c>
      <c r="W64" s="30" t="s">
        <v>55</v>
      </c>
      <c r="X64" s="34">
        <f t="shared" si="2"/>
        <v>1063126.404784</v>
      </c>
      <c r="Y64" s="34">
        <v>0</v>
      </c>
      <c r="Z64" s="30" t="s">
        <v>50</v>
      </c>
      <c r="AA64" s="34">
        <v>0</v>
      </c>
      <c r="AB64" s="34">
        <v>0</v>
      </c>
      <c r="AC64" s="30" t="s">
        <v>50</v>
      </c>
      <c r="AD64" s="34">
        <v>0</v>
      </c>
      <c r="AE64" s="35">
        <v>0</v>
      </c>
      <c r="AF64" s="35" t="s">
        <v>50</v>
      </c>
      <c r="AG64" s="34">
        <v>0</v>
      </c>
      <c r="AH64" s="34">
        <v>0</v>
      </c>
      <c r="AI64" s="35" t="s">
        <v>50</v>
      </c>
      <c r="AJ64" s="34">
        <v>0</v>
      </c>
      <c r="AK64" s="34">
        <v>0</v>
      </c>
      <c r="AL64" s="31" t="s">
        <v>53</v>
      </c>
      <c r="AM64" s="35" t="s">
        <v>53</v>
      </c>
      <c r="AN64" s="31" t="s">
        <v>53</v>
      </c>
      <c r="AO64" s="35" t="s">
        <v>53</v>
      </c>
    </row>
    <row r="65" spans="1:41" s="36" customFormat="1" hidden="1" x14ac:dyDescent="0.25">
      <c r="A65" s="37" t="s">
        <v>207</v>
      </c>
      <c r="B65" s="31" t="s">
        <v>934</v>
      </c>
      <c r="C65" s="30" t="s">
        <v>47</v>
      </c>
      <c r="D65" s="30" t="s">
        <v>95</v>
      </c>
      <c r="E65" s="30" t="s">
        <v>96</v>
      </c>
      <c r="F65" s="30" t="s">
        <v>948</v>
      </c>
      <c r="G65" s="30" t="s">
        <v>57</v>
      </c>
      <c r="H65" s="32" t="s">
        <v>53</v>
      </c>
      <c r="I65" s="33" t="s">
        <v>950</v>
      </c>
      <c r="J65" s="34" t="s">
        <v>53</v>
      </c>
      <c r="K65" s="33" t="s">
        <v>951</v>
      </c>
      <c r="L65" s="33" t="s">
        <v>934</v>
      </c>
      <c r="M65" s="33">
        <v>991361.7</v>
      </c>
      <c r="N65" s="30" t="s">
        <v>61</v>
      </c>
      <c r="O65" s="35" t="s">
        <v>952</v>
      </c>
      <c r="P65" s="35" t="s">
        <v>953</v>
      </c>
      <c r="Q65" s="34">
        <f t="shared" si="0"/>
        <v>-406197</v>
      </c>
      <c r="R65" s="34">
        <v>-406197</v>
      </c>
      <c r="S65" s="34">
        <v>0</v>
      </c>
      <c r="T65" s="30" t="s">
        <v>50</v>
      </c>
      <c r="U65" s="34">
        <v>0</v>
      </c>
      <c r="V65" s="34">
        <v>0</v>
      </c>
      <c r="W65" s="30" t="s">
        <v>50</v>
      </c>
      <c r="X65" s="34">
        <f t="shared" si="2"/>
        <v>0</v>
      </c>
      <c r="Y65" s="34">
        <v>0</v>
      </c>
      <c r="Z65" s="30" t="s">
        <v>50</v>
      </c>
      <c r="AA65" s="34">
        <v>0</v>
      </c>
      <c r="AB65" s="34">
        <v>0</v>
      </c>
      <c r="AC65" s="30" t="s">
        <v>50</v>
      </c>
      <c r="AD65" s="34">
        <v>0</v>
      </c>
      <c r="AE65" s="35">
        <v>0</v>
      </c>
      <c r="AF65" s="35" t="s">
        <v>50</v>
      </c>
      <c r="AG65" s="34">
        <v>0</v>
      </c>
      <c r="AH65" s="34">
        <v>0</v>
      </c>
      <c r="AI65" s="35" t="s">
        <v>50</v>
      </c>
      <c r="AJ65" s="34">
        <v>0</v>
      </c>
      <c r="AK65" s="34">
        <v>0</v>
      </c>
      <c r="AL65" s="31" t="s">
        <v>53</v>
      </c>
      <c r="AM65" s="35" t="s">
        <v>53</v>
      </c>
      <c r="AN65" s="31" t="s">
        <v>53</v>
      </c>
      <c r="AO65" s="35" t="s">
        <v>53</v>
      </c>
    </row>
    <row r="66" spans="1:41" s="36" customFormat="1" hidden="1" x14ac:dyDescent="0.25">
      <c r="A66" s="30" t="s">
        <v>212</v>
      </c>
      <c r="B66" s="31" t="s">
        <v>934</v>
      </c>
      <c r="C66" s="30" t="s">
        <v>47</v>
      </c>
      <c r="D66" s="30" t="s">
        <v>105</v>
      </c>
      <c r="E66" s="30" t="s">
        <v>106</v>
      </c>
      <c r="F66" s="30" t="s">
        <v>954</v>
      </c>
      <c r="G66" s="30" t="s">
        <v>51</v>
      </c>
      <c r="H66" s="32" t="s">
        <v>955</v>
      </c>
      <c r="I66" s="33" t="s">
        <v>53</v>
      </c>
      <c r="J66" s="34" t="s">
        <v>53</v>
      </c>
      <c r="K66" s="33" t="s">
        <v>53</v>
      </c>
      <c r="L66" s="33" t="s">
        <v>53</v>
      </c>
      <c r="M66" s="33">
        <v>0</v>
      </c>
      <c r="N66" s="30" t="s">
        <v>53</v>
      </c>
      <c r="O66" s="35" t="s">
        <v>54</v>
      </c>
      <c r="P66" s="35" t="s">
        <v>53</v>
      </c>
      <c r="Q66" s="34">
        <f t="shared" si="0"/>
        <v>66183949.405483998</v>
      </c>
      <c r="R66" s="34">
        <v>52383340.479999997</v>
      </c>
      <c r="S66" s="34">
        <v>0</v>
      </c>
      <c r="T66" s="30" t="s">
        <v>50</v>
      </c>
      <c r="U66" s="34">
        <v>0</v>
      </c>
      <c r="V66" s="34">
        <v>11897076.659900002</v>
      </c>
      <c r="W66" s="30" t="s">
        <v>55</v>
      </c>
      <c r="X66" s="34">
        <f t="shared" si="2"/>
        <v>1903532.2655840004</v>
      </c>
      <c r="Y66" s="34">
        <v>0</v>
      </c>
      <c r="Z66" s="30" t="s">
        <v>50</v>
      </c>
      <c r="AA66" s="34">
        <v>0</v>
      </c>
      <c r="AB66" s="34">
        <v>0</v>
      </c>
      <c r="AC66" s="30" t="s">
        <v>50</v>
      </c>
      <c r="AD66" s="34">
        <v>0</v>
      </c>
      <c r="AE66" s="35">
        <v>0</v>
      </c>
      <c r="AF66" s="35" t="s">
        <v>50</v>
      </c>
      <c r="AG66" s="34">
        <v>0</v>
      </c>
      <c r="AH66" s="34">
        <v>0</v>
      </c>
      <c r="AI66" s="35" t="s">
        <v>50</v>
      </c>
      <c r="AJ66" s="34">
        <v>0</v>
      </c>
      <c r="AK66" s="34">
        <v>0</v>
      </c>
      <c r="AL66" s="31" t="s">
        <v>53</v>
      </c>
      <c r="AM66" s="35" t="s">
        <v>53</v>
      </c>
      <c r="AN66" s="31"/>
      <c r="AO66" s="35"/>
    </row>
    <row r="67" spans="1:41" s="36" customFormat="1" hidden="1" x14ac:dyDescent="0.25">
      <c r="A67" s="37" t="s">
        <v>217</v>
      </c>
      <c r="B67" s="31" t="s">
        <v>934</v>
      </c>
      <c r="C67" s="30" t="s">
        <v>47</v>
      </c>
      <c r="D67" s="30" t="s">
        <v>109</v>
      </c>
      <c r="E67" s="30" t="s">
        <v>110</v>
      </c>
      <c r="F67" s="30" t="s">
        <v>956</v>
      </c>
      <c r="G67" s="30" t="s">
        <v>51</v>
      </c>
      <c r="H67" s="32" t="s">
        <v>957</v>
      </c>
      <c r="I67" s="33" t="s">
        <v>53</v>
      </c>
      <c r="J67" s="34" t="s">
        <v>53</v>
      </c>
      <c r="K67" s="33" t="s">
        <v>53</v>
      </c>
      <c r="L67" s="33" t="s">
        <v>53</v>
      </c>
      <c r="M67" s="33">
        <v>0</v>
      </c>
      <c r="N67" s="30" t="s">
        <v>53</v>
      </c>
      <c r="O67" s="35" t="s">
        <v>54</v>
      </c>
      <c r="P67" s="35" t="s">
        <v>53</v>
      </c>
      <c r="Q67" s="34">
        <f t="shared" si="0"/>
        <v>4866129.0402000006</v>
      </c>
      <c r="R67" s="34">
        <v>4226399.2250000006</v>
      </c>
      <c r="S67" s="34">
        <v>0</v>
      </c>
      <c r="T67" s="30" t="s">
        <v>50</v>
      </c>
      <c r="U67" s="34">
        <v>0</v>
      </c>
      <c r="V67" s="34">
        <v>551491.22</v>
      </c>
      <c r="W67" s="30" t="s">
        <v>50</v>
      </c>
      <c r="X67" s="34">
        <f t="shared" si="2"/>
        <v>88238.595199999996</v>
      </c>
      <c r="Y67" s="34">
        <v>0</v>
      </c>
      <c r="Z67" s="30" t="s">
        <v>50</v>
      </c>
      <c r="AA67" s="34">
        <v>0</v>
      </c>
      <c r="AB67" s="34">
        <v>0</v>
      </c>
      <c r="AC67" s="30" t="s">
        <v>50</v>
      </c>
      <c r="AD67" s="34">
        <v>0</v>
      </c>
      <c r="AE67" s="35">
        <v>0</v>
      </c>
      <c r="AF67" s="35" t="s">
        <v>50</v>
      </c>
      <c r="AG67" s="34">
        <v>0</v>
      </c>
      <c r="AH67" s="34">
        <v>0</v>
      </c>
      <c r="AI67" s="35" t="s">
        <v>50</v>
      </c>
      <c r="AJ67" s="34">
        <v>0</v>
      </c>
      <c r="AK67" s="34">
        <v>0</v>
      </c>
      <c r="AL67" s="31" t="s">
        <v>53</v>
      </c>
      <c r="AM67" s="35" t="s">
        <v>53</v>
      </c>
      <c r="AN67" s="31"/>
      <c r="AO67" s="35"/>
    </row>
    <row r="68" spans="1:41" s="36" customFormat="1" hidden="1" x14ac:dyDescent="0.25">
      <c r="A68" s="30" t="s">
        <v>219</v>
      </c>
      <c r="B68" s="31" t="s">
        <v>934</v>
      </c>
      <c r="C68" s="30" t="s">
        <v>47</v>
      </c>
      <c r="D68" s="30" t="s">
        <v>109</v>
      </c>
      <c r="E68" s="30" t="s">
        <v>110</v>
      </c>
      <c r="F68" s="30" t="s">
        <v>956</v>
      </c>
      <c r="G68" s="30" t="s">
        <v>51</v>
      </c>
      <c r="H68" s="32" t="s">
        <v>958</v>
      </c>
      <c r="I68" s="33" t="s">
        <v>53</v>
      </c>
      <c r="J68" s="34" t="s">
        <v>53</v>
      </c>
      <c r="K68" s="33" t="s">
        <v>53</v>
      </c>
      <c r="L68" s="33" t="s">
        <v>53</v>
      </c>
      <c r="M68" s="33">
        <v>0</v>
      </c>
      <c r="N68" s="30" t="s">
        <v>53</v>
      </c>
      <c r="O68" s="35" t="s">
        <v>959</v>
      </c>
      <c r="P68" s="35" t="s">
        <v>960</v>
      </c>
      <c r="Q68" s="34">
        <f t="shared" si="0"/>
        <v>1639727.5233999998</v>
      </c>
      <c r="R68" s="34">
        <v>778673.57099999988</v>
      </c>
      <c r="S68" s="34">
        <v>742287.89</v>
      </c>
      <c r="T68" s="30" t="s">
        <v>55</v>
      </c>
      <c r="U68" s="34">
        <v>118766.0624</v>
      </c>
      <c r="V68" s="34">
        <v>0</v>
      </c>
      <c r="W68" s="30" t="s">
        <v>50</v>
      </c>
      <c r="X68" s="34">
        <f t="shared" si="2"/>
        <v>0</v>
      </c>
      <c r="Y68" s="34">
        <v>0</v>
      </c>
      <c r="Z68" s="30" t="s">
        <v>50</v>
      </c>
      <c r="AA68" s="34">
        <v>0</v>
      </c>
      <c r="AB68" s="34">
        <v>0</v>
      </c>
      <c r="AC68" s="30" t="s">
        <v>50</v>
      </c>
      <c r="AD68" s="34">
        <v>0</v>
      </c>
      <c r="AE68" s="35">
        <v>0</v>
      </c>
      <c r="AF68" s="35" t="s">
        <v>50</v>
      </c>
      <c r="AG68" s="34">
        <v>0</v>
      </c>
      <c r="AH68" s="34">
        <v>0</v>
      </c>
      <c r="AI68" s="35" t="s">
        <v>50</v>
      </c>
      <c r="AJ68" s="34">
        <v>0</v>
      </c>
      <c r="AK68" s="34">
        <v>0</v>
      </c>
      <c r="AL68" s="31" t="s">
        <v>53</v>
      </c>
      <c r="AM68" s="35" t="s">
        <v>53</v>
      </c>
      <c r="AN68" s="31"/>
      <c r="AO68" s="35"/>
    </row>
    <row r="69" spans="1:41" s="36" customFormat="1" hidden="1" x14ac:dyDescent="0.25">
      <c r="A69" s="37" t="s">
        <v>223</v>
      </c>
      <c r="B69" s="31" t="s">
        <v>934</v>
      </c>
      <c r="C69" s="30" t="s">
        <v>47</v>
      </c>
      <c r="D69" s="30" t="s">
        <v>109</v>
      </c>
      <c r="E69" s="30" t="s">
        <v>110</v>
      </c>
      <c r="F69" s="30" t="s">
        <v>956</v>
      </c>
      <c r="G69" s="30" t="s">
        <v>51</v>
      </c>
      <c r="H69" s="32" t="s">
        <v>961</v>
      </c>
      <c r="I69" s="33" t="s">
        <v>53</v>
      </c>
      <c r="J69" s="34" t="s">
        <v>53</v>
      </c>
      <c r="K69" s="33" t="s">
        <v>53</v>
      </c>
      <c r="L69" s="33" t="s">
        <v>53</v>
      </c>
      <c r="M69" s="33">
        <v>0</v>
      </c>
      <c r="N69" s="30" t="s">
        <v>53</v>
      </c>
      <c r="O69" s="35" t="s">
        <v>54</v>
      </c>
      <c r="P69" s="35" t="s">
        <v>53</v>
      </c>
      <c r="Q69" s="34">
        <f t="shared" si="0"/>
        <v>66974713.108338013</v>
      </c>
      <c r="R69" s="34">
        <v>48916175.850000001</v>
      </c>
      <c r="S69" s="34">
        <v>0</v>
      </c>
      <c r="T69" s="30" t="s">
        <v>50</v>
      </c>
      <c r="U69" s="34">
        <v>0</v>
      </c>
      <c r="V69" s="34">
        <v>15567704.533050006</v>
      </c>
      <c r="W69" s="30" t="s">
        <v>50</v>
      </c>
      <c r="X69" s="34">
        <f t="shared" si="2"/>
        <v>2490832.7252880009</v>
      </c>
      <c r="Y69" s="34">
        <v>0</v>
      </c>
      <c r="Z69" s="30" t="s">
        <v>50</v>
      </c>
      <c r="AA69" s="34">
        <v>0</v>
      </c>
      <c r="AB69" s="34">
        <v>0</v>
      </c>
      <c r="AC69" s="30" t="s">
        <v>50</v>
      </c>
      <c r="AD69" s="34">
        <v>0</v>
      </c>
      <c r="AE69" s="35">
        <v>0</v>
      </c>
      <c r="AF69" s="35" t="s">
        <v>50</v>
      </c>
      <c r="AG69" s="34">
        <v>0</v>
      </c>
      <c r="AH69" s="34">
        <v>0</v>
      </c>
      <c r="AI69" s="35" t="s">
        <v>50</v>
      </c>
      <c r="AJ69" s="34">
        <v>0</v>
      </c>
      <c r="AK69" s="34">
        <v>0</v>
      </c>
      <c r="AL69" s="31" t="s">
        <v>53</v>
      </c>
      <c r="AM69" s="35" t="s">
        <v>53</v>
      </c>
      <c r="AN69" s="31" t="s">
        <v>53</v>
      </c>
      <c r="AO69" s="35" t="s">
        <v>53</v>
      </c>
    </row>
    <row r="70" spans="1:41" s="36" customFormat="1" hidden="1" x14ac:dyDescent="0.25">
      <c r="A70" s="30" t="s">
        <v>225</v>
      </c>
      <c r="B70" s="31" t="s">
        <v>934</v>
      </c>
      <c r="C70" s="30" t="s">
        <v>47</v>
      </c>
      <c r="D70" s="30" t="s">
        <v>117</v>
      </c>
      <c r="E70" s="30" t="s">
        <v>118</v>
      </c>
      <c r="F70" s="30" t="s">
        <v>962</v>
      </c>
      <c r="G70" s="30" t="s">
        <v>51</v>
      </c>
      <c r="H70" s="32" t="s">
        <v>963</v>
      </c>
      <c r="I70" s="33" t="s">
        <v>53</v>
      </c>
      <c r="J70" s="34" t="s">
        <v>53</v>
      </c>
      <c r="K70" s="33" t="s">
        <v>53</v>
      </c>
      <c r="L70" s="33" t="s">
        <v>53</v>
      </c>
      <c r="M70" s="33">
        <v>0</v>
      </c>
      <c r="N70" s="30" t="s">
        <v>53</v>
      </c>
      <c r="O70" s="35" t="s">
        <v>54</v>
      </c>
      <c r="P70" s="35" t="s">
        <v>53</v>
      </c>
      <c r="Q70" s="34">
        <f t="shared" si="0"/>
        <v>64644037.847491995</v>
      </c>
      <c r="R70" s="34">
        <v>46147597.409999996</v>
      </c>
      <c r="S70" s="34">
        <v>0</v>
      </c>
      <c r="T70" s="30" t="s">
        <v>50</v>
      </c>
      <c r="U70" s="34">
        <v>0</v>
      </c>
      <c r="V70" s="34">
        <v>15945207.273699997</v>
      </c>
      <c r="W70" s="30" t="s">
        <v>50</v>
      </c>
      <c r="X70" s="34">
        <f t="shared" si="2"/>
        <v>2551233.1637919997</v>
      </c>
      <c r="Y70" s="34">
        <v>0</v>
      </c>
      <c r="Z70" s="30" t="s">
        <v>50</v>
      </c>
      <c r="AA70" s="34">
        <v>0</v>
      </c>
      <c r="AB70" s="34">
        <v>0</v>
      </c>
      <c r="AC70" s="30" t="s">
        <v>50</v>
      </c>
      <c r="AD70" s="34">
        <v>0</v>
      </c>
      <c r="AE70" s="35">
        <v>0</v>
      </c>
      <c r="AF70" s="35" t="s">
        <v>50</v>
      </c>
      <c r="AG70" s="34">
        <v>0</v>
      </c>
      <c r="AH70" s="34">
        <v>0</v>
      </c>
      <c r="AI70" s="35" t="s">
        <v>50</v>
      </c>
      <c r="AJ70" s="34">
        <v>0</v>
      </c>
      <c r="AK70" s="34">
        <v>0</v>
      </c>
      <c r="AL70" s="31" t="s">
        <v>53</v>
      </c>
      <c r="AM70" s="35" t="s">
        <v>53</v>
      </c>
      <c r="AN70" s="31" t="s">
        <v>53</v>
      </c>
      <c r="AO70" s="35" t="s">
        <v>53</v>
      </c>
    </row>
    <row r="71" spans="1:41" s="36" customFormat="1" hidden="1" x14ac:dyDescent="0.25">
      <c r="A71" s="37" t="s">
        <v>227</v>
      </c>
      <c r="B71" s="31" t="s">
        <v>934</v>
      </c>
      <c r="C71" s="30" t="s">
        <v>47</v>
      </c>
      <c r="D71" s="30" t="s">
        <v>117</v>
      </c>
      <c r="E71" s="30" t="s">
        <v>118</v>
      </c>
      <c r="F71" s="30" t="s">
        <v>962</v>
      </c>
      <c r="G71" s="30" t="s">
        <v>57</v>
      </c>
      <c r="H71" s="32" t="s">
        <v>53</v>
      </c>
      <c r="I71" s="33" t="s">
        <v>964</v>
      </c>
      <c r="J71" s="34" t="s">
        <v>53</v>
      </c>
      <c r="K71" s="33" t="s">
        <v>965</v>
      </c>
      <c r="L71" s="33" t="s">
        <v>934</v>
      </c>
      <c r="M71" s="33">
        <v>329173.3</v>
      </c>
      <c r="N71" s="30" t="s">
        <v>61</v>
      </c>
      <c r="O71" s="35" t="s">
        <v>966</v>
      </c>
      <c r="P71" s="35" t="s">
        <v>967</v>
      </c>
      <c r="Q71" s="34">
        <f t="shared" si="0"/>
        <v>-74684.61</v>
      </c>
      <c r="R71" s="34">
        <v>-74684.61</v>
      </c>
      <c r="S71" s="34">
        <v>0</v>
      </c>
      <c r="T71" s="30" t="s">
        <v>50</v>
      </c>
      <c r="U71" s="34">
        <v>0</v>
      </c>
      <c r="V71" s="34">
        <v>0</v>
      </c>
      <c r="W71" s="30" t="s">
        <v>50</v>
      </c>
      <c r="X71" s="34">
        <f t="shared" si="2"/>
        <v>0</v>
      </c>
      <c r="Y71" s="34">
        <v>0</v>
      </c>
      <c r="Z71" s="30" t="s">
        <v>50</v>
      </c>
      <c r="AA71" s="34">
        <v>0</v>
      </c>
      <c r="AB71" s="34">
        <v>0</v>
      </c>
      <c r="AC71" s="30" t="s">
        <v>50</v>
      </c>
      <c r="AD71" s="34">
        <v>0</v>
      </c>
      <c r="AE71" s="35">
        <v>0</v>
      </c>
      <c r="AF71" s="35" t="s">
        <v>50</v>
      </c>
      <c r="AG71" s="34">
        <v>0</v>
      </c>
      <c r="AH71" s="34">
        <v>0</v>
      </c>
      <c r="AI71" s="35" t="s">
        <v>50</v>
      </c>
      <c r="AJ71" s="34">
        <v>0</v>
      </c>
      <c r="AK71" s="34">
        <v>0</v>
      </c>
      <c r="AL71" s="31" t="s">
        <v>53</v>
      </c>
      <c r="AM71" s="35" t="s">
        <v>53</v>
      </c>
      <c r="AN71" s="31" t="s">
        <v>53</v>
      </c>
      <c r="AO71" s="35" t="s">
        <v>53</v>
      </c>
    </row>
    <row r="72" spans="1:41" s="36" customFormat="1" hidden="1" x14ac:dyDescent="0.25">
      <c r="A72" s="30" t="s">
        <v>229</v>
      </c>
      <c r="B72" s="31" t="s">
        <v>934</v>
      </c>
      <c r="C72" s="30" t="s">
        <v>47</v>
      </c>
      <c r="D72" s="30" t="s">
        <v>403</v>
      </c>
      <c r="E72" s="30" t="s">
        <v>404</v>
      </c>
      <c r="F72" s="30" t="s">
        <v>742</v>
      </c>
      <c r="G72" s="30" t="s">
        <v>51</v>
      </c>
      <c r="H72" s="32" t="s">
        <v>968</v>
      </c>
      <c r="I72" s="33" t="s">
        <v>53</v>
      </c>
      <c r="J72" s="34" t="s">
        <v>53</v>
      </c>
      <c r="K72" s="33" t="s">
        <v>53</v>
      </c>
      <c r="L72" s="33" t="s">
        <v>53</v>
      </c>
      <c r="M72" s="33">
        <v>0</v>
      </c>
      <c r="N72" s="30" t="s">
        <v>53</v>
      </c>
      <c r="O72" s="35" t="s">
        <v>54</v>
      </c>
      <c r="P72" s="35" t="s">
        <v>53</v>
      </c>
      <c r="Q72" s="34">
        <f t="shared" ref="Q72:Q114" si="3">R72+S72+V72+U72+X72+Y72+AB72+AA72+AD72</f>
        <v>15043015.711177999</v>
      </c>
      <c r="R72" s="34">
        <v>10087991.399999999</v>
      </c>
      <c r="S72" s="34">
        <v>0</v>
      </c>
      <c r="T72" s="30" t="s">
        <v>50</v>
      </c>
      <c r="U72" s="34">
        <v>0</v>
      </c>
      <c r="V72" s="34">
        <v>4271572.6820499999</v>
      </c>
      <c r="W72" s="30" t="s">
        <v>55</v>
      </c>
      <c r="X72" s="34">
        <f t="shared" si="2"/>
        <v>683451.629128</v>
      </c>
      <c r="Y72" s="34">
        <v>0</v>
      </c>
      <c r="Z72" s="30" t="s">
        <v>50</v>
      </c>
      <c r="AA72" s="34">
        <v>0</v>
      </c>
      <c r="AB72" s="34">
        <v>0</v>
      </c>
      <c r="AC72" s="30" t="s">
        <v>50</v>
      </c>
      <c r="AD72" s="34">
        <v>0</v>
      </c>
      <c r="AE72" s="35">
        <v>0</v>
      </c>
      <c r="AF72" s="35" t="s">
        <v>50</v>
      </c>
      <c r="AG72" s="34">
        <v>0</v>
      </c>
      <c r="AH72" s="34">
        <v>0</v>
      </c>
      <c r="AI72" s="35" t="s">
        <v>50</v>
      </c>
      <c r="AJ72" s="34">
        <v>0</v>
      </c>
      <c r="AK72" s="34">
        <v>0</v>
      </c>
      <c r="AL72" s="31" t="s">
        <v>53</v>
      </c>
      <c r="AM72" s="35" t="s">
        <v>53</v>
      </c>
      <c r="AN72" s="31" t="s">
        <v>53</v>
      </c>
      <c r="AO72" s="35" t="s">
        <v>53</v>
      </c>
    </row>
    <row r="73" spans="1:41" s="36" customFormat="1" hidden="1" x14ac:dyDescent="0.25">
      <c r="A73" s="37" t="s">
        <v>231</v>
      </c>
      <c r="B73" s="31" t="s">
        <v>934</v>
      </c>
      <c r="C73" s="30" t="s">
        <v>47</v>
      </c>
      <c r="D73" s="30" t="s">
        <v>403</v>
      </c>
      <c r="E73" s="30" t="s">
        <v>404</v>
      </c>
      <c r="F73" s="30" t="s">
        <v>742</v>
      </c>
      <c r="G73" s="30" t="s">
        <v>51</v>
      </c>
      <c r="H73" s="32" t="s">
        <v>969</v>
      </c>
      <c r="I73" s="33" t="s">
        <v>53</v>
      </c>
      <c r="J73" s="34" t="s">
        <v>53</v>
      </c>
      <c r="K73" s="33" t="s">
        <v>53</v>
      </c>
      <c r="L73" s="33" t="s">
        <v>53</v>
      </c>
      <c r="M73" s="33">
        <v>0</v>
      </c>
      <c r="N73" s="30" t="s">
        <v>53</v>
      </c>
      <c r="O73" s="35" t="s">
        <v>970</v>
      </c>
      <c r="P73" s="35" t="s">
        <v>971</v>
      </c>
      <c r="Q73" s="34">
        <f t="shared" si="3"/>
        <v>4151534.9608</v>
      </c>
      <c r="R73" s="34">
        <v>726000</v>
      </c>
      <c r="S73" s="34">
        <v>2953047.38</v>
      </c>
      <c r="T73" s="30" t="s">
        <v>55</v>
      </c>
      <c r="U73" s="34">
        <v>472487.5808</v>
      </c>
      <c r="V73" s="34">
        <v>0</v>
      </c>
      <c r="W73" s="30" t="s">
        <v>50</v>
      </c>
      <c r="X73" s="34">
        <f t="shared" si="2"/>
        <v>0</v>
      </c>
      <c r="Y73" s="34">
        <v>0</v>
      </c>
      <c r="Z73" s="30" t="s">
        <v>50</v>
      </c>
      <c r="AA73" s="34">
        <v>0</v>
      </c>
      <c r="AB73" s="34">
        <v>0</v>
      </c>
      <c r="AC73" s="30" t="s">
        <v>50</v>
      </c>
      <c r="AD73" s="34">
        <v>0</v>
      </c>
      <c r="AE73" s="35">
        <v>0</v>
      </c>
      <c r="AF73" s="35" t="s">
        <v>50</v>
      </c>
      <c r="AG73" s="34">
        <v>0</v>
      </c>
      <c r="AH73" s="34">
        <v>0</v>
      </c>
      <c r="AI73" s="35" t="s">
        <v>50</v>
      </c>
      <c r="AJ73" s="34">
        <v>0</v>
      </c>
      <c r="AK73" s="34">
        <v>0</v>
      </c>
      <c r="AL73" s="31" t="s">
        <v>53</v>
      </c>
      <c r="AM73" s="35" t="s">
        <v>53</v>
      </c>
      <c r="AN73" s="31" t="s">
        <v>53</v>
      </c>
      <c r="AO73" s="35" t="s">
        <v>53</v>
      </c>
    </row>
    <row r="74" spans="1:41" s="36" customFormat="1" hidden="1" x14ac:dyDescent="0.25">
      <c r="A74" s="30" t="s">
        <v>233</v>
      </c>
      <c r="B74" s="31" t="s">
        <v>934</v>
      </c>
      <c r="C74" s="30" t="s">
        <v>47</v>
      </c>
      <c r="D74" s="30" t="s">
        <v>403</v>
      </c>
      <c r="E74" s="30" t="s">
        <v>404</v>
      </c>
      <c r="F74" s="30" t="s">
        <v>742</v>
      </c>
      <c r="G74" s="30" t="s">
        <v>51</v>
      </c>
      <c r="H74" s="32" t="s">
        <v>972</v>
      </c>
      <c r="I74" s="33" t="s">
        <v>53</v>
      </c>
      <c r="J74" s="34" t="s">
        <v>53</v>
      </c>
      <c r="K74" s="33" t="s">
        <v>53</v>
      </c>
      <c r="L74" s="33" t="s">
        <v>53</v>
      </c>
      <c r="M74" s="33">
        <v>0</v>
      </c>
      <c r="N74" s="30" t="s">
        <v>53</v>
      </c>
      <c r="O74" s="35" t="s">
        <v>54</v>
      </c>
      <c r="P74" s="35" t="s">
        <v>53</v>
      </c>
      <c r="Q74" s="34">
        <f t="shared" si="3"/>
        <v>48097246.497358002</v>
      </c>
      <c r="R74" s="34">
        <v>34199794.469999999</v>
      </c>
      <c r="S74" s="34">
        <v>0</v>
      </c>
      <c r="T74" s="30" t="s">
        <v>50</v>
      </c>
      <c r="U74" s="34">
        <v>0</v>
      </c>
      <c r="V74" s="34">
        <v>11980562.09255</v>
      </c>
      <c r="W74" s="30" t="s">
        <v>55</v>
      </c>
      <c r="X74" s="34">
        <f t="shared" si="2"/>
        <v>1916889.934808</v>
      </c>
      <c r="Y74" s="34">
        <v>0</v>
      </c>
      <c r="Z74" s="30" t="s">
        <v>50</v>
      </c>
      <c r="AA74" s="34">
        <v>0</v>
      </c>
      <c r="AB74" s="34">
        <v>0</v>
      </c>
      <c r="AC74" s="30" t="s">
        <v>50</v>
      </c>
      <c r="AD74" s="34">
        <v>0</v>
      </c>
      <c r="AE74" s="35">
        <v>0</v>
      </c>
      <c r="AF74" s="35" t="s">
        <v>50</v>
      </c>
      <c r="AG74" s="34">
        <v>0</v>
      </c>
      <c r="AH74" s="34">
        <v>0</v>
      </c>
      <c r="AI74" s="35" t="s">
        <v>50</v>
      </c>
      <c r="AJ74" s="34">
        <v>0</v>
      </c>
      <c r="AK74" s="34">
        <v>0</v>
      </c>
      <c r="AL74" s="31" t="s">
        <v>53</v>
      </c>
      <c r="AM74" s="35" t="s">
        <v>53</v>
      </c>
      <c r="AN74" s="31" t="s">
        <v>53</v>
      </c>
      <c r="AO74" s="35" t="s">
        <v>53</v>
      </c>
    </row>
    <row r="75" spans="1:41" s="36" customFormat="1" hidden="1" x14ac:dyDescent="0.25">
      <c r="A75" s="37" t="s">
        <v>237</v>
      </c>
      <c r="B75" s="31" t="s">
        <v>934</v>
      </c>
      <c r="C75" s="30" t="s">
        <v>47</v>
      </c>
      <c r="D75" s="30" t="s">
        <v>403</v>
      </c>
      <c r="E75" s="30" t="s">
        <v>404</v>
      </c>
      <c r="F75" s="30" t="s">
        <v>742</v>
      </c>
      <c r="G75" s="30" t="s">
        <v>57</v>
      </c>
      <c r="H75" s="32" t="s">
        <v>53</v>
      </c>
      <c r="I75" s="33" t="s">
        <v>973</v>
      </c>
      <c r="J75" s="34" t="s">
        <v>53</v>
      </c>
      <c r="K75" s="33" t="s">
        <v>974</v>
      </c>
      <c r="L75" s="33" t="s">
        <v>807</v>
      </c>
      <c r="M75" s="33">
        <v>539325.71</v>
      </c>
      <c r="N75" s="30" t="s">
        <v>61</v>
      </c>
      <c r="O75" s="35" t="s">
        <v>975</v>
      </c>
      <c r="P75" s="35" t="s">
        <v>976</v>
      </c>
      <c r="Q75" s="34">
        <f t="shared" si="3"/>
        <v>-72050</v>
      </c>
      <c r="R75" s="34">
        <v>-72050</v>
      </c>
      <c r="S75" s="34">
        <v>0</v>
      </c>
      <c r="T75" s="30" t="s">
        <v>50</v>
      </c>
      <c r="U75" s="34">
        <v>0</v>
      </c>
      <c r="V75" s="34">
        <v>0</v>
      </c>
      <c r="W75" s="30" t="s">
        <v>50</v>
      </c>
      <c r="X75" s="34">
        <f t="shared" si="2"/>
        <v>0</v>
      </c>
      <c r="Y75" s="34">
        <v>0</v>
      </c>
      <c r="Z75" s="30" t="s">
        <v>50</v>
      </c>
      <c r="AA75" s="34">
        <v>0</v>
      </c>
      <c r="AB75" s="34">
        <v>0</v>
      </c>
      <c r="AC75" s="30" t="s">
        <v>50</v>
      </c>
      <c r="AD75" s="34">
        <v>0</v>
      </c>
      <c r="AE75" s="35">
        <v>0</v>
      </c>
      <c r="AF75" s="35" t="s">
        <v>50</v>
      </c>
      <c r="AG75" s="34">
        <v>0</v>
      </c>
      <c r="AH75" s="34">
        <v>0</v>
      </c>
      <c r="AI75" s="35" t="s">
        <v>50</v>
      </c>
      <c r="AJ75" s="34">
        <v>0</v>
      </c>
      <c r="AK75" s="34">
        <v>0</v>
      </c>
      <c r="AL75" s="31" t="s">
        <v>53</v>
      </c>
      <c r="AM75" s="35" t="s">
        <v>53</v>
      </c>
      <c r="AN75" s="31" t="s">
        <v>53</v>
      </c>
      <c r="AO75" s="35" t="s">
        <v>53</v>
      </c>
    </row>
    <row r="76" spans="1:41" s="36" customFormat="1" hidden="1" x14ac:dyDescent="0.25">
      <c r="A76" s="30" t="s">
        <v>243</v>
      </c>
      <c r="B76" s="31" t="s">
        <v>934</v>
      </c>
      <c r="C76" s="30" t="s">
        <v>47</v>
      </c>
      <c r="D76" s="30" t="s">
        <v>505</v>
      </c>
      <c r="E76" s="30" t="s">
        <v>506</v>
      </c>
      <c r="F76" s="30" t="s">
        <v>977</v>
      </c>
      <c r="G76" s="30" t="s">
        <v>51</v>
      </c>
      <c r="H76" s="32" t="s">
        <v>978</v>
      </c>
      <c r="I76" s="33" t="s">
        <v>53</v>
      </c>
      <c r="J76" s="34" t="s">
        <v>53</v>
      </c>
      <c r="K76" s="33" t="s">
        <v>53</v>
      </c>
      <c r="L76" s="33" t="s">
        <v>53</v>
      </c>
      <c r="M76" s="33">
        <v>0</v>
      </c>
      <c r="N76" s="30" t="s">
        <v>53</v>
      </c>
      <c r="O76" s="35" t="s">
        <v>54</v>
      </c>
      <c r="P76" s="35" t="s">
        <v>53</v>
      </c>
      <c r="Q76" s="34">
        <f t="shared" si="3"/>
        <v>44899935.664000005</v>
      </c>
      <c r="R76" s="34">
        <v>31357022.489999998</v>
      </c>
      <c r="S76" s="34">
        <v>0</v>
      </c>
      <c r="T76" s="30" t="s">
        <v>50</v>
      </c>
      <c r="U76" s="34">
        <v>0</v>
      </c>
      <c r="V76" s="34">
        <v>11674925.15</v>
      </c>
      <c r="W76" s="30" t="s">
        <v>50</v>
      </c>
      <c r="X76" s="34">
        <f t="shared" si="2"/>
        <v>1867988.0240000002</v>
      </c>
      <c r="Y76" s="34">
        <v>0</v>
      </c>
      <c r="Z76" s="30" t="s">
        <v>50</v>
      </c>
      <c r="AA76" s="34">
        <v>0</v>
      </c>
      <c r="AB76" s="34">
        <v>0</v>
      </c>
      <c r="AC76" s="30" t="s">
        <v>50</v>
      </c>
      <c r="AD76" s="34">
        <v>0</v>
      </c>
      <c r="AE76" s="35">
        <v>0</v>
      </c>
      <c r="AF76" s="35" t="s">
        <v>50</v>
      </c>
      <c r="AG76" s="34">
        <v>0</v>
      </c>
      <c r="AH76" s="34">
        <v>0</v>
      </c>
      <c r="AI76" s="35" t="s">
        <v>50</v>
      </c>
      <c r="AJ76" s="34">
        <v>0</v>
      </c>
      <c r="AK76" s="34">
        <v>0</v>
      </c>
      <c r="AL76" s="31" t="s">
        <v>53</v>
      </c>
      <c r="AM76" s="35" t="s">
        <v>53</v>
      </c>
      <c r="AN76" s="31" t="s">
        <v>53</v>
      </c>
      <c r="AO76" s="35" t="s">
        <v>53</v>
      </c>
    </row>
    <row r="77" spans="1:41" s="36" customFormat="1" hidden="1" x14ac:dyDescent="0.25">
      <c r="A77" s="37" t="s">
        <v>245</v>
      </c>
      <c r="B77" s="31" t="s">
        <v>934</v>
      </c>
      <c r="C77" s="30" t="s">
        <v>47</v>
      </c>
      <c r="D77" s="30" t="s">
        <v>704</v>
      </c>
      <c r="E77" s="30" t="s">
        <v>130</v>
      </c>
      <c r="F77" s="30" t="s">
        <v>979</v>
      </c>
      <c r="G77" s="30" t="s">
        <v>51</v>
      </c>
      <c r="H77" s="32" t="s">
        <v>980</v>
      </c>
      <c r="I77" s="33" t="s">
        <v>53</v>
      </c>
      <c r="J77" s="34" t="s">
        <v>53</v>
      </c>
      <c r="K77" s="33" t="s">
        <v>53</v>
      </c>
      <c r="L77" s="33" t="s">
        <v>53</v>
      </c>
      <c r="M77" s="33">
        <v>0</v>
      </c>
      <c r="N77" s="30" t="s">
        <v>53</v>
      </c>
      <c r="O77" s="35" t="s">
        <v>54</v>
      </c>
      <c r="P77" s="35" t="s">
        <v>53</v>
      </c>
      <c r="Q77" s="34">
        <f t="shared" si="3"/>
        <v>27684224.4978</v>
      </c>
      <c r="R77" s="34">
        <v>24568685.269000001</v>
      </c>
      <c r="S77" s="34">
        <v>0</v>
      </c>
      <c r="T77" s="30" t="s">
        <v>50</v>
      </c>
      <c r="U77" s="34">
        <v>0</v>
      </c>
      <c r="V77" s="34">
        <v>2685809.6799999992</v>
      </c>
      <c r="W77" s="30" t="s">
        <v>50</v>
      </c>
      <c r="X77" s="34">
        <f t="shared" si="2"/>
        <v>429729.54879999987</v>
      </c>
      <c r="Y77" s="34">
        <v>0</v>
      </c>
      <c r="Z77" s="30" t="s">
        <v>50</v>
      </c>
      <c r="AA77" s="34">
        <v>0</v>
      </c>
      <c r="AB77" s="34">
        <v>0</v>
      </c>
      <c r="AC77" s="30" t="s">
        <v>50</v>
      </c>
      <c r="AD77" s="34">
        <v>0</v>
      </c>
      <c r="AE77" s="35">
        <v>0</v>
      </c>
      <c r="AF77" s="35" t="s">
        <v>50</v>
      </c>
      <c r="AG77" s="34">
        <v>0</v>
      </c>
      <c r="AH77" s="34">
        <v>0</v>
      </c>
      <c r="AI77" s="35" t="s">
        <v>50</v>
      </c>
      <c r="AJ77" s="34">
        <v>0</v>
      </c>
      <c r="AK77" s="34">
        <v>0</v>
      </c>
      <c r="AL77" s="31" t="s">
        <v>53</v>
      </c>
      <c r="AM77" s="35" t="s">
        <v>53</v>
      </c>
      <c r="AN77" s="31" t="s">
        <v>53</v>
      </c>
      <c r="AO77" s="35" t="s">
        <v>53</v>
      </c>
    </row>
    <row r="78" spans="1:41" s="36" customFormat="1" hidden="1" x14ac:dyDescent="0.25">
      <c r="A78" s="30" t="s">
        <v>981</v>
      </c>
      <c r="B78" s="31" t="s">
        <v>934</v>
      </c>
      <c r="C78" s="30" t="s">
        <v>47</v>
      </c>
      <c r="D78" s="30" t="s">
        <v>704</v>
      </c>
      <c r="E78" s="30" t="s">
        <v>130</v>
      </c>
      <c r="F78" s="30" t="s">
        <v>979</v>
      </c>
      <c r="G78" s="30" t="s">
        <v>51</v>
      </c>
      <c r="H78" s="32" t="s">
        <v>982</v>
      </c>
      <c r="I78" s="33" t="s">
        <v>53</v>
      </c>
      <c r="J78" s="34" t="s">
        <v>53</v>
      </c>
      <c r="K78" s="33" t="s">
        <v>53</v>
      </c>
      <c r="L78" s="33" t="s">
        <v>53</v>
      </c>
      <c r="M78" s="33">
        <v>0</v>
      </c>
      <c r="N78" s="30" t="s">
        <v>53</v>
      </c>
      <c r="O78" s="35" t="s">
        <v>983</v>
      </c>
      <c r="P78" s="35" t="s">
        <v>984</v>
      </c>
      <c r="Q78" s="34">
        <f t="shared" si="3"/>
        <v>47900</v>
      </c>
      <c r="R78" s="34">
        <v>47900</v>
      </c>
      <c r="S78" s="34">
        <v>0</v>
      </c>
      <c r="T78" s="30" t="s">
        <v>50</v>
      </c>
      <c r="U78" s="34">
        <v>0</v>
      </c>
      <c r="V78" s="34">
        <v>0</v>
      </c>
      <c r="W78" s="30" t="s">
        <v>50</v>
      </c>
      <c r="X78" s="34">
        <f t="shared" si="2"/>
        <v>0</v>
      </c>
      <c r="Y78" s="34">
        <v>0</v>
      </c>
      <c r="Z78" s="30" t="s">
        <v>50</v>
      </c>
      <c r="AA78" s="34">
        <v>0</v>
      </c>
      <c r="AB78" s="34">
        <v>0</v>
      </c>
      <c r="AC78" s="30" t="s">
        <v>50</v>
      </c>
      <c r="AD78" s="34">
        <v>0</v>
      </c>
      <c r="AE78" s="35">
        <v>0</v>
      </c>
      <c r="AF78" s="35" t="s">
        <v>50</v>
      </c>
      <c r="AG78" s="34">
        <v>0</v>
      </c>
      <c r="AH78" s="34">
        <v>0</v>
      </c>
      <c r="AI78" s="35" t="s">
        <v>50</v>
      </c>
      <c r="AJ78" s="34">
        <v>0</v>
      </c>
      <c r="AK78" s="34">
        <v>0</v>
      </c>
      <c r="AL78" s="31" t="s">
        <v>53</v>
      </c>
      <c r="AM78" s="35" t="s">
        <v>53</v>
      </c>
      <c r="AN78" s="31" t="s">
        <v>53</v>
      </c>
      <c r="AO78" s="35" t="s">
        <v>53</v>
      </c>
    </row>
    <row r="79" spans="1:41" s="36" customFormat="1" hidden="1" x14ac:dyDescent="0.25">
      <c r="A79" s="37" t="s">
        <v>985</v>
      </c>
      <c r="B79" s="31" t="s">
        <v>934</v>
      </c>
      <c r="C79" s="30" t="s">
        <v>47</v>
      </c>
      <c r="D79" s="30" t="s">
        <v>704</v>
      </c>
      <c r="E79" s="30" t="s">
        <v>130</v>
      </c>
      <c r="F79" s="30" t="s">
        <v>979</v>
      </c>
      <c r="G79" s="30" t="s">
        <v>51</v>
      </c>
      <c r="H79" s="32" t="s">
        <v>986</v>
      </c>
      <c r="I79" s="33" t="s">
        <v>53</v>
      </c>
      <c r="J79" s="34" t="s">
        <v>53</v>
      </c>
      <c r="K79" s="33" t="s">
        <v>53</v>
      </c>
      <c r="L79" s="33" t="s">
        <v>53</v>
      </c>
      <c r="M79" s="33">
        <v>0</v>
      </c>
      <c r="N79" s="30" t="s">
        <v>53</v>
      </c>
      <c r="O79" s="35" t="s">
        <v>54</v>
      </c>
      <c r="P79" s="35" t="s">
        <v>53</v>
      </c>
      <c r="Q79" s="34">
        <f t="shared" si="3"/>
        <v>13362691.849799998</v>
      </c>
      <c r="R79" s="34">
        <v>12368339.234999999</v>
      </c>
      <c r="S79" s="34">
        <v>0</v>
      </c>
      <c r="T79" s="30" t="s">
        <v>50</v>
      </c>
      <c r="U79" s="34">
        <v>0</v>
      </c>
      <c r="V79" s="34">
        <v>857200.53</v>
      </c>
      <c r="W79" s="30" t="s">
        <v>50</v>
      </c>
      <c r="X79" s="34">
        <f t="shared" si="2"/>
        <v>137152.08480000001</v>
      </c>
      <c r="Y79" s="34">
        <v>0</v>
      </c>
      <c r="Z79" s="30" t="s">
        <v>50</v>
      </c>
      <c r="AA79" s="34">
        <v>0</v>
      </c>
      <c r="AB79" s="34">
        <v>0</v>
      </c>
      <c r="AC79" s="30" t="s">
        <v>50</v>
      </c>
      <c r="AD79" s="34">
        <v>0</v>
      </c>
      <c r="AE79" s="35">
        <v>0</v>
      </c>
      <c r="AF79" s="35" t="s">
        <v>50</v>
      </c>
      <c r="AG79" s="34">
        <v>0</v>
      </c>
      <c r="AH79" s="34">
        <v>0</v>
      </c>
      <c r="AI79" s="35" t="s">
        <v>50</v>
      </c>
      <c r="AJ79" s="34">
        <v>0</v>
      </c>
      <c r="AK79" s="34">
        <v>0</v>
      </c>
      <c r="AL79" s="31" t="s">
        <v>53</v>
      </c>
      <c r="AM79" s="35" t="s">
        <v>53</v>
      </c>
      <c r="AN79" s="31" t="s">
        <v>53</v>
      </c>
      <c r="AO79" s="35" t="s">
        <v>53</v>
      </c>
    </row>
    <row r="80" spans="1:41" s="36" customFormat="1" hidden="1" x14ac:dyDescent="0.25">
      <c r="A80" s="30" t="s">
        <v>987</v>
      </c>
      <c r="B80" s="31" t="s">
        <v>934</v>
      </c>
      <c r="C80" s="30" t="s">
        <v>47</v>
      </c>
      <c r="D80" s="30" t="s">
        <v>583</v>
      </c>
      <c r="E80" s="30" t="s">
        <v>584</v>
      </c>
      <c r="F80" s="30" t="s">
        <v>988</v>
      </c>
      <c r="G80" s="30" t="s">
        <v>51</v>
      </c>
      <c r="H80" s="32" t="s">
        <v>989</v>
      </c>
      <c r="I80" s="33" t="s">
        <v>53</v>
      </c>
      <c r="J80" s="34" t="s">
        <v>53</v>
      </c>
      <c r="K80" s="33" t="s">
        <v>53</v>
      </c>
      <c r="L80" s="33" t="s">
        <v>53</v>
      </c>
      <c r="M80" s="33">
        <v>0</v>
      </c>
      <c r="N80" s="30" t="s">
        <v>53</v>
      </c>
      <c r="O80" s="35" t="s">
        <v>54</v>
      </c>
      <c r="P80" s="35" t="s">
        <v>53</v>
      </c>
      <c r="Q80" s="34">
        <f t="shared" si="3"/>
        <v>4944958.5987999998</v>
      </c>
      <c r="R80" s="34">
        <v>1058673.8999999999</v>
      </c>
      <c r="S80" s="34">
        <v>0</v>
      </c>
      <c r="T80" s="30" t="s">
        <v>50</v>
      </c>
      <c r="U80" s="34">
        <v>0</v>
      </c>
      <c r="V80" s="34">
        <v>3350245.4299999997</v>
      </c>
      <c r="W80" s="30" t="s">
        <v>55</v>
      </c>
      <c r="X80" s="34">
        <f t="shared" si="2"/>
        <v>536039.26879999996</v>
      </c>
      <c r="Y80" s="34">
        <v>0</v>
      </c>
      <c r="Z80" s="30" t="s">
        <v>50</v>
      </c>
      <c r="AA80" s="34">
        <v>0</v>
      </c>
      <c r="AB80" s="34">
        <v>0</v>
      </c>
      <c r="AC80" s="30" t="s">
        <v>50</v>
      </c>
      <c r="AD80" s="34">
        <v>0</v>
      </c>
      <c r="AE80" s="35">
        <v>0</v>
      </c>
      <c r="AF80" s="35" t="s">
        <v>50</v>
      </c>
      <c r="AG80" s="34">
        <v>0</v>
      </c>
      <c r="AH80" s="34">
        <v>0</v>
      </c>
      <c r="AI80" s="35" t="s">
        <v>50</v>
      </c>
      <c r="AJ80" s="34">
        <v>0</v>
      </c>
      <c r="AK80" s="34">
        <v>0</v>
      </c>
      <c r="AL80" s="31" t="s">
        <v>53</v>
      </c>
      <c r="AM80" s="35" t="s">
        <v>53</v>
      </c>
      <c r="AN80" s="31"/>
      <c r="AO80" s="35"/>
    </row>
    <row r="81" spans="1:41" s="36" customFormat="1" hidden="1" x14ac:dyDescent="0.25">
      <c r="A81" s="37" t="s">
        <v>990</v>
      </c>
      <c r="B81" s="31" t="s">
        <v>934</v>
      </c>
      <c r="C81" s="30" t="s">
        <v>47</v>
      </c>
      <c r="D81" s="30" t="s">
        <v>882</v>
      </c>
      <c r="E81" s="30" t="s">
        <v>139</v>
      </c>
      <c r="F81" s="30" t="s">
        <v>770</v>
      </c>
      <c r="G81" s="30" t="s">
        <v>51</v>
      </c>
      <c r="H81" s="32" t="s">
        <v>991</v>
      </c>
      <c r="I81" s="33" t="s">
        <v>53</v>
      </c>
      <c r="J81" s="34" t="s">
        <v>53</v>
      </c>
      <c r="K81" s="33" t="s">
        <v>53</v>
      </c>
      <c r="L81" s="33" t="s">
        <v>53</v>
      </c>
      <c r="M81" s="33">
        <v>0</v>
      </c>
      <c r="N81" s="30" t="s">
        <v>53</v>
      </c>
      <c r="O81" s="35" t="s">
        <v>54</v>
      </c>
      <c r="P81" s="35" t="s">
        <v>53</v>
      </c>
      <c r="Q81" s="34">
        <f t="shared" si="3"/>
        <v>11162566.636399999</v>
      </c>
      <c r="R81" s="34">
        <v>10263666.35</v>
      </c>
      <c r="S81" s="34">
        <v>0</v>
      </c>
      <c r="T81" s="30" t="s">
        <v>50</v>
      </c>
      <c r="U81" s="34">
        <v>0</v>
      </c>
      <c r="V81" s="34">
        <v>774914.03999999992</v>
      </c>
      <c r="W81" s="30" t="s">
        <v>50</v>
      </c>
      <c r="X81" s="34">
        <f t="shared" si="2"/>
        <v>123986.24639999999</v>
      </c>
      <c r="Y81" s="34">
        <v>0</v>
      </c>
      <c r="Z81" s="30" t="s">
        <v>50</v>
      </c>
      <c r="AA81" s="34">
        <v>0</v>
      </c>
      <c r="AB81" s="34">
        <v>0</v>
      </c>
      <c r="AC81" s="30" t="s">
        <v>50</v>
      </c>
      <c r="AD81" s="34">
        <v>0</v>
      </c>
      <c r="AE81" s="35">
        <v>0</v>
      </c>
      <c r="AF81" s="35" t="s">
        <v>50</v>
      </c>
      <c r="AG81" s="34">
        <v>0</v>
      </c>
      <c r="AH81" s="34">
        <v>0</v>
      </c>
      <c r="AI81" s="35" t="s">
        <v>50</v>
      </c>
      <c r="AJ81" s="34">
        <v>0</v>
      </c>
      <c r="AK81" s="34">
        <v>0</v>
      </c>
      <c r="AL81" s="31" t="s">
        <v>53</v>
      </c>
      <c r="AM81" s="35" t="s">
        <v>53</v>
      </c>
      <c r="AN81" s="31"/>
      <c r="AO81" s="35"/>
    </row>
    <row r="82" spans="1:41" s="36" customFormat="1" hidden="1" x14ac:dyDescent="0.25">
      <c r="A82" s="30" t="s">
        <v>992</v>
      </c>
      <c r="B82" s="31" t="s">
        <v>934</v>
      </c>
      <c r="C82" s="30" t="s">
        <v>47</v>
      </c>
      <c r="D82" s="30" t="s">
        <v>121</v>
      </c>
      <c r="E82" s="30" t="s">
        <v>122</v>
      </c>
      <c r="F82" s="30" t="s">
        <v>993</v>
      </c>
      <c r="G82" s="30" t="s">
        <v>51</v>
      </c>
      <c r="H82" s="32" t="s">
        <v>994</v>
      </c>
      <c r="I82" s="33" t="s">
        <v>53</v>
      </c>
      <c r="J82" s="34" t="s">
        <v>53</v>
      </c>
      <c r="K82" s="33" t="s">
        <v>53</v>
      </c>
      <c r="L82" s="33" t="s">
        <v>53</v>
      </c>
      <c r="M82" s="33">
        <v>0</v>
      </c>
      <c r="N82" s="30" t="s">
        <v>53</v>
      </c>
      <c r="O82" s="35" t="s">
        <v>54</v>
      </c>
      <c r="P82" s="35" t="s">
        <v>53</v>
      </c>
      <c r="Q82" s="34">
        <f t="shared" si="3"/>
        <v>13849930.181194002</v>
      </c>
      <c r="R82" s="34">
        <v>6497160.405000004</v>
      </c>
      <c r="S82" s="34">
        <v>0</v>
      </c>
      <c r="T82" s="30" t="s">
        <v>50</v>
      </c>
      <c r="U82" s="34">
        <v>0</v>
      </c>
      <c r="V82" s="34">
        <v>6338594.6346499985</v>
      </c>
      <c r="W82" s="30" t="s">
        <v>50</v>
      </c>
      <c r="X82" s="34">
        <f t="shared" si="2"/>
        <v>1014175.1415439998</v>
      </c>
      <c r="Y82" s="34">
        <v>0</v>
      </c>
      <c r="Z82" s="30" t="s">
        <v>50</v>
      </c>
      <c r="AA82" s="34">
        <v>0</v>
      </c>
      <c r="AB82" s="34">
        <v>0</v>
      </c>
      <c r="AC82" s="30" t="s">
        <v>50</v>
      </c>
      <c r="AD82" s="34">
        <v>0</v>
      </c>
      <c r="AE82" s="35">
        <v>0</v>
      </c>
      <c r="AF82" s="35" t="s">
        <v>50</v>
      </c>
      <c r="AG82" s="34">
        <v>0</v>
      </c>
      <c r="AH82" s="34">
        <v>0</v>
      </c>
      <c r="AI82" s="35" t="s">
        <v>50</v>
      </c>
      <c r="AJ82" s="34">
        <v>0</v>
      </c>
      <c r="AK82" s="34">
        <v>0</v>
      </c>
      <c r="AL82" s="31" t="s">
        <v>53</v>
      </c>
      <c r="AM82" s="35" t="s">
        <v>53</v>
      </c>
      <c r="AN82" s="31"/>
      <c r="AO82" s="35"/>
    </row>
    <row r="83" spans="1:41" s="36" customFormat="1" hidden="1" x14ac:dyDescent="0.25">
      <c r="A83" s="37" t="s">
        <v>995</v>
      </c>
      <c r="B83" s="31" t="s">
        <v>934</v>
      </c>
      <c r="C83" s="30" t="s">
        <v>47</v>
      </c>
      <c r="D83" s="30" t="s">
        <v>121</v>
      </c>
      <c r="E83" s="30" t="s">
        <v>122</v>
      </c>
      <c r="F83" s="30" t="s">
        <v>993</v>
      </c>
      <c r="G83" s="30" t="s">
        <v>51</v>
      </c>
      <c r="H83" s="32" t="s">
        <v>996</v>
      </c>
      <c r="I83" s="33" t="s">
        <v>53</v>
      </c>
      <c r="J83" s="34" t="s">
        <v>53</v>
      </c>
      <c r="K83" s="33" t="s">
        <v>53</v>
      </c>
      <c r="L83" s="33" t="s">
        <v>53</v>
      </c>
      <c r="M83" s="33">
        <v>0</v>
      </c>
      <c r="N83" s="30" t="s">
        <v>53</v>
      </c>
      <c r="O83" s="35" t="s">
        <v>276</v>
      </c>
      <c r="P83" s="35" t="s">
        <v>459</v>
      </c>
      <c r="Q83" s="34">
        <f t="shared" si="3"/>
        <v>139792</v>
      </c>
      <c r="R83" s="34">
        <v>5000</v>
      </c>
      <c r="S83" s="34">
        <v>116200</v>
      </c>
      <c r="T83" s="30" t="s">
        <v>55</v>
      </c>
      <c r="U83" s="34">
        <v>18592</v>
      </c>
      <c r="V83" s="34">
        <v>0</v>
      </c>
      <c r="W83" s="30" t="s">
        <v>50</v>
      </c>
      <c r="X83" s="34">
        <f t="shared" si="2"/>
        <v>0</v>
      </c>
      <c r="Y83" s="34">
        <v>0</v>
      </c>
      <c r="Z83" s="30" t="s">
        <v>50</v>
      </c>
      <c r="AA83" s="34">
        <v>0</v>
      </c>
      <c r="AB83" s="34">
        <v>0</v>
      </c>
      <c r="AC83" s="30" t="s">
        <v>50</v>
      </c>
      <c r="AD83" s="34">
        <v>0</v>
      </c>
      <c r="AE83" s="35">
        <v>0</v>
      </c>
      <c r="AF83" s="35" t="s">
        <v>50</v>
      </c>
      <c r="AG83" s="34">
        <v>0</v>
      </c>
      <c r="AH83" s="34">
        <v>0</v>
      </c>
      <c r="AI83" s="35" t="s">
        <v>50</v>
      </c>
      <c r="AJ83" s="34">
        <v>0</v>
      </c>
      <c r="AK83" s="34">
        <v>0</v>
      </c>
      <c r="AL83" s="31" t="s">
        <v>53</v>
      </c>
      <c r="AM83" s="35" t="s">
        <v>53</v>
      </c>
      <c r="AN83" s="31" t="s">
        <v>53</v>
      </c>
      <c r="AO83" s="35" t="s">
        <v>53</v>
      </c>
    </row>
    <row r="84" spans="1:41" s="36" customFormat="1" hidden="1" x14ac:dyDescent="0.25">
      <c r="A84" s="30" t="s">
        <v>997</v>
      </c>
      <c r="B84" s="31" t="s">
        <v>934</v>
      </c>
      <c r="C84" s="30" t="s">
        <v>47</v>
      </c>
      <c r="D84" s="30" t="s">
        <v>121</v>
      </c>
      <c r="E84" s="30" t="s">
        <v>122</v>
      </c>
      <c r="F84" s="30" t="s">
        <v>993</v>
      </c>
      <c r="G84" s="30" t="s">
        <v>51</v>
      </c>
      <c r="H84" s="32" t="s">
        <v>998</v>
      </c>
      <c r="I84" s="33" t="s">
        <v>53</v>
      </c>
      <c r="J84" s="34" t="s">
        <v>53</v>
      </c>
      <c r="K84" s="33" t="s">
        <v>53</v>
      </c>
      <c r="L84" s="33" t="s">
        <v>53</v>
      </c>
      <c r="M84" s="33">
        <v>0</v>
      </c>
      <c r="N84" s="30" t="s">
        <v>53</v>
      </c>
      <c r="O84" s="35" t="s">
        <v>54</v>
      </c>
      <c r="P84" s="35" t="s">
        <v>53</v>
      </c>
      <c r="Q84" s="34">
        <f t="shared" si="3"/>
        <v>7998354.411518001</v>
      </c>
      <c r="R84" s="34">
        <v>4466367.3950000005</v>
      </c>
      <c r="S84" s="34">
        <v>0</v>
      </c>
      <c r="T84" s="30" t="s">
        <v>50</v>
      </c>
      <c r="U84" s="34">
        <v>0</v>
      </c>
      <c r="V84" s="34">
        <v>3044816.3935500002</v>
      </c>
      <c r="W84" s="30" t="s">
        <v>55</v>
      </c>
      <c r="X84" s="34">
        <f t="shared" si="2"/>
        <v>487170.62296800001</v>
      </c>
      <c r="Y84" s="34">
        <v>0</v>
      </c>
      <c r="Z84" s="30" t="s">
        <v>50</v>
      </c>
      <c r="AA84" s="34">
        <v>0</v>
      </c>
      <c r="AB84" s="34">
        <v>0</v>
      </c>
      <c r="AC84" s="30" t="s">
        <v>50</v>
      </c>
      <c r="AD84" s="34">
        <v>0</v>
      </c>
      <c r="AE84" s="35">
        <v>0</v>
      </c>
      <c r="AF84" s="35" t="s">
        <v>50</v>
      </c>
      <c r="AG84" s="34">
        <v>0</v>
      </c>
      <c r="AH84" s="34">
        <v>0</v>
      </c>
      <c r="AI84" s="35" t="s">
        <v>50</v>
      </c>
      <c r="AJ84" s="34">
        <v>0</v>
      </c>
      <c r="AK84" s="34">
        <v>0</v>
      </c>
      <c r="AL84" s="31" t="s">
        <v>53</v>
      </c>
      <c r="AM84" s="35" t="s">
        <v>53</v>
      </c>
      <c r="AN84" s="31" t="s">
        <v>53</v>
      </c>
      <c r="AO84" s="35" t="s">
        <v>53</v>
      </c>
    </row>
    <row r="85" spans="1:41" s="36" customFormat="1" hidden="1" x14ac:dyDescent="0.25">
      <c r="A85" s="37" t="s">
        <v>999</v>
      </c>
      <c r="B85" s="31" t="s">
        <v>934</v>
      </c>
      <c r="C85" s="30" t="s">
        <v>47</v>
      </c>
      <c r="D85" s="30" t="s">
        <v>121</v>
      </c>
      <c r="E85" s="30" t="s">
        <v>122</v>
      </c>
      <c r="F85" s="30" t="s">
        <v>993</v>
      </c>
      <c r="G85" s="30" t="s">
        <v>51</v>
      </c>
      <c r="H85" s="32" t="s">
        <v>1000</v>
      </c>
      <c r="I85" s="33" t="s">
        <v>53</v>
      </c>
      <c r="J85" s="34" t="s">
        <v>53</v>
      </c>
      <c r="K85" s="33" t="s">
        <v>53</v>
      </c>
      <c r="L85" s="33" t="s">
        <v>53</v>
      </c>
      <c r="M85" s="33">
        <v>0</v>
      </c>
      <c r="N85" s="30" t="s">
        <v>53</v>
      </c>
      <c r="O85" s="35" t="s">
        <v>1001</v>
      </c>
      <c r="P85" s="35" t="s">
        <v>1002</v>
      </c>
      <c r="Q85" s="34">
        <f t="shared" si="3"/>
        <v>220888.28</v>
      </c>
      <c r="R85" s="34">
        <v>206214.28</v>
      </c>
      <c r="S85" s="34">
        <v>12650</v>
      </c>
      <c r="T85" s="30" t="s">
        <v>55</v>
      </c>
      <c r="U85" s="34">
        <v>2024</v>
      </c>
      <c r="V85" s="34">
        <v>0</v>
      </c>
      <c r="W85" s="30" t="s">
        <v>50</v>
      </c>
      <c r="X85" s="34">
        <f t="shared" si="2"/>
        <v>0</v>
      </c>
      <c r="Y85" s="34">
        <v>0</v>
      </c>
      <c r="Z85" s="30" t="s">
        <v>50</v>
      </c>
      <c r="AA85" s="34">
        <v>0</v>
      </c>
      <c r="AB85" s="34">
        <v>0</v>
      </c>
      <c r="AC85" s="30" t="s">
        <v>50</v>
      </c>
      <c r="AD85" s="34">
        <v>0</v>
      </c>
      <c r="AE85" s="35">
        <v>0</v>
      </c>
      <c r="AF85" s="35" t="s">
        <v>50</v>
      </c>
      <c r="AG85" s="34">
        <v>0</v>
      </c>
      <c r="AH85" s="34">
        <v>0</v>
      </c>
      <c r="AI85" s="35" t="s">
        <v>50</v>
      </c>
      <c r="AJ85" s="34">
        <v>0</v>
      </c>
      <c r="AK85" s="34">
        <v>0</v>
      </c>
      <c r="AL85" s="31" t="s">
        <v>53</v>
      </c>
      <c r="AM85" s="35" t="s">
        <v>53</v>
      </c>
      <c r="AN85" s="31" t="s">
        <v>53</v>
      </c>
      <c r="AO85" s="35" t="s">
        <v>53</v>
      </c>
    </row>
    <row r="86" spans="1:41" s="36" customFormat="1" hidden="1" x14ac:dyDescent="0.25">
      <c r="A86" s="30" t="s">
        <v>1003</v>
      </c>
      <c r="B86" s="31" t="s">
        <v>934</v>
      </c>
      <c r="C86" s="30" t="s">
        <v>47</v>
      </c>
      <c r="D86" s="30" t="s">
        <v>121</v>
      </c>
      <c r="E86" s="30" t="s">
        <v>122</v>
      </c>
      <c r="F86" s="30" t="s">
        <v>993</v>
      </c>
      <c r="G86" s="30" t="s">
        <v>51</v>
      </c>
      <c r="H86" s="32" t="s">
        <v>1004</v>
      </c>
      <c r="I86" s="33" t="s">
        <v>53</v>
      </c>
      <c r="J86" s="34" t="s">
        <v>53</v>
      </c>
      <c r="K86" s="33" t="s">
        <v>53</v>
      </c>
      <c r="L86" s="33" t="s">
        <v>53</v>
      </c>
      <c r="M86" s="33">
        <v>0</v>
      </c>
      <c r="N86" s="30" t="s">
        <v>53</v>
      </c>
      <c r="O86" s="35" t="s">
        <v>54</v>
      </c>
      <c r="P86" s="35" t="s">
        <v>53</v>
      </c>
      <c r="Q86" s="34">
        <f t="shared" si="3"/>
        <v>6042339.4119999995</v>
      </c>
      <c r="R86" s="34">
        <v>2808508.8699999992</v>
      </c>
      <c r="S86" s="34">
        <v>0</v>
      </c>
      <c r="T86" s="30" t="s">
        <v>50</v>
      </c>
      <c r="U86" s="34">
        <v>0</v>
      </c>
      <c r="V86" s="34">
        <v>2787784.95</v>
      </c>
      <c r="W86" s="30" t="s">
        <v>55</v>
      </c>
      <c r="X86" s="34">
        <f t="shared" si="2"/>
        <v>446045.59200000006</v>
      </c>
      <c r="Y86" s="34">
        <v>0</v>
      </c>
      <c r="Z86" s="30" t="s">
        <v>50</v>
      </c>
      <c r="AA86" s="34">
        <v>0</v>
      </c>
      <c r="AB86" s="34">
        <v>0</v>
      </c>
      <c r="AC86" s="30" t="s">
        <v>50</v>
      </c>
      <c r="AD86" s="34">
        <v>0</v>
      </c>
      <c r="AE86" s="35">
        <v>0</v>
      </c>
      <c r="AF86" s="35" t="s">
        <v>50</v>
      </c>
      <c r="AG86" s="34">
        <v>0</v>
      </c>
      <c r="AH86" s="34">
        <v>0</v>
      </c>
      <c r="AI86" s="35" t="s">
        <v>50</v>
      </c>
      <c r="AJ86" s="34">
        <v>0</v>
      </c>
      <c r="AK86" s="34">
        <v>0</v>
      </c>
      <c r="AL86" s="31" t="s">
        <v>53</v>
      </c>
      <c r="AM86" s="35" t="s">
        <v>53</v>
      </c>
      <c r="AN86" s="31" t="s">
        <v>53</v>
      </c>
      <c r="AO86" s="35" t="s">
        <v>53</v>
      </c>
    </row>
    <row r="87" spans="1:41" s="36" customFormat="1" hidden="1" x14ac:dyDescent="0.25">
      <c r="A87" s="37" t="s">
        <v>1005</v>
      </c>
      <c r="B87" s="31" t="s">
        <v>934</v>
      </c>
      <c r="C87" s="30" t="s">
        <v>47</v>
      </c>
      <c r="D87" s="30" t="s">
        <v>125</v>
      </c>
      <c r="E87" s="30" t="s">
        <v>126</v>
      </c>
      <c r="F87" s="30" t="s">
        <v>1006</v>
      </c>
      <c r="G87" s="30" t="s">
        <v>51</v>
      </c>
      <c r="H87" s="32" t="s">
        <v>1007</v>
      </c>
      <c r="I87" s="33" t="s">
        <v>53</v>
      </c>
      <c r="J87" s="34" t="s">
        <v>53</v>
      </c>
      <c r="K87" s="33" t="s">
        <v>53</v>
      </c>
      <c r="L87" s="33" t="s">
        <v>53</v>
      </c>
      <c r="M87" s="33">
        <v>0</v>
      </c>
      <c r="N87" s="30" t="s">
        <v>53</v>
      </c>
      <c r="O87" s="35" t="s">
        <v>1008</v>
      </c>
      <c r="P87" s="35" t="s">
        <v>1009</v>
      </c>
      <c r="Q87" s="34">
        <f t="shared" si="3"/>
        <v>118503.505</v>
      </c>
      <c r="R87" s="34">
        <v>118503.505</v>
      </c>
      <c r="S87" s="34">
        <v>0</v>
      </c>
      <c r="T87" s="30" t="s">
        <v>50</v>
      </c>
      <c r="U87" s="34">
        <v>0</v>
      </c>
      <c r="V87" s="34">
        <v>0</v>
      </c>
      <c r="W87" s="30" t="s">
        <v>50</v>
      </c>
      <c r="X87" s="34">
        <f t="shared" si="2"/>
        <v>0</v>
      </c>
      <c r="Y87" s="34">
        <v>0</v>
      </c>
      <c r="Z87" s="30" t="s">
        <v>50</v>
      </c>
      <c r="AA87" s="34">
        <v>0</v>
      </c>
      <c r="AB87" s="34">
        <v>0</v>
      </c>
      <c r="AC87" s="30" t="s">
        <v>50</v>
      </c>
      <c r="AD87" s="34">
        <v>0</v>
      </c>
      <c r="AE87" s="35">
        <v>0</v>
      </c>
      <c r="AF87" s="35" t="s">
        <v>50</v>
      </c>
      <c r="AG87" s="34">
        <v>0</v>
      </c>
      <c r="AH87" s="34">
        <v>0</v>
      </c>
      <c r="AI87" s="35" t="s">
        <v>50</v>
      </c>
      <c r="AJ87" s="34">
        <v>0</v>
      </c>
      <c r="AK87" s="34">
        <v>0</v>
      </c>
      <c r="AL87" s="31" t="s">
        <v>53</v>
      </c>
      <c r="AM87" s="35" t="s">
        <v>53</v>
      </c>
      <c r="AN87" s="31" t="s">
        <v>53</v>
      </c>
      <c r="AO87" s="35" t="s">
        <v>53</v>
      </c>
    </row>
    <row r="88" spans="1:41" s="36" customFormat="1" hidden="1" x14ac:dyDescent="0.25">
      <c r="A88" s="30" t="s">
        <v>1010</v>
      </c>
      <c r="B88" s="31" t="s">
        <v>934</v>
      </c>
      <c r="C88" s="30" t="s">
        <v>47</v>
      </c>
      <c r="D88" s="30" t="s">
        <v>125</v>
      </c>
      <c r="E88" s="30" t="s">
        <v>126</v>
      </c>
      <c r="F88" s="30" t="s">
        <v>1006</v>
      </c>
      <c r="G88" s="30" t="s">
        <v>51</v>
      </c>
      <c r="H88" s="32" t="s">
        <v>1011</v>
      </c>
      <c r="I88" s="33" t="s">
        <v>53</v>
      </c>
      <c r="J88" s="34" t="s">
        <v>53</v>
      </c>
      <c r="K88" s="33" t="s">
        <v>53</v>
      </c>
      <c r="L88" s="33" t="s">
        <v>53</v>
      </c>
      <c r="M88" s="33">
        <v>0</v>
      </c>
      <c r="N88" s="30" t="s">
        <v>53</v>
      </c>
      <c r="O88" s="35" t="s">
        <v>54</v>
      </c>
      <c r="P88" s="35" t="s">
        <v>53</v>
      </c>
      <c r="Q88" s="34">
        <f t="shared" si="3"/>
        <v>47001000.348400004</v>
      </c>
      <c r="R88" s="34">
        <v>40093709.020000003</v>
      </c>
      <c r="S88" s="34">
        <v>0</v>
      </c>
      <c r="T88" s="30" t="s">
        <v>50</v>
      </c>
      <c r="U88" s="34">
        <v>0</v>
      </c>
      <c r="V88" s="34">
        <v>5954561.4900000002</v>
      </c>
      <c r="W88" s="30" t="s">
        <v>55</v>
      </c>
      <c r="X88" s="34">
        <f t="shared" si="2"/>
        <v>952729.83840000001</v>
      </c>
      <c r="Y88" s="34">
        <v>0</v>
      </c>
      <c r="Z88" s="30" t="s">
        <v>50</v>
      </c>
      <c r="AA88" s="34">
        <v>0</v>
      </c>
      <c r="AB88" s="34">
        <v>0</v>
      </c>
      <c r="AC88" s="30" t="s">
        <v>50</v>
      </c>
      <c r="AD88" s="34">
        <v>0</v>
      </c>
      <c r="AE88" s="35">
        <v>0</v>
      </c>
      <c r="AF88" s="35" t="s">
        <v>50</v>
      </c>
      <c r="AG88" s="34">
        <v>0</v>
      </c>
      <c r="AH88" s="34">
        <v>0</v>
      </c>
      <c r="AI88" s="35" t="s">
        <v>50</v>
      </c>
      <c r="AJ88" s="34">
        <v>0</v>
      </c>
      <c r="AK88" s="34">
        <v>0</v>
      </c>
      <c r="AL88" s="31" t="s">
        <v>53</v>
      </c>
      <c r="AM88" s="35" t="s">
        <v>53</v>
      </c>
      <c r="AN88" s="31" t="s">
        <v>53</v>
      </c>
      <c r="AO88" s="35" t="s">
        <v>53</v>
      </c>
    </row>
    <row r="89" spans="1:41" s="36" customFormat="1" hidden="1" x14ac:dyDescent="0.25">
      <c r="A89" s="37" t="s">
        <v>1012</v>
      </c>
      <c r="B89" s="31" t="s">
        <v>934</v>
      </c>
      <c r="C89" s="30" t="s">
        <v>47</v>
      </c>
      <c r="D89" s="30" t="s">
        <v>125</v>
      </c>
      <c r="E89" s="30" t="s">
        <v>126</v>
      </c>
      <c r="F89" s="30" t="s">
        <v>1006</v>
      </c>
      <c r="G89" s="30" t="s">
        <v>51</v>
      </c>
      <c r="H89" s="32" t="s">
        <v>1013</v>
      </c>
      <c r="I89" s="33" t="s">
        <v>53</v>
      </c>
      <c r="J89" s="34" t="s">
        <v>53</v>
      </c>
      <c r="K89" s="33" t="s">
        <v>53</v>
      </c>
      <c r="L89" s="33" t="s">
        <v>53</v>
      </c>
      <c r="M89" s="33">
        <v>0</v>
      </c>
      <c r="N89" s="30" t="s">
        <v>53</v>
      </c>
      <c r="O89" s="35" t="s">
        <v>1014</v>
      </c>
      <c r="P89" s="35" t="s">
        <v>1015</v>
      </c>
      <c r="Q89" s="34">
        <f t="shared" si="3"/>
        <v>809642.46</v>
      </c>
      <c r="R89" s="34">
        <v>169128.74</v>
      </c>
      <c r="S89" s="34">
        <v>552167</v>
      </c>
      <c r="T89" s="30" t="s">
        <v>55</v>
      </c>
      <c r="U89" s="34">
        <v>88346.72</v>
      </c>
      <c r="V89" s="34">
        <v>0</v>
      </c>
      <c r="W89" s="30" t="s">
        <v>50</v>
      </c>
      <c r="X89" s="34">
        <f t="shared" si="2"/>
        <v>0</v>
      </c>
      <c r="Y89" s="34">
        <v>0</v>
      </c>
      <c r="Z89" s="30" t="s">
        <v>50</v>
      </c>
      <c r="AA89" s="34">
        <v>0</v>
      </c>
      <c r="AB89" s="34">
        <v>0</v>
      </c>
      <c r="AC89" s="30" t="s">
        <v>50</v>
      </c>
      <c r="AD89" s="34">
        <v>0</v>
      </c>
      <c r="AE89" s="35">
        <v>0</v>
      </c>
      <c r="AF89" s="35" t="s">
        <v>50</v>
      </c>
      <c r="AG89" s="34">
        <v>0</v>
      </c>
      <c r="AH89" s="34">
        <v>0</v>
      </c>
      <c r="AI89" s="35" t="s">
        <v>50</v>
      </c>
      <c r="AJ89" s="34">
        <v>0</v>
      </c>
      <c r="AK89" s="34">
        <v>0</v>
      </c>
      <c r="AL89" s="31" t="s">
        <v>53</v>
      </c>
      <c r="AM89" s="35" t="s">
        <v>53</v>
      </c>
      <c r="AN89" s="31" t="s">
        <v>53</v>
      </c>
      <c r="AO89" s="35" t="s">
        <v>53</v>
      </c>
    </row>
    <row r="90" spans="1:41" s="36" customFormat="1" hidden="1" x14ac:dyDescent="0.25">
      <c r="A90" s="30" t="s">
        <v>1016</v>
      </c>
      <c r="B90" s="31" t="s">
        <v>934</v>
      </c>
      <c r="C90" s="30" t="s">
        <v>47</v>
      </c>
      <c r="D90" s="30" t="s">
        <v>125</v>
      </c>
      <c r="E90" s="30" t="s">
        <v>126</v>
      </c>
      <c r="F90" s="30" t="s">
        <v>1006</v>
      </c>
      <c r="G90" s="30" t="s">
        <v>51</v>
      </c>
      <c r="H90" s="32" t="s">
        <v>1017</v>
      </c>
      <c r="I90" s="33" t="s">
        <v>53</v>
      </c>
      <c r="J90" s="34" t="s">
        <v>53</v>
      </c>
      <c r="K90" s="33" t="s">
        <v>53</v>
      </c>
      <c r="L90" s="33" t="s">
        <v>53</v>
      </c>
      <c r="M90" s="33">
        <v>0</v>
      </c>
      <c r="N90" s="30" t="s">
        <v>53</v>
      </c>
      <c r="O90" s="35" t="s">
        <v>54</v>
      </c>
      <c r="P90" s="35" t="s">
        <v>53</v>
      </c>
      <c r="Q90" s="34">
        <f t="shared" si="3"/>
        <v>21941717.196399998</v>
      </c>
      <c r="R90" s="34">
        <v>17401784.259999998</v>
      </c>
      <c r="S90" s="34">
        <v>0</v>
      </c>
      <c r="T90" s="30" t="s">
        <v>50</v>
      </c>
      <c r="U90" s="34">
        <v>0</v>
      </c>
      <c r="V90" s="34">
        <v>3913735.29</v>
      </c>
      <c r="W90" s="30" t="s">
        <v>50</v>
      </c>
      <c r="X90" s="34">
        <f t="shared" si="2"/>
        <v>626197.64639999997</v>
      </c>
      <c r="Y90" s="34">
        <v>0</v>
      </c>
      <c r="Z90" s="30" t="s">
        <v>50</v>
      </c>
      <c r="AA90" s="34">
        <v>0</v>
      </c>
      <c r="AB90" s="34">
        <v>0</v>
      </c>
      <c r="AC90" s="30" t="s">
        <v>50</v>
      </c>
      <c r="AD90" s="34">
        <v>0</v>
      </c>
      <c r="AE90" s="35">
        <v>0</v>
      </c>
      <c r="AF90" s="35" t="s">
        <v>50</v>
      </c>
      <c r="AG90" s="34">
        <v>0</v>
      </c>
      <c r="AH90" s="34">
        <v>0</v>
      </c>
      <c r="AI90" s="35" t="s">
        <v>50</v>
      </c>
      <c r="AJ90" s="34">
        <v>0</v>
      </c>
      <c r="AK90" s="34">
        <v>0</v>
      </c>
      <c r="AL90" s="31" t="s">
        <v>53</v>
      </c>
      <c r="AM90" s="35" t="s">
        <v>53</v>
      </c>
      <c r="AN90" s="31" t="s">
        <v>53</v>
      </c>
      <c r="AO90" s="35" t="s">
        <v>53</v>
      </c>
    </row>
    <row r="91" spans="1:41" s="36" customFormat="1" hidden="1" x14ac:dyDescent="0.25">
      <c r="A91" s="37" t="s">
        <v>1018</v>
      </c>
      <c r="B91" s="31" t="s">
        <v>934</v>
      </c>
      <c r="C91" s="30" t="s">
        <v>47</v>
      </c>
      <c r="D91" s="30" t="s">
        <v>125</v>
      </c>
      <c r="E91" s="30" t="s">
        <v>126</v>
      </c>
      <c r="F91" s="30" t="s">
        <v>1006</v>
      </c>
      <c r="G91" s="30" t="s">
        <v>51</v>
      </c>
      <c r="H91" s="32" t="s">
        <v>1019</v>
      </c>
      <c r="I91" s="33" t="s">
        <v>53</v>
      </c>
      <c r="J91" s="34" t="s">
        <v>53</v>
      </c>
      <c r="K91" s="33" t="s">
        <v>53</v>
      </c>
      <c r="L91" s="33" t="s">
        <v>53</v>
      </c>
      <c r="M91" s="33">
        <v>0</v>
      </c>
      <c r="N91" s="30" t="s">
        <v>53</v>
      </c>
      <c r="O91" s="35" t="s">
        <v>1020</v>
      </c>
      <c r="P91" s="35" t="s">
        <v>1021</v>
      </c>
      <c r="Q91" s="34">
        <f t="shared" si="3"/>
        <v>508332.58779999998</v>
      </c>
      <c r="R91" s="34">
        <v>489221.78499999997</v>
      </c>
      <c r="S91" s="34">
        <v>0</v>
      </c>
      <c r="T91" s="30" t="s">
        <v>50</v>
      </c>
      <c r="U91" s="34">
        <v>0</v>
      </c>
      <c r="V91" s="34">
        <v>16474.830000000002</v>
      </c>
      <c r="W91" s="30" t="s">
        <v>55</v>
      </c>
      <c r="X91" s="34">
        <f t="shared" si="2"/>
        <v>2635.9728000000005</v>
      </c>
      <c r="Y91" s="34">
        <v>0</v>
      </c>
      <c r="Z91" s="30" t="s">
        <v>50</v>
      </c>
      <c r="AA91" s="34">
        <v>0</v>
      </c>
      <c r="AB91" s="34">
        <v>0</v>
      </c>
      <c r="AC91" s="30" t="s">
        <v>50</v>
      </c>
      <c r="AD91" s="34">
        <v>0</v>
      </c>
      <c r="AE91" s="35">
        <v>0</v>
      </c>
      <c r="AF91" s="35" t="s">
        <v>50</v>
      </c>
      <c r="AG91" s="34">
        <v>0</v>
      </c>
      <c r="AH91" s="34">
        <v>0</v>
      </c>
      <c r="AI91" s="35" t="s">
        <v>50</v>
      </c>
      <c r="AJ91" s="34">
        <v>0</v>
      </c>
      <c r="AK91" s="34">
        <v>0</v>
      </c>
      <c r="AL91" s="31" t="s">
        <v>53</v>
      </c>
      <c r="AM91" s="35" t="s">
        <v>53</v>
      </c>
      <c r="AN91" s="31"/>
      <c r="AO91" s="35"/>
    </row>
    <row r="92" spans="1:41" s="36" customFormat="1" hidden="1" x14ac:dyDescent="0.25">
      <c r="A92" s="30" t="s">
        <v>1022</v>
      </c>
      <c r="B92" s="45">
        <v>43831</v>
      </c>
      <c r="C92" s="30" t="s">
        <v>47</v>
      </c>
      <c r="D92" s="30" t="s">
        <v>65</v>
      </c>
      <c r="E92" s="30" t="s">
        <v>796</v>
      </c>
      <c r="F92" s="30" t="s">
        <v>1023</v>
      </c>
      <c r="G92" s="30" t="s">
        <v>51</v>
      </c>
      <c r="H92" s="32" t="s">
        <v>1024</v>
      </c>
      <c r="I92" s="33"/>
      <c r="J92" s="34"/>
      <c r="K92" s="33"/>
      <c r="L92" s="33"/>
      <c r="M92" s="33">
        <v>0</v>
      </c>
      <c r="N92" s="30"/>
      <c r="O92" s="35" t="s">
        <v>54</v>
      </c>
      <c r="P92" s="35"/>
      <c r="Q92" s="34">
        <f t="shared" si="3"/>
        <v>10542922.18</v>
      </c>
      <c r="R92" s="34">
        <v>10542922.18</v>
      </c>
      <c r="S92" s="34">
        <v>0</v>
      </c>
      <c r="T92" s="30" t="s">
        <v>50</v>
      </c>
      <c r="U92" s="34">
        <v>0</v>
      </c>
      <c r="V92" s="34">
        <v>0</v>
      </c>
      <c r="W92" s="30" t="s">
        <v>50</v>
      </c>
      <c r="X92" s="34">
        <f t="shared" si="2"/>
        <v>0</v>
      </c>
      <c r="Y92" s="34">
        <v>0</v>
      </c>
      <c r="Z92" s="30" t="s">
        <v>50</v>
      </c>
      <c r="AA92" s="34">
        <v>0</v>
      </c>
      <c r="AB92" s="34">
        <v>0</v>
      </c>
      <c r="AC92" s="30" t="s">
        <v>50</v>
      </c>
      <c r="AD92" s="34">
        <v>0</v>
      </c>
      <c r="AE92" s="35">
        <v>0</v>
      </c>
      <c r="AF92" s="35" t="s">
        <v>50</v>
      </c>
      <c r="AG92" s="34">
        <v>0</v>
      </c>
      <c r="AH92" s="34">
        <v>0</v>
      </c>
      <c r="AI92" s="35" t="s">
        <v>50</v>
      </c>
      <c r="AJ92" s="34">
        <v>0</v>
      </c>
      <c r="AK92" s="34">
        <v>0</v>
      </c>
      <c r="AL92" s="31"/>
      <c r="AM92" s="35"/>
      <c r="AN92" s="31" t="s">
        <v>53</v>
      </c>
      <c r="AO92" s="35" t="s">
        <v>53</v>
      </c>
    </row>
    <row r="93" spans="1:41" s="36" customFormat="1" hidden="1" x14ac:dyDescent="0.25">
      <c r="A93" s="37" t="s">
        <v>1025</v>
      </c>
      <c r="B93" s="31" t="s">
        <v>1026</v>
      </c>
      <c r="C93" s="30" t="s">
        <v>47</v>
      </c>
      <c r="D93" s="30" t="s">
        <v>48</v>
      </c>
      <c r="E93" s="30" t="s">
        <v>49</v>
      </c>
      <c r="F93" s="30" t="s">
        <v>1027</v>
      </c>
      <c r="G93" s="30" t="s">
        <v>51</v>
      </c>
      <c r="H93" s="32" t="s">
        <v>1028</v>
      </c>
      <c r="I93" s="33" t="s">
        <v>53</v>
      </c>
      <c r="J93" s="34" t="s">
        <v>53</v>
      </c>
      <c r="K93" s="33" t="s">
        <v>53</v>
      </c>
      <c r="L93" s="33" t="s">
        <v>53</v>
      </c>
      <c r="M93" s="33">
        <v>0</v>
      </c>
      <c r="N93" s="30" t="s">
        <v>53</v>
      </c>
      <c r="O93" s="35" t="s">
        <v>54</v>
      </c>
      <c r="P93" s="35" t="s">
        <v>53</v>
      </c>
      <c r="Q93" s="34">
        <f t="shared" si="3"/>
        <v>66723761.376549996</v>
      </c>
      <c r="R93" s="34">
        <v>56834394.210000001</v>
      </c>
      <c r="S93" s="34">
        <v>0</v>
      </c>
      <c r="T93" s="30" t="s">
        <v>50</v>
      </c>
      <c r="U93" s="34">
        <v>0</v>
      </c>
      <c r="V93" s="34">
        <v>8525316.5228500012</v>
      </c>
      <c r="W93" s="30" t="s">
        <v>55</v>
      </c>
      <c r="X93" s="34">
        <v>1364050.6436999997</v>
      </c>
      <c r="Y93" s="34">
        <v>0</v>
      </c>
      <c r="Z93" s="30" t="s">
        <v>50</v>
      </c>
      <c r="AA93" s="34">
        <v>0</v>
      </c>
      <c r="AB93" s="34">
        <v>0</v>
      </c>
      <c r="AC93" s="30" t="s">
        <v>50</v>
      </c>
      <c r="AD93" s="34">
        <v>0</v>
      </c>
      <c r="AE93" s="35">
        <v>0</v>
      </c>
      <c r="AF93" s="35" t="s">
        <v>50</v>
      </c>
      <c r="AG93" s="34">
        <v>0</v>
      </c>
      <c r="AH93" s="34">
        <v>0</v>
      </c>
      <c r="AI93" s="35" t="s">
        <v>50</v>
      </c>
      <c r="AJ93" s="34">
        <v>0</v>
      </c>
      <c r="AK93" s="34">
        <v>0</v>
      </c>
      <c r="AL93" s="31" t="s">
        <v>53</v>
      </c>
      <c r="AM93" s="35" t="s">
        <v>53</v>
      </c>
      <c r="AN93" s="31"/>
      <c r="AO93" s="35"/>
    </row>
    <row r="94" spans="1:41" s="36" customFormat="1" hidden="1" x14ac:dyDescent="0.25">
      <c r="A94" s="30" t="s">
        <v>1029</v>
      </c>
      <c r="B94" s="31" t="s">
        <v>1026</v>
      </c>
      <c r="C94" s="30" t="s">
        <v>129</v>
      </c>
      <c r="D94" s="30" t="s">
        <v>48</v>
      </c>
      <c r="E94" s="30" t="s">
        <v>136</v>
      </c>
      <c r="F94" s="30" t="s">
        <v>1030</v>
      </c>
      <c r="G94" s="30" t="s">
        <v>51</v>
      </c>
      <c r="H94" s="32" t="s">
        <v>1031</v>
      </c>
      <c r="I94" s="33" t="s">
        <v>53</v>
      </c>
      <c r="J94" s="34" t="s">
        <v>53</v>
      </c>
      <c r="K94" s="33" t="s">
        <v>53</v>
      </c>
      <c r="L94" s="33" t="s">
        <v>53</v>
      </c>
      <c r="M94" s="33">
        <v>0</v>
      </c>
      <c r="N94" s="30" t="s">
        <v>53</v>
      </c>
      <c r="O94" s="35" t="s">
        <v>54</v>
      </c>
      <c r="P94" s="35" t="s">
        <v>53</v>
      </c>
      <c r="Q94" s="34">
        <f t="shared" si="3"/>
        <v>45160488.283608004</v>
      </c>
      <c r="R94" s="34">
        <v>43453020.920000002</v>
      </c>
      <c r="S94" s="34">
        <v>0</v>
      </c>
      <c r="T94" s="30" t="s">
        <v>50</v>
      </c>
      <c r="U94" s="34">
        <v>0</v>
      </c>
      <c r="V94" s="34">
        <v>1471954.6237999999</v>
      </c>
      <c r="W94" s="30" t="s">
        <v>50</v>
      </c>
      <c r="X94" s="34">
        <f t="shared" ref="X94:X114" si="4">V94*16%</f>
        <v>235512.73980799998</v>
      </c>
      <c r="Y94" s="34">
        <v>0</v>
      </c>
      <c r="Z94" s="30" t="s">
        <v>50</v>
      </c>
      <c r="AA94" s="34">
        <v>0</v>
      </c>
      <c r="AB94" s="34">
        <v>0</v>
      </c>
      <c r="AC94" s="30" t="s">
        <v>50</v>
      </c>
      <c r="AD94" s="34">
        <v>0</v>
      </c>
      <c r="AE94" s="35">
        <v>0</v>
      </c>
      <c r="AF94" s="35" t="s">
        <v>50</v>
      </c>
      <c r="AG94" s="34">
        <v>0</v>
      </c>
      <c r="AH94" s="34">
        <v>0</v>
      </c>
      <c r="AI94" s="35" t="s">
        <v>50</v>
      </c>
      <c r="AJ94" s="34">
        <v>0</v>
      </c>
      <c r="AK94" s="34">
        <v>0</v>
      </c>
      <c r="AL94" s="31" t="s">
        <v>53</v>
      </c>
      <c r="AM94" s="35" t="s">
        <v>53</v>
      </c>
      <c r="AN94" s="31"/>
      <c r="AO94" s="35"/>
    </row>
    <row r="95" spans="1:41" s="36" customFormat="1" x14ac:dyDescent="0.25">
      <c r="A95" s="37" t="s">
        <v>1032</v>
      </c>
      <c r="B95" s="45">
        <v>43832</v>
      </c>
      <c r="C95" s="30" t="s">
        <v>47</v>
      </c>
      <c r="D95" s="30" t="s">
        <v>48</v>
      </c>
      <c r="E95" s="30" t="s">
        <v>1033</v>
      </c>
      <c r="F95" s="30" t="s">
        <v>1034</v>
      </c>
      <c r="G95" s="30" t="s">
        <v>51</v>
      </c>
      <c r="H95" s="32" t="s">
        <v>1035</v>
      </c>
      <c r="I95" s="33"/>
      <c r="J95" s="34"/>
      <c r="K95" s="33"/>
      <c r="L95" s="33"/>
      <c r="M95" s="33">
        <v>0</v>
      </c>
      <c r="N95" s="30"/>
      <c r="O95" s="35" t="s">
        <v>1036</v>
      </c>
      <c r="P95" s="35"/>
      <c r="Q95" s="34">
        <f t="shared" si="3"/>
        <v>1682676.63</v>
      </c>
      <c r="R95" s="34">
        <v>1682676.63</v>
      </c>
      <c r="S95" s="34">
        <v>0</v>
      </c>
      <c r="T95" s="30" t="s">
        <v>50</v>
      </c>
      <c r="U95" s="34">
        <v>0</v>
      </c>
      <c r="V95" s="34">
        <v>0</v>
      </c>
      <c r="W95" s="30" t="s">
        <v>50</v>
      </c>
      <c r="X95" s="34">
        <f t="shared" si="4"/>
        <v>0</v>
      </c>
      <c r="Y95" s="34">
        <v>0</v>
      </c>
      <c r="Z95" s="30" t="s">
        <v>50</v>
      </c>
      <c r="AA95" s="34">
        <v>0</v>
      </c>
      <c r="AB95" s="34">
        <v>0</v>
      </c>
      <c r="AC95" s="30" t="s">
        <v>50</v>
      </c>
      <c r="AD95" s="34">
        <v>0</v>
      </c>
      <c r="AE95" s="35">
        <v>0</v>
      </c>
      <c r="AF95" s="35" t="s">
        <v>50</v>
      </c>
      <c r="AG95" s="34">
        <v>0</v>
      </c>
      <c r="AH95" s="34">
        <v>0</v>
      </c>
      <c r="AI95" s="35" t="s">
        <v>50</v>
      </c>
      <c r="AJ95" s="34">
        <v>0</v>
      </c>
      <c r="AK95" s="34">
        <v>0</v>
      </c>
      <c r="AL95" s="31"/>
      <c r="AM95" s="35"/>
      <c r="AN95" s="31" t="s">
        <v>53</v>
      </c>
      <c r="AO95" s="35" t="s">
        <v>53</v>
      </c>
    </row>
    <row r="96" spans="1:41" s="36" customFormat="1" hidden="1" x14ac:dyDescent="0.25">
      <c r="A96" s="30" t="s">
        <v>1037</v>
      </c>
      <c r="B96" s="31" t="s">
        <v>1026</v>
      </c>
      <c r="C96" s="30" t="s">
        <v>47</v>
      </c>
      <c r="D96" s="30" t="s">
        <v>65</v>
      </c>
      <c r="E96" s="30" t="s">
        <v>66</v>
      </c>
      <c r="F96" s="30" t="s">
        <v>754</v>
      </c>
      <c r="G96" s="30" t="s">
        <v>51</v>
      </c>
      <c r="H96" s="32" t="s">
        <v>1038</v>
      </c>
      <c r="I96" s="33" t="s">
        <v>53</v>
      </c>
      <c r="J96" s="34" t="s">
        <v>53</v>
      </c>
      <c r="K96" s="33" t="s">
        <v>53</v>
      </c>
      <c r="L96" s="33" t="s">
        <v>53</v>
      </c>
      <c r="M96" s="33">
        <v>0</v>
      </c>
      <c r="N96" s="30" t="s">
        <v>53</v>
      </c>
      <c r="O96" s="35" t="s">
        <v>54</v>
      </c>
      <c r="P96" s="35" t="s">
        <v>53</v>
      </c>
      <c r="Q96" s="34">
        <f t="shared" si="3"/>
        <v>62312595.064417996</v>
      </c>
      <c r="R96" s="34">
        <v>52088599.509999998</v>
      </c>
      <c r="S96" s="34">
        <v>0</v>
      </c>
      <c r="T96" s="30" t="s">
        <v>50</v>
      </c>
      <c r="U96" s="34">
        <v>0</v>
      </c>
      <c r="V96" s="34">
        <v>8813789.2710500006</v>
      </c>
      <c r="W96" s="30" t="s">
        <v>55</v>
      </c>
      <c r="X96" s="34">
        <f t="shared" si="4"/>
        <v>1410206.2833680001</v>
      </c>
      <c r="Y96" s="34">
        <v>0</v>
      </c>
      <c r="Z96" s="30" t="s">
        <v>50</v>
      </c>
      <c r="AA96" s="34">
        <v>0</v>
      </c>
      <c r="AB96" s="34">
        <v>0</v>
      </c>
      <c r="AC96" s="30" t="s">
        <v>50</v>
      </c>
      <c r="AD96" s="34">
        <v>0</v>
      </c>
      <c r="AE96" s="35">
        <v>0</v>
      </c>
      <c r="AF96" s="35" t="s">
        <v>50</v>
      </c>
      <c r="AG96" s="34">
        <v>0</v>
      </c>
      <c r="AH96" s="34">
        <v>0</v>
      </c>
      <c r="AI96" s="35" t="s">
        <v>50</v>
      </c>
      <c r="AJ96" s="34">
        <v>0</v>
      </c>
      <c r="AK96" s="34">
        <v>0</v>
      </c>
      <c r="AL96" s="31" t="s">
        <v>53</v>
      </c>
      <c r="AM96" s="35" t="s">
        <v>53</v>
      </c>
      <c r="AN96" s="31" t="s">
        <v>53</v>
      </c>
      <c r="AO96" s="35" t="s">
        <v>53</v>
      </c>
    </row>
    <row r="97" spans="1:41" s="36" customFormat="1" hidden="1" x14ac:dyDescent="0.25">
      <c r="A97" s="37" t="s">
        <v>1039</v>
      </c>
      <c r="B97" s="31" t="s">
        <v>1026</v>
      </c>
      <c r="C97" s="30" t="s">
        <v>129</v>
      </c>
      <c r="D97" s="30" t="s">
        <v>65</v>
      </c>
      <c r="E97" s="30" t="s">
        <v>133</v>
      </c>
      <c r="F97" s="30" t="s">
        <v>790</v>
      </c>
      <c r="G97" s="30" t="s">
        <v>51</v>
      </c>
      <c r="H97" s="32" t="s">
        <v>1040</v>
      </c>
      <c r="I97" s="33" t="s">
        <v>53</v>
      </c>
      <c r="J97" s="34" t="s">
        <v>53</v>
      </c>
      <c r="K97" s="33" t="s">
        <v>53</v>
      </c>
      <c r="L97" s="33" t="s">
        <v>53</v>
      </c>
      <c r="M97" s="33">
        <v>0</v>
      </c>
      <c r="N97" s="30" t="s">
        <v>53</v>
      </c>
      <c r="O97" s="35" t="s">
        <v>54</v>
      </c>
      <c r="P97" s="35" t="s">
        <v>53</v>
      </c>
      <c r="Q97" s="34">
        <f t="shared" si="3"/>
        <v>16582517.090799997</v>
      </c>
      <c r="R97" s="34">
        <v>15541560.489999996</v>
      </c>
      <c r="S97" s="34">
        <v>0</v>
      </c>
      <c r="T97" s="30" t="s">
        <v>50</v>
      </c>
      <c r="U97" s="34">
        <v>0</v>
      </c>
      <c r="V97" s="34">
        <v>897376.38</v>
      </c>
      <c r="W97" s="30" t="s">
        <v>50</v>
      </c>
      <c r="X97" s="34">
        <f t="shared" si="4"/>
        <v>143580.22080000001</v>
      </c>
      <c r="Y97" s="34">
        <v>0</v>
      </c>
      <c r="Z97" s="30" t="s">
        <v>50</v>
      </c>
      <c r="AA97" s="34">
        <v>0</v>
      </c>
      <c r="AB97" s="34">
        <v>0</v>
      </c>
      <c r="AC97" s="30" t="s">
        <v>50</v>
      </c>
      <c r="AD97" s="34">
        <v>0</v>
      </c>
      <c r="AE97" s="35">
        <v>0</v>
      </c>
      <c r="AF97" s="35" t="s">
        <v>50</v>
      </c>
      <c r="AG97" s="34">
        <v>0</v>
      </c>
      <c r="AH97" s="34">
        <v>0</v>
      </c>
      <c r="AI97" s="35" t="s">
        <v>50</v>
      </c>
      <c r="AJ97" s="34">
        <v>0</v>
      </c>
      <c r="AK97" s="34">
        <v>0</v>
      </c>
      <c r="AL97" s="31" t="s">
        <v>53</v>
      </c>
      <c r="AM97" s="35" t="s">
        <v>53</v>
      </c>
      <c r="AN97" s="31"/>
      <c r="AO97" s="35"/>
    </row>
    <row r="98" spans="1:41" s="36" customFormat="1" hidden="1" x14ac:dyDescent="0.25">
      <c r="A98" s="30" t="s">
        <v>1041</v>
      </c>
      <c r="B98" s="31" t="s">
        <v>1026</v>
      </c>
      <c r="C98" s="30" t="s">
        <v>129</v>
      </c>
      <c r="D98" s="30" t="s">
        <v>65</v>
      </c>
      <c r="E98" s="30" t="s">
        <v>133</v>
      </c>
      <c r="F98" s="30" t="s">
        <v>790</v>
      </c>
      <c r="G98" s="30" t="s">
        <v>51</v>
      </c>
      <c r="H98" s="32" t="s">
        <v>1042</v>
      </c>
      <c r="I98" s="33" t="s">
        <v>53</v>
      </c>
      <c r="J98" s="34" t="s">
        <v>53</v>
      </c>
      <c r="K98" s="33" t="s">
        <v>53</v>
      </c>
      <c r="L98" s="33" t="s">
        <v>53</v>
      </c>
      <c r="M98" s="33">
        <v>0</v>
      </c>
      <c r="N98" s="30" t="s">
        <v>53</v>
      </c>
      <c r="O98" s="35" t="s">
        <v>1043</v>
      </c>
      <c r="P98" s="35" t="s">
        <v>1044</v>
      </c>
      <c r="Q98" s="34">
        <f t="shared" si="3"/>
        <v>554860</v>
      </c>
      <c r="R98" s="34">
        <v>554860</v>
      </c>
      <c r="S98" s="34">
        <v>0</v>
      </c>
      <c r="T98" s="30" t="s">
        <v>50</v>
      </c>
      <c r="U98" s="34">
        <v>0</v>
      </c>
      <c r="V98" s="34">
        <v>0</v>
      </c>
      <c r="W98" s="30" t="s">
        <v>50</v>
      </c>
      <c r="X98" s="34">
        <f t="shared" si="4"/>
        <v>0</v>
      </c>
      <c r="Y98" s="34">
        <v>0</v>
      </c>
      <c r="Z98" s="30" t="s">
        <v>50</v>
      </c>
      <c r="AA98" s="34">
        <v>0</v>
      </c>
      <c r="AB98" s="34">
        <v>0</v>
      </c>
      <c r="AC98" s="30" t="s">
        <v>50</v>
      </c>
      <c r="AD98" s="34">
        <v>0</v>
      </c>
      <c r="AE98" s="35">
        <v>0</v>
      </c>
      <c r="AF98" s="35" t="s">
        <v>50</v>
      </c>
      <c r="AG98" s="34">
        <v>0</v>
      </c>
      <c r="AH98" s="34">
        <v>0</v>
      </c>
      <c r="AI98" s="35" t="s">
        <v>50</v>
      </c>
      <c r="AJ98" s="34">
        <v>0</v>
      </c>
      <c r="AK98" s="34">
        <v>0</v>
      </c>
      <c r="AL98" s="31" t="s">
        <v>53</v>
      </c>
      <c r="AM98" s="35" t="s">
        <v>53</v>
      </c>
      <c r="AN98" s="31"/>
      <c r="AO98" s="35"/>
    </row>
    <row r="99" spans="1:41" s="36" customFormat="1" hidden="1" x14ac:dyDescent="0.25">
      <c r="A99" s="37" t="s">
        <v>1045</v>
      </c>
      <c r="B99" s="31" t="s">
        <v>1026</v>
      </c>
      <c r="C99" s="30" t="s">
        <v>129</v>
      </c>
      <c r="D99" s="30" t="s">
        <v>65</v>
      </c>
      <c r="E99" s="30" t="s">
        <v>133</v>
      </c>
      <c r="F99" s="30" t="s">
        <v>790</v>
      </c>
      <c r="G99" s="30" t="s">
        <v>51</v>
      </c>
      <c r="H99" s="32" t="s">
        <v>1046</v>
      </c>
      <c r="I99" s="33" t="s">
        <v>53</v>
      </c>
      <c r="J99" s="34" t="s">
        <v>53</v>
      </c>
      <c r="K99" s="33" t="s">
        <v>53</v>
      </c>
      <c r="L99" s="33" t="s">
        <v>53</v>
      </c>
      <c r="M99" s="33">
        <v>0</v>
      </c>
      <c r="N99" s="30" t="s">
        <v>53</v>
      </c>
      <c r="O99" s="35" t="s">
        <v>54</v>
      </c>
      <c r="P99" s="35" t="s">
        <v>53</v>
      </c>
      <c r="Q99" s="34">
        <f t="shared" si="3"/>
        <v>38907508.692592002</v>
      </c>
      <c r="R99" s="34">
        <v>36554516.354000002</v>
      </c>
      <c r="S99" s="34">
        <v>0</v>
      </c>
      <c r="T99" s="30" t="s">
        <v>50</v>
      </c>
      <c r="U99" s="34">
        <v>0</v>
      </c>
      <c r="V99" s="34">
        <v>2028441.6711999997</v>
      </c>
      <c r="W99" s="30" t="s">
        <v>50</v>
      </c>
      <c r="X99" s="34">
        <f t="shared" si="4"/>
        <v>324550.66739199997</v>
      </c>
      <c r="Y99" s="34">
        <v>0</v>
      </c>
      <c r="Z99" s="30" t="s">
        <v>50</v>
      </c>
      <c r="AA99" s="34">
        <v>0</v>
      </c>
      <c r="AB99" s="34">
        <v>0</v>
      </c>
      <c r="AC99" s="30" t="s">
        <v>50</v>
      </c>
      <c r="AD99" s="34">
        <v>0</v>
      </c>
      <c r="AE99" s="35">
        <v>0</v>
      </c>
      <c r="AF99" s="35" t="s">
        <v>50</v>
      </c>
      <c r="AG99" s="34">
        <v>0</v>
      </c>
      <c r="AH99" s="34">
        <v>0</v>
      </c>
      <c r="AI99" s="35" t="s">
        <v>50</v>
      </c>
      <c r="AJ99" s="34">
        <v>0</v>
      </c>
      <c r="AK99" s="34">
        <v>0</v>
      </c>
      <c r="AL99" s="31" t="s">
        <v>53</v>
      </c>
      <c r="AM99" s="35" t="s">
        <v>53</v>
      </c>
      <c r="AN99" s="31"/>
      <c r="AO99" s="35"/>
    </row>
    <row r="100" spans="1:41" s="36" customFormat="1" hidden="1" x14ac:dyDescent="0.25">
      <c r="A100" s="30" t="s">
        <v>1047</v>
      </c>
      <c r="B100" s="45">
        <v>43832</v>
      </c>
      <c r="C100" s="30" t="s">
        <v>47</v>
      </c>
      <c r="D100" s="30" t="s">
        <v>65</v>
      </c>
      <c r="E100" s="30" t="s">
        <v>796</v>
      </c>
      <c r="F100" s="30" t="s">
        <v>1048</v>
      </c>
      <c r="G100" s="30" t="s">
        <v>51</v>
      </c>
      <c r="H100" s="32" t="s">
        <v>1049</v>
      </c>
      <c r="I100" s="33"/>
      <c r="J100" s="34"/>
      <c r="K100" s="33"/>
      <c r="L100" s="33"/>
      <c r="M100" s="33">
        <v>0</v>
      </c>
      <c r="N100" s="30"/>
      <c r="O100" s="35" t="s">
        <v>54</v>
      </c>
      <c r="P100" s="35"/>
      <c r="Q100" s="34">
        <f t="shared" si="3"/>
        <v>27911734.140000001</v>
      </c>
      <c r="R100" s="34">
        <f>28050149.14-138415</f>
        <v>27911734.140000001</v>
      </c>
      <c r="S100" s="34">
        <v>0</v>
      </c>
      <c r="T100" s="30" t="s">
        <v>50</v>
      </c>
      <c r="U100" s="34">
        <v>0</v>
      </c>
      <c r="V100" s="34">
        <v>0</v>
      </c>
      <c r="W100" s="30" t="s">
        <v>50</v>
      </c>
      <c r="X100" s="34">
        <f t="shared" si="4"/>
        <v>0</v>
      </c>
      <c r="Y100" s="34">
        <v>0</v>
      </c>
      <c r="Z100" s="30" t="s">
        <v>50</v>
      </c>
      <c r="AA100" s="34">
        <v>0</v>
      </c>
      <c r="AB100" s="34">
        <v>0</v>
      </c>
      <c r="AC100" s="30" t="s">
        <v>50</v>
      </c>
      <c r="AD100" s="34">
        <v>0</v>
      </c>
      <c r="AE100" s="35">
        <v>0</v>
      </c>
      <c r="AF100" s="35" t="s">
        <v>50</v>
      </c>
      <c r="AG100" s="34">
        <v>0</v>
      </c>
      <c r="AH100" s="34">
        <v>0</v>
      </c>
      <c r="AI100" s="35" t="s">
        <v>50</v>
      </c>
      <c r="AJ100" s="34">
        <v>0</v>
      </c>
      <c r="AK100" s="34">
        <v>0</v>
      </c>
      <c r="AL100" s="31"/>
      <c r="AM100" s="35"/>
      <c r="AN100" s="31"/>
      <c r="AO100" s="35"/>
    </row>
    <row r="101" spans="1:41" s="36" customFormat="1" hidden="1" x14ac:dyDescent="0.25">
      <c r="A101" s="37" t="s">
        <v>1050</v>
      </c>
      <c r="B101" s="31" t="s">
        <v>1026</v>
      </c>
      <c r="C101" s="30" t="s">
        <v>47</v>
      </c>
      <c r="D101" s="30" t="s">
        <v>69</v>
      </c>
      <c r="E101" s="30" t="s">
        <v>70</v>
      </c>
      <c r="F101" s="30" t="s">
        <v>736</v>
      </c>
      <c r="G101" s="30" t="s">
        <v>51</v>
      </c>
      <c r="H101" s="32" t="s">
        <v>1051</v>
      </c>
      <c r="I101" s="33" t="s">
        <v>53</v>
      </c>
      <c r="J101" s="34" t="s">
        <v>53</v>
      </c>
      <c r="K101" s="33" t="s">
        <v>53</v>
      </c>
      <c r="L101" s="33" t="s">
        <v>53</v>
      </c>
      <c r="M101" s="33">
        <v>0</v>
      </c>
      <c r="N101" s="30" t="s">
        <v>53</v>
      </c>
      <c r="O101" s="35" t="s">
        <v>54</v>
      </c>
      <c r="P101" s="35" t="s">
        <v>53</v>
      </c>
      <c r="Q101" s="34">
        <f t="shared" si="3"/>
        <v>58523847.626047999</v>
      </c>
      <c r="R101" s="34">
        <v>49706466.259999998</v>
      </c>
      <c r="S101" s="34">
        <v>0</v>
      </c>
      <c r="T101" s="30" t="s">
        <v>50</v>
      </c>
      <c r="U101" s="34">
        <v>0</v>
      </c>
      <c r="V101" s="34">
        <v>7601190.8328</v>
      </c>
      <c r="W101" s="30" t="s">
        <v>50</v>
      </c>
      <c r="X101" s="34">
        <f t="shared" si="4"/>
        <v>1216190.5332480001</v>
      </c>
      <c r="Y101" s="34">
        <v>0</v>
      </c>
      <c r="Z101" s="30" t="s">
        <v>50</v>
      </c>
      <c r="AA101" s="34">
        <v>0</v>
      </c>
      <c r="AB101" s="34">
        <v>0</v>
      </c>
      <c r="AC101" s="30" t="s">
        <v>50</v>
      </c>
      <c r="AD101" s="34">
        <v>0</v>
      </c>
      <c r="AE101" s="35">
        <v>0</v>
      </c>
      <c r="AF101" s="35" t="s">
        <v>50</v>
      </c>
      <c r="AG101" s="34">
        <v>0</v>
      </c>
      <c r="AH101" s="34">
        <v>0</v>
      </c>
      <c r="AI101" s="35" t="s">
        <v>50</v>
      </c>
      <c r="AJ101" s="34">
        <v>0</v>
      </c>
      <c r="AK101" s="34">
        <v>0</v>
      </c>
      <c r="AL101" s="31" t="s">
        <v>53</v>
      </c>
      <c r="AM101" s="35" t="s">
        <v>53</v>
      </c>
      <c r="AN101" s="31" t="s">
        <v>53</v>
      </c>
      <c r="AO101" s="35" t="s">
        <v>53</v>
      </c>
    </row>
    <row r="102" spans="1:41" s="36" customFormat="1" hidden="1" x14ac:dyDescent="0.25">
      <c r="A102" s="30" t="s">
        <v>1052</v>
      </c>
      <c r="B102" s="31" t="s">
        <v>1026</v>
      </c>
      <c r="C102" s="30" t="s">
        <v>47</v>
      </c>
      <c r="D102" s="30" t="s">
        <v>79</v>
      </c>
      <c r="E102" s="30" t="s">
        <v>80</v>
      </c>
      <c r="F102" s="30" t="s">
        <v>1053</v>
      </c>
      <c r="G102" s="30" t="s">
        <v>51</v>
      </c>
      <c r="H102" s="32" t="s">
        <v>1054</v>
      </c>
      <c r="I102" s="33" t="s">
        <v>53</v>
      </c>
      <c r="J102" s="34" t="s">
        <v>53</v>
      </c>
      <c r="K102" s="33" t="s">
        <v>53</v>
      </c>
      <c r="L102" s="33" t="s">
        <v>53</v>
      </c>
      <c r="M102" s="33">
        <v>0</v>
      </c>
      <c r="N102" s="30" t="s">
        <v>53</v>
      </c>
      <c r="O102" s="35" t="s">
        <v>54</v>
      </c>
      <c r="P102" s="35" t="s">
        <v>53</v>
      </c>
      <c r="Q102" s="34">
        <f t="shared" si="3"/>
        <v>55005639.981158003</v>
      </c>
      <c r="R102" s="34">
        <v>46285454.359999999</v>
      </c>
      <c r="S102" s="34">
        <v>0</v>
      </c>
      <c r="T102" s="30" t="s">
        <v>50</v>
      </c>
      <c r="U102" s="34">
        <v>0</v>
      </c>
      <c r="V102" s="34">
        <v>7517401.3975500008</v>
      </c>
      <c r="W102" s="30" t="s">
        <v>50</v>
      </c>
      <c r="X102" s="34">
        <f t="shared" si="4"/>
        <v>1202784.2236080002</v>
      </c>
      <c r="Y102" s="34">
        <v>0</v>
      </c>
      <c r="Z102" s="30" t="s">
        <v>50</v>
      </c>
      <c r="AA102" s="34">
        <v>0</v>
      </c>
      <c r="AB102" s="34">
        <v>0</v>
      </c>
      <c r="AC102" s="30" t="s">
        <v>50</v>
      </c>
      <c r="AD102" s="34">
        <v>0</v>
      </c>
      <c r="AE102" s="35">
        <v>0</v>
      </c>
      <c r="AF102" s="35" t="s">
        <v>50</v>
      </c>
      <c r="AG102" s="34">
        <v>0</v>
      </c>
      <c r="AH102" s="34">
        <v>0</v>
      </c>
      <c r="AI102" s="35" t="s">
        <v>50</v>
      </c>
      <c r="AJ102" s="34">
        <v>0</v>
      </c>
      <c r="AK102" s="34">
        <v>0</v>
      </c>
      <c r="AL102" s="31" t="s">
        <v>53</v>
      </c>
      <c r="AM102" s="35" t="s">
        <v>53</v>
      </c>
      <c r="AN102" s="31" t="s">
        <v>53</v>
      </c>
      <c r="AO102" s="35" t="s">
        <v>53</v>
      </c>
    </row>
    <row r="103" spans="1:41" s="36" customFormat="1" hidden="1" x14ac:dyDescent="0.25">
      <c r="A103" s="37" t="s">
        <v>1055</v>
      </c>
      <c r="B103" s="31" t="s">
        <v>1026</v>
      </c>
      <c r="C103" s="30" t="s">
        <v>47</v>
      </c>
      <c r="D103" s="30" t="s">
        <v>95</v>
      </c>
      <c r="E103" s="30" t="s">
        <v>96</v>
      </c>
      <c r="F103" s="30" t="s">
        <v>1056</v>
      </c>
      <c r="G103" s="30" t="s">
        <v>51</v>
      </c>
      <c r="H103" s="32" t="s">
        <v>1057</v>
      </c>
      <c r="I103" s="33" t="s">
        <v>53</v>
      </c>
      <c r="J103" s="34" t="s">
        <v>53</v>
      </c>
      <c r="K103" s="33" t="s">
        <v>53</v>
      </c>
      <c r="L103" s="33" t="s">
        <v>53</v>
      </c>
      <c r="M103" s="33">
        <v>0</v>
      </c>
      <c r="N103" s="30" t="s">
        <v>53</v>
      </c>
      <c r="O103" s="35" t="s">
        <v>54</v>
      </c>
      <c r="P103" s="35" t="s">
        <v>53</v>
      </c>
      <c r="Q103" s="34">
        <f t="shared" si="3"/>
        <v>60549098.600980014</v>
      </c>
      <c r="R103" s="34">
        <v>46315175.845000006</v>
      </c>
      <c r="S103" s="34">
        <v>0</v>
      </c>
      <c r="T103" s="30" t="s">
        <v>50</v>
      </c>
      <c r="U103" s="34">
        <v>0</v>
      </c>
      <c r="V103" s="34">
        <v>12270623.065500004</v>
      </c>
      <c r="W103" s="30" t="s">
        <v>50</v>
      </c>
      <c r="X103" s="34">
        <f t="shared" si="4"/>
        <v>1963299.6904800008</v>
      </c>
      <c r="Y103" s="34">
        <v>0</v>
      </c>
      <c r="Z103" s="30" t="s">
        <v>50</v>
      </c>
      <c r="AA103" s="34">
        <v>0</v>
      </c>
      <c r="AB103" s="34">
        <v>0</v>
      </c>
      <c r="AC103" s="30" t="s">
        <v>50</v>
      </c>
      <c r="AD103" s="34">
        <v>0</v>
      </c>
      <c r="AE103" s="35">
        <v>0</v>
      </c>
      <c r="AF103" s="35" t="s">
        <v>50</v>
      </c>
      <c r="AG103" s="34">
        <v>0</v>
      </c>
      <c r="AH103" s="34">
        <v>0</v>
      </c>
      <c r="AI103" s="35" t="s">
        <v>50</v>
      </c>
      <c r="AJ103" s="34">
        <v>0</v>
      </c>
      <c r="AK103" s="34">
        <v>0</v>
      </c>
      <c r="AL103" s="31" t="s">
        <v>53</v>
      </c>
      <c r="AM103" s="35" t="s">
        <v>53</v>
      </c>
      <c r="AN103" s="31" t="s">
        <v>53</v>
      </c>
      <c r="AO103" s="35" t="s">
        <v>53</v>
      </c>
    </row>
    <row r="104" spans="1:41" s="36" customFormat="1" hidden="1" x14ac:dyDescent="0.25">
      <c r="A104" s="30" t="s">
        <v>1058</v>
      </c>
      <c r="B104" s="31" t="s">
        <v>1026</v>
      </c>
      <c r="C104" s="30" t="s">
        <v>47</v>
      </c>
      <c r="D104" s="30" t="s">
        <v>95</v>
      </c>
      <c r="E104" s="30" t="s">
        <v>96</v>
      </c>
      <c r="F104" s="30" t="s">
        <v>1056</v>
      </c>
      <c r="G104" s="30" t="s">
        <v>51</v>
      </c>
      <c r="H104" s="32" t="s">
        <v>1059</v>
      </c>
      <c r="I104" s="33" t="s">
        <v>53</v>
      </c>
      <c r="J104" s="34" t="s">
        <v>53</v>
      </c>
      <c r="K104" s="33" t="s">
        <v>53</v>
      </c>
      <c r="L104" s="33" t="s">
        <v>53</v>
      </c>
      <c r="M104" s="33">
        <v>0</v>
      </c>
      <c r="N104" s="30" t="s">
        <v>53</v>
      </c>
      <c r="O104" s="35" t="s">
        <v>1060</v>
      </c>
      <c r="P104" s="35" t="s">
        <v>1061</v>
      </c>
      <c r="Q104" s="34">
        <f t="shared" si="3"/>
        <v>148826.47640000001</v>
      </c>
      <c r="R104" s="34">
        <v>112827.28</v>
      </c>
      <c r="S104" s="34">
        <v>31033.79</v>
      </c>
      <c r="T104" s="30" t="s">
        <v>55</v>
      </c>
      <c r="U104" s="34">
        <v>4965.4063999999998</v>
      </c>
      <c r="V104" s="34">
        <v>0</v>
      </c>
      <c r="W104" s="30" t="s">
        <v>50</v>
      </c>
      <c r="X104" s="34">
        <f t="shared" si="4"/>
        <v>0</v>
      </c>
      <c r="Y104" s="34">
        <v>0</v>
      </c>
      <c r="Z104" s="30" t="s">
        <v>50</v>
      </c>
      <c r="AA104" s="34">
        <v>0</v>
      </c>
      <c r="AB104" s="34">
        <v>0</v>
      </c>
      <c r="AC104" s="30" t="s">
        <v>50</v>
      </c>
      <c r="AD104" s="34">
        <v>0</v>
      </c>
      <c r="AE104" s="35">
        <v>0</v>
      </c>
      <c r="AF104" s="35" t="s">
        <v>50</v>
      </c>
      <c r="AG104" s="34">
        <v>0</v>
      </c>
      <c r="AH104" s="34">
        <v>0</v>
      </c>
      <c r="AI104" s="35" t="s">
        <v>50</v>
      </c>
      <c r="AJ104" s="34">
        <v>0</v>
      </c>
      <c r="AK104" s="34">
        <v>0</v>
      </c>
      <c r="AL104" s="31" t="s">
        <v>53</v>
      </c>
      <c r="AM104" s="35" t="s">
        <v>53</v>
      </c>
      <c r="AN104" s="31" t="s">
        <v>53</v>
      </c>
      <c r="AO104" s="35" t="s">
        <v>53</v>
      </c>
    </row>
    <row r="105" spans="1:41" s="36" customFormat="1" hidden="1" x14ac:dyDescent="0.25">
      <c r="A105" s="37" t="s">
        <v>1062</v>
      </c>
      <c r="B105" s="31" t="s">
        <v>1026</v>
      </c>
      <c r="C105" s="30" t="s">
        <v>47</v>
      </c>
      <c r="D105" s="30" t="s">
        <v>95</v>
      </c>
      <c r="E105" s="30" t="s">
        <v>96</v>
      </c>
      <c r="F105" s="30" t="s">
        <v>1056</v>
      </c>
      <c r="G105" s="30" t="s">
        <v>51</v>
      </c>
      <c r="H105" s="32" t="s">
        <v>1063</v>
      </c>
      <c r="I105" s="33" t="s">
        <v>53</v>
      </c>
      <c r="J105" s="34" t="s">
        <v>53</v>
      </c>
      <c r="K105" s="33" t="s">
        <v>53</v>
      </c>
      <c r="L105" s="33" t="s">
        <v>53</v>
      </c>
      <c r="M105" s="33">
        <v>0</v>
      </c>
      <c r="N105" s="30" t="s">
        <v>53</v>
      </c>
      <c r="O105" s="35" t="s">
        <v>54</v>
      </c>
      <c r="P105" s="35" t="s">
        <v>53</v>
      </c>
      <c r="Q105" s="34">
        <f t="shared" si="3"/>
        <v>3178179.7302000006</v>
      </c>
      <c r="R105" s="34">
        <v>2425224.0550000006</v>
      </c>
      <c r="S105" s="34">
        <v>0</v>
      </c>
      <c r="T105" s="30" t="s">
        <v>50</v>
      </c>
      <c r="U105" s="34">
        <v>0</v>
      </c>
      <c r="V105" s="34">
        <v>649099.72</v>
      </c>
      <c r="W105" s="30" t="s">
        <v>50</v>
      </c>
      <c r="X105" s="34">
        <f t="shared" si="4"/>
        <v>103855.9552</v>
      </c>
      <c r="Y105" s="34">
        <v>0</v>
      </c>
      <c r="Z105" s="30" t="s">
        <v>50</v>
      </c>
      <c r="AA105" s="34">
        <v>0</v>
      </c>
      <c r="AB105" s="34">
        <v>0</v>
      </c>
      <c r="AC105" s="30" t="s">
        <v>50</v>
      </c>
      <c r="AD105" s="34">
        <v>0</v>
      </c>
      <c r="AE105" s="35">
        <v>0</v>
      </c>
      <c r="AF105" s="35" t="s">
        <v>50</v>
      </c>
      <c r="AG105" s="34">
        <v>0</v>
      </c>
      <c r="AH105" s="34">
        <v>0</v>
      </c>
      <c r="AI105" s="35" t="s">
        <v>50</v>
      </c>
      <c r="AJ105" s="34">
        <v>0</v>
      </c>
      <c r="AK105" s="34">
        <v>0</v>
      </c>
      <c r="AL105" s="31" t="s">
        <v>53</v>
      </c>
      <c r="AM105" s="35" t="s">
        <v>53</v>
      </c>
      <c r="AN105" s="31" t="s">
        <v>53</v>
      </c>
      <c r="AO105" s="35" t="s">
        <v>53</v>
      </c>
    </row>
    <row r="106" spans="1:41" s="36" customFormat="1" hidden="1" x14ac:dyDescent="0.25">
      <c r="A106" s="30" t="s">
        <v>1064</v>
      </c>
      <c r="B106" s="31" t="s">
        <v>1026</v>
      </c>
      <c r="C106" s="30" t="s">
        <v>47</v>
      </c>
      <c r="D106" s="30" t="s">
        <v>105</v>
      </c>
      <c r="E106" s="30" t="s">
        <v>106</v>
      </c>
      <c r="F106" s="30" t="s">
        <v>1065</v>
      </c>
      <c r="G106" s="30" t="s">
        <v>51</v>
      </c>
      <c r="H106" s="32" t="s">
        <v>1066</v>
      </c>
      <c r="I106" s="33" t="s">
        <v>53</v>
      </c>
      <c r="J106" s="34" t="s">
        <v>53</v>
      </c>
      <c r="K106" s="33" t="s">
        <v>53</v>
      </c>
      <c r="L106" s="33" t="s">
        <v>53</v>
      </c>
      <c r="M106" s="33">
        <v>0</v>
      </c>
      <c r="N106" s="30" t="s">
        <v>53</v>
      </c>
      <c r="O106" s="35" t="s">
        <v>54</v>
      </c>
      <c r="P106" s="35" t="s">
        <v>53</v>
      </c>
      <c r="Q106" s="34">
        <f t="shared" si="3"/>
        <v>48095803.85239999</v>
      </c>
      <c r="R106" s="34">
        <v>33560735.149999999</v>
      </c>
      <c r="S106" s="34">
        <v>0</v>
      </c>
      <c r="T106" s="30" t="s">
        <v>50</v>
      </c>
      <c r="U106" s="34">
        <v>0</v>
      </c>
      <c r="V106" s="34">
        <v>12530231.639999991</v>
      </c>
      <c r="W106" s="30" t="s">
        <v>50</v>
      </c>
      <c r="X106" s="34">
        <f t="shared" si="4"/>
        <v>2004837.0623999985</v>
      </c>
      <c r="Y106" s="34">
        <v>0</v>
      </c>
      <c r="Z106" s="30" t="s">
        <v>50</v>
      </c>
      <c r="AA106" s="34">
        <v>0</v>
      </c>
      <c r="AB106" s="34">
        <v>0</v>
      </c>
      <c r="AC106" s="30" t="s">
        <v>50</v>
      </c>
      <c r="AD106" s="34">
        <v>0</v>
      </c>
      <c r="AE106" s="35">
        <v>0</v>
      </c>
      <c r="AF106" s="35" t="s">
        <v>50</v>
      </c>
      <c r="AG106" s="34">
        <v>0</v>
      </c>
      <c r="AH106" s="34">
        <v>0</v>
      </c>
      <c r="AI106" s="35" t="s">
        <v>50</v>
      </c>
      <c r="AJ106" s="34">
        <v>0</v>
      </c>
      <c r="AK106" s="34">
        <v>0</v>
      </c>
      <c r="AL106" s="31" t="s">
        <v>53</v>
      </c>
      <c r="AM106" s="35" t="s">
        <v>53</v>
      </c>
      <c r="AN106" s="31" t="s">
        <v>53</v>
      </c>
      <c r="AO106" s="35" t="s">
        <v>53</v>
      </c>
    </row>
    <row r="107" spans="1:41" s="36" customFormat="1" hidden="1" x14ac:dyDescent="0.25">
      <c r="A107" s="37" t="s">
        <v>247</v>
      </c>
      <c r="B107" s="31" t="s">
        <v>1026</v>
      </c>
      <c r="C107" s="30" t="s">
        <v>47</v>
      </c>
      <c r="D107" s="30" t="s">
        <v>105</v>
      </c>
      <c r="E107" s="30" t="s">
        <v>106</v>
      </c>
      <c r="F107" s="30" t="s">
        <v>1065</v>
      </c>
      <c r="G107" s="30" t="s">
        <v>57</v>
      </c>
      <c r="H107" s="32" t="s">
        <v>53</v>
      </c>
      <c r="I107" s="33" t="s">
        <v>1067</v>
      </c>
      <c r="J107" s="34" t="s">
        <v>53</v>
      </c>
      <c r="K107" s="33" t="s">
        <v>1068</v>
      </c>
      <c r="L107" s="33" t="s">
        <v>1026</v>
      </c>
      <c r="M107" s="33">
        <v>1142064.76</v>
      </c>
      <c r="N107" s="30" t="s">
        <v>61</v>
      </c>
      <c r="O107" s="35" t="s">
        <v>1069</v>
      </c>
      <c r="P107" s="35" t="s">
        <v>1070</v>
      </c>
      <c r="Q107" s="34">
        <f t="shared" si="3"/>
        <v>-242000</v>
      </c>
      <c r="R107" s="34">
        <v>-242000</v>
      </c>
      <c r="S107" s="34">
        <v>0</v>
      </c>
      <c r="T107" s="30" t="s">
        <v>50</v>
      </c>
      <c r="U107" s="34">
        <v>0</v>
      </c>
      <c r="V107" s="34">
        <v>0</v>
      </c>
      <c r="W107" s="30" t="s">
        <v>50</v>
      </c>
      <c r="X107" s="34">
        <f t="shared" si="4"/>
        <v>0</v>
      </c>
      <c r="Y107" s="34">
        <v>0</v>
      </c>
      <c r="Z107" s="30" t="s">
        <v>50</v>
      </c>
      <c r="AA107" s="34">
        <v>0</v>
      </c>
      <c r="AB107" s="34">
        <v>0</v>
      </c>
      <c r="AC107" s="30" t="s">
        <v>50</v>
      </c>
      <c r="AD107" s="34">
        <v>0</v>
      </c>
      <c r="AE107" s="35">
        <v>0</v>
      </c>
      <c r="AF107" s="35" t="s">
        <v>50</v>
      </c>
      <c r="AG107" s="34">
        <v>0</v>
      </c>
      <c r="AH107" s="34">
        <v>0</v>
      </c>
      <c r="AI107" s="35" t="s">
        <v>50</v>
      </c>
      <c r="AJ107" s="34">
        <v>0</v>
      </c>
      <c r="AK107" s="34">
        <v>0</v>
      </c>
      <c r="AL107" s="31" t="s">
        <v>53</v>
      </c>
      <c r="AM107" s="35" t="s">
        <v>53</v>
      </c>
      <c r="AN107" s="31" t="s">
        <v>53</v>
      </c>
      <c r="AO107" s="35" t="s">
        <v>53</v>
      </c>
    </row>
    <row r="108" spans="1:41" s="36" customFormat="1" hidden="1" x14ac:dyDescent="0.25">
      <c r="A108" s="30" t="s">
        <v>250</v>
      </c>
      <c r="B108" s="31" t="s">
        <v>1026</v>
      </c>
      <c r="C108" s="30" t="s">
        <v>47</v>
      </c>
      <c r="D108" s="30" t="s">
        <v>105</v>
      </c>
      <c r="E108" s="30" t="s">
        <v>106</v>
      </c>
      <c r="F108" s="30" t="s">
        <v>1065</v>
      </c>
      <c r="G108" s="30" t="s">
        <v>57</v>
      </c>
      <c r="H108" s="32" t="s">
        <v>53</v>
      </c>
      <c r="I108" s="33" t="s">
        <v>1071</v>
      </c>
      <c r="J108" s="34" t="s">
        <v>53</v>
      </c>
      <c r="K108" s="33" t="s">
        <v>1072</v>
      </c>
      <c r="L108" s="33" t="s">
        <v>1026</v>
      </c>
      <c r="M108" s="33">
        <v>548538.22</v>
      </c>
      <c r="N108" s="30" t="s">
        <v>61</v>
      </c>
      <c r="O108" s="35" t="s">
        <v>1073</v>
      </c>
      <c r="P108" s="35" t="s">
        <v>1074</v>
      </c>
      <c r="Q108" s="34">
        <f t="shared" si="3"/>
        <v>-55151.0052</v>
      </c>
      <c r="R108" s="34">
        <v>0</v>
      </c>
      <c r="S108" s="34">
        <v>0</v>
      </c>
      <c r="T108" s="30" t="s">
        <v>50</v>
      </c>
      <c r="U108" s="34">
        <v>0</v>
      </c>
      <c r="V108" s="34">
        <v>-47543.97</v>
      </c>
      <c r="W108" s="30" t="s">
        <v>55</v>
      </c>
      <c r="X108" s="34">
        <f t="shared" si="4"/>
        <v>-7607.0352000000003</v>
      </c>
      <c r="Y108" s="34">
        <v>0</v>
      </c>
      <c r="Z108" s="30" t="s">
        <v>50</v>
      </c>
      <c r="AA108" s="34">
        <v>0</v>
      </c>
      <c r="AB108" s="34">
        <v>0</v>
      </c>
      <c r="AC108" s="30" t="s">
        <v>50</v>
      </c>
      <c r="AD108" s="34">
        <v>0</v>
      </c>
      <c r="AE108" s="35">
        <v>0</v>
      </c>
      <c r="AF108" s="35" t="s">
        <v>50</v>
      </c>
      <c r="AG108" s="34">
        <v>0</v>
      </c>
      <c r="AH108" s="34">
        <v>0</v>
      </c>
      <c r="AI108" s="35" t="s">
        <v>50</v>
      </c>
      <c r="AJ108" s="34">
        <v>0</v>
      </c>
      <c r="AK108" s="34">
        <v>0</v>
      </c>
      <c r="AL108" s="31" t="s">
        <v>53</v>
      </c>
      <c r="AM108" s="35" t="s">
        <v>53</v>
      </c>
      <c r="AN108" s="31"/>
      <c r="AO108" s="35"/>
    </row>
    <row r="109" spans="1:41" s="36" customFormat="1" hidden="1" x14ac:dyDescent="0.25">
      <c r="A109" s="37" t="s">
        <v>252</v>
      </c>
      <c r="B109" s="31" t="s">
        <v>1026</v>
      </c>
      <c r="C109" s="30" t="s">
        <v>47</v>
      </c>
      <c r="D109" s="30" t="s">
        <v>109</v>
      </c>
      <c r="E109" s="30" t="s">
        <v>110</v>
      </c>
      <c r="F109" s="30" t="s">
        <v>1075</v>
      </c>
      <c r="G109" s="30" t="s">
        <v>51</v>
      </c>
      <c r="H109" s="32" t="s">
        <v>1076</v>
      </c>
      <c r="I109" s="33" t="s">
        <v>53</v>
      </c>
      <c r="J109" s="34" t="s">
        <v>53</v>
      </c>
      <c r="K109" s="33" t="s">
        <v>53</v>
      </c>
      <c r="L109" s="33" t="s">
        <v>53</v>
      </c>
      <c r="M109" s="33">
        <v>0</v>
      </c>
      <c r="N109" s="30" t="s">
        <v>53</v>
      </c>
      <c r="O109" s="35" t="s">
        <v>54</v>
      </c>
      <c r="P109" s="35" t="s">
        <v>53</v>
      </c>
      <c r="Q109" s="34">
        <f t="shared" si="3"/>
        <v>35405808.0396</v>
      </c>
      <c r="R109" s="34">
        <v>23952777.940000001</v>
      </c>
      <c r="S109" s="34">
        <v>0</v>
      </c>
      <c r="T109" s="30" t="s">
        <v>50</v>
      </c>
      <c r="U109" s="34">
        <v>0</v>
      </c>
      <c r="V109" s="34">
        <v>9873301.8100000005</v>
      </c>
      <c r="W109" s="30" t="s">
        <v>55</v>
      </c>
      <c r="X109" s="34">
        <f t="shared" si="4"/>
        <v>1579728.2896</v>
      </c>
      <c r="Y109" s="34">
        <v>0</v>
      </c>
      <c r="Z109" s="30" t="s">
        <v>50</v>
      </c>
      <c r="AA109" s="34">
        <v>0</v>
      </c>
      <c r="AB109" s="34">
        <v>0</v>
      </c>
      <c r="AC109" s="30" t="s">
        <v>50</v>
      </c>
      <c r="AD109" s="34">
        <v>0</v>
      </c>
      <c r="AE109" s="35">
        <v>0</v>
      </c>
      <c r="AF109" s="35" t="s">
        <v>50</v>
      </c>
      <c r="AG109" s="34">
        <v>0</v>
      </c>
      <c r="AH109" s="34">
        <v>0</v>
      </c>
      <c r="AI109" s="35" t="s">
        <v>50</v>
      </c>
      <c r="AJ109" s="34">
        <v>0</v>
      </c>
      <c r="AK109" s="34">
        <v>0</v>
      </c>
      <c r="AL109" s="31" t="s">
        <v>53</v>
      </c>
      <c r="AM109" s="35" t="s">
        <v>53</v>
      </c>
      <c r="AN109" s="31"/>
      <c r="AO109" s="35"/>
    </row>
    <row r="110" spans="1:41" s="36" customFormat="1" hidden="1" x14ac:dyDescent="0.25">
      <c r="A110" s="30" t="s">
        <v>254</v>
      </c>
      <c r="B110" s="31" t="s">
        <v>1026</v>
      </c>
      <c r="C110" s="30" t="s">
        <v>47</v>
      </c>
      <c r="D110" s="30" t="s">
        <v>117</v>
      </c>
      <c r="E110" s="30" t="s">
        <v>118</v>
      </c>
      <c r="F110" s="30" t="s">
        <v>812</v>
      </c>
      <c r="G110" s="30" t="s">
        <v>51</v>
      </c>
      <c r="H110" s="32" t="s">
        <v>1077</v>
      </c>
      <c r="I110" s="33" t="s">
        <v>53</v>
      </c>
      <c r="J110" s="34" t="s">
        <v>53</v>
      </c>
      <c r="K110" s="33" t="s">
        <v>53</v>
      </c>
      <c r="L110" s="33" t="s">
        <v>53</v>
      </c>
      <c r="M110" s="33">
        <v>0</v>
      </c>
      <c r="N110" s="30" t="s">
        <v>53</v>
      </c>
      <c r="O110" s="35" t="s">
        <v>54</v>
      </c>
      <c r="P110" s="35" t="s">
        <v>53</v>
      </c>
      <c r="Q110" s="34">
        <f t="shared" si="3"/>
        <v>34936075.665376008</v>
      </c>
      <c r="R110" s="34">
        <v>27817753.473000009</v>
      </c>
      <c r="S110" s="34">
        <v>0</v>
      </c>
      <c r="T110" s="30" t="s">
        <v>50</v>
      </c>
      <c r="U110" s="34">
        <v>0</v>
      </c>
      <c r="V110" s="34">
        <v>6136484.6486</v>
      </c>
      <c r="W110" s="30" t="s">
        <v>55</v>
      </c>
      <c r="X110" s="34">
        <f t="shared" si="4"/>
        <v>981837.54377600003</v>
      </c>
      <c r="Y110" s="34">
        <v>0</v>
      </c>
      <c r="Z110" s="30" t="s">
        <v>50</v>
      </c>
      <c r="AA110" s="34">
        <v>0</v>
      </c>
      <c r="AB110" s="34">
        <v>0</v>
      </c>
      <c r="AC110" s="30" t="s">
        <v>50</v>
      </c>
      <c r="AD110" s="34">
        <v>0</v>
      </c>
      <c r="AE110" s="35">
        <v>0</v>
      </c>
      <c r="AF110" s="35" t="s">
        <v>50</v>
      </c>
      <c r="AG110" s="34">
        <v>0</v>
      </c>
      <c r="AH110" s="34">
        <v>0</v>
      </c>
      <c r="AI110" s="35" t="s">
        <v>50</v>
      </c>
      <c r="AJ110" s="34">
        <v>0</v>
      </c>
      <c r="AK110" s="34">
        <v>0</v>
      </c>
      <c r="AL110" s="31" t="s">
        <v>53</v>
      </c>
      <c r="AM110" s="35" t="s">
        <v>53</v>
      </c>
      <c r="AN110" s="31"/>
      <c r="AO110" s="35"/>
    </row>
    <row r="111" spans="1:41" s="36" customFormat="1" hidden="1" x14ac:dyDescent="0.25">
      <c r="A111" s="37" t="s">
        <v>258</v>
      </c>
      <c r="B111" s="31" t="s">
        <v>1026</v>
      </c>
      <c r="C111" s="30" t="s">
        <v>47</v>
      </c>
      <c r="D111" s="30" t="s">
        <v>117</v>
      </c>
      <c r="E111" s="30" t="s">
        <v>118</v>
      </c>
      <c r="F111" s="30" t="s">
        <v>812</v>
      </c>
      <c r="G111" s="30" t="s">
        <v>51</v>
      </c>
      <c r="H111" s="32" t="s">
        <v>1078</v>
      </c>
      <c r="I111" s="33" t="s">
        <v>53</v>
      </c>
      <c r="J111" s="34" t="s">
        <v>53</v>
      </c>
      <c r="K111" s="33" t="s">
        <v>53</v>
      </c>
      <c r="L111" s="33" t="s">
        <v>53</v>
      </c>
      <c r="M111" s="33">
        <v>0</v>
      </c>
      <c r="N111" s="30" t="s">
        <v>53</v>
      </c>
      <c r="O111" s="35" t="s">
        <v>443</v>
      </c>
      <c r="P111" s="35" t="s">
        <v>444</v>
      </c>
      <c r="Q111" s="34">
        <f t="shared" si="3"/>
        <v>9643300.7498000003</v>
      </c>
      <c r="R111" s="34">
        <v>5796605.1099999994</v>
      </c>
      <c r="S111" s="34">
        <v>3316116.9309</v>
      </c>
      <c r="T111" s="30" t="s">
        <v>55</v>
      </c>
      <c r="U111" s="34">
        <v>530578.70889999997</v>
      </c>
      <c r="V111" s="34">
        <v>0</v>
      </c>
      <c r="W111" s="30" t="s">
        <v>50</v>
      </c>
      <c r="X111" s="34">
        <f t="shared" si="4"/>
        <v>0</v>
      </c>
      <c r="Y111" s="34">
        <v>0</v>
      </c>
      <c r="Z111" s="30" t="s">
        <v>50</v>
      </c>
      <c r="AA111" s="34">
        <v>0</v>
      </c>
      <c r="AB111" s="34">
        <v>0</v>
      </c>
      <c r="AC111" s="30" t="s">
        <v>50</v>
      </c>
      <c r="AD111" s="34">
        <v>0</v>
      </c>
      <c r="AE111" s="35">
        <v>0</v>
      </c>
      <c r="AF111" s="35" t="s">
        <v>50</v>
      </c>
      <c r="AG111" s="34">
        <v>0</v>
      </c>
      <c r="AH111" s="34">
        <v>0</v>
      </c>
      <c r="AI111" s="35" t="s">
        <v>50</v>
      </c>
      <c r="AJ111" s="34">
        <v>0</v>
      </c>
      <c r="AK111" s="34">
        <v>0</v>
      </c>
      <c r="AL111" s="31" t="s">
        <v>53</v>
      </c>
      <c r="AM111" s="35" t="s">
        <v>53</v>
      </c>
      <c r="AN111" s="31" t="s">
        <v>53</v>
      </c>
      <c r="AO111" s="35" t="s">
        <v>53</v>
      </c>
    </row>
    <row r="112" spans="1:41" s="36" customFormat="1" hidden="1" x14ac:dyDescent="0.25">
      <c r="A112" s="30" t="s">
        <v>260</v>
      </c>
      <c r="B112" s="31" t="s">
        <v>1026</v>
      </c>
      <c r="C112" s="30" t="s">
        <v>47</v>
      </c>
      <c r="D112" s="30" t="s">
        <v>117</v>
      </c>
      <c r="E112" s="30" t="s">
        <v>118</v>
      </c>
      <c r="F112" s="30" t="s">
        <v>812</v>
      </c>
      <c r="G112" s="30" t="s">
        <v>51</v>
      </c>
      <c r="H112" s="32" t="s">
        <v>1079</v>
      </c>
      <c r="I112" s="33" t="s">
        <v>53</v>
      </c>
      <c r="J112" s="34" t="s">
        <v>53</v>
      </c>
      <c r="K112" s="33" t="s">
        <v>53</v>
      </c>
      <c r="L112" s="33" t="s">
        <v>53</v>
      </c>
      <c r="M112" s="33">
        <v>0</v>
      </c>
      <c r="N112" s="30" t="s">
        <v>53</v>
      </c>
      <c r="O112" s="35" t="s">
        <v>54</v>
      </c>
      <c r="P112" s="35" t="s">
        <v>53</v>
      </c>
      <c r="Q112" s="34">
        <f t="shared" si="3"/>
        <v>36029830.880771995</v>
      </c>
      <c r="R112" s="34">
        <v>20311906.359999999</v>
      </c>
      <c r="S112" s="34">
        <v>0</v>
      </c>
      <c r="T112" s="30" t="s">
        <v>50</v>
      </c>
      <c r="U112" s="34">
        <v>0</v>
      </c>
      <c r="V112" s="34">
        <v>13549934.931699997</v>
      </c>
      <c r="W112" s="30" t="s">
        <v>55</v>
      </c>
      <c r="X112" s="34">
        <f t="shared" si="4"/>
        <v>2167989.5890719993</v>
      </c>
      <c r="Y112" s="34">
        <v>0</v>
      </c>
      <c r="Z112" s="30" t="s">
        <v>50</v>
      </c>
      <c r="AA112" s="34">
        <v>0</v>
      </c>
      <c r="AB112" s="34">
        <v>0</v>
      </c>
      <c r="AC112" s="30" t="s">
        <v>50</v>
      </c>
      <c r="AD112" s="34">
        <v>0</v>
      </c>
      <c r="AE112" s="35">
        <v>0</v>
      </c>
      <c r="AF112" s="35" t="s">
        <v>50</v>
      </c>
      <c r="AG112" s="34">
        <v>0</v>
      </c>
      <c r="AH112" s="34">
        <v>0</v>
      </c>
      <c r="AI112" s="35" t="s">
        <v>50</v>
      </c>
      <c r="AJ112" s="34">
        <v>0</v>
      </c>
      <c r="AK112" s="34">
        <v>0</v>
      </c>
      <c r="AL112" s="31" t="s">
        <v>53</v>
      </c>
      <c r="AM112" s="35" t="s">
        <v>53</v>
      </c>
      <c r="AN112" s="31" t="s">
        <v>53</v>
      </c>
      <c r="AO112" s="35" t="s">
        <v>53</v>
      </c>
    </row>
    <row r="113" spans="1:41" s="36" customFormat="1" hidden="1" x14ac:dyDescent="0.25">
      <c r="A113" s="37" t="s">
        <v>262</v>
      </c>
      <c r="B113" s="31" t="s">
        <v>1026</v>
      </c>
      <c r="C113" s="30" t="s">
        <v>47</v>
      </c>
      <c r="D113" s="30" t="s">
        <v>403</v>
      </c>
      <c r="E113" s="30" t="s">
        <v>404</v>
      </c>
      <c r="F113" s="30" t="s">
        <v>743</v>
      </c>
      <c r="G113" s="30" t="s">
        <v>51</v>
      </c>
      <c r="H113" s="32" t="s">
        <v>1080</v>
      </c>
      <c r="I113" s="33" t="s">
        <v>53</v>
      </c>
      <c r="J113" s="34" t="s">
        <v>53</v>
      </c>
      <c r="K113" s="33" t="s">
        <v>53</v>
      </c>
      <c r="L113" s="33" t="s">
        <v>53</v>
      </c>
      <c r="M113" s="33">
        <v>0</v>
      </c>
      <c r="N113" s="30" t="s">
        <v>53</v>
      </c>
      <c r="O113" s="35" t="s">
        <v>54</v>
      </c>
      <c r="P113" s="35" t="s">
        <v>53</v>
      </c>
      <c r="Q113" s="34">
        <f t="shared" si="3"/>
        <v>36484488.903983995</v>
      </c>
      <c r="R113" s="34">
        <v>27782388.93</v>
      </c>
      <c r="S113" s="34">
        <v>0</v>
      </c>
      <c r="T113" s="30" t="s">
        <v>50</v>
      </c>
      <c r="U113" s="34">
        <v>0</v>
      </c>
      <c r="V113" s="34">
        <v>7501810.322399999</v>
      </c>
      <c r="W113" s="30" t="s">
        <v>50</v>
      </c>
      <c r="X113" s="34">
        <f t="shared" si="4"/>
        <v>1200289.6515839999</v>
      </c>
      <c r="Y113" s="34">
        <v>0</v>
      </c>
      <c r="Z113" s="30" t="s">
        <v>50</v>
      </c>
      <c r="AA113" s="34">
        <v>0</v>
      </c>
      <c r="AB113" s="34">
        <v>0</v>
      </c>
      <c r="AC113" s="30" t="s">
        <v>50</v>
      </c>
      <c r="AD113" s="34">
        <v>0</v>
      </c>
      <c r="AE113" s="35">
        <v>0</v>
      </c>
      <c r="AF113" s="35" t="s">
        <v>50</v>
      </c>
      <c r="AG113" s="34">
        <v>0</v>
      </c>
      <c r="AH113" s="34">
        <v>0</v>
      </c>
      <c r="AI113" s="35" t="s">
        <v>50</v>
      </c>
      <c r="AJ113" s="34">
        <v>0</v>
      </c>
      <c r="AK113" s="34">
        <v>0</v>
      </c>
      <c r="AL113" s="31" t="s">
        <v>53</v>
      </c>
      <c r="AM113" s="35" t="s">
        <v>53</v>
      </c>
      <c r="AN113" s="31" t="s">
        <v>53</v>
      </c>
      <c r="AO113" s="35" t="s">
        <v>53</v>
      </c>
    </row>
    <row r="114" spans="1:41" s="36" customFormat="1" hidden="1" x14ac:dyDescent="0.25">
      <c r="A114" s="30" t="s">
        <v>267</v>
      </c>
      <c r="B114" s="31" t="s">
        <v>1026</v>
      </c>
      <c r="C114" s="30" t="s">
        <v>47</v>
      </c>
      <c r="D114" s="30" t="s">
        <v>403</v>
      </c>
      <c r="E114" s="30" t="s">
        <v>404</v>
      </c>
      <c r="F114" s="30" t="s">
        <v>743</v>
      </c>
      <c r="G114" s="30" t="s">
        <v>57</v>
      </c>
      <c r="H114" s="32" t="s">
        <v>53</v>
      </c>
      <c r="I114" s="33" t="s">
        <v>833</v>
      </c>
      <c r="J114" s="34" t="s">
        <v>53</v>
      </c>
      <c r="K114" s="33" t="s">
        <v>1081</v>
      </c>
      <c r="L114" s="33" t="s">
        <v>934</v>
      </c>
      <c r="M114" s="33">
        <v>1042179.92</v>
      </c>
      <c r="N114" s="30" t="s">
        <v>61</v>
      </c>
      <c r="O114" s="35" t="s">
        <v>1082</v>
      </c>
      <c r="P114" s="35" t="s">
        <v>1083</v>
      </c>
      <c r="Q114" s="34">
        <f t="shared" si="3"/>
        <v>-90003.112399999998</v>
      </c>
      <c r="R114" s="34">
        <v>0</v>
      </c>
      <c r="S114" s="34">
        <v>0</v>
      </c>
      <c r="T114" s="30" t="s">
        <v>50</v>
      </c>
      <c r="U114" s="34">
        <v>0</v>
      </c>
      <c r="V114" s="34">
        <v>-77588.89</v>
      </c>
      <c r="W114" s="30" t="s">
        <v>55</v>
      </c>
      <c r="X114" s="34">
        <f t="shared" si="4"/>
        <v>-12414.222400000001</v>
      </c>
      <c r="Y114" s="34">
        <v>0</v>
      </c>
      <c r="Z114" s="30" t="s">
        <v>50</v>
      </c>
      <c r="AA114" s="34">
        <v>0</v>
      </c>
      <c r="AB114" s="34">
        <v>0</v>
      </c>
      <c r="AC114" s="30" t="s">
        <v>50</v>
      </c>
      <c r="AD114" s="34">
        <v>0</v>
      </c>
      <c r="AE114" s="35">
        <v>0</v>
      </c>
      <c r="AF114" s="35" t="s">
        <v>50</v>
      </c>
      <c r="AG114" s="34">
        <v>0</v>
      </c>
      <c r="AH114" s="34">
        <v>0</v>
      </c>
      <c r="AI114" s="35" t="s">
        <v>50</v>
      </c>
      <c r="AJ114" s="34">
        <v>0</v>
      </c>
      <c r="AK114" s="34">
        <v>0</v>
      </c>
      <c r="AL114" s="31" t="s">
        <v>53</v>
      </c>
      <c r="AM114" s="35" t="s">
        <v>53</v>
      </c>
      <c r="AN114" s="31" t="s">
        <v>53</v>
      </c>
      <c r="AO114" s="35" t="s">
        <v>53</v>
      </c>
    </row>
    <row r="115" spans="1:41" s="36" customFormat="1" hidden="1" x14ac:dyDescent="0.25">
      <c r="A115" s="37" t="s">
        <v>272</v>
      </c>
      <c r="B115" s="31" t="s">
        <v>1026</v>
      </c>
      <c r="C115" s="30" t="s">
        <v>47</v>
      </c>
      <c r="D115" s="30" t="s">
        <v>505</v>
      </c>
      <c r="E115" s="30" t="s">
        <v>506</v>
      </c>
      <c r="F115" s="30" t="s">
        <v>1084</v>
      </c>
      <c r="G115" s="30" t="s">
        <v>51</v>
      </c>
      <c r="H115" s="32" t="s">
        <v>1085</v>
      </c>
      <c r="I115" s="33"/>
      <c r="J115" s="34"/>
      <c r="K115" s="33"/>
      <c r="L115" s="33"/>
      <c r="M115" s="33">
        <v>0</v>
      </c>
      <c r="N115" s="30"/>
      <c r="O115" s="35" t="s">
        <v>1086</v>
      </c>
      <c r="P115" s="35"/>
      <c r="Q115" s="34">
        <v>0</v>
      </c>
      <c r="R115" s="34">
        <v>0</v>
      </c>
      <c r="S115" s="34">
        <v>0</v>
      </c>
      <c r="T115" s="30" t="s">
        <v>50</v>
      </c>
      <c r="U115" s="34">
        <v>0</v>
      </c>
      <c r="V115" s="34">
        <v>0</v>
      </c>
      <c r="W115" s="30" t="s">
        <v>50</v>
      </c>
      <c r="X115" s="34">
        <v>0</v>
      </c>
      <c r="Y115" s="34">
        <v>0</v>
      </c>
      <c r="Z115" s="30" t="s">
        <v>50</v>
      </c>
      <c r="AA115" s="34">
        <v>0</v>
      </c>
      <c r="AB115" s="34">
        <v>0</v>
      </c>
      <c r="AC115" s="30" t="s">
        <v>50</v>
      </c>
      <c r="AD115" s="34">
        <v>0</v>
      </c>
      <c r="AE115" s="35"/>
      <c r="AF115" s="35"/>
      <c r="AG115" s="34"/>
      <c r="AH115" s="34"/>
      <c r="AI115" s="35"/>
      <c r="AJ115" s="34"/>
      <c r="AK115" s="34">
        <v>0</v>
      </c>
      <c r="AL115" s="31"/>
      <c r="AM115" s="35"/>
      <c r="AN115" s="31" t="s">
        <v>53</v>
      </c>
      <c r="AO115" s="35" t="s">
        <v>53</v>
      </c>
    </row>
    <row r="116" spans="1:41" s="36" customFormat="1" hidden="1" x14ac:dyDescent="0.25">
      <c r="A116" s="30" t="s">
        <v>274</v>
      </c>
      <c r="B116" s="31" t="s">
        <v>1026</v>
      </c>
      <c r="C116" s="30" t="s">
        <v>47</v>
      </c>
      <c r="D116" s="30" t="s">
        <v>704</v>
      </c>
      <c r="E116" s="30" t="s">
        <v>130</v>
      </c>
      <c r="F116" s="30" t="s">
        <v>1087</v>
      </c>
      <c r="G116" s="30" t="s">
        <v>51</v>
      </c>
      <c r="H116" s="32" t="s">
        <v>1088</v>
      </c>
      <c r="I116" s="33" t="s">
        <v>53</v>
      </c>
      <c r="J116" s="34" t="s">
        <v>53</v>
      </c>
      <c r="K116" s="33" t="s">
        <v>53</v>
      </c>
      <c r="L116" s="33" t="s">
        <v>53</v>
      </c>
      <c r="M116" s="33">
        <v>0</v>
      </c>
      <c r="N116" s="30" t="s">
        <v>53</v>
      </c>
      <c r="O116" s="35" t="s">
        <v>54</v>
      </c>
      <c r="P116" s="35" t="s">
        <v>53</v>
      </c>
      <c r="Q116" s="34">
        <f t="shared" ref="Q116:Q179" si="5">R116+S116+V116+U116+X116+Y116+AB116+AA116+AD116</f>
        <v>58193026.640607998</v>
      </c>
      <c r="R116" s="34">
        <v>54725083.450000003</v>
      </c>
      <c r="S116" s="34">
        <v>0</v>
      </c>
      <c r="T116" s="30" t="s">
        <v>50</v>
      </c>
      <c r="U116" s="34">
        <v>0</v>
      </c>
      <c r="V116" s="34">
        <v>2989606.1987999994</v>
      </c>
      <c r="W116" s="30" t="s">
        <v>50</v>
      </c>
      <c r="X116" s="34">
        <f t="shared" ref="X116:X179" si="6">V116*16%</f>
        <v>478336.9918079999</v>
      </c>
      <c r="Y116" s="34">
        <v>0</v>
      </c>
      <c r="Z116" s="30" t="s">
        <v>50</v>
      </c>
      <c r="AA116" s="34">
        <v>0</v>
      </c>
      <c r="AB116" s="34">
        <v>0</v>
      </c>
      <c r="AC116" s="30" t="s">
        <v>50</v>
      </c>
      <c r="AD116" s="34">
        <v>0</v>
      </c>
      <c r="AE116" s="35">
        <v>0</v>
      </c>
      <c r="AF116" s="35" t="s">
        <v>50</v>
      </c>
      <c r="AG116" s="34">
        <v>0</v>
      </c>
      <c r="AH116" s="34">
        <v>0</v>
      </c>
      <c r="AI116" s="35" t="s">
        <v>50</v>
      </c>
      <c r="AJ116" s="34">
        <v>0</v>
      </c>
      <c r="AK116" s="34">
        <v>0</v>
      </c>
      <c r="AL116" s="31" t="s">
        <v>53</v>
      </c>
      <c r="AM116" s="35" t="s">
        <v>53</v>
      </c>
      <c r="AN116" s="31" t="s">
        <v>53</v>
      </c>
      <c r="AO116" s="35" t="s">
        <v>53</v>
      </c>
    </row>
    <row r="117" spans="1:41" s="36" customFormat="1" hidden="1" x14ac:dyDescent="0.25">
      <c r="A117" s="37" t="s">
        <v>278</v>
      </c>
      <c r="B117" s="31" t="s">
        <v>1026</v>
      </c>
      <c r="C117" s="30" t="s">
        <v>47</v>
      </c>
      <c r="D117" s="30" t="s">
        <v>583</v>
      </c>
      <c r="E117" s="30" t="s">
        <v>584</v>
      </c>
      <c r="F117" s="30" t="s">
        <v>1089</v>
      </c>
      <c r="G117" s="30" t="s">
        <v>51</v>
      </c>
      <c r="H117" s="32" t="s">
        <v>1090</v>
      </c>
      <c r="I117" s="33"/>
      <c r="J117" s="34"/>
      <c r="K117" s="33"/>
      <c r="L117" s="33"/>
      <c r="M117" s="33">
        <v>0</v>
      </c>
      <c r="N117" s="30"/>
      <c r="O117" s="35" t="s">
        <v>1086</v>
      </c>
      <c r="P117" s="35"/>
      <c r="Q117" s="34">
        <f t="shared" si="5"/>
        <v>0</v>
      </c>
      <c r="R117" s="34">
        <v>0</v>
      </c>
      <c r="S117" s="34">
        <v>0</v>
      </c>
      <c r="T117" s="30" t="s">
        <v>50</v>
      </c>
      <c r="U117" s="34">
        <v>0</v>
      </c>
      <c r="V117" s="34">
        <v>0</v>
      </c>
      <c r="W117" s="30" t="s">
        <v>50</v>
      </c>
      <c r="X117" s="34">
        <f t="shared" si="6"/>
        <v>0</v>
      </c>
      <c r="Y117" s="34">
        <v>0</v>
      </c>
      <c r="Z117" s="30" t="s">
        <v>50</v>
      </c>
      <c r="AA117" s="34">
        <v>0</v>
      </c>
      <c r="AB117" s="34">
        <v>0</v>
      </c>
      <c r="AC117" s="30" t="s">
        <v>50</v>
      </c>
      <c r="AD117" s="34">
        <v>0</v>
      </c>
      <c r="AE117" s="35">
        <v>1</v>
      </c>
      <c r="AF117" s="35" t="s">
        <v>50</v>
      </c>
      <c r="AG117" s="34">
        <v>0</v>
      </c>
      <c r="AH117" s="34">
        <v>0</v>
      </c>
      <c r="AI117" s="35" t="s">
        <v>50</v>
      </c>
      <c r="AJ117" s="34">
        <v>0</v>
      </c>
      <c r="AK117" s="34">
        <v>0</v>
      </c>
      <c r="AL117" s="31"/>
      <c r="AM117" s="35"/>
      <c r="AN117" s="31" t="s">
        <v>53</v>
      </c>
      <c r="AO117" s="35" t="s">
        <v>53</v>
      </c>
    </row>
    <row r="118" spans="1:41" s="36" customFormat="1" hidden="1" x14ac:dyDescent="0.25">
      <c r="A118" s="30" t="s">
        <v>280</v>
      </c>
      <c r="B118" s="31" t="s">
        <v>1026</v>
      </c>
      <c r="C118" s="30" t="s">
        <v>47</v>
      </c>
      <c r="D118" s="30" t="s">
        <v>882</v>
      </c>
      <c r="E118" s="30" t="s">
        <v>139</v>
      </c>
      <c r="F118" s="30" t="s">
        <v>771</v>
      </c>
      <c r="G118" s="30" t="s">
        <v>51</v>
      </c>
      <c r="H118" s="32" t="s">
        <v>1091</v>
      </c>
      <c r="I118" s="33" t="s">
        <v>53</v>
      </c>
      <c r="J118" s="34" t="s">
        <v>53</v>
      </c>
      <c r="K118" s="33" t="s">
        <v>53</v>
      </c>
      <c r="L118" s="33" t="s">
        <v>53</v>
      </c>
      <c r="M118" s="33">
        <v>0</v>
      </c>
      <c r="N118" s="30" t="s">
        <v>53</v>
      </c>
      <c r="O118" s="35" t="s">
        <v>54</v>
      </c>
      <c r="P118" s="35" t="s">
        <v>53</v>
      </c>
      <c r="Q118" s="34">
        <f t="shared" si="5"/>
        <v>14046186.785200002</v>
      </c>
      <c r="R118" s="34">
        <v>13042863.380000001</v>
      </c>
      <c r="S118" s="34">
        <v>0</v>
      </c>
      <c r="T118" s="30" t="s">
        <v>50</v>
      </c>
      <c r="U118" s="34">
        <v>0</v>
      </c>
      <c r="V118" s="34">
        <v>864933.97</v>
      </c>
      <c r="W118" s="30" t="s">
        <v>50</v>
      </c>
      <c r="X118" s="34">
        <f t="shared" si="6"/>
        <v>138389.43520000001</v>
      </c>
      <c r="Y118" s="34">
        <v>0</v>
      </c>
      <c r="Z118" s="30" t="s">
        <v>50</v>
      </c>
      <c r="AA118" s="34">
        <v>0</v>
      </c>
      <c r="AB118" s="34">
        <v>0</v>
      </c>
      <c r="AC118" s="30" t="s">
        <v>50</v>
      </c>
      <c r="AD118" s="34">
        <v>0</v>
      </c>
      <c r="AE118" s="35">
        <v>0</v>
      </c>
      <c r="AF118" s="35" t="s">
        <v>50</v>
      </c>
      <c r="AG118" s="34">
        <v>0</v>
      </c>
      <c r="AH118" s="34">
        <v>0</v>
      </c>
      <c r="AI118" s="35" t="s">
        <v>50</v>
      </c>
      <c r="AJ118" s="34">
        <v>0</v>
      </c>
      <c r="AK118" s="34">
        <v>0</v>
      </c>
      <c r="AL118" s="31" t="s">
        <v>53</v>
      </c>
      <c r="AM118" s="35" t="s">
        <v>53</v>
      </c>
      <c r="AN118" s="31" t="s">
        <v>53</v>
      </c>
      <c r="AO118" s="35" t="s">
        <v>53</v>
      </c>
    </row>
    <row r="119" spans="1:41" s="36" customFormat="1" hidden="1" x14ac:dyDescent="0.25">
      <c r="A119" s="37" t="s">
        <v>282</v>
      </c>
      <c r="B119" s="31" t="s">
        <v>1026</v>
      </c>
      <c r="C119" s="30" t="s">
        <v>47</v>
      </c>
      <c r="D119" s="30" t="s">
        <v>121</v>
      </c>
      <c r="E119" s="30" t="s">
        <v>122</v>
      </c>
      <c r="F119" s="30" t="s">
        <v>1092</v>
      </c>
      <c r="G119" s="30" t="s">
        <v>51</v>
      </c>
      <c r="H119" s="32" t="s">
        <v>1093</v>
      </c>
      <c r="I119" s="33" t="s">
        <v>53</v>
      </c>
      <c r="J119" s="34" t="s">
        <v>53</v>
      </c>
      <c r="K119" s="33" t="s">
        <v>53</v>
      </c>
      <c r="L119" s="33" t="s">
        <v>53</v>
      </c>
      <c r="M119" s="33">
        <v>0</v>
      </c>
      <c r="N119" s="30" t="s">
        <v>53</v>
      </c>
      <c r="O119" s="35" t="s">
        <v>54</v>
      </c>
      <c r="P119" s="35" t="s">
        <v>53</v>
      </c>
      <c r="Q119" s="34">
        <f t="shared" si="5"/>
        <v>4049452.5648000003</v>
      </c>
      <c r="R119" s="34">
        <v>3011135.37</v>
      </c>
      <c r="S119" s="34">
        <v>0</v>
      </c>
      <c r="T119" s="30" t="s">
        <v>50</v>
      </c>
      <c r="U119" s="34">
        <v>0</v>
      </c>
      <c r="V119" s="34">
        <v>895101.03</v>
      </c>
      <c r="W119" s="30" t="s">
        <v>55</v>
      </c>
      <c r="X119" s="34">
        <f t="shared" si="6"/>
        <v>143216.1648</v>
      </c>
      <c r="Y119" s="34">
        <v>0</v>
      </c>
      <c r="Z119" s="30" t="s">
        <v>50</v>
      </c>
      <c r="AA119" s="34">
        <v>0</v>
      </c>
      <c r="AB119" s="34">
        <v>0</v>
      </c>
      <c r="AC119" s="30" t="s">
        <v>50</v>
      </c>
      <c r="AD119" s="34">
        <v>0</v>
      </c>
      <c r="AE119" s="35">
        <v>0</v>
      </c>
      <c r="AF119" s="35" t="s">
        <v>50</v>
      </c>
      <c r="AG119" s="34">
        <v>0</v>
      </c>
      <c r="AH119" s="34">
        <v>0</v>
      </c>
      <c r="AI119" s="35" t="s">
        <v>50</v>
      </c>
      <c r="AJ119" s="34">
        <v>0</v>
      </c>
      <c r="AK119" s="34">
        <v>0</v>
      </c>
      <c r="AL119" s="31" t="s">
        <v>53</v>
      </c>
      <c r="AM119" s="35" t="s">
        <v>53</v>
      </c>
      <c r="AN119" s="31" t="s">
        <v>53</v>
      </c>
      <c r="AO119" s="35" t="s">
        <v>53</v>
      </c>
    </row>
    <row r="120" spans="1:41" s="36" customFormat="1" hidden="1" x14ac:dyDescent="0.25">
      <c r="A120" s="30" t="s">
        <v>286</v>
      </c>
      <c r="B120" s="31" t="s">
        <v>1026</v>
      </c>
      <c r="C120" s="30" t="s">
        <v>47</v>
      </c>
      <c r="D120" s="30" t="s">
        <v>125</v>
      </c>
      <c r="E120" s="30" t="s">
        <v>126</v>
      </c>
      <c r="F120" s="30" t="s">
        <v>1094</v>
      </c>
      <c r="G120" s="30" t="s">
        <v>51</v>
      </c>
      <c r="H120" s="32" t="s">
        <v>1095</v>
      </c>
      <c r="I120" s="33" t="s">
        <v>53</v>
      </c>
      <c r="J120" s="34" t="s">
        <v>53</v>
      </c>
      <c r="K120" s="33" t="s">
        <v>53</v>
      </c>
      <c r="L120" s="33" t="s">
        <v>53</v>
      </c>
      <c r="M120" s="33">
        <v>0</v>
      </c>
      <c r="N120" s="30" t="s">
        <v>53</v>
      </c>
      <c r="O120" s="35" t="s">
        <v>54</v>
      </c>
      <c r="P120" s="35" t="s">
        <v>53</v>
      </c>
      <c r="Q120" s="34">
        <f t="shared" si="5"/>
        <v>616239.36499999999</v>
      </c>
      <c r="R120" s="34">
        <v>616239.36499999999</v>
      </c>
      <c r="S120" s="34">
        <v>0</v>
      </c>
      <c r="T120" s="30" t="s">
        <v>50</v>
      </c>
      <c r="U120" s="34">
        <v>0</v>
      </c>
      <c r="V120" s="34">
        <v>0</v>
      </c>
      <c r="W120" s="30" t="s">
        <v>50</v>
      </c>
      <c r="X120" s="34">
        <f t="shared" si="6"/>
        <v>0</v>
      </c>
      <c r="Y120" s="34">
        <v>0</v>
      </c>
      <c r="Z120" s="30" t="s">
        <v>50</v>
      </c>
      <c r="AA120" s="34">
        <v>0</v>
      </c>
      <c r="AB120" s="34">
        <v>0</v>
      </c>
      <c r="AC120" s="30" t="s">
        <v>50</v>
      </c>
      <c r="AD120" s="34">
        <v>0</v>
      </c>
      <c r="AE120" s="35">
        <v>0</v>
      </c>
      <c r="AF120" s="35" t="s">
        <v>50</v>
      </c>
      <c r="AG120" s="34">
        <v>0</v>
      </c>
      <c r="AH120" s="34">
        <v>0</v>
      </c>
      <c r="AI120" s="35" t="s">
        <v>50</v>
      </c>
      <c r="AJ120" s="34">
        <v>0</v>
      </c>
      <c r="AK120" s="34">
        <v>0</v>
      </c>
      <c r="AL120" s="31" t="s">
        <v>53</v>
      </c>
      <c r="AM120" s="35" t="s">
        <v>53</v>
      </c>
      <c r="AN120" s="31"/>
      <c r="AO120" s="35"/>
    </row>
    <row r="121" spans="1:41" s="36" customFormat="1" hidden="1" x14ac:dyDescent="0.25">
      <c r="A121" s="37" t="s">
        <v>288</v>
      </c>
      <c r="B121" s="31" t="s">
        <v>1096</v>
      </c>
      <c r="C121" s="30" t="s">
        <v>47</v>
      </c>
      <c r="D121" s="30" t="s">
        <v>48</v>
      </c>
      <c r="E121" s="30" t="s">
        <v>49</v>
      </c>
      <c r="F121" s="30" t="s">
        <v>1097</v>
      </c>
      <c r="G121" s="30" t="s">
        <v>51</v>
      </c>
      <c r="H121" s="32" t="s">
        <v>1098</v>
      </c>
      <c r="I121" s="33" t="s">
        <v>53</v>
      </c>
      <c r="J121" s="34" t="s">
        <v>53</v>
      </c>
      <c r="K121" s="33" t="s">
        <v>53</v>
      </c>
      <c r="L121" s="33" t="s">
        <v>53</v>
      </c>
      <c r="M121" s="33">
        <v>0</v>
      </c>
      <c r="N121" s="30" t="s">
        <v>53</v>
      </c>
      <c r="O121" s="35" t="s">
        <v>54</v>
      </c>
      <c r="P121" s="35" t="s">
        <v>53</v>
      </c>
      <c r="Q121" s="34">
        <f t="shared" si="5"/>
        <v>102486564.24160001</v>
      </c>
      <c r="R121" s="34">
        <v>87089482.290000007</v>
      </c>
      <c r="S121" s="34">
        <v>0</v>
      </c>
      <c r="T121" s="30" t="s">
        <v>50</v>
      </c>
      <c r="U121" s="34">
        <v>0</v>
      </c>
      <c r="V121" s="34">
        <v>13273346.51</v>
      </c>
      <c r="W121" s="30" t="s">
        <v>55</v>
      </c>
      <c r="X121" s="34">
        <f t="shared" si="6"/>
        <v>2123735.4416</v>
      </c>
      <c r="Y121" s="34">
        <v>0</v>
      </c>
      <c r="Z121" s="30" t="s">
        <v>50</v>
      </c>
      <c r="AA121" s="34">
        <v>0</v>
      </c>
      <c r="AB121" s="34">
        <v>0</v>
      </c>
      <c r="AC121" s="30" t="s">
        <v>50</v>
      </c>
      <c r="AD121" s="34">
        <v>0</v>
      </c>
      <c r="AE121" s="35">
        <v>0</v>
      </c>
      <c r="AF121" s="35" t="s">
        <v>50</v>
      </c>
      <c r="AG121" s="34">
        <v>0</v>
      </c>
      <c r="AH121" s="34">
        <v>0</v>
      </c>
      <c r="AI121" s="35" t="s">
        <v>50</v>
      </c>
      <c r="AJ121" s="34">
        <v>0</v>
      </c>
      <c r="AK121" s="34">
        <v>0</v>
      </c>
      <c r="AL121" s="31" t="s">
        <v>53</v>
      </c>
      <c r="AM121" s="35" t="s">
        <v>53</v>
      </c>
      <c r="AN121" s="31"/>
      <c r="AO121" s="35"/>
    </row>
    <row r="122" spans="1:41" s="36" customFormat="1" hidden="1" x14ac:dyDescent="0.25">
      <c r="A122" s="30" t="s">
        <v>292</v>
      </c>
      <c r="B122" s="38" t="s">
        <v>1096</v>
      </c>
      <c r="C122" s="37" t="s">
        <v>129</v>
      </c>
      <c r="D122" s="37" t="s">
        <v>48</v>
      </c>
      <c r="E122" s="37" t="s">
        <v>136</v>
      </c>
      <c r="F122" s="37" t="s">
        <v>1099</v>
      </c>
      <c r="G122" s="37" t="s">
        <v>51</v>
      </c>
      <c r="H122" s="39" t="s">
        <v>1100</v>
      </c>
      <c r="I122" s="40" t="s">
        <v>53</v>
      </c>
      <c r="J122" s="41" t="s">
        <v>53</v>
      </c>
      <c r="K122" s="40" t="s">
        <v>53</v>
      </c>
      <c r="L122" s="40" t="s">
        <v>53</v>
      </c>
      <c r="M122" s="40">
        <v>0</v>
      </c>
      <c r="N122" s="37" t="s">
        <v>53</v>
      </c>
      <c r="O122" s="42" t="s">
        <v>54</v>
      </c>
      <c r="P122" s="42" t="s">
        <v>53</v>
      </c>
      <c r="Q122" s="41">
        <f t="shared" si="5"/>
        <v>60968383.808059998</v>
      </c>
      <c r="R122" s="41">
        <v>58967792.82</v>
      </c>
      <c r="S122" s="41">
        <v>0</v>
      </c>
      <c r="T122" s="37" t="s">
        <v>50</v>
      </c>
      <c r="U122" s="41">
        <v>0</v>
      </c>
      <c r="V122" s="41">
        <v>1724647.4034999998</v>
      </c>
      <c r="W122" s="37" t="s">
        <v>50</v>
      </c>
      <c r="X122" s="41">
        <f t="shared" si="6"/>
        <v>275943.58455999999</v>
      </c>
      <c r="Y122" s="41">
        <v>0</v>
      </c>
      <c r="Z122" s="37" t="s">
        <v>50</v>
      </c>
      <c r="AA122" s="41">
        <v>0</v>
      </c>
      <c r="AB122" s="41">
        <v>0</v>
      </c>
      <c r="AC122" s="37" t="s">
        <v>50</v>
      </c>
      <c r="AD122" s="41">
        <v>0</v>
      </c>
      <c r="AE122" s="42">
        <v>0</v>
      </c>
      <c r="AF122" s="42" t="s">
        <v>50</v>
      </c>
      <c r="AG122" s="41">
        <v>0</v>
      </c>
      <c r="AH122" s="41">
        <v>0</v>
      </c>
      <c r="AI122" s="42" t="s">
        <v>50</v>
      </c>
      <c r="AJ122" s="41">
        <v>0</v>
      </c>
      <c r="AK122" s="41">
        <v>0</v>
      </c>
      <c r="AL122" s="38" t="s">
        <v>53</v>
      </c>
      <c r="AM122" s="42" t="s">
        <v>53</v>
      </c>
      <c r="AN122" s="31"/>
      <c r="AO122" s="35"/>
    </row>
    <row r="123" spans="1:41" s="36" customFormat="1" hidden="1" x14ac:dyDescent="0.25">
      <c r="A123" s="37" t="s">
        <v>294</v>
      </c>
      <c r="B123" s="31" t="s">
        <v>1096</v>
      </c>
      <c r="C123" s="30" t="s">
        <v>47</v>
      </c>
      <c r="D123" s="30" t="s">
        <v>65</v>
      </c>
      <c r="E123" s="30" t="s">
        <v>66</v>
      </c>
      <c r="F123" s="30" t="s">
        <v>755</v>
      </c>
      <c r="G123" s="30" t="s">
        <v>51</v>
      </c>
      <c r="H123" s="32" t="s">
        <v>1101</v>
      </c>
      <c r="I123" s="33" t="s">
        <v>53</v>
      </c>
      <c r="J123" s="34" t="s">
        <v>53</v>
      </c>
      <c r="K123" s="33" t="s">
        <v>53</v>
      </c>
      <c r="L123" s="33" t="s">
        <v>53</v>
      </c>
      <c r="M123" s="33">
        <v>0</v>
      </c>
      <c r="N123" s="30" t="s">
        <v>53</v>
      </c>
      <c r="O123" s="35" t="s">
        <v>54</v>
      </c>
      <c r="P123" s="35" t="s">
        <v>53</v>
      </c>
      <c r="Q123" s="34">
        <f t="shared" si="5"/>
        <v>108244800.494</v>
      </c>
      <c r="R123" s="34">
        <v>95469838.060000002</v>
      </c>
      <c r="S123" s="34">
        <v>0</v>
      </c>
      <c r="T123" s="30" t="s">
        <v>50</v>
      </c>
      <c r="U123" s="34">
        <v>0</v>
      </c>
      <c r="V123" s="34">
        <v>11012898.65</v>
      </c>
      <c r="W123" s="30" t="s">
        <v>55</v>
      </c>
      <c r="X123" s="34">
        <f t="shared" si="6"/>
        <v>1762063.784</v>
      </c>
      <c r="Y123" s="34">
        <v>0</v>
      </c>
      <c r="Z123" s="30" t="s">
        <v>50</v>
      </c>
      <c r="AA123" s="34">
        <v>0</v>
      </c>
      <c r="AB123" s="34">
        <v>0</v>
      </c>
      <c r="AC123" s="30" t="s">
        <v>50</v>
      </c>
      <c r="AD123" s="34">
        <v>0</v>
      </c>
      <c r="AE123" s="35">
        <v>0</v>
      </c>
      <c r="AF123" s="35" t="s">
        <v>50</v>
      </c>
      <c r="AG123" s="34">
        <v>0</v>
      </c>
      <c r="AH123" s="34">
        <v>0</v>
      </c>
      <c r="AI123" s="35" t="s">
        <v>50</v>
      </c>
      <c r="AJ123" s="34">
        <v>0</v>
      </c>
      <c r="AK123" s="34">
        <v>0</v>
      </c>
      <c r="AL123" s="31" t="s">
        <v>53</v>
      </c>
      <c r="AM123" s="35" t="s">
        <v>53</v>
      </c>
      <c r="AN123" s="31" t="s">
        <v>53</v>
      </c>
      <c r="AO123" s="35" t="s">
        <v>53</v>
      </c>
    </row>
    <row r="124" spans="1:41" s="36" customFormat="1" hidden="1" x14ac:dyDescent="0.25">
      <c r="A124" s="30" t="s">
        <v>296</v>
      </c>
      <c r="B124" s="31" t="s">
        <v>1096</v>
      </c>
      <c r="C124" s="30" t="s">
        <v>129</v>
      </c>
      <c r="D124" s="30" t="s">
        <v>65</v>
      </c>
      <c r="E124" s="30" t="s">
        <v>133</v>
      </c>
      <c r="F124" s="30" t="s">
        <v>791</v>
      </c>
      <c r="G124" s="30" t="s">
        <v>51</v>
      </c>
      <c r="H124" s="32" t="s">
        <v>1102</v>
      </c>
      <c r="I124" s="33" t="s">
        <v>53</v>
      </c>
      <c r="J124" s="34" t="s">
        <v>53</v>
      </c>
      <c r="K124" s="33" t="s">
        <v>53</v>
      </c>
      <c r="L124" s="33" t="s">
        <v>53</v>
      </c>
      <c r="M124" s="33">
        <v>0</v>
      </c>
      <c r="N124" s="30" t="s">
        <v>53</v>
      </c>
      <c r="O124" s="35" t="s">
        <v>54</v>
      </c>
      <c r="P124" s="35" t="s">
        <v>53</v>
      </c>
      <c r="Q124" s="34">
        <f t="shared" si="5"/>
        <v>17555115.110786002</v>
      </c>
      <c r="R124" s="34">
        <v>16296350.5</v>
      </c>
      <c r="S124" s="34">
        <v>0</v>
      </c>
      <c r="T124" s="30" t="s">
        <v>50</v>
      </c>
      <c r="U124" s="34">
        <v>0</v>
      </c>
      <c r="V124" s="34">
        <v>1085141.9058500002</v>
      </c>
      <c r="W124" s="30" t="s">
        <v>55</v>
      </c>
      <c r="X124" s="34">
        <f t="shared" si="6"/>
        <v>173622.70493600002</v>
      </c>
      <c r="Y124" s="34">
        <v>0</v>
      </c>
      <c r="Z124" s="30" t="s">
        <v>50</v>
      </c>
      <c r="AA124" s="34">
        <v>0</v>
      </c>
      <c r="AB124" s="34">
        <v>0</v>
      </c>
      <c r="AC124" s="30" t="s">
        <v>50</v>
      </c>
      <c r="AD124" s="34">
        <v>0</v>
      </c>
      <c r="AE124" s="35">
        <v>0</v>
      </c>
      <c r="AF124" s="35" t="s">
        <v>50</v>
      </c>
      <c r="AG124" s="34">
        <v>0</v>
      </c>
      <c r="AH124" s="34">
        <v>0</v>
      </c>
      <c r="AI124" s="35" t="s">
        <v>50</v>
      </c>
      <c r="AJ124" s="34">
        <v>0</v>
      </c>
      <c r="AK124" s="34">
        <v>0</v>
      </c>
      <c r="AL124" s="31" t="s">
        <v>53</v>
      </c>
      <c r="AM124" s="35" t="s">
        <v>53</v>
      </c>
      <c r="AN124" s="31" t="s">
        <v>53</v>
      </c>
      <c r="AO124" s="35" t="s">
        <v>53</v>
      </c>
    </row>
    <row r="125" spans="1:41" s="36" customFormat="1" hidden="1" x14ac:dyDescent="0.25">
      <c r="A125" s="37" t="s">
        <v>298</v>
      </c>
      <c r="B125" s="31" t="s">
        <v>1096</v>
      </c>
      <c r="C125" s="30" t="s">
        <v>129</v>
      </c>
      <c r="D125" s="30" t="s">
        <v>65</v>
      </c>
      <c r="E125" s="30" t="s">
        <v>133</v>
      </c>
      <c r="F125" s="30" t="s">
        <v>791</v>
      </c>
      <c r="G125" s="30" t="s">
        <v>51</v>
      </c>
      <c r="H125" s="32" t="s">
        <v>1103</v>
      </c>
      <c r="I125" s="33" t="s">
        <v>53</v>
      </c>
      <c r="J125" s="34" t="s">
        <v>53</v>
      </c>
      <c r="K125" s="33" t="s">
        <v>53</v>
      </c>
      <c r="L125" s="33" t="s">
        <v>53</v>
      </c>
      <c r="M125" s="33">
        <v>0</v>
      </c>
      <c r="N125" s="30" t="s">
        <v>53</v>
      </c>
      <c r="O125" s="35" t="s">
        <v>1104</v>
      </c>
      <c r="P125" s="35" t="s">
        <v>1105</v>
      </c>
      <c r="Q125" s="34">
        <f t="shared" si="5"/>
        <v>349134</v>
      </c>
      <c r="R125" s="34">
        <v>349134</v>
      </c>
      <c r="S125" s="34">
        <v>0</v>
      </c>
      <c r="T125" s="30" t="s">
        <v>50</v>
      </c>
      <c r="U125" s="34">
        <v>0</v>
      </c>
      <c r="V125" s="34">
        <v>0</v>
      </c>
      <c r="W125" s="30" t="s">
        <v>50</v>
      </c>
      <c r="X125" s="34">
        <f t="shared" si="6"/>
        <v>0</v>
      </c>
      <c r="Y125" s="34">
        <v>0</v>
      </c>
      <c r="Z125" s="30" t="s">
        <v>50</v>
      </c>
      <c r="AA125" s="34">
        <v>0</v>
      </c>
      <c r="AB125" s="34">
        <v>0</v>
      </c>
      <c r="AC125" s="30" t="s">
        <v>50</v>
      </c>
      <c r="AD125" s="34">
        <v>0</v>
      </c>
      <c r="AE125" s="35">
        <v>0</v>
      </c>
      <c r="AF125" s="35" t="s">
        <v>50</v>
      </c>
      <c r="AG125" s="34">
        <v>0</v>
      </c>
      <c r="AH125" s="34">
        <v>0</v>
      </c>
      <c r="AI125" s="35" t="s">
        <v>50</v>
      </c>
      <c r="AJ125" s="34">
        <v>0</v>
      </c>
      <c r="AK125" s="34">
        <v>0</v>
      </c>
      <c r="AL125" s="31" t="s">
        <v>53</v>
      </c>
      <c r="AM125" s="35" t="s">
        <v>53</v>
      </c>
      <c r="AN125" s="31" t="s">
        <v>53</v>
      </c>
      <c r="AO125" s="35" t="s">
        <v>53</v>
      </c>
    </row>
    <row r="126" spans="1:41" s="36" customFormat="1" hidden="1" x14ac:dyDescent="0.25">
      <c r="A126" s="30" t="s">
        <v>300</v>
      </c>
      <c r="B126" s="31" t="s">
        <v>1096</v>
      </c>
      <c r="C126" s="30" t="s">
        <v>129</v>
      </c>
      <c r="D126" s="30" t="s">
        <v>65</v>
      </c>
      <c r="E126" s="30" t="s">
        <v>133</v>
      </c>
      <c r="F126" s="30" t="s">
        <v>791</v>
      </c>
      <c r="G126" s="30" t="s">
        <v>51</v>
      </c>
      <c r="H126" s="32" t="s">
        <v>1106</v>
      </c>
      <c r="I126" s="33" t="s">
        <v>53</v>
      </c>
      <c r="J126" s="34" t="s">
        <v>53</v>
      </c>
      <c r="K126" s="33" t="s">
        <v>53</v>
      </c>
      <c r="L126" s="33" t="s">
        <v>53</v>
      </c>
      <c r="M126" s="33">
        <v>0</v>
      </c>
      <c r="N126" s="30" t="s">
        <v>53</v>
      </c>
      <c r="O126" s="35" t="s">
        <v>54</v>
      </c>
      <c r="P126" s="35" t="s">
        <v>53</v>
      </c>
      <c r="Q126" s="34">
        <f t="shared" si="5"/>
        <v>21395823.878999997</v>
      </c>
      <c r="R126" s="34">
        <v>20708387.694999997</v>
      </c>
      <c r="S126" s="34">
        <v>0</v>
      </c>
      <c r="T126" s="30" t="s">
        <v>50</v>
      </c>
      <c r="U126" s="34">
        <v>0</v>
      </c>
      <c r="V126" s="34">
        <v>592617.4</v>
      </c>
      <c r="W126" s="30" t="s">
        <v>50</v>
      </c>
      <c r="X126" s="34">
        <f t="shared" si="6"/>
        <v>94818.784</v>
      </c>
      <c r="Y126" s="34">
        <v>0</v>
      </c>
      <c r="Z126" s="30" t="s">
        <v>50</v>
      </c>
      <c r="AA126" s="34">
        <v>0</v>
      </c>
      <c r="AB126" s="34">
        <v>0</v>
      </c>
      <c r="AC126" s="30" t="s">
        <v>50</v>
      </c>
      <c r="AD126" s="34">
        <v>0</v>
      </c>
      <c r="AE126" s="35">
        <v>0</v>
      </c>
      <c r="AF126" s="35" t="s">
        <v>50</v>
      </c>
      <c r="AG126" s="34">
        <v>0</v>
      </c>
      <c r="AH126" s="34">
        <v>0</v>
      </c>
      <c r="AI126" s="35" t="s">
        <v>50</v>
      </c>
      <c r="AJ126" s="34">
        <v>0</v>
      </c>
      <c r="AK126" s="34">
        <v>0</v>
      </c>
      <c r="AL126" s="31" t="s">
        <v>53</v>
      </c>
      <c r="AM126" s="35" t="s">
        <v>53</v>
      </c>
      <c r="AN126" s="31" t="s">
        <v>53</v>
      </c>
      <c r="AO126" s="35" t="s">
        <v>53</v>
      </c>
    </row>
    <row r="127" spans="1:41" s="36" customFormat="1" hidden="1" x14ac:dyDescent="0.25">
      <c r="A127" s="37" t="s">
        <v>302</v>
      </c>
      <c r="B127" s="31" t="s">
        <v>1096</v>
      </c>
      <c r="C127" s="30" t="s">
        <v>129</v>
      </c>
      <c r="D127" s="30" t="s">
        <v>65</v>
      </c>
      <c r="E127" s="30" t="s">
        <v>133</v>
      </c>
      <c r="F127" s="30" t="s">
        <v>791</v>
      </c>
      <c r="G127" s="30" t="s">
        <v>51</v>
      </c>
      <c r="H127" s="32" t="s">
        <v>1107</v>
      </c>
      <c r="I127" s="33" t="s">
        <v>53</v>
      </c>
      <c r="J127" s="34" t="s">
        <v>53</v>
      </c>
      <c r="K127" s="33" t="s">
        <v>53</v>
      </c>
      <c r="L127" s="33" t="s">
        <v>53</v>
      </c>
      <c r="M127" s="33">
        <v>0</v>
      </c>
      <c r="N127" s="30" t="s">
        <v>53</v>
      </c>
      <c r="O127" s="35" t="s">
        <v>1108</v>
      </c>
      <c r="P127" s="35" t="s">
        <v>1109</v>
      </c>
      <c r="Q127" s="34">
        <f t="shared" si="5"/>
        <v>340779.3786</v>
      </c>
      <c r="R127" s="34">
        <v>293853.23499999999</v>
      </c>
      <c r="S127" s="34">
        <v>40453.572099999998</v>
      </c>
      <c r="T127" s="30" t="s">
        <v>55</v>
      </c>
      <c r="U127" s="34">
        <v>6472.5715</v>
      </c>
      <c r="V127" s="34">
        <v>0</v>
      </c>
      <c r="W127" s="30" t="s">
        <v>50</v>
      </c>
      <c r="X127" s="34">
        <f t="shared" si="6"/>
        <v>0</v>
      </c>
      <c r="Y127" s="34">
        <v>0</v>
      </c>
      <c r="Z127" s="30" t="s">
        <v>50</v>
      </c>
      <c r="AA127" s="34">
        <v>0</v>
      </c>
      <c r="AB127" s="34">
        <v>0</v>
      </c>
      <c r="AC127" s="30" t="s">
        <v>50</v>
      </c>
      <c r="AD127" s="34">
        <v>0</v>
      </c>
      <c r="AE127" s="35">
        <v>0</v>
      </c>
      <c r="AF127" s="35" t="s">
        <v>50</v>
      </c>
      <c r="AG127" s="34">
        <v>0</v>
      </c>
      <c r="AH127" s="34">
        <v>0</v>
      </c>
      <c r="AI127" s="35" t="s">
        <v>50</v>
      </c>
      <c r="AJ127" s="34">
        <v>0</v>
      </c>
      <c r="AK127" s="34">
        <v>0</v>
      </c>
      <c r="AL127" s="31" t="s">
        <v>53</v>
      </c>
      <c r="AM127" s="35" t="s">
        <v>53</v>
      </c>
      <c r="AN127" s="31" t="s">
        <v>53</v>
      </c>
      <c r="AO127" s="35" t="s">
        <v>53</v>
      </c>
    </row>
    <row r="128" spans="1:41" s="36" customFormat="1" hidden="1" x14ac:dyDescent="0.25">
      <c r="A128" s="30" t="s">
        <v>306</v>
      </c>
      <c r="B128" s="31" t="s">
        <v>1096</v>
      </c>
      <c r="C128" s="30" t="s">
        <v>129</v>
      </c>
      <c r="D128" s="30" t="s">
        <v>65</v>
      </c>
      <c r="E128" s="30" t="s">
        <v>133</v>
      </c>
      <c r="F128" s="30" t="s">
        <v>791</v>
      </c>
      <c r="G128" s="30" t="s">
        <v>51</v>
      </c>
      <c r="H128" s="32" t="s">
        <v>1110</v>
      </c>
      <c r="I128" s="33" t="s">
        <v>53</v>
      </c>
      <c r="J128" s="34" t="s">
        <v>53</v>
      </c>
      <c r="K128" s="33" t="s">
        <v>53</v>
      </c>
      <c r="L128" s="33" t="s">
        <v>53</v>
      </c>
      <c r="M128" s="33">
        <v>0</v>
      </c>
      <c r="N128" s="30" t="s">
        <v>53</v>
      </c>
      <c r="O128" s="35" t="s">
        <v>54</v>
      </c>
      <c r="P128" s="35" t="s">
        <v>53</v>
      </c>
      <c r="Q128" s="34">
        <f t="shared" si="5"/>
        <v>24509225.069917999</v>
      </c>
      <c r="R128" s="34">
        <v>22646337.820999999</v>
      </c>
      <c r="S128" s="34">
        <v>0</v>
      </c>
      <c r="T128" s="30" t="s">
        <v>50</v>
      </c>
      <c r="U128" s="34">
        <v>0</v>
      </c>
      <c r="V128" s="34">
        <v>1605937.2835500001</v>
      </c>
      <c r="W128" s="30" t="s">
        <v>55</v>
      </c>
      <c r="X128" s="34">
        <f t="shared" si="6"/>
        <v>256949.965368</v>
      </c>
      <c r="Y128" s="34">
        <v>0</v>
      </c>
      <c r="Z128" s="30" t="s">
        <v>50</v>
      </c>
      <c r="AA128" s="34">
        <v>0</v>
      </c>
      <c r="AB128" s="34">
        <v>0</v>
      </c>
      <c r="AC128" s="30" t="s">
        <v>50</v>
      </c>
      <c r="AD128" s="34">
        <v>0</v>
      </c>
      <c r="AE128" s="35">
        <v>0</v>
      </c>
      <c r="AF128" s="35" t="s">
        <v>50</v>
      </c>
      <c r="AG128" s="34">
        <v>0</v>
      </c>
      <c r="AH128" s="34">
        <v>0</v>
      </c>
      <c r="AI128" s="35" t="s">
        <v>50</v>
      </c>
      <c r="AJ128" s="34">
        <v>0</v>
      </c>
      <c r="AK128" s="34">
        <v>0</v>
      </c>
      <c r="AL128" s="31" t="s">
        <v>53</v>
      </c>
      <c r="AM128" s="35" t="s">
        <v>53</v>
      </c>
      <c r="AN128" s="31" t="s">
        <v>53</v>
      </c>
      <c r="AO128" s="35" t="s">
        <v>53</v>
      </c>
    </row>
    <row r="129" spans="1:41" s="36" customFormat="1" hidden="1" x14ac:dyDescent="0.25">
      <c r="A129" s="37" t="s">
        <v>308</v>
      </c>
      <c r="B129" s="45">
        <v>43833</v>
      </c>
      <c r="C129" s="30" t="s">
        <v>47</v>
      </c>
      <c r="D129" s="30" t="s">
        <v>65</v>
      </c>
      <c r="E129" s="30" t="s">
        <v>796</v>
      </c>
      <c r="F129" s="30" t="s">
        <v>1111</v>
      </c>
      <c r="G129" s="30" t="s">
        <v>51</v>
      </c>
      <c r="H129" s="32" t="s">
        <v>1112</v>
      </c>
      <c r="I129" s="33"/>
      <c r="J129" s="34"/>
      <c r="K129" s="33"/>
      <c r="L129" s="33"/>
      <c r="M129" s="33">
        <v>0</v>
      </c>
      <c r="N129" s="30"/>
      <c r="O129" s="35" t="s">
        <v>54</v>
      </c>
      <c r="P129" s="35"/>
      <c r="Q129" s="34">
        <f t="shared" si="5"/>
        <v>43972053.969999999</v>
      </c>
      <c r="R129" s="34">
        <f>44136633.97-164580</f>
        <v>43972053.969999999</v>
      </c>
      <c r="S129" s="34">
        <v>0</v>
      </c>
      <c r="T129" s="30" t="s">
        <v>50</v>
      </c>
      <c r="U129" s="34">
        <v>0</v>
      </c>
      <c r="V129" s="34">
        <v>0</v>
      </c>
      <c r="W129" s="30" t="s">
        <v>50</v>
      </c>
      <c r="X129" s="34">
        <f t="shared" si="6"/>
        <v>0</v>
      </c>
      <c r="Y129" s="34">
        <v>0</v>
      </c>
      <c r="Z129" s="30" t="s">
        <v>50</v>
      </c>
      <c r="AA129" s="34">
        <v>0</v>
      </c>
      <c r="AB129" s="34">
        <v>0</v>
      </c>
      <c r="AC129" s="30" t="s">
        <v>50</v>
      </c>
      <c r="AD129" s="34">
        <v>0</v>
      </c>
      <c r="AE129" s="35">
        <v>0</v>
      </c>
      <c r="AF129" s="35" t="s">
        <v>50</v>
      </c>
      <c r="AG129" s="34">
        <v>0</v>
      </c>
      <c r="AH129" s="34">
        <v>0</v>
      </c>
      <c r="AI129" s="35" t="s">
        <v>50</v>
      </c>
      <c r="AJ129" s="34">
        <v>0</v>
      </c>
      <c r="AK129" s="34">
        <v>0</v>
      </c>
      <c r="AL129" s="31"/>
      <c r="AM129" s="35"/>
      <c r="AN129" s="31" t="s">
        <v>53</v>
      </c>
      <c r="AO129" s="35" t="s">
        <v>53</v>
      </c>
    </row>
    <row r="130" spans="1:41" s="36" customFormat="1" hidden="1" x14ac:dyDescent="0.25">
      <c r="A130" s="30" t="s">
        <v>312</v>
      </c>
      <c r="B130" s="38" t="s">
        <v>1096</v>
      </c>
      <c r="C130" s="37" t="s">
        <v>47</v>
      </c>
      <c r="D130" s="37" t="s">
        <v>69</v>
      </c>
      <c r="E130" s="37" t="s">
        <v>70</v>
      </c>
      <c r="F130" s="37" t="s">
        <v>737</v>
      </c>
      <c r="G130" s="37" t="s">
        <v>51</v>
      </c>
      <c r="H130" s="39" t="s">
        <v>1113</v>
      </c>
      <c r="I130" s="40" t="s">
        <v>53</v>
      </c>
      <c r="J130" s="41" t="s">
        <v>53</v>
      </c>
      <c r="K130" s="40" t="s">
        <v>53</v>
      </c>
      <c r="L130" s="40" t="s">
        <v>53</v>
      </c>
      <c r="M130" s="40">
        <v>0</v>
      </c>
      <c r="N130" s="37" t="s">
        <v>53</v>
      </c>
      <c r="O130" s="42" t="s">
        <v>54</v>
      </c>
      <c r="P130" s="42" t="s">
        <v>53</v>
      </c>
      <c r="Q130" s="41">
        <f t="shared" si="5"/>
        <v>88477234.420399994</v>
      </c>
      <c r="R130" s="41">
        <v>74280852.310000002</v>
      </c>
      <c r="S130" s="41">
        <v>0</v>
      </c>
      <c r="T130" s="37" t="s">
        <v>50</v>
      </c>
      <c r="U130" s="41">
        <v>0</v>
      </c>
      <c r="V130" s="41">
        <v>12238260.439999999</v>
      </c>
      <c r="W130" s="37" t="s">
        <v>55</v>
      </c>
      <c r="X130" s="41">
        <f t="shared" si="6"/>
        <v>1958121.6703999999</v>
      </c>
      <c r="Y130" s="41">
        <v>0</v>
      </c>
      <c r="Z130" s="37" t="s">
        <v>50</v>
      </c>
      <c r="AA130" s="41">
        <v>0</v>
      </c>
      <c r="AB130" s="41">
        <v>0</v>
      </c>
      <c r="AC130" s="37" t="s">
        <v>50</v>
      </c>
      <c r="AD130" s="41">
        <v>0</v>
      </c>
      <c r="AE130" s="42">
        <v>0</v>
      </c>
      <c r="AF130" s="42" t="s">
        <v>50</v>
      </c>
      <c r="AG130" s="41">
        <v>0</v>
      </c>
      <c r="AH130" s="41">
        <v>0</v>
      </c>
      <c r="AI130" s="42" t="s">
        <v>50</v>
      </c>
      <c r="AJ130" s="41">
        <v>0</v>
      </c>
      <c r="AK130" s="41">
        <v>0</v>
      </c>
      <c r="AL130" s="38" t="s">
        <v>53</v>
      </c>
      <c r="AM130" s="42" t="s">
        <v>53</v>
      </c>
      <c r="AN130" s="31" t="s">
        <v>53</v>
      </c>
      <c r="AO130" s="35" t="s">
        <v>53</v>
      </c>
    </row>
    <row r="131" spans="1:41" s="36" customFormat="1" hidden="1" x14ac:dyDescent="0.25">
      <c r="A131" s="37" t="s">
        <v>314</v>
      </c>
      <c r="B131" s="31" t="s">
        <v>1096</v>
      </c>
      <c r="C131" s="30" t="s">
        <v>47</v>
      </c>
      <c r="D131" s="30" t="s">
        <v>79</v>
      </c>
      <c r="E131" s="30" t="s">
        <v>80</v>
      </c>
      <c r="F131" s="30" t="s">
        <v>1114</v>
      </c>
      <c r="G131" s="30" t="s">
        <v>51</v>
      </c>
      <c r="H131" s="32" t="s">
        <v>1115</v>
      </c>
      <c r="I131" s="33" t="s">
        <v>53</v>
      </c>
      <c r="J131" s="34" t="s">
        <v>53</v>
      </c>
      <c r="K131" s="33" t="s">
        <v>53</v>
      </c>
      <c r="L131" s="33" t="s">
        <v>53</v>
      </c>
      <c r="M131" s="33">
        <v>0</v>
      </c>
      <c r="N131" s="30" t="s">
        <v>53</v>
      </c>
      <c r="O131" s="35" t="s">
        <v>54</v>
      </c>
      <c r="P131" s="35" t="s">
        <v>53</v>
      </c>
      <c r="Q131" s="34">
        <f t="shared" si="5"/>
        <v>104113689.47759999</v>
      </c>
      <c r="R131" s="34">
        <v>89066455</v>
      </c>
      <c r="S131" s="34">
        <v>0</v>
      </c>
      <c r="T131" s="30" t="s">
        <v>50</v>
      </c>
      <c r="U131" s="34">
        <v>0</v>
      </c>
      <c r="V131" s="34">
        <v>12971753.859999999</v>
      </c>
      <c r="W131" s="30" t="s">
        <v>50</v>
      </c>
      <c r="X131" s="34">
        <f t="shared" si="6"/>
        <v>2075480.6176</v>
      </c>
      <c r="Y131" s="34">
        <v>0</v>
      </c>
      <c r="Z131" s="30" t="s">
        <v>50</v>
      </c>
      <c r="AA131" s="34">
        <v>0</v>
      </c>
      <c r="AB131" s="34">
        <v>0</v>
      </c>
      <c r="AC131" s="30" t="s">
        <v>50</v>
      </c>
      <c r="AD131" s="34">
        <v>0</v>
      </c>
      <c r="AE131" s="35">
        <v>0</v>
      </c>
      <c r="AF131" s="35" t="s">
        <v>50</v>
      </c>
      <c r="AG131" s="34">
        <v>0</v>
      </c>
      <c r="AH131" s="34">
        <v>0</v>
      </c>
      <c r="AI131" s="35" t="s">
        <v>50</v>
      </c>
      <c r="AJ131" s="34">
        <v>0</v>
      </c>
      <c r="AK131" s="34">
        <v>0</v>
      </c>
      <c r="AL131" s="31" t="s">
        <v>53</v>
      </c>
      <c r="AM131" s="35" t="s">
        <v>53</v>
      </c>
      <c r="AN131" s="31" t="s">
        <v>53</v>
      </c>
      <c r="AO131" s="35" t="s">
        <v>53</v>
      </c>
    </row>
    <row r="132" spans="1:41" s="36" customFormat="1" hidden="1" x14ac:dyDescent="0.25">
      <c r="A132" s="30" t="s">
        <v>318</v>
      </c>
      <c r="B132" s="31" t="s">
        <v>1096</v>
      </c>
      <c r="C132" s="30" t="s">
        <v>47</v>
      </c>
      <c r="D132" s="30" t="s">
        <v>95</v>
      </c>
      <c r="E132" s="30" t="s">
        <v>96</v>
      </c>
      <c r="F132" s="30" t="s">
        <v>1116</v>
      </c>
      <c r="G132" s="30" t="s">
        <v>51</v>
      </c>
      <c r="H132" s="32" t="s">
        <v>1117</v>
      </c>
      <c r="I132" s="33" t="s">
        <v>53</v>
      </c>
      <c r="J132" s="34" t="s">
        <v>53</v>
      </c>
      <c r="K132" s="33" t="s">
        <v>53</v>
      </c>
      <c r="L132" s="33" t="s">
        <v>53</v>
      </c>
      <c r="M132" s="33">
        <v>0</v>
      </c>
      <c r="N132" s="30" t="s">
        <v>53</v>
      </c>
      <c r="O132" s="35" t="s">
        <v>54</v>
      </c>
      <c r="P132" s="35" t="s">
        <v>53</v>
      </c>
      <c r="Q132" s="34">
        <f t="shared" si="5"/>
        <v>104637586.0508</v>
      </c>
      <c r="R132" s="34">
        <v>87882091.760000005</v>
      </c>
      <c r="S132" s="34">
        <v>0</v>
      </c>
      <c r="T132" s="30" t="s">
        <v>50</v>
      </c>
      <c r="U132" s="34">
        <v>0</v>
      </c>
      <c r="V132" s="34">
        <v>14444391.630000001</v>
      </c>
      <c r="W132" s="30" t="s">
        <v>50</v>
      </c>
      <c r="X132" s="34">
        <f t="shared" si="6"/>
        <v>2311102.6608000002</v>
      </c>
      <c r="Y132" s="34">
        <v>0</v>
      </c>
      <c r="Z132" s="30" t="s">
        <v>50</v>
      </c>
      <c r="AA132" s="34">
        <v>0</v>
      </c>
      <c r="AB132" s="34">
        <v>0</v>
      </c>
      <c r="AC132" s="30" t="s">
        <v>50</v>
      </c>
      <c r="AD132" s="34">
        <v>0</v>
      </c>
      <c r="AE132" s="35">
        <v>0</v>
      </c>
      <c r="AF132" s="35" t="s">
        <v>50</v>
      </c>
      <c r="AG132" s="34">
        <v>0</v>
      </c>
      <c r="AH132" s="34">
        <v>0</v>
      </c>
      <c r="AI132" s="35" t="s">
        <v>50</v>
      </c>
      <c r="AJ132" s="34">
        <v>0</v>
      </c>
      <c r="AK132" s="34">
        <v>0</v>
      </c>
      <c r="AL132" s="31" t="s">
        <v>53</v>
      </c>
      <c r="AM132" s="35" t="s">
        <v>53</v>
      </c>
      <c r="AN132" s="31" t="s">
        <v>53</v>
      </c>
      <c r="AO132" s="35" t="s">
        <v>53</v>
      </c>
    </row>
    <row r="133" spans="1:41" s="36" customFormat="1" hidden="1" x14ac:dyDescent="0.25">
      <c r="A133" s="37" t="s">
        <v>320</v>
      </c>
      <c r="B133" s="31" t="s">
        <v>1096</v>
      </c>
      <c r="C133" s="30" t="s">
        <v>47</v>
      </c>
      <c r="D133" s="30" t="s">
        <v>105</v>
      </c>
      <c r="E133" s="30" t="s">
        <v>106</v>
      </c>
      <c r="F133" s="30" t="s">
        <v>1118</v>
      </c>
      <c r="G133" s="30" t="s">
        <v>51</v>
      </c>
      <c r="H133" s="32" t="s">
        <v>1119</v>
      </c>
      <c r="I133" s="33" t="s">
        <v>53</v>
      </c>
      <c r="J133" s="34" t="s">
        <v>53</v>
      </c>
      <c r="K133" s="33" t="s">
        <v>53</v>
      </c>
      <c r="L133" s="33" t="s">
        <v>53</v>
      </c>
      <c r="M133" s="33">
        <v>0</v>
      </c>
      <c r="N133" s="30" t="s">
        <v>53</v>
      </c>
      <c r="O133" s="35" t="s">
        <v>54</v>
      </c>
      <c r="P133" s="35" t="s">
        <v>53</v>
      </c>
      <c r="Q133" s="34">
        <f t="shared" si="5"/>
        <v>80083512.217600003</v>
      </c>
      <c r="R133" s="34">
        <v>64026565.600000001</v>
      </c>
      <c r="S133" s="34">
        <v>0</v>
      </c>
      <c r="T133" s="30" t="s">
        <v>50</v>
      </c>
      <c r="U133" s="34">
        <v>0</v>
      </c>
      <c r="V133" s="34">
        <v>13842195.359999999</v>
      </c>
      <c r="W133" s="30" t="s">
        <v>55</v>
      </c>
      <c r="X133" s="34">
        <f t="shared" si="6"/>
        <v>2214751.2576000001</v>
      </c>
      <c r="Y133" s="34">
        <v>0</v>
      </c>
      <c r="Z133" s="30" t="s">
        <v>50</v>
      </c>
      <c r="AA133" s="34">
        <v>0</v>
      </c>
      <c r="AB133" s="34">
        <v>0</v>
      </c>
      <c r="AC133" s="30" t="s">
        <v>50</v>
      </c>
      <c r="AD133" s="34">
        <v>0</v>
      </c>
      <c r="AE133" s="35">
        <v>0</v>
      </c>
      <c r="AF133" s="35" t="s">
        <v>50</v>
      </c>
      <c r="AG133" s="34">
        <v>0</v>
      </c>
      <c r="AH133" s="34">
        <v>0</v>
      </c>
      <c r="AI133" s="35" t="s">
        <v>50</v>
      </c>
      <c r="AJ133" s="34">
        <v>0</v>
      </c>
      <c r="AK133" s="34">
        <v>0</v>
      </c>
      <c r="AL133" s="31" t="s">
        <v>53</v>
      </c>
      <c r="AM133" s="35" t="s">
        <v>53</v>
      </c>
      <c r="AN133" s="31" t="s">
        <v>53</v>
      </c>
      <c r="AO133" s="35" t="s">
        <v>53</v>
      </c>
    </row>
    <row r="134" spans="1:41" s="36" customFormat="1" hidden="1" x14ac:dyDescent="0.25">
      <c r="A134" s="30" t="s">
        <v>326</v>
      </c>
      <c r="B134" s="31" t="s">
        <v>1096</v>
      </c>
      <c r="C134" s="30" t="s">
        <v>47</v>
      </c>
      <c r="D134" s="30" t="s">
        <v>109</v>
      </c>
      <c r="E134" s="30" t="s">
        <v>110</v>
      </c>
      <c r="F134" s="30" t="s">
        <v>1120</v>
      </c>
      <c r="G134" s="30" t="s">
        <v>51</v>
      </c>
      <c r="H134" s="32" t="s">
        <v>1121</v>
      </c>
      <c r="I134" s="33" t="s">
        <v>53</v>
      </c>
      <c r="J134" s="34" t="s">
        <v>53</v>
      </c>
      <c r="K134" s="33" t="s">
        <v>53</v>
      </c>
      <c r="L134" s="33" t="s">
        <v>53</v>
      </c>
      <c r="M134" s="33">
        <v>0</v>
      </c>
      <c r="N134" s="30" t="s">
        <v>53</v>
      </c>
      <c r="O134" s="35" t="s">
        <v>54</v>
      </c>
      <c r="P134" s="35" t="s">
        <v>53</v>
      </c>
      <c r="Q134" s="34">
        <f t="shared" si="5"/>
        <v>38579592.912799999</v>
      </c>
      <c r="R134" s="34">
        <v>28748707.949999999</v>
      </c>
      <c r="S134" s="34">
        <v>0</v>
      </c>
      <c r="T134" s="30" t="s">
        <v>50</v>
      </c>
      <c r="U134" s="34">
        <v>0</v>
      </c>
      <c r="V134" s="34">
        <v>8474900.8300000001</v>
      </c>
      <c r="W134" s="30" t="s">
        <v>55</v>
      </c>
      <c r="X134" s="34">
        <f t="shared" si="6"/>
        <v>1355984.1328</v>
      </c>
      <c r="Y134" s="34">
        <v>0</v>
      </c>
      <c r="Z134" s="30" t="s">
        <v>50</v>
      </c>
      <c r="AA134" s="34">
        <v>0</v>
      </c>
      <c r="AB134" s="34">
        <v>0</v>
      </c>
      <c r="AC134" s="30" t="s">
        <v>50</v>
      </c>
      <c r="AD134" s="34">
        <v>0</v>
      </c>
      <c r="AE134" s="35">
        <v>0</v>
      </c>
      <c r="AF134" s="35" t="s">
        <v>50</v>
      </c>
      <c r="AG134" s="34">
        <v>0</v>
      </c>
      <c r="AH134" s="34">
        <v>0</v>
      </c>
      <c r="AI134" s="35" t="s">
        <v>50</v>
      </c>
      <c r="AJ134" s="34">
        <v>0</v>
      </c>
      <c r="AK134" s="34">
        <v>0</v>
      </c>
      <c r="AL134" s="31" t="s">
        <v>53</v>
      </c>
      <c r="AM134" s="35" t="s">
        <v>53</v>
      </c>
      <c r="AN134" s="31" t="s">
        <v>53</v>
      </c>
      <c r="AO134" s="35" t="s">
        <v>53</v>
      </c>
    </row>
    <row r="135" spans="1:41" s="36" customFormat="1" hidden="1" x14ac:dyDescent="0.25">
      <c r="A135" s="37" t="s">
        <v>328</v>
      </c>
      <c r="B135" s="31" t="s">
        <v>1096</v>
      </c>
      <c r="C135" s="30" t="s">
        <v>47</v>
      </c>
      <c r="D135" s="30" t="s">
        <v>117</v>
      </c>
      <c r="E135" s="30" t="s">
        <v>118</v>
      </c>
      <c r="F135" s="30" t="s">
        <v>939</v>
      </c>
      <c r="G135" s="30" t="s">
        <v>51</v>
      </c>
      <c r="H135" s="32" t="s">
        <v>1122</v>
      </c>
      <c r="I135" s="33" t="s">
        <v>53</v>
      </c>
      <c r="J135" s="34" t="s">
        <v>53</v>
      </c>
      <c r="K135" s="33" t="s">
        <v>53</v>
      </c>
      <c r="L135" s="33" t="s">
        <v>53</v>
      </c>
      <c r="M135" s="33">
        <v>0</v>
      </c>
      <c r="N135" s="30" t="s">
        <v>53</v>
      </c>
      <c r="O135" s="35" t="s">
        <v>54</v>
      </c>
      <c r="P135" s="35" t="s">
        <v>53</v>
      </c>
      <c r="Q135" s="34">
        <f t="shared" si="5"/>
        <v>67170808.877599999</v>
      </c>
      <c r="R135" s="34">
        <v>48965100.880000003</v>
      </c>
      <c r="S135" s="34">
        <v>0</v>
      </c>
      <c r="T135" s="30" t="s">
        <v>50</v>
      </c>
      <c r="U135" s="34">
        <v>0</v>
      </c>
      <c r="V135" s="34">
        <v>15694575.859999999</v>
      </c>
      <c r="W135" s="30" t="s">
        <v>55</v>
      </c>
      <c r="X135" s="34">
        <f t="shared" si="6"/>
        <v>2511132.1376</v>
      </c>
      <c r="Y135" s="34">
        <v>0</v>
      </c>
      <c r="Z135" s="30" t="s">
        <v>50</v>
      </c>
      <c r="AA135" s="34">
        <v>0</v>
      </c>
      <c r="AB135" s="34">
        <v>0</v>
      </c>
      <c r="AC135" s="30" t="s">
        <v>50</v>
      </c>
      <c r="AD135" s="34">
        <v>0</v>
      </c>
      <c r="AE135" s="35">
        <v>0</v>
      </c>
      <c r="AF135" s="35" t="s">
        <v>50</v>
      </c>
      <c r="AG135" s="34">
        <v>0</v>
      </c>
      <c r="AH135" s="34">
        <v>0</v>
      </c>
      <c r="AI135" s="35" t="s">
        <v>50</v>
      </c>
      <c r="AJ135" s="34">
        <v>0</v>
      </c>
      <c r="AK135" s="34">
        <v>0</v>
      </c>
      <c r="AL135" s="31" t="s">
        <v>53</v>
      </c>
      <c r="AM135" s="35" t="s">
        <v>53</v>
      </c>
      <c r="AN135" s="31" t="s">
        <v>53</v>
      </c>
      <c r="AO135" s="35" t="s">
        <v>53</v>
      </c>
    </row>
    <row r="136" spans="1:41" s="36" customFormat="1" hidden="1" x14ac:dyDescent="0.25">
      <c r="A136" s="30" t="s">
        <v>332</v>
      </c>
      <c r="B136" s="31" t="s">
        <v>1096</v>
      </c>
      <c r="C136" s="30" t="s">
        <v>47</v>
      </c>
      <c r="D136" s="30" t="s">
        <v>403</v>
      </c>
      <c r="E136" s="30" t="s">
        <v>404</v>
      </c>
      <c r="F136" s="30" t="s">
        <v>744</v>
      </c>
      <c r="G136" s="30" t="s">
        <v>51</v>
      </c>
      <c r="H136" s="32" t="s">
        <v>1123</v>
      </c>
      <c r="I136" s="33" t="s">
        <v>53</v>
      </c>
      <c r="J136" s="34" t="s">
        <v>53</v>
      </c>
      <c r="K136" s="33" t="s">
        <v>53</v>
      </c>
      <c r="L136" s="33" t="s">
        <v>53</v>
      </c>
      <c r="M136" s="33">
        <v>0</v>
      </c>
      <c r="N136" s="30" t="s">
        <v>53</v>
      </c>
      <c r="O136" s="35" t="s">
        <v>54</v>
      </c>
      <c r="P136" s="35" t="s">
        <v>53</v>
      </c>
      <c r="Q136" s="34">
        <f t="shared" si="5"/>
        <v>58430908.386799991</v>
      </c>
      <c r="R136" s="34">
        <f>44607393.25-219510.38</f>
        <v>44387882.869999997</v>
      </c>
      <c r="S136" s="34">
        <v>0</v>
      </c>
      <c r="T136" s="30" t="s">
        <v>50</v>
      </c>
      <c r="U136" s="34">
        <v>0</v>
      </c>
      <c r="V136" s="34">
        <v>12106056.48</v>
      </c>
      <c r="W136" s="30" t="s">
        <v>55</v>
      </c>
      <c r="X136" s="34">
        <f t="shared" si="6"/>
        <v>1936969.0368000001</v>
      </c>
      <c r="Y136" s="34">
        <v>0</v>
      </c>
      <c r="Z136" s="30" t="s">
        <v>50</v>
      </c>
      <c r="AA136" s="34">
        <v>0</v>
      </c>
      <c r="AB136" s="34">
        <v>0</v>
      </c>
      <c r="AC136" s="30" t="s">
        <v>50</v>
      </c>
      <c r="AD136" s="34">
        <v>0</v>
      </c>
      <c r="AE136" s="35">
        <v>0</v>
      </c>
      <c r="AF136" s="35" t="s">
        <v>50</v>
      </c>
      <c r="AG136" s="34">
        <v>0</v>
      </c>
      <c r="AH136" s="34">
        <v>0</v>
      </c>
      <c r="AI136" s="35" t="s">
        <v>50</v>
      </c>
      <c r="AJ136" s="34">
        <v>0</v>
      </c>
      <c r="AK136" s="34">
        <v>0</v>
      </c>
      <c r="AL136" s="31" t="s">
        <v>53</v>
      </c>
      <c r="AM136" s="35" t="s">
        <v>53</v>
      </c>
      <c r="AN136" s="31" t="s">
        <v>53</v>
      </c>
      <c r="AO136" s="35" t="s">
        <v>53</v>
      </c>
    </row>
    <row r="137" spans="1:41" s="36" customFormat="1" hidden="1" x14ac:dyDescent="0.25">
      <c r="A137" s="37" t="s">
        <v>334</v>
      </c>
      <c r="B137" s="31" t="s">
        <v>1096</v>
      </c>
      <c r="C137" s="30" t="s">
        <v>47</v>
      </c>
      <c r="D137" s="30" t="s">
        <v>505</v>
      </c>
      <c r="E137" s="30" t="s">
        <v>506</v>
      </c>
      <c r="F137" s="30" t="s">
        <v>1124</v>
      </c>
      <c r="G137" s="30" t="s">
        <v>51</v>
      </c>
      <c r="H137" s="32" t="s">
        <v>1125</v>
      </c>
      <c r="I137" s="33" t="s">
        <v>53</v>
      </c>
      <c r="J137" s="34" t="s">
        <v>53</v>
      </c>
      <c r="K137" s="33" t="s">
        <v>53</v>
      </c>
      <c r="L137" s="33" t="s">
        <v>53</v>
      </c>
      <c r="M137" s="33">
        <v>0</v>
      </c>
      <c r="N137" s="30" t="s">
        <v>53</v>
      </c>
      <c r="O137" s="35" t="s">
        <v>54</v>
      </c>
      <c r="P137" s="35" t="s">
        <v>53</v>
      </c>
      <c r="Q137" s="34">
        <f t="shared" si="5"/>
        <v>29573611.247200005</v>
      </c>
      <c r="R137" s="34">
        <v>20131985.350000001</v>
      </c>
      <c r="S137" s="34">
        <v>0</v>
      </c>
      <c r="T137" s="30" t="s">
        <v>50</v>
      </c>
      <c r="U137" s="34">
        <v>0</v>
      </c>
      <c r="V137" s="34">
        <v>8139332.6699999999</v>
      </c>
      <c r="W137" s="30" t="s">
        <v>55</v>
      </c>
      <c r="X137" s="34">
        <f t="shared" si="6"/>
        <v>1302293.2272000001</v>
      </c>
      <c r="Y137" s="34">
        <v>0</v>
      </c>
      <c r="Z137" s="30" t="s">
        <v>50</v>
      </c>
      <c r="AA137" s="34">
        <v>0</v>
      </c>
      <c r="AB137" s="34">
        <v>0</v>
      </c>
      <c r="AC137" s="30" t="s">
        <v>50</v>
      </c>
      <c r="AD137" s="34">
        <v>0</v>
      </c>
      <c r="AE137" s="35">
        <v>0</v>
      </c>
      <c r="AF137" s="35" t="s">
        <v>50</v>
      </c>
      <c r="AG137" s="34">
        <v>0</v>
      </c>
      <c r="AH137" s="34">
        <v>0</v>
      </c>
      <c r="AI137" s="35" t="s">
        <v>50</v>
      </c>
      <c r="AJ137" s="34">
        <v>0</v>
      </c>
      <c r="AK137" s="34">
        <v>0</v>
      </c>
      <c r="AL137" s="31" t="s">
        <v>53</v>
      </c>
      <c r="AM137" s="35" t="s">
        <v>53</v>
      </c>
      <c r="AN137" s="31" t="s">
        <v>53</v>
      </c>
      <c r="AO137" s="35" t="s">
        <v>53</v>
      </c>
    </row>
    <row r="138" spans="1:41" s="36" customFormat="1" hidden="1" x14ac:dyDescent="0.25">
      <c r="A138" s="30" t="s">
        <v>336</v>
      </c>
      <c r="B138" s="31" t="s">
        <v>1096</v>
      </c>
      <c r="C138" s="30" t="s">
        <v>47</v>
      </c>
      <c r="D138" s="30" t="s">
        <v>704</v>
      </c>
      <c r="E138" s="30" t="s">
        <v>130</v>
      </c>
      <c r="F138" s="30" t="s">
        <v>1126</v>
      </c>
      <c r="G138" s="30" t="s">
        <v>51</v>
      </c>
      <c r="H138" s="32" t="s">
        <v>1127</v>
      </c>
      <c r="I138" s="33" t="s">
        <v>53</v>
      </c>
      <c r="J138" s="34" t="s">
        <v>53</v>
      </c>
      <c r="K138" s="33" t="s">
        <v>53</v>
      </c>
      <c r="L138" s="33" t="s">
        <v>53</v>
      </c>
      <c r="M138" s="33">
        <v>0</v>
      </c>
      <c r="N138" s="30" t="s">
        <v>53</v>
      </c>
      <c r="O138" s="35" t="s">
        <v>54</v>
      </c>
      <c r="P138" s="35" t="s">
        <v>53</v>
      </c>
      <c r="Q138" s="34">
        <f t="shared" si="5"/>
        <v>64203414.525804006</v>
      </c>
      <c r="R138" s="34">
        <v>61613327.130000003</v>
      </c>
      <c r="S138" s="34">
        <v>0</v>
      </c>
      <c r="T138" s="30" t="s">
        <v>50</v>
      </c>
      <c r="U138" s="34">
        <v>0</v>
      </c>
      <c r="V138" s="34">
        <v>2232833.9619</v>
      </c>
      <c r="W138" s="30" t="s">
        <v>55</v>
      </c>
      <c r="X138" s="34">
        <f t="shared" si="6"/>
        <v>357253.43390400003</v>
      </c>
      <c r="Y138" s="34">
        <v>0</v>
      </c>
      <c r="Z138" s="30" t="s">
        <v>50</v>
      </c>
      <c r="AA138" s="34">
        <v>0</v>
      </c>
      <c r="AB138" s="34">
        <v>0</v>
      </c>
      <c r="AC138" s="30" t="s">
        <v>50</v>
      </c>
      <c r="AD138" s="34">
        <v>0</v>
      </c>
      <c r="AE138" s="35">
        <v>0</v>
      </c>
      <c r="AF138" s="35" t="s">
        <v>50</v>
      </c>
      <c r="AG138" s="34">
        <v>0</v>
      </c>
      <c r="AH138" s="34">
        <v>0</v>
      </c>
      <c r="AI138" s="35" t="s">
        <v>50</v>
      </c>
      <c r="AJ138" s="34">
        <v>0</v>
      </c>
      <c r="AK138" s="34">
        <v>0</v>
      </c>
      <c r="AL138" s="31" t="s">
        <v>53</v>
      </c>
      <c r="AM138" s="35" t="s">
        <v>53</v>
      </c>
      <c r="AN138" s="31" t="s">
        <v>53</v>
      </c>
      <c r="AO138" s="35" t="s">
        <v>53</v>
      </c>
    </row>
    <row r="139" spans="1:41" s="36" customFormat="1" hidden="1" x14ac:dyDescent="0.25">
      <c r="A139" s="37" t="s">
        <v>1128</v>
      </c>
      <c r="B139" s="31" t="s">
        <v>1096</v>
      </c>
      <c r="C139" s="30" t="s">
        <v>47</v>
      </c>
      <c r="D139" s="30" t="s">
        <v>583</v>
      </c>
      <c r="E139" s="30" t="s">
        <v>584</v>
      </c>
      <c r="F139" s="30" t="s">
        <v>1129</v>
      </c>
      <c r="G139" s="30" t="s">
        <v>51</v>
      </c>
      <c r="H139" s="32" t="s">
        <v>1090</v>
      </c>
      <c r="I139" s="33"/>
      <c r="J139" s="34"/>
      <c r="K139" s="33"/>
      <c r="L139" s="33"/>
      <c r="M139" s="33">
        <v>0</v>
      </c>
      <c r="N139" s="30"/>
      <c r="O139" s="35" t="s">
        <v>1086</v>
      </c>
      <c r="P139" s="35"/>
      <c r="Q139" s="34">
        <f t="shared" si="5"/>
        <v>0</v>
      </c>
      <c r="R139" s="34">
        <v>0</v>
      </c>
      <c r="S139" s="34">
        <v>0</v>
      </c>
      <c r="T139" s="30" t="s">
        <v>50</v>
      </c>
      <c r="U139" s="34">
        <v>0</v>
      </c>
      <c r="V139" s="34">
        <v>0</v>
      </c>
      <c r="W139" s="30" t="s">
        <v>50</v>
      </c>
      <c r="X139" s="34">
        <f t="shared" si="6"/>
        <v>0</v>
      </c>
      <c r="Y139" s="34">
        <v>0</v>
      </c>
      <c r="Z139" s="30" t="s">
        <v>50</v>
      </c>
      <c r="AA139" s="34">
        <v>0</v>
      </c>
      <c r="AB139" s="34">
        <v>0</v>
      </c>
      <c r="AC139" s="30" t="s">
        <v>50</v>
      </c>
      <c r="AD139" s="34">
        <v>0</v>
      </c>
      <c r="AE139" s="35">
        <v>2</v>
      </c>
      <c r="AF139" s="35" t="s">
        <v>50</v>
      </c>
      <c r="AG139" s="34">
        <v>0</v>
      </c>
      <c r="AH139" s="34">
        <v>0</v>
      </c>
      <c r="AI139" s="35" t="s">
        <v>50</v>
      </c>
      <c r="AJ139" s="34">
        <v>0</v>
      </c>
      <c r="AK139" s="34">
        <v>0</v>
      </c>
      <c r="AL139" s="31"/>
      <c r="AM139" s="35"/>
      <c r="AN139" s="31" t="s">
        <v>53</v>
      </c>
      <c r="AO139" s="35" t="s">
        <v>53</v>
      </c>
    </row>
    <row r="140" spans="1:41" s="36" customFormat="1" hidden="1" x14ac:dyDescent="0.25">
      <c r="A140" s="30" t="s">
        <v>1130</v>
      </c>
      <c r="B140" s="31" t="s">
        <v>1096</v>
      </c>
      <c r="C140" s="30" t="s">
        <v>47</v>
      </c>
      <c r="D140" s="30" t="s">
        <v>882</v>
      </c>
      <c r="E140" s="30" t="s">
        <v>139</v>
      </c>
      <c r="F140" s="30" t="s">
        <v>772</v>
      </c>
      <c r="G140" s="30" t="s">
        <v>51</v>
      </c>
      <c r="H140" s="32" t="s">
        <v>1131</v>
      </c>
      <c r="I140" s="33" t="s">
        <v>53</v>
      </c>
      <c r="J140" s="34" t="s">
        <v>53</v>
      </c>
      <c r="K140" s="33" t="s">
        <v>53</v>
      </c>
      <c r="L140" s="33" t="s">
        <v>53</v>
      </c>
      <c r="M140" s="33">
        <v>0</v>
      </c>
      <c r="N140" s="30" t="s">
        <v>53</v>
      </c>
      <c r="O140" s="35" t="s">
        <v>54</v>
      </c>
      <c r="P140" s="35" t="s">
        <v>53</v>
      </c>
      <c r="Q140" s="34">
        <f t="shared" si="5"/>
        <v>3678853.2782219998</v>
      </c>
      <c r="R140" s="34">
        <v>3552962.79</v>
      </c>
      <c r="S140" s="34">
        <v>0</v>
      </c>
      <c r="T140" s="30" t="s">
        <v>50</v>
      </c>
      <c r="U140" s="34">
        <v>0</v>
      </c>
      <c r="V140" s="34">
        <v>108526.28294999999</v>
      </c>
      <c r="W140" s="30" t="s">
        <v>50</v>
      </c>
      <c r="X140" s="34">
        <f t="shared" si="6"/>
        <v>17364.205271999999</v>
      </c>
      <c r="Y140" s="34">
        <v>0</v>
      </c>
      <c r="Z140" s="30" t="s">
        <v>50</v>
      </c>
      <c r="AA140" s="34">
        <v>0</v>
      </c>
      <c r="AB140" s="34">
        <v>0</v>
      </c>
      <c r="AC140" s="30" t="s">
        <v>50</v>
      </c>
      <c r="AD140" s="34">
        <v>0</v>
      </c>
      <c r="AE140" s="35">
        <v>0</v>
      </c>
      <c r="AF140" s="35" t="s">
        <v>50</v>
      </c>
      <c r="AG140" s="34">
        <v>0</v>
      </c>
      <c r="AH140" s="34">
        <v>0</v>
      </c>
      <c r="AI140" s="35" t="s">
        <v>50</v>
      </c>
      <c r="AJ140" s="34">
        <v>0</v>
      </c>
      <c r="AK140" s="34">
        <v>0</v>
      </c>
      <c r="AL140" s="31" t="s">
        <v>53</v>
      </c>
      <c r="AM140" s="35" t="s">
        <v>53</v>
      </c>
      <c r="AN140" s="31" t="s">
        <v>53</v>
      </c>
      <c r="AO140" s="35" t="s">
        <v>53</v>
      </c>
    </row>
    <row r="141" spans="1:41" s="36" customFormat="1" hidden="1" x14ac:dyDescent="0.25">
      <c r="A141" s="37" t="s">
        <v>1132</v>
      </c>
      <c r="B141" s="31" t="s">
        <v>1096</v>
      </c>
      <c r="C141" s="30" t="s">
        <v>47</v>
      </c>
      <c r="D141" s="30" t="s">
        <v>121</v>
      </c>
      <c r="E141" s="30" t="s">
        <v>122</v>
      </c>
      <c r="F141" s="30" t="s">
        <v>1133</v>
      </c>
      <c r="G141" s="30" t="s">
        <v>51</v>
      </c>
      <c r="H141" s="32" t="s">
        <v>1134</v>
      </c>
      <c r="I141" s="33"/>
      <c r="J141" s="34"/>
      <c r="K141" s="33"/>
      <c r="L141" s="33"/>
      <c r="M141" s="33">
        <v>0</v>
      </c>
      <c r="N141" s="30"/>
      <c r="O141" s="35" t="s">
        <v>54</v>
      </c>
      <c r="P141" s="35"/>
      <c r="Q141" s="34">
        <f t="shared" si="5"/>
        <v>8563196.6556000002</v>
      </c>
      <c r="R141" s="34">
        <v>4674155.24</v>
      </c>
      <c r="S141" s="34">
        <v>0</v>
      </c>
      <c r="T141" s="30" t="s">
        <v>50</v>
      </c>
      <c r="U141" s="34">
        <v>0</v>
      </c>
      <c r="V141" s="34">
        <v>3352621.91</v>
      </c>
      <c r="W141" s="30" t="s">
        <v>50</v>
      </c>
      <c r="X141" s="34">
        <f t="shared" si="6"/>
        <v>536419.50560000003</v>
      </c>
      <c r="Y141" s="34">
        <v>0</v>
      </c>
      <c r="Z141" s="30" t="s">
        <v>50</v>
      </c>
      <c r="AA141" s="34">
        <v>0</v>
      </c>
      <c r="AB141" s="34">
        <v>0</v>
      </c>
      <c r="AC141" s="30" t="s">
        <v>50</v>
      </c>
      <c r="AD141" s="34">
        <v>0</v>
      </c>
      <c r="AE141" s="35">
        <v>2</v>
      </c>
      <c r="AF141" s="35" t="s">
        <v>50</v>
      </c>
      <c r="AG141" s="34">
        <v>0</v>
      </c>
      <c r="AH141" s="34">
        <v>0</v>
      </c>
      <c r="AI141" s="35" t="s">
        <v>50</v>
      </c>
      <c r="AJ141" s="34">
        <v>0</v>
      </c>
      <c r="AK141" s="34">
        <v>0</v>
      </c>
      <c r="AL141" s="31"/>
      <c r="AM141" s="35"/>
      <c r="AN141" s="31" t="s">
        <v>53</v>
      </c>
      <c r="AO141" s="35" t="s">
        <v>53</v>
      </c>
    </row>
    <row r="142" spans="1:41" s="36" customFormat="1" hidden="1" x14ac:dyDescent="0.25">
      <c r="A142" s="30" t="s">
        <v>1135</v>
      </c>
      <c r="B142" s="31" t="s">
        <v>1096</v>
      </c>
      <c r="C142" s="30" t="s">
        <v>47</v>
      </c>
      <c r="D142" s="30" t="s">
        <v>125</v>
      </c>
      <c r="E142" s="30" t="s">
        <v>126</v>
      </c>
      <c r="F142" s="30" t="s">
        <v>1136</v>
      </c>
      <c r="G142" s="30" t="s">
        <v>51</v>
      </c>
      <c r="H142" s="32" t="s">
        <v>1137</v>
      </c>
      <c r="I142" s="33"/>
      <c r="J142" s="34"/>
      <c r="K142" s="33"/>
      <c r="L142" s="33"/>
      <c r="M142" s="33">
        <v>0</v>
      </c>
      <c r="N142" s="30"/>
      <c r="O142" s="35" t="s">
        <v>54</v>
      </c>
      <c r="P142" s="35"/>
      <c r="Q142" s="34">
        <f t="shared" si="5"/>
        <v>19925785.275200002</v>
      </c>
      <c r="R142" s="34">
        <v>16770452.49</v>
      </c>
      <c r="S142" s="34">
        <v>0</v>
      </c>
      <c r="T142" s="30" t="s">
        <v>50</v>
      </c>
      <c r="U142" s="34">
        <v>0</v>
      </c>
      <c r="V142" s="34">
        <v>2720114.47</v>
      </c>
      <c r="W142" s="30" t="s">
        <v>55</v>
      </c>
      <c r="X142" s="34">
        <f t="shared" si="6"/>
        <v>435218.31520000007</v>
      </c>
      <c r="Y142" s="34">
        <v>0</v>
      </c>
      <c r="Z142" s="30" t="s">
        <v>50</v>
      </c>
      <c r="AA142" s="34">
        <v>0</v>
      </c>
      <c r="AB142" s="34">
        <v>0</v>
      </c>
      <c r="AC142" s="30" t="s">
        <v>50</v>
      </c>
      <c r="AD142" s="34">
        <v>0</v>
      </c>
      <c r="AE142" s="35">
        <v>2</v>
      </c>
      <c r="AF142" s="35" t="s">
        <v>50</v>
      </c>
      <c r="AG142" s="34">
        <v>0</v>
      </c>
      <c r="AH142" s="34">
        <v>0</v>
      </c>
      <c r="AI142" s="35" t="s">
        <v>50</v>
      </c>
      <c r="AJ142" s="34">
        <v>0</v>
      </c>
      <c r="AK142" s="34">
        <v>0</v>
      </c>
      <c r="AL142" s="31"/>
      <c r="AM142" s="35"/>
      <c r="AN142" s="31" t="s">
        <v>53</v>
      </c>
      <c r="AO142" s="35" t="s">
        <v>53</v>
      </c>
    </row>
    <row r="143" spans="1:41" s="36" customFormat="1" hidden="1" x14ac:dyDescent="0.25">
      <c r="A143" s="37" t="s">
        <v>1138</v>
      </c>
      <c r="B143" s="45">
        <v>43834</v>
      </c>
      <c r="C143" s="30" t="s">
        <v>47</v>
      </c>
      <c r="D143" s="30" t="s">
        <v>48</v>
      </c>
      <c r="E143" s="30" t="s">
        <v>49</v>
      </c>
      <c r="F143" s="30" t="s">
        <v>1139</v>
      </c>
      <c r="G143" s="30" t="s">
        <v>51</v>
      </c>
      <c r="H143" s="32" t="s">
        <v>1140</v>
      </c>
      <c r="I143" s="33"/>
      <c r="J143" s="34"/>
      <c r="K143" s="33"/>
      <c r="L143" s="33"/>
      <c r="M143" s="33">
        <v>0</v>
      </c>
      <c r="N143" s="30"/>
      <c r="O143" s="35" t="s">
        <v>54</v>
      </c>
      <c r="P143" s="35"/>
      <c r="Q143" s="34">
        <f t="shared" si="5"/>
        <v>56374849.783999994</v>
      </c>
      <c r="R143" s="34">
        <v>45337506.159999996</v>
      </c>
      <c r="S143" s="34">
        <v>0</v>
      </c>
      <c r="T143" s="30" t="s">
        <v>50</v>
      </c>
      <c r="U143" s="34">
        <v>0</v>
      </c>
      <c r="V143" s="34">
        <v>9514951.4000000004</v>
      </c>
      <c r="W143" s="30" t="s">
        <v>55</v>
      </c>
      <c r="X143" s="34">
        <f t="shared" si="6"/>
        <v>1522392.2240000002</v>
      </c>
      <c r="Y143" s="34">
        <v>0</v>
      </c>
      <c r="Z143" s="30" t="s">
        <v>50</v>
      </c>
      <c r="AA143" s="34">
        <v>0</v>
      </c>
      <c r="AB143" s="34">
        <v>0</v>
      </c>
      <c r="AC143" s="30" t="s">
        <v>50</v>
      </c>
      <c r="AD143" s="34">
        <v>0</v>
      </c>
      <c r="AE143" s="35">
        <v>0</v>
      </c>
      <c r="AF143" s="35" t="s">
        <v>50</v>
      </c>
      <c r="AG143" s="34">
        <v>0</v>
      </c>
      <c r="AH143" s="34">
        <v>0</v>
      </c>
      <c r="AI143" s="35" t="s">
        <v>50</v>
      </c>
      <c r="AJ143" s="34">
        <v>0</v>
      </c>
      <c r="AK143" s="34">
        <v>0</v>
      </c>
      <c r="AL143" s="31"/>
      <c r="AM143" s="35"/>
      <c r="AN143" s="31" t="s">
        <v>53</v>
      </c>
      <c r="AO143" s="35" t="s">
        <v>53</v>
      </c>
    </row>
    <row r="144" spans="1:41" s="36" customFormat="1" hidden="1" x14ac:dyDescent="0.25">
      <c r="A144" s="30" t="s">
        <v>912</v>
      </c>
      <c r="B144" s="31" t="s">
        <v>1141</v>
      </c>
      <c r="C144" s="30" t="s">
        <v>129</v>
      </c>
      <c r="D144" s="30" t="s">
        <v>48</v>
      </c>
      <c r="E144" s="30" t="s">
        <v>136</v>
      </c>
      <c r="F144" s="30" t="s">
        <v>814</v>
      </c>
      <c r="G144" s="30" t="s">
        <v>51</v>
      </c>
      <c r="H144" s="32" t="s">
        <v>1142</v>
      </c>
      <c r="I144" s="33" t="s">
        <v>53</v>
      </c>
      <c r="J144" s="34" t="s">
        <v>53</v>
      </c>
      <c r="K144" s="33" t="s">
        <v>53</v>
      </c>
      <c r="L144" s="33" t="s">
        <v>53</v>
      </c>
      <c r="M144" s="33">
        <v>0</v>
      </c>
      <c r="N144" s="30" t="s">
        <v>53</v>
      </c>
      <c r="O144" s="35" t="s">
        <v>54</v>
      </c>
      <c r="P144" s="35" t="s">
        <v>53</v>
      </c>
      <c r="Q144" s="34">
        <f t="shared" si="5"/>
        <v>32532050.563199997</v>
      </c>
      <c r="R144" s="34">
        <v>32139588.899999999</v>
      </c>
      <c r="S144" s="34">
        <v>0</v>
      </c>
      <c r="T144" s="30" t="s">
        <v>50</v>
      </c>
      <c r="U144" s="34">
        <v>0</v>
      </c>
      <c r="V144" s="34">
        <v>338329.02</v>
      </c>
      <c r="W144" s="30" t="s">
        <v>50</v>
      </c>
      <c r="X144" s="34">
        <f t="shared" si="6"/>
        <v>54132.643200000006</v>
      </c>
      <c r="Y144" s="34">
        <v>0</v>
      </c>
      <c r="Z144" s="30" t="s">
        <v>50</v>
      </c>
      <c r="AA144" s="34">
        <v>0</v>
      </c>
      <c r="AB144" s="34">
        <v>0</v>
      </c>
      <c r="AC144" s="30" t="s">
        <v>50</v>
      </c>
      <c r="AD144" s="34">
        <v>0</v>
      </c>
      <c r="AE144" s="35">
        <v>0</v>
      </c>
      <c r="AF144" s="35" t="s">
        <v>50</v>
      </c>
      <c r="AG144" s="34">
        <v>0</v>
      </c>
      <c r="AH144" s="34">
        <v>0</v>
      </c>
      <c r="AI144" s="35" t="s">
        <v>50</v>
      </c>
      <c r="AJ144" s="34">
        <v>0</v>
      </c>
      <c r="AK144" s="34">
        <v>0</v>
      </c>
      <c r="AL144" s="31" t="s">
        <v>53</v>
      </c>
      <c r="AM144" s="35" t="s">
        <v>53</v>
      </c>
      <c r="AN144" s="31" t="s">
        <v>53</v>
      </c>
      <c r="AO144" s="35" t="s">
        <v>53</v>
      </c>
    </row>
    <row r="145" spans="1:41" s="36" customFormat="1" hidden="1" x14ac:dyDescent="0.25">
      <c r="A145" s="37" t="s">
        <v>1143</v>
      </c>
      <c r="B145" s="45">
        <v>43834</v>
      </c>
      <c r="C145" s="30" t="s">
        <v>47</v>
      </c>
      <c r="D145" s="30" t="s">
        <v>65</v>
      </c>
      <c r="E145" s="30" t="s">
        <v>66</v>
      </c>
      <c r="F145" s="30" t="s">
        <v>752</v>
      </c>
      <c r="G145" s="30" t="s">
        <v>51</v>
      </c>
      <c r="H145" s="32" t="s">
        <v>1144</v>
      </c>
      <c r="I145" s="33"/>
      <c r="J145" s="34"/>
      <c r="K145" s="33"/>
      <c r="L145" s="33"/>
      <c r="M145" s="33">
        <v>0</v>
      </c>
      <c r="N145" s="30"/>
      <c r="O145" s="35" t="s">
        <v>54</v>
      </c>
      <c r="P145" s="35"/>
      <c r="Q145" s="34">
        <f t="shared" si="5"/>
        <v>39920543.743200004</v>
      </c>
      <c r="R145" s="34">
        <f>32969237.62-258700</f>
        <v>32710537.620000001</v>
      </c>
      <c r="S145" s="34">
        <v>0</v>
      </c>
      <c r="T145" s="30" t="s">
        <v>50</v>
      </c>
      <c r="U145" s="34">
        <v>0</v>
      </c>
      <c r="V145" s="34">
        <v>6215522.5199999996</v>
      </c>
      <c r="W145" s="30" t="s">
        <v>55</v>
      </c>
      <c r="X145" s="34">
        <f t="shared" si="6"/>
        <v>994483.6031999999</v>
      </c>
      <c r="Y145" s="34">
        <v>0</v>
      </c>
      <c r="Z145" s="30" t="s">
        <v>50</v>
      </c>
      <c r="AA145" s="34">
        <v>0</v>
      </c>
      <c r="AB145" s="34">
        <v>0</v>
      </c>
      <c r="AC145" s="30" t="s">
        <v>50</v>
      </c>
      <c r="AD145" s="34">
        <v>0</v>
      </c>
      <c r="AE145" s="35">
        <v>0</v>
      </c>
      <c r="AF145" s="35" t="s">
        <v>50</v>
      </c>
      <c r="AG145" s="34">
        <v>0</v>
      </c>
      <c r="AH145" s="34">
        <v>0</v>
      </c>
      <c r="AI145" s="35" t="s">
        <v>50</v>
      </c>
      <c r="AJ145" s="34">
        <v>0</v>
      </c>
      <c r="AK145" s="34">
        <v>0</v>
      </c>
      <c r="AL145" s="31"/>
      <c r="AM145" s="35"/>
      <c r="AN145" s="31" t="s">
        <v>53</v>
      </c>
      <c r="AO145" s="35" t="s">
        <v>53</v>
      </c>
    </row>
    <row r="146" spans="1:41" s="36" customFormat="1" hidden="1" x14ac:dyDescent="0.25">
      <c r="A146" s="30" t="s">
        <v>1145</v>
      </c>
      <c r="B146" s="31" t="s">
        <v>1141</v>
      </c>
      <c r="C146" s="30" t="s">
        <v>129</v>
      </c>
      <c r="D146" s="30" t="s">
        <v>65</v>
      </c>
      <c r="E146" s="30" t="s">
        <v>133</v>
      </c>
      <c r="F146" s="30" t="s">
        <v>792</v>
      </c>
      <c r="G146" s="30" t="s">
        <v>51</v>
      </c>
      <c r="H146" s="32" t="s">
        <v>1146</v>
      </c>
      <c r="I146" s="33" t="s">
        <v>53</v>
      </c>
      <c r="J146" s="34" t="s">
        <v>53</v>
      </c>
      <c r="K146" s="33" t="s">
        <v>53</v>
      </c>
      <c r="L146" s="33" t="s">
        <v>53</v>
      </c>
      <c r="M146" s="33">
        <v>0</v>
      </c>
      <c r="N146" s="30" t="s">
        <v>53</v>
      </c>
      <c r="O146" s="35" t="s">
        <v>54</v>
      </c>
      <c r="P146" s="35" t="s">
        <v>53</v>
      </c>
      <c r="Q146" s="34">
        <f t="shared" si="5"/>
        <v>34182493.142799996</v>
      </c>
      <c r="R146" s="34">
        <v>33713910.759999998</v>
      </c>
      <c r="S146" s="34">
        <v>0</v>
      </c>
      <c r="T146" s="30" t="s">
        <v>50</v>
      </c>
      <c r="U146" s="34">
        <v>0</v>
      </c>
      <c r="V146" s="34">
        <v>403950.33000000007</v>
      </c>
      <c r="W146" s="30" t="s">
        <v>50</v>
      </c>
      <c r="X146" s="34">
        <f t="shared" si="6"/>
        <v>64632.052800000012</v>
      </c>
      <c r="Y146" s="34">
        <v>0</v>
      </c>
      <c r="Z146" s="30" t="s">
        <v>50</v>
      </c>
      <c r="AA146" s="34">
        <v>0</v>
      </c>
      <c r="AB146" s="34">
        <v>0</v>
      </c>
      <c r="AC146" s="30" t="s">
        <v>50</v>
      </c>
      <c r="AD146" s="34">
        <v>0</v>
      </c>
      <c r="AE146" s="35">
        <v>0</v>
      </c>
      <c r="AF146" s="35" t="s">
        <v>50</v>
      </c>
      <c r="AG146" s="34">
        <v>0</v>
      </c>
      <c r="AH146" s="34">
        <v>0</v>
      </c>
      <c r="AI146" s="35" t="s">
        <v>50</v>
      </c>
      <c r="AJ146" s="34">
        <v>0</v>
      </c>
      <c r="AK146" s="34">
        <v>0</v>
      </c>
      <c r="AL146" s="31" t="s">
        <v>53</v>
      </c>
      <c r="AM146" s="35" t="s">
        <v>53</v>
      </c>
      <c r="AN146" s="31" t="s">
        <v>53</v>
      </c>
      <c r="AO146" s="35" t="s">
        <v>53</v>
      </c>
    </row>
    <row r="147" spans="1:41" s="36" customFormat="1" hidden="1" x14ac:dyDescent="0.25">
      <c r="A147" s="37" t="s">
        <v>1147</v>
      </c>
      <c r="B147" s="45">
        <v>43834</v>
      </c>
      <c r="C147" s="30" t="s">
        <v>47</v>
      </c>
      <c r="D147" s="30" t="s">
        <v>65</v>
      </c>
      <c r="E147" s="30" t="s">
        <v>796</v>
      </c>
      <c r="F147" s="30" t="s">
        <v>1148</v>
      </c>
      <c r="G147" s="30" t="s">
        <v>51</v>
      </c>
      <c r="H147" s="32" t="s">
        <v>1149</v>
      </c>
      <c r="I147" s="33"/>
      <c r="J147" s="34"/>
      <c r="K147" s="33"/>
      <c r="L147" s="33"/>
      <c r="M147" s="33">
        <v>0</v>
      </c>
      <c r="N147" s="30"/>
      <c r="O147" s="35" t="s">
        <v>54</v>
      </c>
      <c r="P147" s="35"/>
      <c r="Q147" s="34">
        <f t="shared" si="5"/>
        <v>36629736.579999998</v>
      </c>
      <c r="R147" s="34">
        <v>36629736.579999998</v>
      </c>
      <c r="S147" s="34">
        <v>0</v>
      </c>
      <c r="T147" s="30" t="s">
        <v>50</v>
      </c>
      <c r="U147" s="34">
        <v>0</v>
      </c>
      <c r="V147" s="34">
        <v>0</v>
      </c>
      <c r="W147" s="30" t="s">
        <v>50</v>
      </c>
      <c r="X147" s="34">
        <f t="shared" si="6"/>
        <v>0</v>
      </c>
      <c r="Y147" s="34">
        <v>0</v>
      </c>
      <c r="Z147" s="30" t="s">
        <v>50</v>
      </c>
      <c r="AA147" s="34">
        <v>0</v>
      </c>
      <c r="AB147" s="34">
        <v>0</v>
      </c>
      <c r="AC147" s="30" t="s">
        <v>50</v>
      </c>
      <c r="AD147" s="34">
        <v>0</v>
      </c>
      <c r="AE147" s="35">
        <v>0</v>
      </c>
      <c r="AF147" s="35" t="s">
        <v>50</v>
      </c>
      <c r="AG147" s="34">
        <v>0</v>
      </c>
      <c r="AH147" s="34">
        <v>0</v>
      </c>
      <c r="AI147" s="35" t="s">
        <v>50</v>
      </c>
      <c r="AJ147" s="34">
        <v>0</v>
      </c>
      <c r="AK147" s="34">
        <v>0</v>
      </c>
      <c r="AL147" s="31"/>
      <c r="AM147" s="35"/>
      <c r="AN147" s="31" t="s">
        <v>53</v>
      </c>
      <c r="AO147" s="35" t="s">
        <v>53</v>
      </c>
    </row>
    <row r="148" spans="1:41" s="43" customFormat="1" hidden="1" x14ac:dyDescent="0.25">
      <c r="A148" s="30" t="s">
        <v>1150</v>
      </c>
      <c r="B148" s="45">
        <v>43834</v>
      </c>
      <c r="C148" s="30" t="s">
        <v>47</v>
      </c>
      <c r="D148" s="30" t="s">
        <v>69</v>
      </c>
      <c r="E148" s="30" t="s">
        <v>70</v>
      </c>
      <c r="F148" s="30" t="s">
        <v>752</v>
      </c>
      <c r="G148" s="30" t="s">
        <v>51</v>
      </c>
      <c r="H148" s="32" t="s">
        <v>1151</v>
      </c>
      <c r="I148" s="33"/>
      <c r="J148" s="34"/>
      <c r="K148" s="33"/>
      <c r="L148" s="33"/>
      <c r="M148" s="33">
        <v>0</v>
      </c>
      <c r="N148" s="30"/>
      <c r="O148" s="35" t="s">
        <v>54</v>
      </c>
      <c r="P148" s="35"/>
      <c r="Q148" s="34">
        <f t="shared" si="5"/>
        <v>67333584.551200002</v>
      </c>
      <c r="R148" s="34">
        <v>56100055.149999999</v>
      </c>
      <c r="S148" s="34">
        <v>0</v>
      </c>
      <c r="T148" s="30" t="s">
        <v>50</v>
      </c>
      <c r="U148" s="34">
        <v>0</v>
      </c>
      <c r="V148" s="34">
        <v>9684077.0700000003</v>
      </c>
      <c r="W148" s="30" t="s">
        <v>55</v>
      </c>
      <c r="X148" s="34">
        <f t="shared" si="6"/>
        <v>1549452.3312000001</v>
      </c>
      <c r="Y148" s="34">
        <v>0</v>
      </c>
      <c r="Z148" s="30" t="s">
        <v>50</v>
      </c>
      <c r="AA148" s="34">
        <v>0</v>
      </c>
      <c r="AB148" s="34">
        <v>0</v>
      </c>
      <c r="AC148" s="30" t="s">
        <v>50</v>
      </c>
      <c r="AD148" s="34">
        <v>0</v>
      </c>
      <c r="AE148" s="35">
        <v>0</v>
      </c>
      <c r="AF148" s="35" t="s">
        <v>50</v>
      </c>
      <c r="AG148" s="34">
        <v>0</v>
      </c>
      <c r="AH148" s="34">
        <v>0</v>
      </c>
      <c r="AI148" s="35" t="s">
        <v>50</v>
      </c>
      <c r="AJ148" s="34">
        <v>0</v>
      </c>
      <c r="AK148" s="34">
        <v>0</v>
      </c>
      <c r="AL148" s="31"/>
      <c r="AM148" s="35"/>
      <c r="AN148" s="38" t="s">
        <v>53</v>
      </c>
      <c r="AO148" s="42" t="s">
        <v>53</v>
      </c>
    </row>
    <row r="149" spans="1:41" s="36" customFormat="1" hidden="1" x14ac:dyDescent="0.25">
      <c r="A149" s="37" t="s">
        <v>1152</v>
      </c>
      <c r="B149" s="45">
        <v>43834</v>
      </c>
      <c r="C149" s="30" t="s">
        <v>47</v>
      </c>
      <c r="D149" s="30" t="s">
        <v>79</v>
      </c>
      <c r="E149" s="30" t="s">
        <v>80</v>
      </c>
      <c r="F149" s="30" t="s">
        <v>1153</v>
      </c>
      <c r="G149" s="30" t="s">
        <v>51</v>
      </c>
      <c r="H149" s="32" t="s">
        <v>1154</v>
      </c>
      <c r="I149" s="33"/>
      <c r="J149" s="34"/>
      <c r="K149" s="33"/>
      <c r="L149" s="33"/>
      <c r="M149" s="33">
        <v>0</v>
      </c>
      <c r="N149" s="30"/>
      <c r="O149" s="35" t="s">
        <v>54</v>
      </c>
      <c r="P149" s="35"/>
      <c r="Q149" s="34">
        <f t="shared" si="5"/>
        <v>41846597.048</v>
      </c>
      <c r="R149" s="34">
        <f>32673942.15-29220.9</f>
        <v>32644721.25</v>
      </c>
      <c r="S149" s="34">
        <v>0</v>
      </c>
      <c r="T149" s="30" t="s">
        <v>50</v>
      </c>
      <c r="U149" s="34">
        <v>0</v>
      </c>
      <c r="V149" s="34">
        <v>7932651.5499999998</v>
      </c>
      <c r="W149" s="30" t="s">
        <v>55</v>
      </c>
      <c r="X149" s="34">
        <f t="shared" si="6"/>
        <v>1269224.2479999999</v>
      </c>
      <c r="Y149" s="34">
        <v>0</v>
      </c>
      <c r="Z149" s="30" t="s">
        <v>50</v>
      </c>
      <c r="AA149" s="34">
        <v>0</v>
      </c>
      <c r="AB149" s="34">
        <v>0</v>
      </c>
      <c r="AC149" s="30" t="s">
        <v>50</v>
      </c>
      <c r="AD149" s="34">
        <v>0</v>
      </c>
      <c r="AE149" s="35">
        <v>0</v>
      </c>
      <c r="AF149" s="35" t="s">
        <v>50</v>
      </c>
      <c r="AG149" s="34">
        <v>0</v>
      </c>
      <c r="AH149" s="34">
        <v>0</v>
      </c>
      <c r="AI149" s="35" t="s">
        <v>50</v>
      </c>
      <c r="AJ149" s="34">
        <v>0</v>
      </c>
      <c r="AK149" s="34">
        <v>0</v>
      </c>
      <c r="AL149" s="31"/>
      <c r="AM149" s="35"/>
      <c r="AN149" s="31" t="s">
        <v>53</v>
      </c>
      <c r="AO149" s="35" t="s">
        <v>53</v>
      </c>
    </row>
    <row r="150" spans="1:41" s="36" customFormat="1" hidden="1" x14ac:dyDescent="0.25">
      <c r="A150" s="30" t="s">
        <v>1155</v>
      </c>
      <c r="B150" s="46">
        <v>43834</v>
      </c>
      <c r="C150" s="37" t="s">
        <v>47</v>
      </c>
      <c r="D150" s="37" t="s">
        <v>95</v>
      </c>
      <c r="E150" s="37" t="s">
        <v>96</v>
      </c>
      <c r="F150" s="37" t="s">
        <v>1156</v>
      </c>
      <c r="G150" s="37" t="s">
        <v>51</v>
      </c>
      <c r="H150" s="39" t="s">
        <v>1157</v>
      </c>
      <c r="I150" s="40"/>
      <c r="J150" s="41"/>
      <c r="K150" s="40"/>
      <c r="L150" s="40"/>
      <c r="M150" s="40">
        <v>0</v>
      </c>
      <c r="N150" s="37"/>
      <c r="O150" s="42" t="s">
        <v>54</v>
      </c>
      <c r="P150" s="42"/>
      <c r="Q150" s="41">
        <f t="shared" si="5"/>
        <v>50592596.715600006</v>
      </c>
      <c r="R150" s="41">
        <v>40117825.82</v>
      </c>
      <c r="S150" s="41">
        <v>0</v>
      </c>
      <c r="T150" s="37" t="s">
        <v>50</v>
      </c>
      <c r="U150" s="41">
        <v>0</v>
      </c>
      <c r="V150" s="41">
        <v>9029974.9100000001</v>
      </c>
      <c r="W150" s="37" t="s">
        <v>55</v>
      </c>
      <c r="X150" s="41">
        <f t="shared" si="6"/>
        <v>1444795.9856</v>
      </c>
      <c r="Y150" s="41">
        <v>0</v>
      </c>
      <c r="Z150" s="37" t="s">
        <v>50</v>
      </c>
      <c r="AA150" s="41">
        <v>0</v>
      </c>
      <c r="AB150" s="41">
        <v>0</v>
      </c>
      <c r="AC150" s="37" t="s">
        <v>50</v>
      </c>
      <c r="AD150" s="41">
        <v>0</v>
      </c>
      <c r="AE150" s="42">
        <v>0</v>
      </c>
      <c r="AF150" s="42" t="s">
        <v>50</v>
      </c>
      <c r="AG150" s="41">
        <v>0</v>
      </c>
      <c r="AH150" s="41">
        <v>0</v>
      </c>
      <c r="AI150" s="42" t="s">
        <v>50</v>
      </c>
      <c r="AJ150" s="41">
        <v>0</v>
      </c>
      <c r="AK150" s="41">
        <v>0</v>
      </c>
      <c r="AL150" s="38"/>
      <c r="AM150" s="42"/>
      <c r="AN150" s="31" t="s">
        <v>53</v>
      </c>
      <c r="AO150" s="35" t="s">
        <v>53</v>
      </c>
    </row>
    <row r="151" spans="1:41" s="43" customFormat="1" hidden="1" x14ac:dyDescent="0.25">
      <c r="A151" s="37" t="s">
        <v>1158</v>
      </c>
      <c r="B151" s="46">
        <v>43834</v>
      </c>
      <c r="C151" s="30" t="s">
        <v>47</v>
      </c>
      <c r="D151" s="30" t="s">
        <v>105</v>
      </c>
      <c r="E151" s="30" t="s">
        <v>106</v>
      </c>
      <c r="F151" s="37" t="s">
        <v>1159</v>
      </c>
      <c r="G151" s="37" t="s">
        <v>51</v>
      </c>
      <c r="H151" s="39" t="s">
        <v>1160</v>
      </c>
      <c r="I151" s="40"/>
      <c r="J151" s="41"/>
      <c r="K151" s="40"/>
      <c r="L151" s="40"/>
      <c r="M151" s="40">
        <v>0</v>
      </c>
      <c r="N151" s="37"/>
      <c r="O151" s="42" t="s">
        <v>54</v>
      </c>
      <c r="P151" s="42"/>
      <c r="Q151" s="41">
        <f t="shared" si="5"/>
        <v>61009476.3244</v>
      </c>
      <c r="R151" s="41">
        <v>45975398.880000003</v>
      </c>
      <c r="S151" s="41">
        <v>0</v>
      </c>
      <c r="T151" s="37" t="s">
        <v>50</v>
      </c>
      <c r="U151" s="41">
        <v>0</v>
      </c>
      <c r="V151" s="41">
        <v>12960411.59</v>
      </c>
      <c r="W151" s="37" t="s">
        <v>55</v>
      </c>
      <c r="X151" s="41">
        <f t="shared" si="6"/>
        <v>2073665.8544000001</v>
      </c>
      <c r="Y151" s="41">
        <v>0</v>
      </c>
      <c r="Z151" s="37" t="s">
        <v>50</v>
      </c>
      <c r="AA151" s="41">
        <v>0</v>
      </c>
      <c r="AB151" s="41">
        <v>0</v>
      </c>
      <c r="AC151" s="37" t="s">
        <v>50</v>
      </c>
      <c r="AD151" s="41">
        <v>0</v>
      </c>
      <c r="AE151" s="42">
        <v>0</v>
      </c>
      <c r="AF151" s="42" t="s">
        <v>50</v>
      </c>
      <c r="AG151" s="41">
        <v>0</v>
      </c>
      <c r="AH151" s="41">
        <v>0</v>
      </c>
      <c r="AI151" s="42" t="s">
        <v>50</v>
      </c>
      <c r="AJ151" s="41">
        <v>0</v>
      </c>
      <c r="AK151" s="41">
        <v>0</v>
      </c>
      <c r="AL151" s="38"/>
      <c r="AM151" s="42"/>
      <c r="AN151" s="38" t="s">
        <v>53</v>
      </c>
      <c r="AO151" s="42" t="s">
        <v>53</v>
      </c>
    </row>
    <row r="152" spans="1:41" s="36" customFormat="1" hidden="1" x14ac:dyDescent="0.25">
      <c r="A152" s="30" t="s">
        <v>1161</v>
      </c>
      <c r="B152" s="46">
        <v>43834</v>
      </c>
      <c r="C152" s="30" t="s">
        <v>47</v>
      </c>
      <c r="D152" s="30" t="s">
        <v>109</v>
      </c>
      <c r="E152" s="30" t="s">
        <v>110</v>
      </c>
      <c r="F152" s="37" t="s">
        <v>1162</v>
      </c>
      <c r="G152" s="37" t="s">
        <v>51</v>
      </c>
      <c r="H152" s="39" t="s">
        <v>1163</v>
      </c>
      <c r="I152" s="40"/>
      <c r="J152" s="41"/>
      <c r="K152" s="40"/>
      <c r="L152" s="40"/>
      <c r="M152" s="40">
        <v>0</v>
      </c>
      <c r="N152" s="37"/>
      <c r="O152" s="42" t="s">
        <v>54</v>
      </c>
      <c r="P152" s="42"/>
      <c r="Q152" s="41">
        <f t="shared" si="5"/>
        <v>48164732.586800009</v>
      </c>
      <c r="R152" s="41">
        <v>36985004.090000004</v>
      </c>
      <c r="S152" s="41">
        <v>0</v>
      </c>
      <c r="T152" s="37" t="s">
        <v>50</v>
      </c>
      <c r="U152" s="41">
        <v>0</v>
      </c>
      <c r="V152" s="41">
        <v>9637696.9800000004</v>
      </c>
      <c r="W152" s="37" t="s">
        <v>55</v>
      </c>
      <c r="X152" s="41">
        <f t="shared" si="6"/>
        <v>1542031.5168000001</v>
      </c>
      <c r="Y152" s="41">
        <v>0</v>
      </c>
      <c r="Z152" s="37" t="s">
        <v>50</v>
      </c>
      <c r="AA152" s="41">
        <v>0</v>
      </c>
      <c r="AB152" s="41">
        <v>0</v>
      </c>
      <c r="AC152" s="37" t="s">
        <v>50</v>
      </c>
      <c r="AD152" s="41">
        <v>0</v>
      </c>
      <c r="AE152" s="42">
        <v>0</v>
      </c>
      <c r="AF152" s="42" t="s">
        <v>50</v>
      </c>
      <c r="AG152" s="41">
        <v>0</v>
      </c>
      <c r="AH152" s="41">
        <v>0</v>
      </c>
      <c r="AI152" s="42" t="s">
        <v>50</v>
      </c>
      <c r="AJ152" s="41">
        <v>0</v>
      </c>
      <c r="AK152" s="41">
        <v>0</v>
      </c>
      <c r="AL152" s="38"/>
      <c r="AM152" s="42"/>
      <c r="AN152" s="31" t="s">
        <v>53</v>
      </c>
      <c r="AO152" s="35" t="s">
        <v>53</v>
      </c>
    </row>
    <row r="153" spans="1:41" s="36" customFormat="1" hidden="1" x14ac:dyDescent="0.25">
      <c r="A153" s="37" t="s">
        <v>1164</v>
      </c>
      <c r="B153" s="46">
        <v>43834</v>
      </c>
      <c r="C153" s="30" t="s">
        <v>47</v>
      </c>
      <c r="D153" s="30" t="s">
        <v>117</v>
      </c>
      <c r="E153" s="30" t="s">
        <v>118</v>
      </c>
      <c r="F153" s="37" t="s">
        <v>754</v>
      </c>
      <c r="G153" s="37" t="s">
        <v>51</v>
      </c>
      <c r="H153" s="39" t="s">
        <v>1165</v>
      </c>
      <c r="I153" s="40"/>
      <c r="J153" s="41"/>
      <c r="K153" s="40"/>
      <c r="L153" s="40"/>
      <c r="M153" s="40">
        <v>0</v>
      </c>
      <c r="N153" s="37"/>
      <c r="O153" s="42" t="s">
        <v>54</v>
      </c>
      <c r="P153" s="42"/>
      <c r="Q153" s="41">
        <f t="shared" si="5"/>
        <v>26475510.750399999</v>
      </c>
      <c r="R153" s="41">
        <v>21710696.559999999</v>
      </c>
      <c r="S153" s="41">
        <v>0</v>
      </c>
      <c r="T153" s="37" t="s">
        <v>50</v>
      </c>
      <c r="U153" s="41">
        <v>0</v>
      </c>
      <c r="V153" s="41">
        <v>4107598.44</v>
      </c>
      <c r="W153" s="37" t="s">
        <v>55</v>
      </c>
      <c r="X153" s="41">
        <f t="shared" si="6"/>
        <v>657215.75040000002</v>
      </c>
      <c r="Y153" s="41">
        <v>0</v>
      </c>
      <c r="Z153" s="37" t="s">
        <v>50</v>
      </c>
      <c r="AA153" s="41">
        <v>0</v>
      </c>
      <c r="AB153" s="41">
        <v>0</v>
      </c>
      <c r="AC153" s="37" t="s">
        <v>50</v>
      </c>
      <c r="AD153" s="41">
        <v>0</v>
      </c>
      <c r="AE153" s="42">
        <v>0</v>
      </c>
      <c r="AF153" s="42" t="s">
        <v>50</v>
      </c>
      <c r="AG153" s="41">
        <v>0</v>
      </c>
      <c r="AH153" s="41">
        <v>0</v>
      </c>
      <c r="AI153" s="42" t="s">
        <v>50</v>
      </c>
      <c r="AJ153" s="41">
        <v>0</v>
      </c>
      <c r="AK153" s="41">
        <v>0</v>
      </c>
      <c r="AL153" s="38"/>
      <c r="AM153" s="42"/>
      <c r="AN153" s="31" t="s">
        <v>53</v>
      </c>
      <c r="AO153" s="35" t="s">
        <v>53</v>
      </c>
    </row>
    <row r="154" spans="1:41" s="36" customFormat="1" hidden="1" x14ac:dyDescent="0.25">
      <c r="A154" s="30" t="s">
        <v>1166</v>
      </c>
      <c r="B154" s="46">
        <v>43834</v>
      </c>
      <c r="C154" s="30" t="s">
        <v>47</v>
      </c>
      <c r="D154" s="30" t="s">
        <v>403</v>
      </c>
      <c r="E154" s="30" t="s">
        <v>404</v>
      </c>
      <c r="F154" s="37" t="s">
        <v>782</v>
      </c>
      <c r="G154" s="37" t="s">
        <v>51</v>
      </c>
      <c r="H154" s="39" t="s">
        <v>1167</v>
      </c>
      <c r="I154" s="40"/>
      <c r="J154" s="41"/>
      <c r="K154" s="40"/>
      <c r="L154" s="40"/>
      <c r="M154" s="40">
        <v>0</v>
      </c>
      <c r="N154" s="37"/>
      <c r="O154" s="42" t="s">
        <v>54</v>
      </c>
      <c r="P154" s="42"/>
      <c r="Q154" s="41">
        <f t="shared" si="5"/>
        <v>30360414.7212</v>
      </c>
      <c r="R154" s="41">
        <v>25594659.620000001</v>
      </c>
      <c r="S154" s="41">
        <v>0</v>
      </c>
      <c r="T154" s="37" t="s">
        <v>50</v>
      </c>
      <c r="U154" s="41">
        <v>0</v>
      </c>
      <c r="V154" s="41">
        <v>4108409.57</v>
      </c>
      <c r="W154" s="37" t="s">
        <v>55</v>
      </c>
      <c r="X154" s="41">
        <f t="shared" si="6"/>
        <v>657345.53119999997</v>
      </c>
      <c r="Y154" s="41">
        <v>0</v>
      </c>
      <c r="Z154" s="37" t="s">
        <v>50</v>
      </c>
      <c r="AA154" s="41">
        <v>0</v>
      </c>
      <c r="AB154" s="41">
        <v>0</v>
      </c>
      <c r="AC154" s="37" t="s">
        <v>50</v>
      </c>
      <c r="AD154" s="41">
        <v>0</v>
      </c>
      <c r="AE154" s="42">
        <v>0</v>
      </c>
      <c r="AF154" s="42" t="s">
        <v>50</v>
      </c>
      <c r="AG154" s="41">
        <v>0</v>
      </c>
      <c r="AH154" s="41">
        <v>0</v>
      </c>
      <c r="AI154" s="42" t="s">
        <v>50</v>
      </c>
      <c r="AJ154" s="41">
        <v>0</v>
      </c>
      <c r="AK154" s="41">
        <v>0</v>
      </c>
      <c r="AL154" s="38"/>
      <c r="AM154" s="42"/>
      <c r="AN154" s="31" t="s">
        <v>53</v>
      </c>
      <c r="AO154" s="35" t="s">
        <v>53</v>
      </c>
    </row>
    <row r="155" spans="1:41" s="36" customFormat="1" hidden="1" x14ac:dyDescent="0.25">
      <c r="A155" s="37" t="s">
        <v>1168</v>
      </c>
      <c r="B155" s="46">
        <v>43834</v>
      </c>
      <c r="C155" s="30" t="s">
        <v>47</v>
      </c>
      <c r="D155" s="30" t="s">
        <v>505</v>
      </c>
      <c r="E155" s="30" t="s">
        <v>506</v>
      </c>
      <c r="F155" s="37" t="s">
        <v>1169</v>
      </c>
      <c r="G155" s="37" t="s">
        <v>51</v>
      </c>
      <c r="H155" s="39" t="s">
        <v>1170</v>
      </c>
      <c r="I155" s="40"/>
      <c r="J155" s="41"/>
      <c r="K155" s="40"/>
      <c r="L155" s="40"/>
      <c r="M155" s="40">
        <v>0</v>
      </c>
      <c r="N155" s="37"/>
      <c r="O155" s="42" t="s">
        <v>54</v>
      </c>
      <c r="P155" s="42"/>
      <c r="Q155" s="41">
        <f t="shared" si="5"/>
        <v>2963484.7363999998</v>
      </c>
      <c r="R155" s="41">
        <f>2460793.72-444702.2</f>
        <v>2016091.5200000003</v>
      </c>
      <c r="S155" s="41">
        <v>0</v>
      </c>
      <c r="T155" s="37" t="s">
        <v>50</v>
      </c>
      <c r="U155" s="41">
        <v>0</v>
      </c>
      <c r="V155" s="41">
        <f>856061.22-39342.93</f>
        <v>816718.28999999992</v>
      </c>
      <c r="W155" s="37" t="s">
        <v>55</v>
      </c>
      <c r="X155" s="41">
        <f t="shared" si="6"/>
        <v>130674.9264</v>
      </c>
      <c r="Y155" s="41">
        <v>0</v>
      </c>
      <c r="Z155" s="37" t="s">
        <v>50</v>
      </c>
      <c r="AA155" s="41">
        <v>0</v>
      </c>
      <c r="AB155" s="41">
        <v>0</v>
      </c>
      <c r="AC155" s="37" t="s">
        <v>50</v>
      </c>
      <c r="AD155" s="41">
        <v>0</v>
      </c>
      <c r="AE155" s="42">
        <v>0</v>
      </c>
      <c r="AF155" s="42" t="s">
        <v>50</v>
      </c>
      <c r="AG155" s="41">
        <v>0</v>
      </c>
      <c r="AH155" s="41">
        <v>0</v>
      </c>
      <c r="AI155" s="42" t="s">
        <v>50</v>
      </c>
      <c r="AJ155" s="41">
        <v>0</v>
      </c>
      <c r="AK155" s="41">
        <v>0</v>
      </c>
      <c r="AL155" s="38"/>
      <c r="AM155" s="42"/>
      <c r="AN155" s="31" t="s">
        <v>53</v>
      </c>
      <c r="AO155" s="35" t="s">
        <v>53</v>
      </c>
    </row>
    <row r="156" spans="1:41" s="36" customFormat="1" hidden="1" x14ac:dyDescent="0.25">
      <c r="A156" s="30" t="s">
        <v>1171</v>
      </c>
      <c r="B156" s="31" t="s">
        <v>1141</v>
      </c>
      <c r="C156" s="30" t="s">
        <v>47</v>
      </c>
      <c r="D156" s="30" t="s">
        <v>704</v>
      </c>
      <c r="E156" s="30" t="s">
        <v>130</v>
      </c>
      <c r="F156" s="30" t="s">
        <v>1172</v>
      </c>
      <c r="G156" s="30" t="s">
        <v>51</v>
      </c>
      <c r="H156" s="32" t="s">
        <v>1173</v>
      </c>
      <c r="I156" s="33" t="s">
        <v>53</v>
      </c>
      <c r="J156" s="34" t="s">
        <v>53</v>
      </c>
      <c r="K156" s="33" t="s">
        <v>53</v>
      </c>
      <c r="L156" s="33" t="s">
        <v>53</v>
      </c>
      <c r="M156" s="33">
        <v>0</v>
      </c>
      <c r="N156" s="30" t="s">
        <v>53</v>
      </c>
      <c r="O156" s="35" t="s">
        <v>54</v>
      </c>
      <c r="P156" s="35" t="s">
        <v>53</v>
      </c>
      <c r="Q156" s="34">
        <f t="shared" si="5"/>
        <v>14122478.217799999</v>
      </c>
      <c r="R156" s="34">
        <v>13855547.914999999</v>
      </c>
      <c r="S156" s="34">
        <v>0</v>
      </c>
      <c r="T156" s="30" t="s">
        <v>50</v>
      </c>
      <c r="U156" s="34">
        <v>0</v>
      </c>
      <c r="V156" s="34">
        <v>230112.33000000002</v>
      </c>
      <c r="W156" s="30" t="s">
        <v>55</v>
      </c>
      <c r="X156" s="34">
        <f t="shared" si="6"/>
        <v>36817.972800000003</v>
      </c>
      <c r="Y156" s="34">
        <v>0</v>
      </c>
      <c r="Z156" s="30" t="s">
        <v>50</v>
      </c>
      <c r="AA156" s="34">
        <v>0</v>
      </c>
      <c r="AB156" s="34">
        <v>0</v>
      </c>
      <c r="AC156" s="30" t="s">
        <v>50</v>
      </c>
      <c r="AD156" s="34">
        <v>0</v>
      </c>
      <c r="AE156" s="35">
        <v>0</v>
      </c>
      <c r="AF156" s="35" t="s">
        <v>50</v>
      </c>
      <c r="AG156" s="34">
        <v>0</v>
      </c>
      <c r="AH156" s="34">
        <v>0</v>
      </c>
      <c r="AI156" s="35" t="s">
        <v>50</v>
      </c>
      <c r="AJ156" s="34">
        <v>0</v>
      </c>
      <c r="AK156" s="34">
        <v>0</v>
      </c>
      <c r="AL156" s="31" t="s">
        <v>53</v>
      </c>
      <c r="AM156" s="35" t="s">
        <v>53</v>
      </c>
      <c r="AN156" s="31" t="s">
        <v>53</v>
      </c>
      <c r="AO156" s="35" t="s">
        <v>53</v>
      </c>
    </row>
    <row r="157" spans="1:41" s="36" customFormat="1" hidden="1" x14ac:dyDescent="0.25">
      <c r="A157" s="37" t="s">
        <v>1174</v>
      </c>
      <c r="B157" s="31" t="s">
        <v>1141</v>
      </c>
      <c r="C157" s="30" t="s">
        <v>47</v>
      </c>
      <c r="D157" s="30" t="s">
        <v>704</v>
      </c>
      <c r="E157" s="30" t="s">
        <v>130</v>
      </c>
      <c r="F157" s="30" t="s">
        <v>1172</v>
      </c>
      <c r="G157" s="30" t="s">
        <v>51</v>
      </c>
      <c r="H157" s="32" t="s">
        <v>1175</v>
      </c>
      <c r="I157" s="33" t="s">
        <v>53</v>
      </c>
      <c r="J157" s="34" t="s">
        <v>53</v>
      </c>
      <c r="K157" s="33" t="s">
        <v>53</v>
      </c>
      <c r="L157" s="33" t="s">
        <v>53</v>
      </c>
      <c r="M157" s="33">
        <v>0</v>
      </c>
      <c r="N157" s="30" t="s">
        <v>53</v>
      </c>
      <c r="O157" s="35" t="s">
        <v>1176</v>
      </c>
      <c r="P157" s="35" t="s">
        <v>1177</v>
      </c>
      <c r="Q157" s="34">
        <f t="shared" si="5"/>
        <v>10800</v>
      </c>
      <c r="R157" s="34">
        <v>10800</v>
      </c>
      <c r="S157" s="34">
        <v>0</v>
      </c>
      <c r="T157" s="30" t="s">
        <v>50</v>
      </c>
      <c r="U157" s="34">
        <v>0</v>
      </c>
      <c r="V157" s="34">
        <v>0</v>
      </c>
      <c r="W157" s="30" t="s">
        <v>50</v>
      </c>
      <c r="X157" s="34">
        <f t="shared" si="6"/>
        <v>0</v>
      </c>
      <c r="Y157" s="34">
        <v>0</v>
      </c>
      <c r="Z157" s="30" t="s">
        <v>50</v>
      </c>
      <c r="AA157" s="34">
        <v>0</v>
      </c>
      <c r="AB157" s="34">
        <v>0</v>
      </c>
      <c r="AC157" s="30" t="s">
        <v>50</v>
      </c>
      <c r="AD157" s="34">
        <v>0</v>
      </c>
      <c r="AE157" s="35">
        <v>0</v>
      </c>
      <c r="AF157" s="35" t="s">
        <v>50</v>
      </c>
      <c r="AG157" s="34">
        <v>0</v>
      </c>
      <c r="AH157" s="34">
        <v>0</v>
      </c>
      <c r="AI157" s="35" t="s">
        <v>50</v>
      </c>
      <c r="AJ157" s="34">
        <v>0</v>
      </c>
      <c r="AK157" s="34">
        <v>0</v>
      </c>
      <c r="AL157" s="31" t="s">
        <v>53</v>
      </c>
      <c r="AM157" s="35" t="s">
        <v>53</v>
      </c>
      <c r="AN157" s="31" t="s">
        <v>53</v>
      </c>
      <c r="AO157" s="35" t="s">
        <v>53</v>
      </c>
    </row>
    <row r="158" spans="1:41" s="36" customFormat="1" hidden="1" x14ac:dyDescent="0.25">
      <c r="A158" s="30" t="s">
        <v>1178</v>
      </c>
      <c r="B158" s="31" t="s">
        <v>1141</v>
      </c>
      <c r="C158" s="30" t="s">
        <v>47</v>
      </c>
      <c r="D158" s="30" t="s">
        <v>704</v>
      </c>
      <c r="E158" s="30" t="s">
        <v>130</v>
      </c>
      <c r="F158" s="30" t="s">
        <v>1172</v>
      </c>
      <c r="G158" s="30" t="s">
        <v>51</v>
      </c>
      <c r="H158" s="32" t="s">
        <v>1179</v>
      </c>
      <c r="I158" s="33" t="s">
        <v>53</v>
      </c>
      <c r="J158" s="34" t="s">
        <v>53</v>
      </c>
      <c r="K158" s="33" t="s">
        <v>53</v>
      </c>
      <c r="L158" s="33" t="s">
        <v>53</v>
      </c>
      <c r="M158" s="33">
        <v>0</v>
      </c>
      <c r="N158" s="30" t="s">
        <v>53</v>
      </c>
      <c r="O158" s="35" t="s">
        <v>54</v>
      </c>
      <c r="P158" s="35" t="s">
        <v>53</v>
      </c>
      <c r="Q158" s="34">
        <f t="shared" si="5"/>
        <v>10480493.3084</v>
      </c>
      <c r="R158" s="34">
        <v>10278372.194</v>
      </c>
      <c r="S158" s="34">
        <v>0</v>
      </c>
      <c r="T158" s="30" t="s">
        <v>50</v>
      </c>
      <c r="U158" s="34">
        <v>0</v>
      </c>
      <c r="V158" s="34">
        <v>174242.34</v>
      </c>
      <c r="W158" s="30" t="s">
        <v>50</v>
      </c>
      <c r="X158" s="34">
        <f t="shared" si="6"/>
        <v>27878.774399999998</v>
      </c>
      <c r="Y158" s="34">
        <v>0</v>
      </c>
      <c r="Z158" s="30" t="s">
        <v>50</v>
      </c>
      <c r="AA158" s="34">
        <v>0</v>
      </c>
      <c r="AB158" s="34">
        <v>0</v>
      </c>
      <c r="AC158" s="30" t="s">
        <v>50</v>
      </c>
      <c r="AD158" s="34">
        <v>0</v>
      </c>
      <c r="AE158" s="35">
        <v>0</v>
      </c>
      <c r="AF158" s="35" t="s">
        <v>50</v>
      </c>
      <c r="AG158" s="34">
        <v>0</v>
      </c>
      <c r="AH158" s="34">
        <v>0</v>
      </c>
      <c r="AI158" s="35" t="s">
        <v>50</v>
      </c>
      <c r="AJ158" s="34">
        <v>0</v>
      </c>
      <c r="AK158" s="34">
        <v>0</v>
      </c>
      <c r="AL158" s="31" t="s">
        <v>53</v>
      </c>
      <c r="AM158" s="35" t="s">
        <v>53</v>
      </c>
      <c r="AN158" s="31" t="s">
        <v>53</v>
      </c>
      <c r="AO158" s="35" t="s">
        <v>53</v>
      </c>
    </row>
    <row r="159" spans="1:41" s="36" customFormat="1" hidden="1" x14ac:dyDescent="0.25">
      <c r="A159" s="37" t="s">
        <v>1180</v>
      </c>
      <c r="B159" s="46">
        <v>43834</v>
      </c>
      <c r="C159" s="30" t="s">
        <v>47</v>
      </c>
      <c r="D159" s="30" t="s">
        <v>583</v>
      </c>
      <c r="E159" s="30" t="s">
        <v>584</v>
      </c>
      <c r="F159" s="30" t="s">
        <v>1181</v>
      </c>
      <c r="G159" s="30" t="s">
        <v>51</v>
      </c>
      <c r="H159" s="32" t="s">
        <v>1182</v>
      </c>
      <c r="I159" s="33"/>
      <c r="J159" s="34"/>
      <c r="K159" s="33"/>
      <c r="L159" s="33"/>
      <c r="M159" s="33">
        <v>0</v>
      </c>
      <c r="N159" s="30"/>
      <c r="O159" s="35" t="s">
        <v>54</v>
      </c>
      <c r="P159" s="35"/>
      <c r="Q159" s="34">
        <f t="shared" si="5"/>
        <v>642557.66159999999</v>
      </c>
      <c r="R159" s="34">
        <f>435945.7</f>
        <v>435945.7</v>
      </c>
      <c r="S159" s="34">
        <v>0</v>
      </c>
      <c r="T159" s="30" t="s">
        <v>50</v>
      </c>
      <c r="U159" s="34">
        <v>0</v>
      </c>
      <c r="V159" s="34">
        <f>242973.76-64860</f>
        <v>178113.76</v>
      </c>
      <c r="W159" s="30" t="s">
        <v>55</v>
      </c>
      <c r="X159" s="34">
        <f t="shared" si="6"/>
        <v>28498.2016</v>
      </c>
      <c r="Y159" s="34">
        <v>0</v>
      </c>
      <c r="Z159" s="30" t="s">
        <v>50</v>
      </c>
      <c r="AA159" s="34">
        <v>0</v>
      </c>
      <c r="AB159" s="34">
        <v>0</v>
      </c>
      <c r="AC159" s="30" t="s">
        <v>50</v>
      </c>
      <c r="AD159" s="34">
        <v>0</v>
      </c>
      <c r="AE159" s="35">
        <v>3</v>
      </c>
      <c r="AF159" s="35" t="s">
        <v>50</v>
      </c>
      <c r="AG159" s="34">
        <v>0</v>
      </c>
      <c r="AH159" s="34">
        <v>0</v>
      </c>
      <c r="AI159" s="35" t="s">
        <v>50</v>
      </c>
      <c r="AJ159" s="34">
        <v>0</v>
      </c>
      <c r="AK159" s="34">
        <v>0</v>
      </c>
      <c r="AL159" s="31"/>
      <c r="AM159" s="35"/>
      <c r="AN159" s="31" t="s">
        <v>53</v>
      </c>
      <c r="AO159" s="35" t="s">
        <v>53</v>
      </c>
    </row>
    <row r="160" spans="1:41" s="36" customFormat="1" hidden="1" x14ac:dyDescent="0.25">
      <c r="A160" s="30" t="s">
        <v>338</v>
      </c>
      <c r="B160" s="31" t="s">
        <v>1141</v>
      </c>
      <c r="C160" s="30" t="s">
        <v>47</v>
      </c>
      <c r="D160" s="30" t="s">
        <v>882</v>
      </c>
      <c r="E160" s="30" t="s">
        <v>139</v>
      </c>
      <c r="F160" s="30" t="s">
        <v>773</v>
      </c>
      <c r="G160" s="30" t="s">
        <v>51</v>
      </c>
      <c r="H160" s="32" t="s">
        <v>1183</v>
      </c>
      <c r="I160" s="33" t="s">
        <v>53</v>
      </c>
      <c r="J160" s="34" t="s">
        <v>53</v>
      </c>
      <c r="K160" s="33" t="s">
        <v>53</v>
      </c>
      <c r="L160" s="33" t="s">
        <v>53</v>
      </c>
      <c r="M160" s="33">
        <v>0</v>
      </c>
      <c r="N160" s="30" t="s">
        <v>53</v>
      </c>
      <c r="O160" s="35" t="s">
        <v>54</v>
      </c>
      <c r="P160" s="35" t="s">
        <v>53</v>
      </c>
      <c r="Q160" s="34">
        <f t="shared" si="5"/>
        <v>1174387</v>
      </c>
      <c r="R160" s="34">
        <v>1146779</v>
      </c>
      <c r="S160" s="34">
        <v>0</v>
      </c>
      <c r="T160" s="30" t="s">
        <v>50</v>
      </c>
      <c r="U160" s="34">
        <v>0</v>
      </c>
      <c r="V160" s="34">
        <v>23800</v>
      </c>
      <c r="W160" s="30" t="s">
        <v>50</v>
      </c>
      <c r="X160" s="34">
        <f t="shared" si="6"/>
        <v>3808</v>
      </c>
      <c r="Y160" s="34">
        <v>0</v>
      </c>
      <c r="Z160" s="30" t="s">
        <v>50</v>
      </c>
      <c r="AA160" s="34">
        <v>0</v>
      </c>
      <c r="AB160" s="34">
        <v>0</v>
      </c>
      <c r="AC160" s="30" t="s">
        <v>50</v>
      </c>
      <c r="AD160" s="34">
        <v>0</v>
      </c>
      <c r="AE160" s="35">
        <v>0</v>
      </c>
      <c r="AF160" s="35" t="s">
        <v>50</v>
      </c>
      <c r="AG160" s="34">
        <v>0</v>
      </c>
      <c r="AH160" s="34">
        <v>0</v>
      </c>
      <c r="AI160" s="35" t="s">
        <v>50</v>
      </c>
      <c r="AJ160" s="34">
        <v>0</v>
      </c>
      <c r="AK160" s="34">
        <v>0</v>
      </c>
      <c r="AL160" s="31" t="s">
        <v>53</v>
      </c>
      <c r="AM160" s="35" t="s">
        <v>53</v>
      </c>
      <c r="AN160" s="47"/>
      <c r="AO160" s="48"/>
    </row>
    <row r="161" spans="1:41" s="36" customFormat="1" hidden="1" x14ac:dyDescent="0.25">
      <c r="A161" s="37" t="s">
        <v>341</v>
      </c>
      <c r="B161" s="46">
        <v>43834</v>
      </c>
      <c r="C161" s="30" t="s">
        <v>47</v>
      </c>
      <c r="D161" s="30" t="s">
        <v>121</v>
      </c>
      <c r="E161" s="30" t="s">
        <v>122</v>
      </c>
      <c r="F161" s="30" t="s">
        <v>1184</v>
      </c>
      <c r="G161" s="30" t="s">
        <v>51</v>
      </c>
      <c r="H161" s="32" t="s">
        <v>1185</v>
      </c>
      <c r="I161" s="33"/>
      <c r="J161" s="34"/>
      <c r="K161" s="33"/>
      <c r="L161" s="33"/>
      <c r="M161" s="33">
        <v>0</v>
      </c>
      <c r="N161" s="30"/>
      <c r="O161" s="35" t="s">
        <v>54</v>
      </c>
      <c r="P161" s="35"/>
      <c r="Q161" s="34">
        <f t="shared" si="5"/>
        <v>7303927.8323999997</v>
      </c>
      <c r="R161" s="34">
        <v>5151203.1500000004</v>
      </c>
      <c r="S161" s="34">
        <v>0</v>
      </c>
      <c r="T161" s="30" t="s">
        <v>50</v>
      </c>
      <c r="U161" s="34">
        <v>0</v>
      </c>
      <c r="V161" s="34">
        <v>1855797.14</v>
      </c>
      <c r="W161" s="30" t="s">
        <v>55</v>
      </c>
      <c r="X161" s="34">
        <f t="shared" si="6"/>
        <v>296927.54239999998</v>
      </c>
      <c r="Y161" s="34">
        <v>0</v>
      </c>
      <c r="Z161" s="30" t="s">
        <v>50</v>
      </c>
      <c r="AA161" s="34">
        <v>0</v>
      </c>
      <c r="AB161" s="34">
        <v>0</v>
      </c>
      <c r="AC161" s="30" t="s">
        <v>50</v>
      </c>
      <c r="AD161" s="34">
        <v>0</v>
      </c>
      <c r="AE161" s="35">
        <v>3</v>
      </c>
      <c r="AF161" s="35" t="s">
        <v>50</v>
      </c>
      <c r="AG161" s="34">
        <v>0</v>
      </c>
      <c r="AH161" s="34">
        <v>0</v>
      </c>
      <c r="AI161" s="35" t="s">
        <v>50</v>
      </c>
      <c r="AJ161" s="34">
        <v>0</v>
      </c>
      <c r="AK161" s="34">
        <v>0</v>
      </c>
      <c r="AL161" s="31"/>
      <c r="AM161" s="35"/>
      <c r="AN161" s="47"/>
      <c r="AO161" s="48"/>
    </row>
    <row r="162" spans="1:41" s="36" customFormat="1" hidden="1" x14ac:dyDescent="0.25">
      <c r="A162" s="30" t="s">
        <v>343</v>
      </c>
      <c r="B162" s="46">
        <v>43834</v>
      </c>
      <c r="C162" s="30" t="s">
        <v>47</v>
      </c>
      <c r="D162" s="30" t="s">
        <v>125</v>
      </c>
      <c r="E162" s="30" t="s">
        <v>126</v>
      </c>
      <c r="F162" s="30" t="s">
        <v>1186</v>
      </c>
      <c r="G162" s="30" t="s">
        <v>51</v>
      </c>
      <c r="H162" s="32" t="s">
        <v>1187</v>
      </c>
      <c r="I162" s="33"/>
      <c r="J162" s="34"/>
      <c r="K162" s="33"/>
      <c r="L162" s="33"/>
      <c r="M162" s="33">
        <v>0</v>
      </c>
      <c r="N162" s="30"/>
      <c r="O162" s="35" t="s">
        <v>54</v>
      </c>
      <c r="P162" s="35"/>
      <c r="Q162" s="34">
        <f t="shared" si="5"/>
        <v>21287215.287599999</v>
      </c>
      <c r="R162" s="34">
        <v>17054659.649999999</v>
      </c>
      <c r="S162" s="34">
        <v>0</v>
      </c>
      <c r="T162" s="30" t="s">
        <v>50</v>
      </c>
      <c r="U162" s="34">
        <v>0</v>
      </c>
      <c r="V162" s="34">
        <v>3648754.86</v>
      </c>
      <c r="W162" s="30" t="s">
        <v>55</v>
      </c>
      <c r="X162" s="34">
        <f t="shared" si="6"/>
        <v>583800.77760000003</v>
      </c>
      <c r="Y162" s="34">
        <v>0</v>
      </c>
      <c r="Z162" s="30" t="s">
        <v>50</v>
      </c>
      <c r="AA162" s="34">
        <v>0</v>
      </c>
      <c r="AB162" s="34">
        <v>0</v>
      </c>
      <c r="AC162" s="30" t="s">
        <v>50</v>
      </c>
      <c r="AD162" s="34">
        <v>0</v>
      </c>
      <c r="AE162" s="35">
        <v>3</v>
      </c>
      <c r="AF162" s="35" t="s">
        <v>50</v>
      </c>
      <c r="AG162" s="34">
        <v>0</v>
      </c>
      <c r="AH162" s="34">
        <v>0</v>
      </c>
      <c r="AI162" s="35" t="s">
        <v>50</v>
      </c>
      <c r="AJ162" s="34">
        <v>0</v>
      </c>
      <c r="AK162" s="34">
        <v>0</v>
      </c>
      <c r="AL162" s="31"/>
      <c r="AM162" s="35"/>
      <c r="AN162" s="47"/>
      <c r="AO162" s="48"/>
    </row>
    <row r="163" spans="1:41" s="36" customFormat="1" hidden="1" x14ac:dyDescent="0.25">
      <c r="A163" s="37" t="s">
        <v>345</v>
      </c>
      <c r="B163" s="45">
        <v>43835</v>
      </c>
      <c r="C163" s="30" t="s">
        <v>47</v>
      </c>
      <c r="D163" s="30" t="s">
        <v>48</v>
      </c>
      <c r="E163" s="30" t="s">
        <v>49</v>
      </c>
      <c r="F163" s="30" t="s">
        <v>1188</v>
      </c>
      <c r="G163" s="30" t="s">
        <v>51</v>
      </c>
      <c r="H163" s="32" t="s">
        <v>1189</v>
      </c>
      <c r="I163" s="33"/>
      <c r="J163" s="34"/>
      <c r="K163" s="33"/>
      <c r="L163" s="33"/>
      <c r="M163" s="33">
        <v>0</v>
      </c>
      <c r="N163" s="30"/>
      <c r="O163" s="35" t="s">
        <v>54</v>
      </c>
      <c r="P163" s="35"/>
      <c r="Q163" s="34">
        <f t="shared" si="5"/>
        <v>55669790.617999993</v>
      </c>
      <c r="R163" s="34">
        <v>46967737.649999999</v>
      </c>
      <c r="S163" s="34">
        <v>0</v>
      </c>
      <c r="T163" s="30" t="s">
        <v>50</v>
      </c>
      <c r="U163" s="34">
        <v>0</v>
      </c>
      <c r="V163" s="34">
        <v>7501769.7999999998</v>
      </c>
      <c r="W163" s="30" t="s">
        <v>55</v>
      </c>
      <c r="X163" s="34">
        <f t="shared" si="6"/>
        <v>1200283.1680000001</v>
      </c>
      <c r="Y163" s="34">
        <v>0</v>
      </c>
      <c r="Z163" s="30" t="s">
        <v>50</v>
      </c>
      <c r="AA163" s="34">
        <v>0</v>
      </c>
      <c r="AB163" s="34">
        <v>0</v>
      </c>
      <c r="AC163" s="30" t="s">
        <v>50</v>
      </c>
      <c r="AD163" s="34">
        <v>0</v>
      </c>
      <c r="AE163" s="35">
        <v>0</v>
      </c>
      <c r="AF163" s="35" t="s">
        <v>50</v>
      </c>
      <c r="AG163" s="34">
        <v>0</v>
      </c>
      <c r="AH163" s="34">
        <v>0</v>
      </c>
      <c r="AI163" s="35" t="s">
        <v>50</v>
      </c>
      <c r="AJ163" s="34">
        <v>0</v>
      </c>
      <c r="AK163" s="34">
        <v>0</v>
      </c>
      <c r="AL163" s="31"/>
      <c r="AM163" s="35"/>
      <c r="AN163" s="47"/>
      <c r="AO163" s="48"/>
    </row>
    <row r="164" spans="1:41" s="36" customFormat="1" hidden="1" x14ac:dyDescent="0.25">
      <c r="A164" s="30" t="s">
        <v>349</v>
      </c>
      <c r="B164" s="31" t="s">
        <v>1190</v>
      </c>
      <c r="C164" s="30" t="s">
        <v>129</v>
      </c>
      <c r="D164" s="30" t="s">
        <v>48</v>
      </c>
      <c r="E164" s="30" t="s">
        <v>136</v>
      </c>
      <c r="F164" s="30" t="s">
        <v>941</v>
      </c>
      <c r="G164" s="30" t="s">
        <v>51</v>
      </c>
      <c r="H164" s="32" t="s">
        <v>1191</v>
      </c>
      <c r="I164" s="33" t="s">
        <v>53</v>
      </c>
      <c r="J164" s="34" t="s">
        <v>53</v>
      </c>
      <c r="K164" s="33" t="s">
        <v>53</v>
      </c>
      <c r="L164" s="33" t="s">
        <v>53</v>
      </c>
      <c r="M164" s="33">
        <v>0</v>
      </c>
      <c r="N164" s="30" t="s">
        <v>53</v>
      </c>
      <c r="O164" s="35" t="s">
        <v>54</v>
      </c>
      <c r="P164" s="35" t="s">
        <v>53</v>
      </c>
      <c r="Q164" s="34">
        <f t="shared" si="5"/>
        <v>16735858.131999999</v>
      </c>
      <c r="R164" s="34">
        <v>16509857.710000001</v>
      </c>
      <c r="S164" s="34">
        <v>0</v>
      </c>
      <c r="T164" s="30" t="s">
        <v>50</v>
      </c>
      <c r="U164" s="34">
        <v>0</v>
      </c>
      <c r="V164" s="34">
        <v>194827.95</v>
      </c>
      <c r="W164" s="30" t="s">
        <v>50</v>
      </c>
      <c r="X164" s="34">
        <f t="shared" si="6"/>
        <v>31172.472000000002</v>
      </c>
      <c r="Y164" s="34">
        <v>0</v>
      </c>
      <c r="Z164" s="30" t="s">
        <v>50</v>
      </c>
      <c r="AA164" s="34">
        <v>0</v>
      </c>
      <c r="AB164" s="34">
        <v>0</v>
      </c>
      <c r="AC164" s="30" t="s">
        <v>50</v>
      </c>
      <c r="AD164" s="34">
        <v>0</v>
      </c>
      <c r="AE164" s="35">
        <v>0</v>
      </c>
      <c r="AF164" s="35" t="s">
        <v>50</v>
      </c>
      <c r="AG164" s="34">
        <v>0</v>
      </c>
      <c r="AH164" s="34">
        <v>0</v>
      </c>
      <c r="AI164" s="35" t="s">
        <v>50</v>
      </c>
      <c r="AJ164" s="34">
        <v>0</v>
      </c>
      <c r="AK164" s="34">
        <v>0</v>
      </c>
      <c r="AL164" s="31" t="s">
        <v>53</v>
      </c>
      <c r="AM164" s="35" t="s">
        <v>53</v>
      </c>
      <c r="AN164" s="47"/>
      <c r="AO164" s="48"/>
    </row>
    <row r="165" spans="1:41" s="36" customFormat="1" hidden="1" x14ac:dyDescent="0.25">
      <c r="A165" s="37" t="s">
        <v>351</v>
      </c>
      <c r="B165" s="46">
        <v>43835</v>
      </c>
      <c r="C165" s="37" t="s">
        <v>47</v>
      </c>
      <c r="D165" s="37" t="s">
        <v>65</v>
      </c>
      <c r="E165" s="37" t="s">
        <v>66</v>
      </c>
      <c r="F165" s="37" t="s">
        <v>753</v>
      </c>
      <c r="G165" s="37" t="s">
        <v>51</v>
      </c>
      <c r="H165" s="39" t="s">
        <v>1192</v>
      </c>
      <c r="I165" s="40"/>
      <c r="J165" s="41"/>
      <c r="K165" s="40"/>
      <c r="L165" s="40"/>
      <c r="M165" s="40">
        <v>0</v>
      </c>
      <c r="N165" s="37"/>
      <c r="O165" s="42" t="s">
        <v>54</v>
      </c>
      <c r="P165" s="42"/>
      <c r="Q165" s="41">
        <f t="shared" si="5"/>
        <v>77570622.728800014</v>
      </c>
      <c r="R165" s="41">
        <v>63859214.590000004</v>
      </c>
      <c r="S165" s="41">
        <v>0</v>
      </c>
      <c r="T165" s="37" t="s">
        <v>50</v>
      </c>
      <c r="U165" s="41">
        <v>0</v>
      </c>
      <c r="V165" s="41">
        <v>11820179.43</v>
      </c>
      <c r="W165" s="37" t="s">
        <v>55</v>
      </c>
      <c r="X165" s="41">
        <f t="shared" si="6"/>
        <v>1891228.7087999999</v>
      </c>
      <c r="Y165" s="41">
        <v>0</v>
      </c>
      <c r="Z165" s="37" t="s">
        <v>50</v>
      </c>
      <c r="AA165" s="41">
        <v>0</v>
      </c>
      <c r="AB165" s="41">
        <v>0</v>
      </c>
      <c r="AC165" s="37" t="s">
        <v>50</v>
      </c>
      <c r="AD165" s="41">
        <v>0</v>
      </c>
      <c r="AE165" s="42">
        <v>0</v>
      </c>
      <c r="AF165" s="42" t="s">
        <v>50</v>
      </c>
      <c r="AG165" s="41">
        <v>0</v>
      </c>
      <c r="AH165" s="41">
        <v>0</v>
      </c>
      <c r="AI165" s="42" t="s">
        <v>50</v>
      </c>
      <c r="AJ165" s="41">
        <v>0</v>
      </c>
      <c r="AK165" s="41">
        <v>0</v>
      </c>
      <c r="AL165" s="38"/>
      <c r="AM165" s="42"/>
      <c r="AN165" s="49"/>
      <c r="AO165" s="50"/>
    </row>
    <row r="166" spans="1:41" s="36" customFormat="1" hidden="1" x14ac:dyDescent="0.25">
      <c r="A166" s="30" t="s">
        <v>355</v>
      </c>
      <c r="B166" s="31" t="s">
        <v>1190</v>
      </c>
      <c r="C166" s="30" t="s">
        <v>129</v>
      </c>
      <c r="D166" s="30" t="s">
        <v>65</v>
      </c>
      <c r="E166" s="30" t="s">
        <v>133</v>
      </c>
      <c r="F166" s="30" t="s">
        <v>793</v>
      </c>
      <c r="G166" s="30" t="s">
        <v>51</v>
      </c>
      <c r="H166" s="32" t="s">
        <v>1193</v>
      </c>
      <c r="I166" s="33" t="s">
        <v>53</v>
      </c>
      <c r="J166" s="34" t="s">
        <v>53</v>
      </c>
      <c r="K166" s="33" t="s">
        <v>53</v>
      </c>
      <c r="L166" s="33" t="s">
        <v>53</v>
      </c>
      <c r="M166" s="33">
        <v>0</v>
      </c>
      <c r="N166" s="30" t="s">
        <v>53</v>
      </c>
      <c r="O166" s="35" t="s">
        <v>54</v>
      </c>
      <c r="P166" s="35" t="s">
        <v>53</v>
      </c>
      <c r="Q166" s="34">
        <f t="shared" si="5"/>
        <v>36501569.905599996</v>
      </c>
      <c r="R166" s="34">
        <v>34240191.770000003</v>
      </c>
      <c r="S166" s="34">
        <v>0</v>
      </c>
      <c r="T166" s="30" t="s">
        <v>50</v>
      </c>
      <c r="U166" s="34">
        <v>0</v>
      </c>
      <c r="V166" s="34">
        <v>1949463.91</v>
      </c>
      <c r="W166" s="30" t="s">
        <v>55</v>
      </c>
      <c r="X166" s="34">
        <f t="shared" si="6"/>
        <v>311914.22560000001</v>
      </c>
      <c r="Y166" s="34">
        <v>0</v>
      </c>
      <c r="Z166" s="30" t="s">
        <v>50</v>
      </c>
      <c r="AA166" s="34">
        <v>0</v>
      </c>
      <c r="AB166" s="34">
        <v>0</v>
      </c>
      <c r="AC166" s="30" t="s">
        <v>50</v>
      </c>
      <c r="AD166" s="34">
        <v>0</v>
      </c>
      <c r="AE166" s="35">
        <v>0</v>
      </c>
      <c r="AF166" s="35" t="s">
        <v>50</v>
      </c>
      <c r="AG166" s="34">
        <v>0</v>
      </c>
      <c r="AH166" s="34">
        <v>0</v>
      </c>
      <c r="AI166" s="35" t="s">
        <v>50</v>
      </c>
      <c r="AJ166" s="34">
        <v>0</v>
      </c>
      <c r="AK166" s="34">
        <v>0</v>
      </c>
      <c r="AL166" s="31" t="s">
        <v>53</v>
      </c>
      <c r="AM166" s="35" t="s">
        <v>53</v>
      </c>
      <c r="AN166" s="49"/>
      <c r="AO166" s="50"/>
    </row>
    <row r="167" spans="1:41" s="36" customFormat="1" hidden="1" x14ac:dyDescent="0.25">
      <c r="A167" s="37" t="s">
        <v>357</v>
      </c>
      <c r="B167" s="45">
        <v>43835</v>
      </c>
      <c r="C167" s="30" t="s">
        <v>47</v>
      </c>
      <c r="D167" s="30" t="s">
        <v>65</v>
      </c>
      <c r="E167" s="30" t="s">
        <v>796</v>
      </c>
      <c r="F167" s="30" t="s">
        <v>1194</v>
      </c>
      <c r="G167" s="30"/>
      <c r="H167" s="32" t="s">
        <v>1195</v>
      </c>
      <c r="I167" s="33"/>
      <c r="J167" s="34"/>
      <c r="K167" s="33"/>
      <c r="L167" s="33"/>
      <c r="M167" s="33"/>
      <c r="N167" s="30"/>
      <c r="O167" s="35" t="s">
        <v>54</v>
      </c>
      <c r="P167" s="35"/>
      <c r="Q167" s="34">
        <f t="shared" si="5"/>
        <v>42564456.840000004</v>
      </c>
      <c r="R167" s="34">
        <f>42695376.84-130920</f>
        <v>42564456.840000004</v>
      </c>
      <c r="S167" s="34">
        <v>0</v>
      </c>
      <c r="T167" s="30" t="s">
        <v>50</v>
      </c>
      <c r="U167" s="34">
        <v>0</v>
      </c>
      <c r="V167" s="34">
        <v>0</v>
      </c>
      <c r="W167" s="30" t="s">
        <v>50</v>
      </c>
      <c r="X167" s="34">
        <f t="shared" si="6"/>
        <v>0</v>
      </c>
      <c r="Y167" s="34">
        <v>0</v>
      </c>
      <c r="Z167" s="30" t="s">
        <v>50</v>
      </c>
      <c r="AA167" s="34">
        <v>0</v>
      </c>
      <c r="AB167" s="34">
        <v>0</v>
      </c>
      <c r="AC167" s="30" t="s">
        <v>50</v>
      </c>
      <c r="AD167" s="34">
        <v>0</v>
      </c>
      <c r="AE167" s="35">
        <v>0</v>
      </c>
      <c r="AF167" s="35" t="s">
        <v>50</v>
      </c>
      <c r="AG167" s="34">
        <v>0</v>
      </c>
      <c r="AH167" s="34">
        <v>0</v>
      </c>
      <c r="AI167" s="35" t="s">
        <v>50</v>
      </c>
      <c r="AJ167" s="34">
        <v>0</v>
      </c>
      <c r="AK167" s="34">
        <v>0</v>
      </c>
      <c r="AL167" s="31"/>
      <c r="AM167" s="35"/>
      <c r="AN167" s="49"/>
      <c r="AO167" s="50"/>
    </row>
    <row r="168" spans="1:41" s="36" customFormat="1" hidden="1" x14ac:dyDescent="0.25">
      <c r="A168" s="30" t="s">
        <v>361</v>
      </c>
      <c r="B168" s="46">
        <v>43835</v>
      </c>
      <c r="C168" s="37" t="s">
        <v>47</v>
      </c>
      <c r="D168" s="37" t="s">
        <v>69</v>
      </c>
      <c r="E168" s="37" t="s">
        <v>70</v>
      </c>
      <c r="F168" s="37"/>
      <c r="G168" s="37" t="s">
        <v>51</v>
      </c>
      <c r="H168" s="39"/>
      <c r="I168" s="40"/>
      <c r="J168" s="41"/>
      <c r="K168" s="40"/>
      <c r="L168" s="40"/>
      <c r="M168" s="40">
        <v>0</v>
      </c>
      <c r="N168" s="37"/>
      <c r="O168" s="42" t="s">
        <v>54</v>
      </c>
      <c r="P168" s="42"/>
      <c r="Q168" s="41">
        <f t="shared" si="5"/>
        <v>70389053.424799994</v>
      </c>
      <c r="R168" s="41">
        <v>56601623.119999997</v>
      </c>
      <c r="S168" s="41">
        <v>0</v>
      </c>
      <c r="T168" s="37" t="s">
        <v>50</v>
      </c>
      <c r="U168" s="41">
        <v>0</v>
      </c>
      <c r="V168" s="41">
        <f>12102715.78-217000</f>
        <v>11885715.779999999</v>
      </c>
      <c r="W168" s="37" t="s">
        <v>55</v>
      </c>
      <c r="X168" s="41">
        <f t="shared" si="6"/>
        <v>1901714.5248</v>
      </c>
      <c r="Y168" s="41">
        <v>0</v>
      </c>
      <c r="Z168" s="37" t="s">
        <v>50</v>
      </c>
      <c r="AA168" s="41">
        <v>0</v>
      </c>
      <c r="AB168" s="41">
        <v>0</v>
      </c>
      <c r="AC168" s="37" t="s">
        <v>50</v>
      </c>
      <c r="AD168" s="41">
        <v>0</v>
      </c>
      <c r="AE168" s="42">
        <v>0</v>
      </c>
      <c r="AF168" s="42" t="s">
        <v>50</v>
      </c>
      <c r="AG168" s="41">
        <v>0</v>
      </c>
      <c r="AH168" s="41">
        <v>0</v>
      </c>
      <c r="AI168" s="42" t="s">
        <v>50</v>
      </c>
      <c r="AJ168" s="41">
        <v>0</v>
      </c>
      <c r="AK168" s="41">
        <v>0</v>
      </c>
      <c r="AL168" s="38"/>
      <c r="AM168" s="42"/>
      <c r="AN168" s="49"/>
      <c r="AO168" s="50"/>
    </row>
    <row r="169" spans="1:41" s="36" customFormat="1" hidden="1" x14ac:dyDescent="0.25">
      <c r="A169" s="37" t="s">
        <v>363</v>
      </c>
      <c r="B169" s="46">
        <v>43835</v>
      </c>
      <c r="C169" s="30" t="s">
        <v>47</v>
      </c>
      <c r="D169" s="30" t="s">
        <v>79</v>
      </c>
      <c r="E169" s="30" t="s">
        <v>80</v>
      </c>
      <c r="F169" s="37" t="s">
        <v>1196</v>
      </c>
      <c r="G169" s="37" t="s">
        <v>51</v>
      </c>
      <c r="H169" s="39" t="s">
        <v>1197</v>
      </c>
      <c r="I169" s="40"/>
      <c r="J169" s="41"/>
      <c r="K169" s="40"/>
      <c r="L169" s="40"/>
      <c r="M169" s="40">
        <v>0</v>
      </c>
      <c r="N169" s="37"/>
      <c r="O169" s="42" t="s">
        <v>54</v>
      </c>
      <c r="P169" s="42"/>
      <c r="Q169" s="41">
        <f t="shared" si="5"/>
        <v>54611722.746399999</v>
      </c>
      <c r="R169" s="41">
        <v>45262996.759999998</v>
      </c>
      <c r="S169" s="41">
        <v>0</v>
      </c>
      <c r="T169" s="37" t="s">
        <v>50</v>
      </c>
      <c r="U169" s="41">
        <v>0</v>
      </c>
      <c r="V169" s="41">
        <v>8059246.54</v>
      </c>
      <c r="W169" s="37" t="s">
        <v>55</v>
      </c>
      <c r="X169" s="41">
        <f t="shared" si="6"/>
        <v>1289479.4464</v>
      </c>
      <c r="Y169" s="41">
        <v>0</v>
      </c>
      <c r="Z169" s="37" t="s">
        <v>50</v>
      </c>
      <c r="AA169" s="41">
        <v>0</v>
      </c>
      <c r="AB169" s="41">
        <v>0</v>
      </c>
      <c r="AC169" s="37" t="s">
        <v>50</v>
      </c>
      <c r="AD169" s="41">
        <v>0</v>
      </c>
      <c r="AE169" s="42">
        <v>0</v>
      </c>
      <c r="AF169" s="42" t="s">
        <v>50</v>
      </c>
      <c r="AG169" s="41">
        <v>0</v>
      </c>
      <c r="AH169" s="41">
        <v>0</v>
      </c>
      <c r="AI169" s="42" t="s">
        <v>50</v>
      </c>
      <c r="AJ169" s="41">
        <v>0</v>
      </c>
      <c r="AK169" s="41">
        <v>0</v>
      </c>
      <c r="AL169" s="38"/>
      <c r="AM169" s="42"/>
      <c r="AN169" s="49"/>
      <c r="AO169" s="50"/>
    </row>
    <row r="170" spans="1:41" s="36" customFormat="1" hidden="1" x14ac:dyDescent="0.25">
      <c r="A170" s="30" t="s">
        <v>367</v>
      </c>
      <c r="B170" s="46">
        <v>43835</v>
      </c>
      <c r="C170" s="30" t="s">
        <v>47</v>
      </c>
      <c r="D170" s="30" t="s">
        <v>95</v>
      </c>
      <c r="E170" s="30" t="s">
        <v>96</v>
      </c>
      <c r="F170" s="37" t="s">
        <v>1198</v>
      </c>
      <c r="G170" s="37" t="s">
        <v>51</v>
      </c>
      <c r="H170" s="39" t="s">
        <v>1199</v>
      </c>
      <c r="I170" s="40"/>
      <c r="J170" s="41"/>
      <c r="K170" s="40"/>
      <c r="L170" s="40"/>
      <c r="M170" s="40">
        <v>0</v>
      </c>
      <c r="N170" s="37"/>
      <c r="O170" s="42" t="s">
        <v>54</v>
      </c>
      <c r="P170" s="42"/>
      <c r="Q170" s="41">
        <f t="shared" si="5"/>
        <v>37908759.281599998</v>
      </c>
      <c r="R170" s="41">
        <v>33080291.170000002</v>
      </c>
      <c r="S170" s="41">
        <v>0</v>
      </c>
      <c r="T170" s="37" t="s">
        <v>50</v>
      </c>
      <c r="U170" s="41">
        <v>0</v>
      </c>
      <c r="V170" s="41">
        <v>4162472.51</v>
      </c>
      <c r="W170" s="37" t="s">
        <v>55</v>
      </c>
      <c r="X170" s="41">
        <f t="shared" si="6"/>
        <v>665995.60159999994</v>
      </c>
      <c r="Y170" s="41">
        <v>0</v>
      </c>
      <c r="Z170" s="37" t="s">
        <v>50</v>
      </c>
      <c r="AA170" s="41">
        <v>0</v>
      </c>
      <c r="AB170" s="41">
        <v>0</v>
      </c>
      <c r="AC170" s="37" t="s">
        <v>50</v>
      </c>
      <c r="AD170" s="41">
        <v>0</v>
      </c>
      <c r="AE170" s="42">
        <v>0</v>
      </c>
      <c r="AF170" s="42" t="s">
        <v>50</v>
      </c>
      <c r="AG170" s="41">
        <v>0</v>
      </c>
      <c r="AH170" s="41">
        <v>0</v>
      </c>
      <c r="AI170" s="42" t="s">
        <v>50</v>
      </c>
      <c r="AJ170" s="41">
        <v>0</v>
      </c>
      <c r="AK170" s="41">
        <v>0</v>
      </c>
      <c r="AL170" s="38"/>
      <c r="AM170" s="42"/>
      <c r="AN170" s="49"/>
      <c r="AO170" s="50"/>
    </row>
    <row r="171" spans="1:41" s="36" customFormat="1" hidden="1" x14ac:dyDescent="0.25">
      <c r="A171" s="37" t="s">
        <v>371</v>
      </c>
      <c r="B171" s="46">
        <v>43835</v>
      </c>
      <c r="C171" s="30" t="s">
        <v>47</v>
      </c>
      <c r="D171" s="30" t="s">
        <v>105</v>
      </c>
      <c r="E171" s="30" t="s">
        <v>106</v>
      </c>
      <c r="F171" s="37" t="s">
        <v>1200</v>
      </c>
      <c r="G171" s="37" t="s">
        <v>51</v>
      </c>
      <c r="H171" s="39" t="s">
        <v>1201</v>
      </c>
      <c r="I171" s="40"/>
      <c r="J171" s="41"/>
      <c r="K171" s="40"/>
      <c r="L171" s="40"/>
      <c r="M171" s="40">
        <v>0</v>
      </c>
      <c r="N171" s="37"/>
      <c r="O171" s="42" t="s">
        <v>54</v>
      </c>
      <c r="P171" s="42"/>
      <c r="Q171" s="41">
        <f t="shared" si="5"/>
        <v>31500397.094000001</v>
      </c>
      <c r="R171" s="41">
        <v>25176424.34</v>
      </c>
      <c r="S171" s="41">
        <v>0</v>
      </c>
      <c r="T171" s="37" t="s">
        <v>50</v>
      </c>
      <c r="U171" s="41">
        <v>0</v>
      </c>
      <c r="V171" s="41">
        <v>5451700.6500000004</v>
      </c>
      <c r="W171" s="37" t="s">
        <v>55</v>
      </c>
      <c r="X171" s="41">
        <f t="shared" si="6"/>
        <v>872272.10400000005</v>
      </c>
      <c r="Y171" s="41">
        <v>0</v>
      </c>
      <c r="Z171" s="37" t="s">
        <v>50</v>
      </c>
      <c r="AA171" s="41">
        <v>0</v>
      </c>
      <c r="AB171" s="41">
        <v>0</v>
      </c>
      <c r="AC171" s="37" t="s">
        <v>50</v>
      </c>
      <c r="AD171" s="41">
        <v>0</v>
      </c>
      <c r="AE171" s="42">
        <v>0</v>
      </c>
      <c r="AF171" s="42" t="s">
        <v>50</v>
      </c>
      <c r="AG171" s="41">
        <v>0</v>
      </c>
      <c r="AH171" s="41">
        <v>0</v>
      </c>
      <c r="AI171" s="42" t="s">
        <v>50</v>
      </c>
      <c r="AJ171" s="41">
        <v>0</v>
      </c>
      <c r="AK171" s="41">
        <v>0</v>
      </c>
      <c r="AL171" s="38"/>
      <c r="AM171" s="42"/>
      <c r="AN171" s="49"/>
      <c r="AO171" s="50"/>
    </row>
    <row r="172" spans="1:41" s="36" customFormat="1" hidden="1" x14ac:dyDescent="0.25">
      <c r="A172" s="30" t="s">
        <v>373</v>
      </c>
      <c r="B172" s="46">
        <v>43835</v>
      </c>
      <c r="C172" s="30" t="s">
        <v>47</v>
      </c>
      <c r="D172" s="30" t="s">
        <v>105</v>
      </c>
      <c r="E172" s="30" t="s">
        <v>106</v>
      </c>
      <c r="F172" s="37" t="s">
        <v>1202</v>
      </c>
      <c r="G172" s="37" t="s">
        <v>51</v>
      </c>
      <c r="H172" s="39" t="s">
        <v>1203</v>
      </c>
      <c r="I172" s="40"/>
      <c r="J172" s="41"/>
      <c r="K172" s="40"/>
      <c r="L172" s="40"/>
      <c r="M172" s="40">
        <v>0</v>
      </c>
      <c r="N172" s="37"/>
      <c r="O172" s="42" t="s">
        <v>54</v>
      </c>
      <c r="P172" s="42"/>
      <c r="Q172" s="41">
        <f t="shared" si="5"/>
        <v>10395688.8432</v>
      </c>
      <c r="R172" s="41">
        <v>7574966.9900000002</v>
      </c>
      <c r="S172" s="41">
        <v>0</v>
      </c>
      <c r="T172" s="37" t="s">
        <v>50</v>
      </c>
      <c r="U172" s="41">
        <v>0</v>
      </c>
      <c r="V172" s="41">
        <v>2431656.77</v>
      </c>
      <c r="W172" s="37" t="s">
        <v>55</v>
      </c>
      <c r="X172" s="41">
        <f t="shared" si="6"/>
        <v>389065.08319999999</v>
      </c>
      <c r="Y172" s="41">
        <v>0</v>
      </c>
      <c r="Z172" s="37" t="s">
        <v>50</v>
      </c>
      <c r="AA172" s="41">
        <v>0</v>
      </c>
      <c r="AB172" s="41">
        <v>0</v>
      </c>
      <c r="AC172" s="37" t="s">
        <v>50</v>
      </c>
      <c r="AD172" s="41">
        <v>0</v>
      </c>
      <c r="AE172" s="42">
        <v>0</v>
      </c>
      <c r="AF172" s="42" t="s">
        <v>50</v>
      </c>
      <c r="AG172" s="41">
        <v>0</v>
      </c>
      <c r="AH172" s="41">
        <v>0</v>
      </c>
      <c r="AI172" s="42" t="s">
        <v>50</v>
      </c>
      <c r="AJ172" s="41">
        <v>0</v>
      </c>
      <c r="AK172" s="41">
        <v>0</v>
      </c>
      <c r="AL172" s="38"/>
      <c r="AM172" s="42"/>
      <c r="AN172" s="49"/>
      <c r="AO172" s="50"/>
    </row>
    <row r="173" spans="1:41" s="36" customFormat="1" hidden="1" x14ac:dyDescent="0.25">
      <c r="A173" s="37" t="s">
        <v>377</v>
      </c>
      <c r="B173" s="46">
        <v>43835</v>
      </c>
      <c r="C173" s="30" t="s">
        <v>47</v>
      </c>
      <c r="D173" s="30" t="s">
        <v>117</v>
      </c>
      <c r="E173" s="30" t="s">
        <v>118</v>
      </c>
      <c r="F173" s="37" t="s">
        <v>755</v>
      </c>
      <c r="G173" s="37" t="s">
        <v>51</v>
      </c>
      <c r="H173" s="39" t="s">
        <v>1204</v>
      </c>
      <c r="I173" s="40"/>
      <c r="J173" s="41"/>
      <c r="K173" s="40"/>
      <c r="L173" s="40"/>
      <c r="M173" s="40">
        <v>0</v>
      </c>
      <c r="N173" s="37"/>
      <c r="O173" s="42" t="s">
        <v>54</v>
      </c>
      <c r="P173" s="42"/>
      <c r="Q173" s="41">
        <f t="shared" si="5"/>
        <v>37732504.095200002</v>
      </c>
      <c r="R173" s="41">
        <v>29284838.350000001</v>
      </c>
      <c r="S173" s="41">
        <v>0</v>
      </c>
      <c r="T173" s="37" t="s">
        <v>50</v>
      </c>
      <c r="U173" s="41">
        <v>0</v>
      </c>
      <c r="V173" s="41">
        <v>7282470.4699999997</v>
      </c>
      <c r="W173" s="37" t="s">
        <v>55</v>
      </c>
      <c r="X173" s="41">
        <f t="shared" si="6"/>
        <v>1165195.2752</v>
      </c>
      <c r="Y173" s="41">
        <v>0</v>
      </c>
      <c r="Z173" s="37" t="s">
        <v>50</v>
      </c>
      <c r="AA173" s="41">
        <v>0</v>
      </c>
      <c r="AB173" s="41">
        <v>0</v>
      </c>
      <c r="AC173" s="37" t="s">
        <v>50</v>
      </c>
      <c r="AD173" s="41">
        <v>0</v>
      </c>
      <c r="AE173" s="42">
        <v>0</v>
      </c>
      <c r="AF173" s="42" t="s">
        <v>50</v>
      </c>
      <c r="AG173" s="41">
        <v>0</v>
      </c>
      <c r="AH173" s="41">
        <v>0</v>
      </c>
      <c r="AI173" s="42" t="s">
        <v>50</v>
      </c>
      <c r="AJ173" s="41">
        <v>0</v>
      </c>
      <c r="AK173" s="41">
        <v>0</v>
      </c>
      <c r="AL173" s="38"/>
      <c r="AM173" s="42"/>
      <c r="AN173" s="49"/>
      <c r="AO173" s="50"/>
    </row>
    <row r="174" spans="1:41" s="36" customFormat="1" hidden="1" x14ac:dyDescent="0.25">
      <c r="A174" s="30" t="s">
        <v>379</v>
      </c>
      <c r="B174" s="46">
        <v>43835</v>
      </c>
      <c r="C174" s="30" t="s">
        <v>47</v>
      </c>
      <c r="D174" s="30" t="s">
        <v>403</v>
      </c>
      <c r="E174" s="30" t="s">
        <v>404</v>
      </c>
      <c r="F174" s="37" t="s">
        <v>831</v>
      </c>
      <c r="G174" s="37" t="s">
        <v>51</v>
      </c>
      <c r="H174" s="39" t="s">
        <v>1205</v>
      </c>
      <c r="I174" s="40"/>
      <c r="J174" s="41"/>
      <c r="K174" s="40"/>
      <c r="L174" s="40"/>
      <c r="M174" s="40">
        <v>0</v>
      </c>
      <c r="N174" s="37"/>
      <c r="O174" s="42" t="s">
        <v>54</v>
      </c>
      <c r="P174" s="42"/>
      <c r="Q174" s="41">
        <f t="shared" si="5"/>
        <v>15164852.897599999</v>
      </c>
      <c r="R174" s="41">
        <v>13366399.789999999</v>
      </c>
      <c r="S174" s="41">
        <v>0</v>
      </c>
      <c r="T174" s="37" t="s">
        <v>50</v>
      </c>
      <c r="U174" s="41">
        <v>0</v>
      </c>
      <c r="V174" s="41">
        <v>1550390.61</v>
      </c>
      <c r="W174" s="37" t="s">
        <v>55</v>
      </c>
      <c r="X174" s="41">
        <f t="shared" si="6"/>
        <v>248062.49760000003</v>
      </c>
      <c r="Y174" s="41">
        <v>0</v>
      </c>
      <c r="Z174" s="37" t="s">
        <v>50</v>
      </c>
      <c r="AA174" s="41">
        <v>0</v>
      </c>
      <c r="AB174" s="41">
        <v>0</v>
      </c>
      <c r="AC174" s="37" t="s">
        <v>50</v>
      </c>
      <c r="AD174" s="41">
        <v>0</v>
      </c>
      <c r="AE174" s="42">
        <v>0</v>
      </c>
      <c r="AF174" s="42" t="s">
        <v>50</v>
      </c>
      <c r="AG174" s="41">
        <v>0</v>
      </c>
      <c r="AH174" s="41">
        <v>0</v>
      </c>
      <c r="AI174" s="42" t="s">
        <v>50</v>
      </c>
      <c r="AJ174" s="41">
        <v>0</v>
      </c>
      <c r="AK174" s="41">
        <v>0</v>
      </c>
      <c r="AL174" s="38"/>
      <c r="AM174" s="42"/>
      <c r="AN174" s="49"/>
      <c r="AO174" s="50"/>
    </row>
    <row r="175" spans="1:41" s="36" customFormat="1" hidden="1" x14ac:dyDescent="0.25">
      <c r="A175" s="37" t="s">
        <v>384</v>
      </c>
      <c r="B175" s="46">
        <v>43835</v>
      </c>
      <c r="C175" s="30" t="s">
        <v>47</v>
      </c>
      <c r="D175" s="30" t="s">
        <v>505</v>
      </c>
      <c r="E175" s="30" t="s">
        <v>506</v>
      </c>
      <c r="F175" s="37" t="s">
        <v>1206</v>
      </c>
      <c r="G175" s="37" t="s">
        <v>51</v>
      </c>
      <c r="H175" s="39" t="s">
        <v>1207</v>
      </c>
      <c r="I175" s="40"/>
      <c r="J175" s="41"/>
      <c r="K175" s="40"/>
      <c r="L175" s="40"/>
      <c r="M175" s="40">
        <v>0</v>
      </c>
      <c r="N175" s="37"/>
      <c r="O175" s="42" t="s">
        <v>54</v>
      </c>
      <c r="P175" s="42"/>
      <c r="Q175" s="41">
        <f t="shared" si="5"/>
        <v>37464688.635600001</v>
      </c>
      <c r="R175" s="41">
        <v>29561832.039999999</v>
      </c>
      <c r="S175" s="41">
        <v>0</v>
      </c>
      <c r="T175" s="37" t="s">
        <v>50</v>
      </c>
      <c r="U175" s="41">
        <v>0</v>
      </c>
      <c r="V175" s="41">
        <v>6812807.4100000001</v>
      </c>
      <c r="W175" s="37" t="s">
        <v>55</v>
      </c>
      <c r="X175" s="41">
        <f t="shared" si="6"/>
        <v>1090049.1856</v>
      </c>
      <c r="Y175" s="41">
        <v>0</v>
      </c>
      <c r="Z175" s="37" t="s">
        <v>50</v>
      </c>
      <c r="AA175" s="41">
        <v>0</v>
      </c>
      <c r="AB175" s="41">
        <v>0</v>
      </c>
      <c r="AC175" s="37" t="s">
        <v>50</v>
      </c>
      <c r="AD175" s="41">
        <v>0</v>
      </c>
      <c r="AE175" s="42">
        <v>0</v>
      </c>
      <c r="AF175" s="42" t="s">
        <v>50</v>
      </c>
      <c r="AG175" s="41">
        <v>0</v>
      </c>
      <c r="AH175" s="41">
        <v>0</v>
      </c>
      <c r="AI175" s="42" t="s">
        <v>50</v>
      </c>
      <c r="AJ175" s="41">
        <v>0</v>
      </c>
      <c r="AK175" s="41">
        <v>0</v>
      </c>
      <c r="AL175" s="38"/>
      <c r="AM175" s="42"/>
      <c r="AN175" s="49"/>
      <c r="AO175" s="50"/>
    </row>
    <row r="176" spans="1:41" s="36" customFormat="1" hidden="1" x14ac:dyDescent="0.25">
      <c r="A176" s="30" t="s">
        <v>386</v>
      </c>
      <c r="B176" s="31" t="s">
        <v>1190</v>
      </c>
      <c r="C176" s="30" t="s">
        <v>47</v>
      </c>
      <c r="D176" s="30" t="s">
        <v>704</v>
      </c>
      <c r="E176" s="30" t="s">
        <v>130</v>
      </c>
      <c r="F176" s="30" t="s">
        <v>1208</v>
      </c>
      <c r="G176" s="30" t="s">
        <v>51</v>
      </c>
      <c r="H176" s="32" t="s">
        <v>1209</v>
      </c>
      <c r="I176" s="33" t="s">
        <v>53</v>
      </c>
      <c r="J176" s="34" t="s">
        <v>53</v>
      </c>
      <c r="K176" s="33" t="s">
        <v>53</v>
      </c>
      <c r="L176" s="33" t="s">
        <v>53</v>
      </c>
      <c r="M176" s="33">
        <v>0</v>
      </c>
      <c r="N176" s="30" t="s">
        <v>53</v>
      </c>
      <c r="O176" s="35" t="s">
        <v>54</v>
      </c>
      <c r="P176" s="35" t="s">
        <v>53</v>
      </c>
      <c r="Q176" s="34">
        <f t="shared" si="5"/>
        <v>3876609.5550000002</v>
      </c>
      <c r="R176" s="34">
        <v>3698773.4350000001</v>
      </c>
      <c r="S176" s="34">
        <v>0</v>
      </c>
      <c r="T176" s="30" t="s">
        <v>50</v>
      </c>
      <c r="U176" s="34">
        <v>0</v>
      </c>
      <c r="V176" s="34">
        <v>153307</v>
      </c>
      <c r="W176" s="30" t="s">
        <v>55</v>
      </c>
      <c r="X176" s="34">
        <f t="shared" si="6"/>
        <v>24529.119999999999</v>
      </c>
      <c r="Y176" s="34">
        <v>0</v>
      </c>
      <c r="Z176" s="30" t="s">
        <v>50</v>
      </c>
      <c r="AA176" s="34">
        <v>0</v>
      </c>
      <c r="AB176" s="34">
        <v>0</v>
      </c>
      <c r="AC176" s="30" t="s">
        <v>50</v>
      </c>
      <c r="AD176" s="34">
        <v>0</v>
      </c>
      <c r="AE176" s="35">
        <v>0</v>
      </c>
      <c r="AF176" s="35" t="s">
        <v>50</v>
      </c>
      <c r="AG176" s="34">
        <v>0</v>
      </c>
      <c r="AH176" s="34">
        <v>0</v>
      </c>
      <c r="AI176" s="35" t="s">
        <v>50</v>
      </c>
      <c r="AJ176" s="34">
        <v>0</v>
      </c>
      <c r="AK176" s="34">
        <v>0</v>
      </c>
      <c r="AL176" s="31" t="s">
        <v>53</v>
      </c>
      <c r="AM176" s="35" t="s">
        <v>53</v>
      </c>
      <c r="AN176" s="49"/>
      <c r="AO176" s="50"/>
    </row>
    <row r="177" spans="1:41" s="36" customFormat="1" hidden="1" x14ac:dyDescent="0.25">
      <c r="A177" s="37" t="s">
        <v>388</v>
      </c>
      <c r="B177" s="31" t="s">
        <v>1190</v>
      </c>
      <c r="C177" s="30" t="s">
        <v>47</v>
      </c>
      <c r="D177" s="30" t="s">
        <v>704</v>
      </c>
      <c r="E177" s="30" t="s">
        <v>130</v>
      </c>
      <c r="F177" s="30" t="s">
        <v>1208</v>
      </c>
      <c r="G177" s="30" t="s">
        <v>51</v>
      </c>
      <c r="H177" s="32" t="s">
        <v>1210</v>
      </c>
      <c r="I177" s="33" t="s">
        <v>53</v>
      </c>
      <c r="J177" s="34" t="s">
        <v>53</v>
      </c>
      <c r="K177" s="33" t="s">
        <v>53</v>
      </c>
      <c r="L177" s="33" t="s">
        <v>53</v>
      </c>
      <c r="M177" s="33">
        <v>0</v>
      </c>
      <c r="N177" s="30" t="s">
        <v>53</v>
      </c>
      <c r="O177" s="35" t="s">
        <v>1211</v>
      </c>
      <c r="P177" s="35" t="s">
        <v>1212</v>
      </c>
      <c r="Q177" s="34">
        <f t="shared" si="5"/>
        <v>84000</v>
      </c>
      <c r="R177" s="34">
        <v>84000</v>
      </c>
      <c r="S177" s="34">
        <v>0</v>
      </c>
      <c r="T177" s="30" t="s">
        <v>50</v>
      </c>
      <c r="U177" s="34">
        <v>0</v>
      </c>
      <c r="V177" s="34">
        <v>0</v>
      </c>
      <c r="W177" s="30" t="s">
        <v>50</v>
      </c>
      <c r="X177" s="34">
        <f t="shared" si="6"/>
        <v>0</v>
      </c>
      <c r="Y177" s="34">
        <v>0</v>
      </c>
      <c r="Z177" s="30" t="s">
        <v>50</v>
      </c>
      <c r="AA177" s="34">
        <v>0</v>
      </c>
      <c r="AB177" s="34">
        <v>0</v>
      </c>
      <c r="AC177" s="30" t="s">
        <v>50</v>
      </c>
      <c r="AD177" s="34">
        <v>0</v>
      </c>
      <c r="AE177" s="35">
        <v>0</v>
      </c>
      <c r="AF177" s="35" t="s">
        <v>50</v>
      </c>
      <c r="AG177" s="34">
        <v>0</v>
      </c>
      <c r="AH177" s="34">
        <v>0</v>
      </c>
      <c r="AI177" s="35" t="s">
        <v>50</v>
      </c>
      <c r="AJ177" s="34">
        <v>0</v>
      </c>
      <c r="AK177" s="34">
        <v>0</v>
      </c>
      <c r="AL177" s="31" t="s">
        <v>53</v>
      </c>
      <c r="AM177" s="35" t="s">
        <v>53</v>
      </c>
      <c r="AN177" s="49"/>
      <c r="AO177" s="50"/>
    </row>
    <row r="178" spans="1:41" s="36" customFormat="1" hidden="1" x14ac:dyDescent="0.25">
      <c r="A178" s="30" t="s">
        <v>390</v>
      </c>
      <c r="B178" s="31" t="s">
        <v>1190</v>
      </c>
      <c r="C178" s="30" t="s">
        <v>47</v>
      </c>
      <c r="D178" s="30" t="s">
        <v>704</v>
      </c>
      <c r="E178" s="30" t="s">
        <v>130</v>
      </c>
      <c r="F178" s="30" t="s">
        <v>1208</v>
      </c>
      <c r="G178" s="30" t="s">
        <v>51</v>
      </c>
      <c r="H178" s="32" t="s">
        <v>1213</v>
      </c>
      <c r="I178" s="33" t="s">
        <v>53</v>
      </c>
      <c r="J178" s="34" t="s">
        <v>53</v>
      </c>
      <c r="K178" s="33" t="s">
        <v>53</v>
      </c>
      <c r="L178" s="33" t="s">
        <v>53</v>
      </c>
      <c r="M178" s="33">
        <v>0</v>
      </c>
      <c r="N178" s="30" t="s">
        <v>53</v>
      </c>
      <c r="O178" s="35" t="s">
        <v>54</v>
      </c>
      <c r="P178" s="35" t="s">
        <v>53</v>
      </c>
      <c r="Q178" s="34">
        <f t="shared" si="5"/>
        <v>19806993.897899989</v>
      </c>
      <c r="R178" s="34">
        <v>18918777.269499991</v>
      </c>
      <c r="S178" s="34">
        <v>0</v>
      </c>
      <c r="T178" s="30" t="s">
        <v>50</v>
      </c>
      <c r="U178" s="34">
        <v>0</v>
      </c>
      <c r="V178" s="34">
        <v>765703.99</v>
      </c>
      <c r="W178" s="30" t="s">
        <v>50</v>
      </c>
      <c r="X178" s="34">
        <f t="shared" si="6"/>
        <v>122512.6384</v>
      </c>
      <c r="Y178" s="34">
        <v>0</v>
      </c>
      <c r="Z178" s="30" t="s">
        <v>50</v>
      </c>
      <c r="AA178" s="34">
        <v>0</v>
      </c>
      <c r="AB178" s="34">
        <v>0</v>
      </c>
      <c r="AC178" s="30" t="s">
        <v>50</v>
      </c>
      <c r="AD178" s="34">
        <v>0</v>
      </c>
      <c r="AE178" s="35">
        <v>0</v>
      </c>
      <c r="AF178" s="35" t="s">
        <v>50</v>
      </c>
      <c r="AG178" s="34">
        <v>0</v>
      </c>
      <c r="AH178" s="34">
        <v>0</v>
      </c>
      <c r="AI178" s="35" t="s">
        <v>50</v>
      </c>
      <c r="AJ178" s="34">
        <v>0</v>
      </c>
      <c r="AK178" s="34">
        <v>0</v>
      </c>
      <c r="AL178" s="31" t="s">
        <v>53</v>
      </c>
      <c r="AM178" s="35" t="s">
        <v>53</v>
      </c>
      <c r="AN178" s="49"/>
      <c r="AO178" s="50"/>
    </row>
    <row r="179" spans="1:41" s="36" customFormat="1" hidden="1" x14ac:dyDescent="0.25">
      <c r="A179" s="37" t="s">
        <v>392</v>
      </c>
      <c r="B179" s="46">
        <v>43835</v>
      </c>
      <c r="C179" s="30" t="s">
        <v>47</v>
      </c>
      <c r="D179" s="30" t="s">
        <v>583</v>
      </c>
      <c r="E179" s="30" t="s">
        <v>584</v>
      </c>
      <c r="F179" s="30" t="s">
        <v>1214</v>
      </c>
      <c r="G179" s="30" t="s">
        <v>51</v>
      </c>
      <c r="H179" s="32" t="s">
        <v>1215</v>
      </c>
      <c r="I179" s="33"/>
      <c r="J179" s="34"/>
      <c r="K179" s="33"/>
      <c r="L179" s="33"/>
      <c r="M179" s="33">
        <v>0</v>
      </c>
      <c r="N179" s="30"/>
      <c r="O179" s="35" t="s">
        <v>54</v>
      </c>
      <c r="P179" s="35"/>
      <c r="Q179" s="34">
        <f t="shared" si="5"/>
        <v>950007.78800000006</v>
      </c>
      <c r="R179" s="34">
        <v>248400</v>
      </c>
      <c r="S179" s="34">
        <v>0</v>
      </c>
      <c r="T179" s="30" t="s">
        <v>50</v>
      </c>
      <c r="U179" s="34">
        <v>0</v>
      </c>
      <c r="V179" s="34">
        <v>604834.30000000005</v>
      </c>
      <c r="W179" s="30" t="s">
        <v>55</v>
      </c>
      <c r="X179" s="34">
        <f t="shared" si="6"/>
        <v>96773.488000000012</v>
      </c>
      <c r="Y179" s="34">
        <v>0</v>
      </c>
      <c r="Z179" s="30" t="s">
        <v>50</v>
      </c>
      <c r="AA179" s="34">
        <v>0</v>
      </c>
      <c r="AB179" s="34">
        <v>0</v>
      </c>
      <c r="AC179" s="30" t="s">
        <v>50</v>
      </c>
      <c r="AD179" s="34">
        <v>0</v>
      </c>
      <c r="AE179" s="35">
        <v>4</v>
      </c>
      <c r="AF179" s="35" t="s">
        <v>50</v>
      </c>
      <c r="AG179" s="34">
        <v>0</v>
      </c>
      <c r="AH179" s="34">
        <v>0</v>
      </c>
      <c r="AI179" s="35" t="s">
        <v>50</v>
      </c>
      <c r="AJ179" s="34">
        <v>0</v>
      </c>
      <c r="AK179" s="34">
        <v>0</v>
      </c>
      <c r="AL179" s="31"/>
      <c r="AM179" s="35"/>
      <c r="AN179" s="49"/>
      <c r="AO179" s="50"/>
    </row>
    <row r="180" spans="1:41" s="36" customFormat="1" hidden="1" x14ac:dyDescent="0.25">
      <c r="A180" s="30" t="s">
        <v>396</v>
      </c>
      <c r="B180" s="31" t="s">
        <v>1190</v>
      </c>
      <c r="C180" s="30" t="s">
        <v>47</v>
      </c>
      <c r="D180" s="30" t="s">
        <v>882</v>
      </c>
      <c r="E180" s="30" t="s">
        <v>139</v>
      </c>
      <c r="F180" s="30" t="s">
        <v>1216</v>
      </c>
      <c r="G180" s="30" t="s">
        <v>51</v>
      </c>
      <c r="H180" s="32" t="s">
        <v>1217</v>
      </c>
      <c r="I180" s="33" t="s">
        <v>53</v>
      </c>
      <c r="J180" s="34" t="s">
        <v>53</v>
      </c>
      <c r="K180" s="33" t="s">
        <v>53</v>
      </c>
      <c r="L180" s="33" t="s">
        <v>53</v>
      </c>
      <c r="M180" s="33">
        <v>0</v>
      </c>
      <c r="N180" s="30" t="s">
        <v>53</v>
      </c>
      <c r="O180" s="35" t="s">
        <v>54</v>
      </c>
      <c r="P180" s="35" t="s">
        <v>53</v>
      </c>
      <c r="Q180" s="34">
        <f t="shared" ref="Q180:Q182" si="7">R180+S180+V180+U180+X180+Y180+AB180+AA180+AD180</f>
        <v>76848</v>
      </c>
      <c r="R180" s="34">
        <v>73600</v>
      </c>
      <c r="S180" s="34">
        <v>0</v>
      </c>
      <c r="T180" s="30" t="s">
        <v>50</v>
      </c>
      <c r="U180" s="34">
        <v>0</v>
      </c>
      <c r="V180" s="34">
        <v>2800</v>
      </c>
      <c r="W180" s="30" t="s">
        <v>50</v>
      </c>
      <c r="X180" s="34">
        <f t="shared" ref="X180:X182" si="8">V180*16%</f>
        <v>448</v>
      </c>
      <c r="Y180" s="34">
        <v>0</v>
      </c>
      <c r="Z180" s="30" t="s">
        <v>50</v>
      </c>
      <c r="AA180" s="34">
        <v>0</v>
      </c>
      <c r="AB180" s="34">
        <v>0</v>
      </c>
      <c r="AC180" s="30" t="s">
        <v>50</v>
      </c>
      <c r="AD180" s="34">
        <v>0</v>
      </c>
      <c r="AE180" s="35">
        <v>0</v>
      </c>
      <c r="AF180" s="35" t="s">
        <v>50</v>
      </c>
      <c r="AG180" s="34">
        <v>0</v>
      </c>
      <c r="AH180" s="34">
        <v>0</v>
      </c>
      <c r="AI180" s="35" t="s">
        <v>50</v>
      </c>
      <c r="AJ180" s="34">
        <v>0</v>
      </c>
      <c r="AK180" s="34">
        <v>0</v>
      </c>
      <c r="AL180" s="31" t="s">
        <v>53</v>
      </c>
      <c r="AM180" s="35" t="s">
        <v>53</v>
      </c>
      <c r="AN180" s="49"/>
      <c r="AO180" s="50"/>
    </row>
    <row r="181" spans="1:41" s="36" customFormat="1" hidden="1" x14ac:dyDescent="0.25">
      <c r="A181" s="37" t="s">
        <v>398</v>
      </c>
      <c r="B181" s="46">
        <v>43835</v>
      </c>
      <c r="C181" s="30" t="s">
        <v>47</v>
      </c>
      <c r="D181" s="30" t="s">
        <v>121</v>
      </c>
      <c r="E181" s="30" t="s">
        <v>122</v>
      </c>
      <c r="F181" s="30" t="s">
        <v>1218</v>
      </c>
      <c r="G181" s="30" t="s">
        <v>51</v>
      </c>
      <c r="H181" s="32" t="s">
        <v>1219</v>
      </c>
      <c r="I181" s="33"/>
      <c r="J181" s="34"/>
      <c r="K181" s="33"/>
      <c r="L181" s="33"/>
      <c r="M181" s="33">
        <v>0</v>
      </c>
      <c r="N181" s="30"/>
      <c r="O181" s="35" t="s">
        <v>54</v>
      </c>
      <c r="P181" s="35"/>
      <c r="Q181" s="34">
        <f t="shared" si="7"/>
        <v>8897111.6987999994</v>
      </c>
      <c r="R181" s="34">
        <v>5705810.2599999998</v>
      </c>
      <c r="S181" s="34">
        <v>0</v>
      </c>
      <c r="T181" s="30" t="s">
        <v>50</v>
      </c>
      <c r="U181" s="34">
        <v>0</v>
      </c>
      <c r="V181" s="34">
        <v>2751121.93</v>
      </c>
      <c r="W181" s="30" t="s">
        <v>55</v>
      </c>
      <c r="X181" s="34">
        <f t="shared" si="8"/>
        <v>440179.50880000001</v>
      </c>
      <c r="Y181" s="34">
        <v>0</v>
      </c>
      <c r="Z181" s="30" t="s">
        <v>50</v>
      </c>
      <c r="AA181" s="34">
        <v>0</v>
      </c>
      <c r="AB181" s="34">
        <v>0</v>
      </c>
      <c r="AC181" s="30" t="s">
        <v>50</v>
      </c>
      <c r="AD181" s="34">
        <v>0</v>
      </c>
      <c r="AE181" s="35">
        <v>4</v>
      </c>
      <c r="AF181" s="35" t="s">
        <v>50</v>
      </c>
      <c r="AG181" s="34">
        <v>0</v>
      </c>
      <c r="AH181" s="34">
        <v>0</v>
      </c>
      <c r="AI181" s="35" t="s">
        <v>50</v>
      </c>
      <c r="AJ181" s="34">
        <v>0</v>
      </c>
      <c r="AK181" s="34">
        <v>0</v>
      </c>
      <c r="AL181" s="31"/>
      <c r="AM181" s="35"/>
      <c r="AN181" s="49"/>
      <c r="AO181" s="50"/>
    </row>
    <row r="182" spans="1:41" s="36" customFormat="1" hidden="1" x14ac:dyDescent="0.25">
      <c r="A182" s="30" t="s">
        <v>402</v>
      </c>
      <c r="B182" s="46">
        <v>43835</v>
      </c>
      <c r="C182" s="30" t="s">
        <v>47</v>
      </c>
      <c r="D182" s="30" t="s">
        <v>125</v>
      </c>
      <c r="E182" s="30" t="s">
        <v>126</v>
      </c>
      <c r="F182" s="30" t="s">
        <v>1220</v>
      </c>
      <c r="G182" s="30" t="s">
        <v>51</v>
      </c>
      <c r="H182" s="32" t="s">
        <v>1221</v>
      </c>
      <c r="I182" s="33"/>
      <c r="J182" s="34"/>
      <c r="K182" s="33"/>
      <c r="L182" s="33"/>
      <c r="M182" s="33">
        <v>0</v>
      </c>
      <c r="N182" s="30"/>
      <c r="O182" s="35" t="s">
        <v>54</v>
      </c>
      <c r="P182" s="35"/>
      <c r="Q182" s="34">
        <f t="shared" si="7"/>
        <v>36569016.674400002</v>
      </c>
      <c r="R182" s="34">
        <v>30793104.84</v>
      </c>
      <c r="S182" s="34">
        <v>0</v>
      </c>
      <c r="T182" s="30" t="s">
        <v>50</v>
      </c>
      <c r="U182" s="34">
        <v>0</v>
      </c>
      <c r="V182" s="34">
        <v>4979234.34</v>
      </c>
      <c r="W182" s="30" t="s">
        <v>55</v>
      </c>
      <c r="X182" s="34">
        <f t="shared" si="8"/>
        <v>796677.49439999997</v>
      </c>
      <c r="Y182" s="34">
        <v>0</v>
      </c>
      <c r="Z182" s="30" t="s">
        <v>50</v>
      </c>
      <c r="AA182" s="34">
        <v>0</v>
      </c>
      <c r="AB182" s="34">
        <v>0</v>
      </c>
      <c r="AC182" s="30" t="s">
        <v>50</v>
      </c>
      <c r="AD182" s="34">
        <v>0</v>
      </c>
      <c r="AE182" s="35">
        <v>4</v>
      </c>
      <c r="AF182" s="35" t="s">
        <v>50</v>
      </c>
      <c r="AG182" s="34">
        <v>0</v>
      </c>
      <c r="AH182" s="34">
        <v>0</v>
      </c>
      <c r="AI182" s="35" t="s">
        <v>50</v>
      </c>
      <c r="AJ182" s="34">
        <v>0</v>
      </c>
      <c r="AK182" s="34">
        <v>0</v>
      </c>
      <c r="AL182" s="31"/>
      <c r="AM182" s="35"/>
      <c r="AN182" s="49"/>
      <c r="AO182" s="50"/>
    </row>
    <row r="183" spans="1:41" s="36" customFormat="1" x14ac:dyDescent="0.25">
      <c r="A183" s="51"/>
      <c r="B183" s="47"/>
      <c r="C183" s="51"/>
      <c r="D183" s="51"/>
      <c r="E183" s="51"/>
      <c r="F183" s="51"/>
      <c r="G183" s="51"/>
      <c r="H183" s="52"/>
      <c r="I183" s="53"/>
      <c r="J183" s="54"/>
      <c r="K183" s="53"/>
      <c r="L183" s="53"/>
      <c r="M183" s="53"/>
      <c r="N183" s="51"/>
      <c r="O183" s="48"/>
      <c r="P183" s="48"/>
      <c r="Q183" s="54"/>
      <c r="R183" s="54"/>
      <c r="S183" s="54"/>
      <c r="T183" s="51"/>
      <c r="U183" s="54"/>
      <c r="V183" s="54"/>
      <c r="W183" s="51"/>
      <c r="X183" s="54"/>
      <c r="Y183" s="54"/>
      <c r="Z183" s="51"/>
      <c r="AA183" s="54"/>
      <c r="AB183" s="54"/>
      <c r="AC183" s="51"/>
      <c r="AD183" s="54"/>
      <c r="AE183" s="48"/>
      <c r="AF183" s="48"/>
      <c r="AG183" s="54"/>
      <c r="AH183" s="54"/>
      <c r="AI183" s="48"/>
      <c r="AJ183" s="54"/>
      <c r="AK183" s="54"/>
      <c r="AL183" s="47"/>
      <c r="AM183" s="48"/>
      <c r="AN183" s="49"/>
      <c r="AO183" s="50"/>
    </row>
    <row r="184" spans="1:41" hidden="1" x14ac:dyDescent="0.25">
      <c r="Q184" s="61">
        <f>SUM(Q2:Q182)</f>
        <v>4392134240.8909016</v>
      </c>
      <c r="R184" s="61">
        <f t="shared" ref="R184:X184" si="9">SUM(R2:R182)</f>
        <v>3611807862.6655006</v>
      </c>
      <c r="S184" s="61">
        <f t="shared" si="9"/>
        <v>13635726.572999999</v>
      </c>
      <c r="T184" s="61">
        <f t="shared" si="9"/>
        <v>0</v>
      </c>
      <c r="U184" s="61">
        <f t="shared" si="9"/>
        <v>2181716.2516000001</v>
      </c>
      <c r="V184" s="61">
        <f t="shared" si="9"/>
        <v>659059427.06959987</v>
      </c>
      <c r="W184" s="61">
        <f t="shared" si="9"/>
        <v>0</v>
      </c>
      <c r="X184" s="61">
        <f t="shared" si="9"/>
        <v>105449508.33120003</v>
      </c>
      <c r="Y184" s="61"/>
      <c r="Z184" s="61"/>
      <c r="AA184" s="61"/>
      <c r="AB184" s="61"/>
      <c r="AC184" s="61"/>
      <c r="AD184" s="61"/>
      <c r="AE184" s="61">
        <f t="shared" ref="AE184:AJ184" si="10">SUM(AE2:AE182)</f>
        <v>28</v>
      </c>
      <c r="AF184" s="61">
        <f t="shared" si="10"/>
        <v>0</v>
      </c>
      <c r="AG184" s="61">
        <f t="shared" si="10"/>
        <v>0</v>
      </c>
      <c r="AH184" s="61">
        <f t="shared" si="10"/>
        <v>0</v>
      </c>
      <c r="AI184" s="61">
        <f t="shared" si="10"/>
        <v>0</v>
      </c>
      <c r="AJ184" s="61">
        <f t="shared" si="10"/>
        <v>0</v>
      </c>
      <c r="AL184" s="61"/>
    </row>
    <row r="185" spans="1:41" hidden="1" x14ac:dyDescent="0.25">
      <c r="Q185" s="61">
        <f>Q184*25%</f>
        <v>1098033560.2227254</v>
      </c>
      <c r="R185" s="61">
        <f t="shared" ref="R185:X185" si="11">R184*25%</f>
        <v>902951965.66637516</v>
      </c>
      <c r="S185" s="61">
        <f t="shared" si="11"/>
        <v>3408931.6432499997</v>
      </c>
      <c r="T185" s="61">
        <f t="shared" si="11"/>
        <v>0</v>
      </c>
      <c r="U185" s="61">
        <f t="shared" si="11"/>
        <v>545429.06290000002</v>
      </c>
      <c r="V185" s="61">
        <f t="shared" si="11"/>
        <v>164764856.76739997</v>
      </c>
      <c r="W185" s="61">
        <f t="shared" si="11"/>
        <v>0</v>
      </c>
      <c r="X185" s="61">
        <f t="shared" si="11"/>
        <v>26362377.082800008</v>
      </c>
      <c r="Y185" s="61"/>
      <c r="Z185" s="61"/>
      <c r="AA185" s="61"/>
      <c r="AB185" s="61"/>
      <c r="AC185" s="61"/>
      <c r="AD185" s="61"/>
      <c r="AE185" s="61"/>
      <c r="AF185" s="61"/>
      <c r="AG185" s="61"/>
      <c r="AH185" s="61"/>
      <c r="AI185" s="61"/>
      <c r="AJ185" s="61"/>
      <c r="AK185" s="61"/>
      <c r="AL185" s="61"/>
    </row>
    <row r="186" spans="1:41" x14ac:dyDescent="0.25">
      <c r="Q186" s="61">
        <f>Q184-Q185</f>
        <v>3294100680.6681762</v>
      </c>
      <c r="R186" s="61">
        <f t="shared" ref="R186:X186" si="12">R184-R185</f>
        <v>2708855896.9991255</v>
      </c>
      <c r="S186" s="61">
        <f t="shared" si="12"/>
        <v>10226794.929749999</v>
      </c>
      <c r="T186" s="61"/>
      <c r="U186" s="61">
        <f t="shared" si="12"/>
        <v>1636287.1887000001</v>
      </c>
      <c r="V186" s="61">
        <f t="shared" si="12"/>
        <v>494294570.3021999</v>
      </c>
      <c r="W186" s="61"/>
      <c r="X186" s="61">
        <f t="shared" si="12"/>
        <v>79087131.248400033</v>
      </c>
      <c r="Y186" s="61"/>
      <c r="Z186" s="61"/>
      <c r="AA186" s="61"/>
      <c r="AB186" s="61"/>
      <c r="AC186" s="61"/>
      <c r="AD186" s="61"/>
      <c r="AE186" s="61"/>
      <c r="AF186" s="61"/>
      <c r="AG186" s="61"/>
      <c r="AH186" s="61"/>
      <c r="AI186" s="61"/>
      <c r="AJ186" s="61"/>
      <c r="AK186" s="61">
        <f>SUM(AK2:AK182)</f>
        <v>675434.47</v>
      </c>
      <c r="AL186" s="61"/>
    </row>
    <row r="187" spans="1:41" x14ac:dyDescent="0.25">
      <c r="Q187" s="61"/>
      <c r="R187" s="61"/>
      <c r="S187" s="61"/>
      <c r="T187" s="61"/>
      <c r="U187" s="61"/>
      <c r="V187" s="61"/>
      <c r="W187" s="61"/>
      <c r="X187" s="61"/>
      <c r="Y187" s="61"/>
      <c r="Z187" s="61"/>
      <c r="AA187" s="61"/>
      <c r="AB187" s="61"/>
      <c r="AC187" s="61"/>
      <c r="AD187" s="61"/>
      <c r="AE187" s="61"/>
      <c r="AF187" s="61"/>
      <c r="AG187" s="61"/>
      <c r="AH187" s="61"/>
      <c r="AI187" s="61"/>
      <c r="AJ187" s="61"/>
      <c r="AK187" s="61"/>
      <c r="AL187" s="61"/>
    </row>
    <row r="188" spans="1:41" ht="15.75" thickBot="1" x14ac:dyDescent="0.3"/>
    <row r="189" spans="1:41" ht="15.75" thickBot="1" x14ac:dyDescent="0.3">
      <c r="O189" s="87" t="s">
        <v>695</v>
      </c>
      <c r="P189" s="88"/>
      <c r="Q189" s="88"/>
      <c r="R189" s="89"/>
    </row>
    <row r="190" spans="1:41" ht="7.5" customHeight="1" x14ac:dyDescent="0.25">
      <c r="O190" s="59"/>
      <c r="P190" s="59"/>
    </row>
    <row r="191" spans="1:41" x14ac:dyDescent="0.25">
      <c r="O191" s="62"/>
      <c r="P191" s="63" t="s">
        <v>696</v>
      </c>
      <c r="Q191" s="63" t="s">
        <v>697</v>
      </c>
      <c r="R191" s="63" t="s">
        <v>698</v>
      </c>
    </row>
    <row r="192" spans="1:41" ht="7.5" customHeight="1" thickBot="1" x14ac:dyDescent="0.3">
      <c r="O192" s="62"/>
      <c r="P192" s="63"/>
      <c r="Q192" s="63"/>
      <c r="R192" s="63"/>
    </row>
    <row r="193" spans="15:18" ht="15.75" thickBot="1" x14ac:dyDescent="0.3">
      <c r="O193" s="64" t="s">
        <v>699</v>
      </c>
      <c r="P193" s="63">
        <f>R186</f>
        <v>2708855896.9991255</v>
      </c>
      <c r="Q193" s="63"/>
      <c r="R193" s="63"/>
    </row>
    <row r="194" spans="15:18" ht="7.5" customHeight="1" thickBot="1" x14ac:dyDescent="0.3">
      <c r="O194" s="62"/>
      <c r="P194" s="63"/>
      <c r="Q194" s="63"/>
      <c r="R194" s="63"/>
    </row>
    <row r="195" spans="15:18" ht="15.75" thickBot="1" x14ac:dyDescent="0.3">
      <c r="O195" s="64" t="s">
        <v>700</v>
      </c>
      <c r="P195" s="63">
        <f>S186+V186</f>
        <v>504521365.23194993</v>
      </c>
      <c r="Q195" s="63">
        <f>U186+X186</f>
        <v>80723418.437100038</v>
      </c>
      <c r="R195" s="63">
        <f>AK186</f>
        <v>675434.47</v>
      </c>
    </row>
    <row r="196" spans="15:18" ht="7.5" customHeight="1" thickBot="1" x14ac:dyDescent="0.3">
      <c r="O196" s="62"/>
      <c r="P196" s="63"/>
      <c r="Q196" s="63"/>
      <c r="R196" s="63"/>
    </row>
    <row r="197" spans="15:18" ht="15.75" thickBot="1" x14ac:dyDescent="0.3">
      <c r="O197" s="64" t="s">
        <v>701</v>
      </c>
      <c r="P197" s="63">
        <v>0</v>
      </c>
      <c r="Q197" s="63">
        <v>0</v>
      </c>
      <c r="R197" s="63"/>
    </row>
    <row r="198" spans="15:18" ht="7.5" customHeight="1" thickBot="1" x14ac:dyDescent="0.3">
      <c r="O198" s="62"/>
      <c r="P198" s="63"/>
      <c r="Q198" s="63"/>
      <c r="R198" s="63"/>
    </row>
    <row r="199" spans="15:18" ht="15.75" thickBot="1" x14ac:dyDescent="0.3">
      <c r="O199" s="64" t="s">
        <v>702</v>
      </c>
      <c r="P199" s="63">
        <v>0</v>
      </c>
      <c r="Q199" s="63">
        <v>0</v>
      </c>
      <c r="R199" s="63"/>
    </row>
    <row r="200" spans="15:18" ht="7.5" customHeight="1" thickBot="1" x14ac:dyDescent="0.3">
      <c r="O200" s="62"/>
      <c r="P200" s="63"/>
      <c r="Q200" s="63"/>
      <c r="R200" s="63"/>
    </row>
    <row r="201" spans="15:18" ht="15.75" thickBot="1" x14ac:dyDescent="0.3">
      <c r="O201" s="64" t="s">
        <v>703</v>
      </c>
      <c r="P201" s="63">
        <f>P193+P195</f>
        <v>3213377262.2310753</v>
      </c>
      <c r="Q201" s="63">
        <f>Q193+Q195</f>
        <v>80723418.437100038</v>
      </c>
      <c r="R201" s="63">
        <f>R195</f>
        <v>675434.47</v>
      </c>
    </row>
    <row r="202" spans="15:18" x14ac:dyDescent="0.25">
      <c r="P202" s="65"/>
      <c r="Q202" s="66"/>
      <c r="R202" s="66"/>
    </row>
  </sheetData>
  <autoFilter ref="A7:AO182">
    <filterColumn colId="4">
      <filters>
        <filter val="Z1B8050365"/>
      </filters>
    </filterColumn>
  </autoFilter>
  <mergeCells count="5">
    <mergeCell ref="A2:I2"/>
    <mergeCell ref="A3:I3"/>
    <mergeCell ref="A4:I4"/>
    <mergeCell ref="A5:I5"/>
    <mergeCell ref="O189:R189"/>
  </mergeCells>
  <pageMargins left="0.23622047244094491" right="0.23622047244094491" top="0.74803149606299213" bottom="0.74803149606299213" header="0.31496062992125984" footer="0.31496062992125984"/>
  <pageSetup paperSize="258" scale="4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ALCALDIA</vt:lpstr>
      <vt:lpstr>1.1</vt:lpstr>
      <vt:lpstr>12.5</vt:lpstr>
      <vt:lpstr>'1.1'!Área_de_impresión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 AUX</dc:creator>
  <cp:lastModifiedBy>CONTABILIDAD AUX</cp:lastModifiedBy>
  <cp:lastPrinted>2020-11-05T19:28:38Z</cp:lastPrinted>
  <dcterms:created xsi:type="dcterms:W3CDTF">2020-04-15T14:48:02Z</dcterms:created>
  <dcterms:modified xsi:type="dcterms:W3CDTF">2020-11-05T19:28:55Z</dcterms:modified>
</cp:coreProperties>
</file>