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AUTOMERCADO EXPRESS 2707, C.A\HISTORICO VENTAS Y COMPRAS\LIBRO DE VENTAS 2020\"/>
    </mc:Choice>
  </mc:AlternateContent>
  <bookViews>
    <workbookView xWindow="0" yWindow="0" windowWidth="24000" windowHeight="9300"/>
  </bookViews>
  <sheets>
    <sheet name="12.2" sheetId="1" r:id="rId1"/>
    <sheet name="RESUMEN " sheetId="4" r:id="rId2"/>
    <sheet name="para la proxima declaracio agg" sheetId="5" state="hidden" r:id="rId3"/>
  </sheets>
  <definedNames>
    <definedName name="_xlnm._FilterDatabase" localSheetId="0" hidden="1">'12.2'!$A$8:$XEM$8</definedName>
    <definedName name="_xlnm.Print_Area" localSheetId="1">'RESUMEN '!$A$1:$AB$69</definedName>
  </definedNames>
  <calcPr calcId="162913"/>
</workbook>
</file>

<file path=xl/calcChain.xml><?xml version="1.0" encoding="utf-8"?>
<calcChain xmlns="http://schemas.openxmlformats.org/spreadsheetml/2006/main">
  <c r="Z813" i="1" l="1"/>
  <c r="Z814" i="1"/>
  <c r="Z815" i="1"/>
  <c r="H819" i="1" l="1"/>
  <c r="O30" i="4" l="1"/>
  <c r="S794" i="1"/>
  <c r="Q794" i="1"/>
  <c r="S772" i="1"/>
  <c r="Q772" i="1"/>
  <c r="Q671" i="1"/>
  <c r="Q724" i="1"/>
  <c r="Q780" i="1"/>
  <c r="Q617" i="1"/>
  <c r="AE813" i="1"/>
  <c r="AE814" i="1" s="1"/>
  <c r="AE815" i="1" s="1"/>
  <c r="Q828" i="1" s="1"/>
  <c r="AL815" i="1"/>
  <c r="AK815" i="1"/>
  <c r="AI815" i="1"/>
  <c r="AB815" i="1"/>
  <c r="R815" i="1"/>
  <c r="AL814" i="1"/>
  <c r="AK814" i="1"/>
  <c r="AI814" i="1"/>
  <c r="AB814" i="1"/>
  <c r="R814" i="1"/>
  <c r="AC813" i="1"/>
  <c r="AC814" i="1" s="1"/>
  <c r="AC815" i="1" s="1"/>
  <c r="P828" i="1" s="1"/>
  <c r="O24" i="4" s="1"/>
  <c r="W24" i="4" s="1"/>
  <c r="V813" i="1"/>
  <c r="V814" i="1" s="1"/>
  <c r="V815" i="1" s="1"/>
  <c r="T813" i="1"/>
  <c r="T814" i="1" s="1"/>
  <c r="T815" i="1" s="1"/>
  <c r="O66" i="4"/>
  <c r="O58" i="4"/>
  <c r="W59" i="4" s="1"/>
  <c r="O37" i="4"/>
  <c r="W36" i="4"/>
  <c r="W34" i="4"/>
  <c r="W37" i="4" l="1"/>
  <c r="W40" i="4" l="1"/>
  <c r="W46" i="4" s="1"/>
  <c r="AC37" i="4"/>
  <c r="Y811" i="1" l="1"/>
  <c r="S809" i="1"/>
  <c r="Q809" i="1"/>
  <c r="S797" i="1"/>
  <c r="Q797" i="1"/>
  <c r="S708" i="1"/>
  <c r="Q708" i="1"/>
  <c r="S693" i="1"/>
  <c r="Q693" i="1"/>
  <c r="S635" i="1"/>
  <c r="Q635" i="1"/>
  <c r="S728" i="1"/>
  <c r="Q728" i="1"/>
  <c r="S504" i="1"/>
  <c r="Q504" i="1"/>
  <c r="S723" i="1"/>
  <c r="Q723" i="1"/>
  <c r="S499" i="1"/>
  <c r="Q499" i="1"/>
  <c r="S717" i="1"/>
  <c r="Q717" i="1"/>
  <c r="S611" i="1"/>
  <c r="Q611" i="1"/>
  <c r="S555" i="1"/>
  <c r="Q555" i="1"/>
  <c r="S496" i="1"/>
  <c r="Q496" i="1"/>
  <c r="S601" i="1"/>
  <c r="Q601" i="1"/>
  <c r="S550" i="1"/>
  <c r="Q550" i="1"/>
  <c r="S654" i="1"/>
  <c r="Q654" i="1"/>
  <c r="S483" i="1"/>
  <c r="Q483" i="1"/>
  <c r="Q17" i="1" l="1"/>
  <c r="S17" i="1"/>
  <c r="Q86" i="1"/>
  <c r="S86" i="1"/>
  <c r="Q120" i="1"/>
  <c r="S120" i="1"/>
  <c r="Q128" i="1"/>
  <c r="S128" i="1"/>
  <c r="Q143" i="1"/>
  <c r="S143" i="1"/>
  <c r="Q170" i="1"/>
  <c r="S170" i="1"/>
  <c r="Q184" i="1"/>
  <c r="S184" i="1"/>
  <c r="Q194" i="1"/>
  <c r="S194" i="1"/>
  <c r="Q200" i="1"/>
  <c r="S200" i="1"/>
  <c r="Q229" i="1"/>
  <c r="S229" i="1"/>
  <c r="Q247" i="1"/>
  <c r="S247" i="1"/>
  <c r="Q292" i="1"/>
  <c r="S292" i="1"/>
  <c r="Q296" i="1"/>
  <c r="S296" i="1"/>
  <c r="Q318" i="1"/>
  <c r="S318" i="1"/>
  <c r="Q340" i="1"/>
  <c r="S340" i="1"/>
  <c r="Q345" i="1"/>
  <c r="S345" i="1"/>
  <c r="Q370" i="1"/>
  <c r="S370" i="1"/>
  <c r="Q384" i="1"/>
  <c r="S384" i="1"/>
  <c r="Q390" i="1"/>
  <c r="S390" i="1"/>
  <c r="Q398" i="1"/>
  <c r="S398" i="1"/>
  <c r="Q404" i="1"/>
  <c r="S404" i="1"/>
  <c r="S424" i="1"/>
  <c r="Q455" i="1"/>
  <c r="S455" i="1"/>
  <c r="S234" i="1" l="1"/>
  <c r="Q453" i="1" l="1"/>
  <c r="Q452" i="1"/>
  <c r="Q451" i="1"/>
  <c r="Q450" i="1"/>
  <c r="Q449" i="1"/>
  <c r="Q563" i="1"/>
  <c r="Q562" i="1"/>
  <c r="Q561" i="1"/>
  <c r="S353" i="1" l="1"/>
  <c r="Q353" i="1"/>
  <c r="S255" i="1"/>
  <c r="Q255" i="1"/>
  <c r="Q813" i="1" s="1"/>
  <c r="Y138" i="1"/>
  <c r="Y813" i="1" l="1"/>
  <c r="Y814" i="1" s="1"/>
  <c r="Y815" i="1" s="1"/>
  <c r="W379" i="1"/>
  <c r="S379" i="1"/>
  <c r="S813" i="1" s="1"/>
  <c r="W813" i="1" l="1"/>
  <c r="W814" i="1" s="1"/>
  <c r="W815" i="1" s="1"/>
  <c r="P826" i="1" s="1"/>
  <c r="O21" i="4" s="1"/>
  <c r="W21" i="4" s="1"/>
  <c r="W25" i="4" s="1"/>
  <c r="W28" i="4" s="1"/>
  <c r="S814" i="1"/>
  <c r="S815" i="1" s="1"/>
  <c r="Q826" i="1"/>
  <c r="Q832" i="1" s="1"/>
  <c r="AL813" i="1"/>
  <c r="AK813" i="1"/>
  <c r="AI813" i="1"/>
  <c r="AB813" i="1"/>
  <c r="R813" i="1"/>
  <c r="P824" i="1" l="1"/>
  <c r="Q815" i="1"/>
  <c r="O60" i="4"/>
  <c r="W48" i="4"/>
  <c r="W53" i="4" s="1"/>
  <c r="W61" i="4" l="1"/>
  <c r="W69" i="4" s="1"/>
  <c r="O19" i="4"/>
  <c r="O25" i="4" s="1"/>
  <c r="P832" i="1"/>
  <c r="Q834" i="1" l="1"/>
  <c r="AC25" i="4"/>
</calcChain>
</file>

<file path=xl/comments1.xml><?xml version="1.0" encoding="utf-8"?>
<comments xmlns="http://schemas.openxmlformats.org/spreadsheetml/2006/main">
  <authors>
    <author>CONTABILIDAD AUX</author>
  </authors>
  <commentList>
    <comment ref="B9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15/12/2020</t>
        </r>
      </text>
    </comment>
    <comment ref="B501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ESPERANDO SOPORTE DE LA Z 0225, HICIERON DOS CORTES EL DIA 26/12/2020</t>
        </r>
      </text>
    </comment>
  </commentList>
</comments>
</file>

<file path=xl/sharedStrings.xml><?xml version="1.0" encoding="utf-8"?>
<sst xmlns="http://schemas.openxmlformats.org/spreadsheetml/2006/main" count="19182" uniqueCount="2522">
  <si>
    <t>AUTOMERCADO EXPRESS 2707, C.A.</t>
  </si>
  <si>
    <t>J-406700827</t>
  </si>
  <si>
    <t>Av. Victor Baptista C.C. Modelo Nivel  1 Local 2 Sector Punta Brava  1201 Los Teques Miranda, VE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</si>
  <si>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</si>
  <si>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</si>
  <si>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</si>
  <si>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</si>
  <si>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</si>
  <si>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</si>
  <si>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</si>
  <si>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</si>
  <si>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</si>
  <si>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</si>
  <si>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</si>
  <si>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</si>
  <si>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</si>
  <si>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</si>
  <si>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</si>
  <si>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</si>
  <si>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</si>
  <si>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F.O.B</t>
  </si>
  <si>
    <t>Exento</t>
  </si>
  <si>
    <t>Base General Imponible Contribuyentes</t>
  </si>
  <si>
    <t>Porc.General Con</t>
  </si>
  <si>
    <t>Debito General Fiscal Contribuyentes</t>
  </si>
  <si>
    <t>Base General Imponible no Contribuyentes</t>
  </si>
  <si>
    <t>Porc.General No Con</t>
  </si>
  <si>
    <t>Debito General Fiscal no Contribuyentes</t>
  </si>
  <si>
    <t>Base General Reducida Contribuyentes</t>
  </si>
  <si>
    <t>Porc.Reducida Con</t>
  </si>
  <si>
    <t>Debito Reducido Fiscal Contribuyentes</t>
  </si>
  <si>
    <t>Base General Reducida no Contribuyentes</t>
  </si>
  <si>
    <t>Porc.Reducida No Con</t>
  </si>
  <si>
    <t>Debito Reducido Fiscal no Contribuyentes</t>
  </si>
  <si>
    <t>Base adicional contribuyente</t>
  </si>
  <si>
    <t>Porc.Adicional Con</t>
  </si>
  <si>
    <t>Alicuota adicional contribuyente</t>
  </si>
  <si>
    <t>Base adicional no contribuyente</t>
  </si>
  <si>
    <t>Porc.Adicional No Con</t>
  </si>
  <si>
    <t>Alicota adicional no contribuyente</t>
  </si>
  <si>
    <t>I.V.A. Retenido</t>
  </si>
  <si>
    <t>Fecha Factura Retencion Aplicada</t>
  </si>
  <si>
    <t>No. Comprobante</t>
  </si>
  <si>
    <t>Fecha Recepcion Comprobante</t>
  </si>
  <si>
    <t>No. Control</t>
  </si>
  <si>
    <t>16/12/2020</t>
  </si>
  <si>
    <t>0201</t>
  </si>
  <si>
    <t/>
  </si>
  <si>
    <t>FC</t>
  </si>
  <si>
    <t>-</t>
  </si>
  <si>
    <t>16</t>
  </si>
  <si>
    <t>3</t>
  </si>
  <si>
    <t>001</t>
  </si>
  <si>
    <t>Z1F0000700</t>
  </si>
  <si>
    <t>00110024-00110117</t>
  </si>
  <si>
    <t>VENTAS NO CONTRIBUYENTES</t>
  </si>
  <si>
    <t>4</t>
  </si>
  <si>
    <t>00110118</t>
  </si>
  <si>
    <t>GRUPO CORPORATIVO MANUBER C.A</t>
  </si>
  <si>
    <t>J-40982131-5</t>
  </si>
  <si>
    <t>5</t>
  </si>
  <si>
    <t>00110119-00110139</t>
  </si>
  <si>
    <t>6</t>
  </si>
  <si>
    <t>002</t>
  </si>
  <si>
    <t>Z1B8050002</t>
  </si>
  <si>
    <t>00161595-00161618</t>
  </si>
  <si>
    <t>7</t>
  </si>
  <si>
    <t>003</t>
  </si>
  <si>
    <t>Z1B8051199</t>
  </si>
  <si>
    <t>00187338-00187373</t>
  </si>
  <si>
    <t>8</t>
  </si>
  <si>
    <t>00187374</t>
  </si>
  <si>
    <t>SUMINISTRO DESCART MEDIC C.A</t>
  </si>
  <si>
    <t>J407085530</t>
  </si>
  <si>
    <t>9</t>
  </si>
  <si>
    <t>00187375-00187445</t>
  </si>
  <si>
    <t>10</t>
  </si>
  <si>
    <t>004</t>
  </si>
  <si>
    <t>Z1B8050937</t>
  </si>
  <si>
    <t>00155086-00155114</t>
  </si>
  <si>
    <t>11</t>
  </si>
  <si>
    <t>00155115</t>
  </si>
  <si>
    <t>UE 24 DE JULIO C.A</t>
  </si>
  <si>
    <t>J-30815766-0</t>
  </si>
  <si>
    <t>12</t>
  </si>
  <si>
    <t>00155116-00155147</t>
  </si>
  <si>
    <t>13</t>
  </si>
  <si>
    <t>005</t>
  </si>
  <si>
    <t>Z1B8050363</t>
  </si>
  <si>
    <t>00166972-00167012</t>
  </si>
  <si>
    <t>14</t>
  </si>
  <si>
    <t>00167013</t>
  </si>
  <si>
    <t>FRANCISCO BARBELLA INV</t>
  </si>
  <si>
    <t>V06461870-5</t>
  </si>
  <si>
    <t>15</t>
  </si>
  <si>
    <t>00167014-00167098</t>
  </si>
  <si>
    <t>006</t>
  </si>
  <si>
    <t>Z1B8044815</t>
  </si>
  <si>
    <t>00147200-00147226</t>
  </si>
  <si>
    <t>17</t>
  </si>
  <si>
    <t>007</t>
  </si>
  <si>
    <t>Z1B8050013</t>
  </si>
  <si>
    <t>00171697-00171750</t>
  </si>
  <si>
    <t>18</t>
  </si>
  <si>
    <t>NC</t>
  </si>
  <si>
    <t>00000189</t>
  </si>
  <si>
    <t>00171736</t>
  </si>
  <si>
    <t>VEN</t>
  </si>
  <si>
    <t>KERKIRA ALIZO</t>
  </si>
  <si>
    <t xml:space="preserve">V20435515 </t>
  </si>
  <si>
    <t>19</t>
  </si>
  <si>
    <t>009</t>
  </si>
  <si>
    <t>Z1B8014458</t>
  </si>
  <si>
    <t>00175441-00175454</t>
  </si>
  <si>
    <t>20</t>
  </si>
  <si>
    <t>010</t>
  </si>
  <si>
    <t>Z1F0000341</t>
  </si>
  <si>
    <t>00073989-00074081</t>
  </si>
  <si>
    <t>21</t>
  </si>
  <si>
    <t>014</t>
  </si>
  <si>
    <t>Z1F0000338</t>
  </si>
  <si>
    <t>00051797-00051869</t>
  </si>
  <si>
    <t>17/12/2020</t>
  </si>
  <si>
    <t>28</t>
  </si>
  <si>
    <t>00110140-00110165</t>
  </si>
  <si>
    <t>29</t>
  </si>
  <si>
    <t>00110166</t>
  </si>
  <si>
    <t>J-409821315</t>
  </si>
  <si>
    <t>30</t>
  </si>
  <si>
    <t>00110167-00110235</t>
  </si>
  <si>
    <t>31</t>
  </si>
  <si>
    <t>00161619-00161649</t>
  </si>
  <si>
    <t>32</t>
  </si>
  <si>
    <t>00187446</t>
  </si>
  <si>
    <t>JOSE GUILLEN</t>
  </si>
  <si>
    <t xml:space="preserve">V6841957 </t>
  </si>
  <si>
    <t>33</t>
  </si>
  <si>
    <t>00187447</t>
  </si>
  <si>
    <t>DISTRIBUIDORA MONTOVJ C.A</t>
  </si>
  <si>
    <t xml:space="preserve">J-40786379-7 </t>
  </si>
  <si>
    <t>34</t>
  </si>
  <si>
    <t>00187448-00187487</t>
  </si>
  <si>
    <t>35</t>
  </si>
  <si>
    <t>00187488</t>
  </si>
  <si>
    <t>KEN,S.A</t>
  </si>
  <si>
    <t xml:space="preserve">J-29987998-3 </t>
  </si>
  <si>
    <t>36</t>
  </si>
  <si>
    <t>00187489-00187543</t>
  </si>
  <si>
    <t>37</t>
  </si>
  <si>
    <t>00187544</t>
  </si>
  <si>
    <t>INVERSIONES SHALAMA C.A</t>
  </si>
  <si>
    <t>J-312380020</t>
  </si>
  <si>
    <t>38</t>
  </si>
  <si>
    <t>00187545-00187577</t>
  </si>
  <si>
    <t>39</t>
  </si>
  <si>
    <t>00155148-00155154</t>
  </si>
  <si>
    <t>40</t>
  </si>
  <si>
    <t>00155155</t>
  </si>
  <si>
    <t>INV.REPLAYS C.A</t>
  </si>
  <si>
    <t xml:space="preserve">J-403472645 </t>
  </si>
  <si>
    <t>41</t>
  </si>
  <si>
    <t>00155156</t>
  </si>
  <si>
    <t>INV. DELICATESES2019 DE SOUSA</t>
  </si>
  <si>
    <t xml:space="preserve">J-41303133-7 </t>
  </si>
  <si>
    <t>42</t>
  </si>
  <si>
    <t>00155157-00155165</t>
  </si>
  <si>
    <t>43</t>
  </si>
  <si>
    <t>00155166</t>
  </si>
  <si>
    <t>CORPORACION  SERVITRACK</t>
  </si>
  <si>
    <t xml:space="preserve">J-405593164 </t>
  </si>
  <si>
    <t>44</t>
  </si>
  <si>
    <t>00155167-00155168</t>
  </si>
  <si>
    <t>45</t>
  </si>
  <si>
    <t>00155169</t>
  </si>
  <si>
    <t>PANADERIA Y DELICATESES KEIVERY PAN</t>
  </si>
  <si>
    <t>J-413044994</t>
  </si>
  <si>
    <t>46</t>
  </si>
  <si>
    <t>00155170-00155202</t>
  </si>
  <si>
    <t>47</t>
  </si>
  <si>
    <t>00167099-00167157</t>
  </si>
  <si>
    <t>48</t>
  </si>
  <si>
    <t>00147227-00147346</t>
  </si>
  <si>
    <t>49</t>
  </si>
  <si>
    <t>00171751-00171776</t>
  </si>
  <si>
    <t>50</t>
  </si>
  <si>
    <t>00175455-00175536</t>
  </si>
  <si>
    <t>51</t>
  </si>
  <si>
    <t>00074082-00074088</t>
  </si>
  <si>
    <t>52</t>
  </si>
  <si>
    <t>00074089</t>
  </si>
  <si>
    <t>LUIS URDANETA</t>
  </si>
  <si>
    <t>V129095884</t>
  </si>
  <si>
    <t>53</t>
  </si>
  <si>
    <t>00074090-00074129</t>
  </si>
  <si>
    <t>54</t>
  </si>
  <si>
    <t>00000143</t>
  </si>
  <si>
    <t>00074127</t>
  </si>
  <si>
    <t>JAQUELINE CARASQUEL</t>
  </si>
  <si>
    <t>V11027048</t>
  </si>
  <si>
    <t>55</t>
  </si>
  <si>
    <t>00051870-00051944</t>
  </si>
  <si>
    <t>18/12/2020</t>
  </si>
  <si>
    <t>64</t>
  </si>
  <si>
    <t>00110236-00110288</t>
  </si>
  <si>
    <t>65</t>
  </si>
  <si>
    <t>00161650-00161736</t>
  </si>
  <si>
    <t>66</t>
  </si>
  <si>
    <t>00187578-00187604</t>
  </si>
  <si>
    <t>67</t>
  </si>
  <si>
    <t>00187605</t>
  </si>
  <si>
    <t>INVERSIONES KISS QUEEN, C.A.</t>
  </si>
  <si>
    <t>J-40949380-6</t>
  </si>
  <si>
    <t>68</t>
  </si>
  <si>
    <t>00187606-00187653</t>
  </si>
  <si>
    <t>69</t>
  </si>
  <si>
    <t>00187654</t>
  </si>
  <si>
    <t>INVERSIONES MERILITA 1980</t>
  </si>
  <si>
    <t>J409054896</t>
  </si>
  <si>
    <t>70</t>
  </si>
  <si>
    <t>00187655-00187663</t>
  </si>
  <si>
    <t>71</t>
  </si>
  <si>
    <t>00155203-00155294</t>
  </si>
  <si>
    <t>72</t>
  </si>
  <si>
    <t>00167158-00167222</t>
  </si>
  <si>
    <t>73</t>
  </si>
  <si>
    <t>00167223</t>
  </si>
  <si>
    <t>DISTRIBUIDORA DON JUAN- SHOP C.A</t>
  </si>
  <si>
    <t>J-50058844-5</t>
  </si>
  <si>
    <t>74</t>
  </si>
  <si>
    <t>00167224-00167246</t>
  </si>
  <si>
    <t>75</t>
  </si>
  <si>
    <t>00147347-00147355</t>
  </si>
  <si>
    <t>76</t>
  </si>
  <si>
    <t>00147356</t>
  </si>
  <si>
    <t>77</t>
  </si>
  <si>
    <t>00147357-00147425</t>
  </si>
  <si>
    <t>78</t>
  </si>
  <si>
    <t>00171777-00171846</t>
  </si>
  <si>
    <t>79</t>
  </si>
  <si>
    <t>00175537-00175586</t>
  </si>
  <si>
    <t>80</t>
  </si>
  <si>
    <t>00000136</t>
  </si>
  <si>
    <t>00175546</t>
  </si>
  <si>
    <t>VIRGINIA CARABALLO</t>
  </si>
  <si>
    <t>V17482799</t>
  </si>
  <si>
    <t>81</t>
  </si>
  <si>
    <t>00074130-00074189</t>
  </si>
  <si>
    <t>82</t>
  </si>
  <si>
    <t>012</t>
  </si>
  <si>
    <t>Z1B8038506</t>
  </si>
  <si>
    <t>00071710-00071747</t>
  </si>
  <si>
    <t>83</t>
  </si>
  <si>
    <t>00051945-00052010</t>
  </si>
  <si>
    <t>84</t>
  </si>
  <si>
    <t>00052011</t>
  </si>
  <si>
    <t>INVERSIONES ARLAY</t>
  </si>
  <si>
    <t>J405559080</t>
  </si>
  <si>
    <t>85</t>
  </si>
  <si>
    <t>00052012-00052025</t>
  </si>
  <si>
    <t>86</t>
  </si>
  <si>
    <t>015</t>
  </si>
  <si>
    <t>Z1B8050356</t>
  </si>
  <si>
    <t>00086495-00086512</t>
  </si>
  <si>
    <t>19/12/2020</t>
  </si>
  <si>
    <t>89</t>
  </si>
  <si>
    <t>00110289-00110362</t>
  </si>
  <si>
    <t>90</t>
  </si>
  <si>
    <t>00000225</t>
  </si>
  <si>
    <t>00109803</t>
  </si>
  <si>
    <t>12/12/2020</t>
  </si>
  <si>
    <t>ALEXANDER LEDEZMA</t>
  </si>
  <si>
    <t>V12878918</t>
  </si>
  <si>
    <t>91</t>
  </si>
  <si>
    <t>00000226</t>
  </si>
  <si>
    <t>00110328</t>
  </si>
  <si>
    <t>JIMENEZ JEANETTE</t>
  </si>
  <si>
    <t>V6966264</t>
  </si>
  <si>
    <t>92</t>
  </si>
  <si>
    <t>00161737-00161823</t>
  </si>
  <si>
    <t>93</t>
  </si>
  <si>
    <t>00187664-00187683</t>
  </si>
  <si>
    <t>94</t>
  </si>
  <si>
    <t>00187684</t>
  </si>
  <si>
    <t>DELICATESES CAMINO REAL</t>
  </si>
  <si>
    <t xml:space="preserve">J-30398403-7 </t>
  </si>
  <si>
    <t>95</t>
  </si>
  <si>
    <t>00187685-00187724</t>
  </si>
  <si>
    <t>96</t>
  </si>
  <si>
    <t>00187725</t>
  </si>
  <si>
    <t>CORPORACION JR2628 C.A</t>
  </si>
  <si>
    <t>J-41147527-0</t>
  </si>
  <si>
    <t>97</t>
  </si>
  <si>
    <t>00187726-00187761</t>
  </si>
  <si>
    <t>98</t>
  </si>
  <si>
    <t>00000169</t>
  </si>
  <si>
    <t>00187746</t>
  </si>
  <si>
    <t>VICTOR DE ALBA</t>
  </si>
  <si>
    <t>V18011558</t>
  </si>
  <si>
    <t>99</t>
  </si>
  <si>
    <t>00155295-00155315</t>
  </si>
  <si>
    <t>100</t>
  </si>
  <si>
    <t>00155316</t>
  </si>
  <si>
    <t>FRIOS CAPITAL 452 C.A</t>
  </si>
  <si>
    <t>J-50043285-2</t>
  </si>
  <si>
    <t>101</t>
  </si>
  <si>
    <t>00155317-00155362</t>
  </si>
  <si>
    <t>102</t>
  </si>
  <si>
    <t>00167247-00167353</t>
  </si>
  <si>
    <t>103</t>
  </si>
  <si>
    <t>00147426-00147513</t>
  </si>
  <si>
    <t>104</t>
  </si>
  <si>
    <t>00147514</t>
  </si>
  <si>
    <t>MANTENIMIENTOS ARFERCA C.A</t>
  </si>
  <si>
    <t>J41073527-9</t>
  </si>
  <si>
    <t>105</t>
  </si>
  <si>
    <t>00171847</t>
  </si>
  <si>
    <t>VICENTE LATONA</t>
  </si>
  <si>
    <t xml:space="preserve">V5450214 </t>
  </si>
  <si>
    <t>106</t>
  </si>
  <si>
    <t>00171848</t>
  </si>
  <si>
    <t>107</t>
  </si>
  <si>
    <t>00171849-00171859</t>
  </si>
  <si>
    <t>108</t>
  </si>
  <si>
    <t>00171860</t>
  </si>
  <si>
    <t>109</t>
  </si>
  <si>
    <t>00171861-00171911</t>
  </si>
  <si>
    <t>110</t>
  </si>
  <si>
    <t>00175587-00175691</t>
  </si>
  <si>
    <t>111</t>
  </si>
  <si>
    <t>00074190-00074197</t>
  </si>
  <si>
    <t>112</t>
  </si>
  <si>
    <t>00074198</t>
  </si>
  <si>
    <t xml:space="preserve">J413044994 </t>
  </si>
  <si>
    <t>113</t>
  </si>
  <si>
    <t>00074199-00074208</t>
  </si>
  <si>
    <t>114</t>
  </si>
  <si>
    <t>00074209</t>
  </si>
  <si>
    <t>CLUB DE CAMPO GOURMET C.A</t>
  </si>
  <si>
    <t xml:space="preserve">J409424812 </t>
  </si>
  <si>
    <t>115</t>
  </si>
  <si>
    <t>00074210-00074282</t>
  </si>
  <si>
    <t>116</t>
  </si>
  <si>
    <t>00071748-00071767</t>
  </si>
  <si>
    <t>117</t>
  </si>
  <si>
    <t>00052026-00052115</t>
  </si>
  <si>
    <t>118</t>
  </si>
  <si>
    <t>00086513-00086526</t>
  </si>
  <si>
    <t>119</t>
  </si>
  <si>
    <t>00086527</t>
  </si>
  <si>
    <t>ADLER ALFREDO PUERTA</t>
  </si>
  <si>
    <t>V-05813760-6</t>
  </si>
  <si>
    <t>120</t>
  </si>
  <si>
    <t>00086528-00086546</t>
  </si>
  <si>
    <t>20/12/2020</t>
  </si>
  <si>
    <t>122</t>
  </si>
  <si>
    <t>00110363-00110439</t>
  </si>
  <si>
    <t>123</t>
  </si>
  <si>
    <t>00000227</t>
  </si>
  <si>
    <t>00110352</t>
  </si>
  <si>
    <t>RASHEL LOZANO</t>
  </si>
  <si>
    <t>V28413708</t>
  </si>
  <si>
    <t>124</t>
  </si>
  <si>
    <t>00161824-00161886</t>
  </si>
  <si>
    <t>125</t>
  </si>
  <si>
    <t>00187762-00187828</t>
  </si>
  <si>
    <t>126</t>
  </si>
  <si>
    <t>00155363</t>
  </si>
  <si>
    <t>SILVIA ESCOBAR</t>
  </si>
  <si>
    <t>V11041452</t>
  </si>
  <si>
    <t>127</t>
  </si>
  <si>
    <t>00155364</t>
  </si>
  <si>
    <t>INVERCIONES DELICATESES 2019 DE SOUSA</t>
  </si>
  <si>
    <t>J-413031337</t>
  </si>
  <si>
    <t>128</t>
  </si>
  <si>
    <t>00155365-00155423</t>
  </si>
  <si>
    <t>129</t>
  </si>
  <si>
    <t>00000162</t>
  </si>
  <si>
    <t>00155377</t>
  </si>
  <si>
    <t>CARLOS JIMENEZ</t>
  </si>
  <si>
    <t>V6868703</t>
  </si>
  <si>
    <t>130</t>
  </si>
  <si>
    <t>00000163</t>
  </si>
  <si>
    <t>00155344</t>
  </si>
  <si>
    <t>ROJAS YESNAIRA</t>
  </si>
  <si>
    <t>V11820103</t>
  </si>
  <si>
    <t>131</t>
  </si>
  <si>
    <t>00167354-00167446</t>
  </si>
  <si>
    <t>132</t>
  </si>
  <si>
    <t>00147515-00147540</t>
  </si>
  <si>
    <t>133</t>
  </si>
  <si>
    <t>00147541</t>
  </si>
  <si>
    <t>JOSE BELLO</t>
  </si>
  <si>
    <t xml:space="preserve">V102794997 </t>
  </si>
  <si>
    <t>134</t>
  </si>
  <si>
    <t>00147542-00147557</t>
  </si>
  <si>
    <t>135</t>
  </si>
  <si>
    <t>00147558</t>
  </si>
  <si>
    <t>MANTENIMIENTOS ARFERCA</t>
  </si>
  <si>
    <t>J-41073527-9</t>
  </si>
  <si>
    <t>136</t>
  </si>
  <si>
    <t>00147559-00147595</t>
  </si>
  <si>
    <t>137</t>
  </si>
  <si>
    <t>00171912-00171976</t>
  </si>
  <si>
    <t>138</t>
  </si>
  <si>
    <t>00175692-00175786</t>
  </si>
  <si>
    <t>139</t>
  </si>
  <si>
    <t>00074283-00074352</t>
  </si>
  <si>
    <t>140</t>
  </si>
  <si>
    <t>00000144</t>
  </si>
  <si>
    <t>00074315</t>
  </si>
  <si>
    <t>YENNY VERDUZ</t>
  </si>
  <si>
    <t xml:space="preserve">V10500644 </t>
  </si>
  <si>
    <t>141</t>
  </si>
  <si>
    <t>00071768-00071798</t>
  </si>
  <si>
    <t>142</t>
  </si>
  <si>
    <t>00052116-00052134</t>
  </si>
  <si>
    <t>143</t>
  </si>
  <si>
    <t>00052135</t>
  </si>
  <si>
    <t>PANADERIA LA TEQUENCIA</t>
  </si>
  <si>
    <t>J305005702</t>
  </si>
  <si>
    <t>144</t>
  </si>
  <si>
    <t>00052136-00052188</t>
  </si>
  <si>
    <t>145</t>
  </si>
  <si>
    <t>00086547-00086594</t>
  </si>
  <si>
    <t>21/12/2020</t>
  </si>
  <si>
    <t>148</t>
  </si>
  <si>
    <t>00110440-00110483</t>
  </si>
  <si>
    <t>149</t>
  </si>
  <si>
    <t>00161887-00161896</t>
  </si>
  <si>
    <t>150</t>
  </si>
  <si>
    <t>00161897</t>
  </si>
  <si>
    <t>TRIGO DELYS, C.A</t>
  </si>
  <si>
    <t>J410982411</t>
  </si>
  <si>
    <t>151</t>
  </si>
  <si>
    <t>00161898-00161928</t>
  </si>
  <si>
    <t>152</t>
  </si>
  <si>
    <t>00187829-00187831</t>
  </si>
  <si>
    <t>153</t>
  </si>
  <si>
    <t>00187832</t>
  </si>
  <si>
    <t>MARKET 19 APRIL C.A</t>
  </si>
  <si>
    <t xml:space="preserve">J411545252 </t>
  </si>
  <si>
    <t>154</t>
  </si>
  <si>
    <t>00187833-00187879</t>
  </si>
  <si>
    <t>155</t>
  </si>
  <si>
    <t>00187880</t>
  </si>
  <si>
    <t>TRIGODELYS</t>
  </si>
  <si>
    <t>J-41098241-1</t>
  </si>
  <si>
    <t>156</t>
  </si>
  <si>
    <t>00187881-00187939</t>
  </si>
  <si>
    <t>157</t>
  </si>
  <si>
    <t>00155424-00155503</t>
  </si>
  <si>
    <t>158</t>
  </si>
  <si>
    <t>00167447-00167576</t>
  </si>
  <si>
    <t>159</t>
  </si>
  <si>
    <t>00000180</t>
  </si>
  <si>
    <t>00167518</t>
  </si>
  <si>
    <t>FRANCY CONTRERAS</t>
  </si>
  <si>
    <t>V11818507</t>
  </si>
  <si>
    <t>160</t>
  </si>
  <si>
    <t>00000181</t>
  </si>
  <si>
    <t>00167388</t>
  </si>
  <si>
    <t>JOSE GONCALVES</t>
  </si>
  <si>
    <t>V6896544</t>
  </si>
  <si>
    <t>161</t>
  </si>
  <si>
    <t>00147596-00147679</t>
  </si>
  <si>
    <t>162</t>
  </si>
  <si>
    <t>00171977-00172035</t>
  </si>
  <si>
    <t>163</t>
  </si>
  <si>
    <t>00175787-00175851</t>
  </si>
  <si>
    <t>164</t>
  </si>
  <si>
    <t>00074353-00074427</t>
  </si>
  <si>
    <t>165</t>
  </si>
  <si>
    <t>00000145</t>
  </si>
  <si>
    <t>00074302</t>
  </si>
  <si>
    <t>ROBERTO RINCON</t>
  </si>
  <si>
    <t xml:space="preserve">V11820428 </t>
  </si>
  <si>
    <t>166</t>
  </si>
  <si>
    <t>00071799-00071819</t>
  </si>
  <si>
    <t>167</t>
  </si>
  <si>
    <t>00000074</t>
  </si>
  <si>
    <t>00071729</t>
  </si>
  <si>
    <t>OSCAR</t>
  </si>
  <si>
    <t xml:space="preserve">V28148383 </t>
  </si>
  <si>
    <t>168</t>
  </si>
  <si>
    <t>00052189-00052235</t>
  </si>
  <si>
    <t>22/12/2020</t>
  </si>
  <si>
    <t>179</t>
  </si>
  <si>
    <t>00110484-00110537</t>
  </si>
  <si>
    <t>180</t>
  </si>
  <si>
    <t>00161929-00161982</t>
  </si>
  <si>
    <t>181</t>
  </si>
  <si>
    <t>00187940-00188036</t>
  </si>
  <si>
    <t>182</t>
  </si>
  <si>
    <t>00155504-00155506</t>
  </si>
  <si>
    <t>183</t>
  </si>
  <si>
    <t>00155507</t>
  </si>
  <si>
    <t>CORPORACION JR 2628</t>
  </si>
  <si>
    <t>J-411475270</t>
  </si>
  <si>
    <t>184</t>
  </si>
  <si>
    <t>00155508-00155569</t>
  </si>
  <si>
    <t>185</t>
  </si>
  <si>
    <t>00167577-00167692</t>
  </si>
  <si>
    <t>186</t>
  </si>
  <si>
    <t>00000182</t>
  </si>
  <si>
    <t>00167676</t>
  </si>
  <si>
    <t>MARIANA GONCALVES</t>
  </si>
  <si>
    <t>V29850620</t>
  </si>
  <si>
    <t>187</t>
  </si>
  <si>
    <t>00147680-00147729</t>
  </si>
  <si>
    <t>188</t>
  </si>
  <si>
    <t>00147730</t>
  </si>
  <si>
    <t>189</t>
  </si>
  <si>
    <t>00147731-00147789</t>
  </si>
  <si>
    <t>190</t>
  </si>
  <si>
    <t>00000186</t>
  </si>
  <si>
    <t>00147698</t>
  </si>
  <si>
    <t>DANIELA RENTROIA</t>
  </si>
  <si>
    <t>V22440104</t>
  </si>
  <si>
    <t>191</t>
  </si>
  <si>
    <t>00172036-00172069</t>
  </si>
  <si>
    <t>192</t>
  </si>
  <si>
    <t>00175852-00175909</t>
  </si>
  <si>
    <t>193</t>
  </si>
  <si>
    <t>00074428-00074509</t>
  </si>
  <si>
    <t>194</t>
  </si>
  <si>
    <t>00071820-00071827</t>
  </si>
  <si>
    <t>195</t>
  </si>
  <si>
    <t>00052236-00052290</t>
  </si>
  <si>
    <t>196</t>
  </si>
  <si>
    <t>00086595-00086619</t>
  </si>
  <si>
    <t>197</t>
  </si>
  <si>
    <t>00000057</t>
  </si>
  <si>
    <t>00086595</t>
  </si>
  <si>
    <t>YURIBEL FLORES</t>
  </si>
  <si>
    <t>V24285477</t>
  </si>
  <si>
    <t>23/12/2020</t>
  </si>
  <si>
    <t>209</t>
  </si>
  <si>
    <t>00110543-00110554</t>
  </si>
  <si>
    <t>210</t>
  </si>
  <si>
    <t>00110555</t>
  </si>
  <si>
    <t>211</t>
  </si>
  <si>
    <t>00110556-00110615</t>
  </si>
  <si>
    <t>212</t>
  </si>
  <si>
    <t>00161983-00161984</t>
  </si>
  <si>
    <t>213</t>
  </si>
  <si>
    <t>00161985</t>
  </si>
  <si>
    <t>214</t>
  </si>
  <si>
    <t>00161986-00162016</t>
  </si>
  <si>
    <t>215</t>
  </si>
  <si>
    <t>00162017</t>
  </si>
  <si>
    <t>OH SI SALUD C.A</t>
  </si>
  <si>
    <t>J41151440-3</t>
  </si>
  <si>
    <t>216</t>
  </si>
  <si>
    <t>217</t>
  </si>
  <si>
    <t>00188037-00188154</t>
  </si>
  <si>
    <t>218</t>
  </si>
  <si>
    <t>00155570-00155605</t>
  </si>
  <si>
    <t>219</t>
  </si>
  <si>
    <t>00155606</t>
  </si>
  <si>
    <t>220</t>
  </si>
  <si>
    <t>00155607-00155651</t>
  </si>
  <si>
    <t>221</t>
  </si>
  <si>
    <t>00000164</t>
  </si>
  <si>
    <t>00155604</t>
  </si>
  <si>
    <t>MARIA RODRIGUEZ</t>
  </si>
  <si>
    <t>V6859376</t>
  </si>
  <si>
    <t>222</t>
  </si>
  <si>
    <t>00167693-00167729</t>
  </si>
  <si>
    <t>223</t>
  </si>
  <si>
    <t>00167730</t>
  </si>
  <si>
    <t>COOPERATIVA ALF</t>
  </si>
  <si>
    <t>J-296108854</t>
  </si>
  <si>
    <t>224</t>
  </si>
  <si>
    <t>00167731-00167772</t>
  </si>
  <si>
    <t>225</t>
  </si>
  <si>
    <t>00147790-00147804</t>
  </si>
  <si>
    <t>226</t>
  </si>
  <si>
    <t>00147805</t>
  </si>
  <si>
    <t>MADERERA 18 DE MAYO C.A</t>
  </si>
  <si>
    <t xml:space="preserve">J-403148104 </t>
  </si>
  <si>
    <t>227</t>
  </si>
  <si>
    <t>00147806-00147864</t>
  </si>
  <si>
    <t>228</t>
  </si>
  <si>
    <t>00147865</t>
  </si>
  <si>
    <t>J413044994</t>
  </si>
  <si>
    <t>229</t>
  </si>
  <si>
    <t>00147866-00147887</t>
  </si>
  <si>
    <t>230</t>
  </si>
  <si>
    <t>00172070-00172164</t>
  </si>
  <si>
    <t>231</t>
  </si>
  <si>
    <t>00175910-00175995</t>
  </si>
  <si>
    <t>232</t>
  </si>
  <si>
    <t>00074510-00074615</t>
  </si>
  <si>
    <t>233</t>
  </si>
  <si>
    <t>00071828-00071851</t>
  </si>
  <si>
    <t>234</t>
  </si>
  <si>
    <t>00052291-00052355</t>
  </si>
  <si>
    <t>235</t>
  </si>
  <si>
    <t>00086620-00086706</t>
  </si>
  <si>
    <t>236</t>
  </si>
  <si>
    <t>016</t>
  </si>
  <si>
    <t>00002856-00002858</t>
  </si>
  <si>
    <t>237</t>
  </si>
  <si>
    <t>00002859-00002864</t>
  </si>
  <si>
    <t>238</t>
  </si>
  <si>
    <t>00002865-00002867</t>
  </si>
  <si>
    <t>239</t>
  </si>
  <si>
    <t>00002868-00002882</t>
  </si>
  <si>
    <t>24/12/2020</t>
  </si>
  <si>
    <t>246</t>
  </si>
  <si>
    <t>00110616-00110755</t>
  </si>
  <si>
    <t>247</t>
  </si>
  <si>
    <t>00000228</t>
  </si>
  <si>
    <t>00110686</t>
  </si>
  <si>
    <t>ALEXANDRA LIRA</t>
  </si>
  <si>
    <t>V21118360</t>
  </si>
  <si>
    <t>248</t>
  </si>
  <si>
    <t>00162073-00162199</t>
  </si>
  <si>
    <t>249</t>
  </si>
  <si>
    <t>00188155-00188280</t>
  </si>
  <si>
    <t>250</t>
  </si>
  <si>
    <t>00000170</t>
  </si>
  <si>
    <t>00188267</t>
  </si>
  <si>
    <t>ALEJANDRINA VILLAROEL</t>
  </si>
  <si>
    <t>V8677633</t>
  </si>
  <si>
    <t>251</t>
  </si>
  <si>
    <t>00155652-00155763</t>
  </si>
  <si>
    <t>252</t>
  </si>
  <si>
    <t>00167773-00167898</t>
  </si>
  <si>
    <t>253</t>
  </si>
  <si>
    <t>00147888-00148002</t>
  </si>
  <si>
    <t>254</t>
  </si>
  <si>
    <t>00172165-00172187</t>
  </si>
  <si>
    <t>255</t>
  </si>
  <si>
    <t>00172188</t>
  </si>
  <si>
    <t>ALIMENTOS COMARCA</t>
  </si>
  <si>
    <t>J-407069675</t>
  </si>
  <si>
    <t>256</t>
  </si>
  <si>
    <t>00172189-00172258</t>
  </si>
  <si>
    <t>257</t>
  </si>
  <si>
    <t>00175996-00176059</t>
  </si>
  <si>
    <t>258</t>
  </si>
  <si>
    <t>00176060</t>
  </si>
  <si>
    <t>LEONARDO SOTILLO</t>
  </si>
  <si>
    <t>V185395454</t>
  </si>
  <si>
    <t>259</t>
  </si>
  <si>
    <t>00176061-00176124</t>
  </si>
  <si>
    <t>260</t>
  </si>
  <si>
    <t>00074616-00074711</t>
  </si>
  <si>
    <t>261</t>
  </si>
  <si>
    <t>00071852-00071915</t>
  </si>
  <si>
    <t>262</t>
  </si>
  <si>
    <t>00052356-00052442</t>
  </si>
  <si>
    <t>263</t>
  </si>
  <si>
    <t>00086707-00086709</t>
  </si>
  <si>
    <t>264</t>
  </si>
  <si>
    <t>00086710</t>
  </si>
  <si>
    <t xml:space="preserve">J-41147527-0 </t>
  </si>
  <si>
    <t>265</t>
  </si>
  <si>
    <t>00086711-00086713</t>
  </si>
  <si>
    <t>266</t>
  </si>
  <si>
    <t>00086714</t>
  </si>
  <si>
    <t>INVERSIONES YOCSANYI</t>
  </si>
  <si>
    <t xml:space="preserve">J-41149534-4 </t>
  </si>
  <si>
    <t>267</t>
  </si>
  <si>
    <t>00086715-00086807</t>
  </si>
  <si>
    <t>268</t>
  </si>
  <si>
    <t>00000058</t>
  </si>
  <si>
    <t>00086651</t>
  </si>
  <si>
    <t>FRANKLIN MORALES</t>
  </si>
  <si>
    <t>V11821819</t>
  </si>
  <si>
    <t>269</t>
  </si>
  <si>
    <t>00000059</t>
  </si>
  <si>
    <t>00086777</t>
  </si>
  <si>
    <t>ELOIDA FERRER</t>
  </si>
  <si>
    <t>V17182947</t>
  </si>
  <si>
    <t>270</t>
  </si>
  <si>
    <t>00002883-00002890</t>
  </si>
  <si>
    <t>271</t>
  </si>
  <si>
    <t>00002891-00002892</t>
  </si>
  <si>
    <t>272</t>
  </si>
  <si>
    <t>00002893-00002898</t>
  </si>
  <si>
    <t>273</t>
  </si>
  <si>
    <t>00002899-00002901</t>
  </si>
  <si>
    <t>274</t>
  </si>
  <si>
    <t>00002902-00002918</t>
  </si>
  <si>
    <t>275</t>
  </si>
  <si>
    <t>00002919-00002943</t>
  </si>
  <si>
    <t>26/12/2020</t>
  </si>
  <si>
    <t>281</t>
  </si>
  <si>
    <t>00110756-00110842</t>
  </si>
  <si>
    <t>282</t>
  </si>
  <si>
    <t>00162200-00162253</t>
  </si>
  <si>
    <t>283</t>
  </si>
  <si>
    <t>00188281-00188357</t>
  </si>
  <si>
    <t>284</t>
  </si>
  <si>
    <t>00155764-00155811</t>
  </si>
  <si>
    <t>285</t>
  </si>
  <si>
    <t>00167899-00167944</t>
  </si>
  <si>
    <t>286</t>
  </si>
  <si>
    <t>00148003-00148076</t>
  </si>
  <si>
    <t>287</t>
  </si>
  <si>
    <t>00172259-00172280</t>
  </si>
  <si>
    <t>288</t>
  </si>
  <si>
    <t>00172281</t>
  </si>
  <si>
    <t>INVERSIONES AZANGRA. C.A.</t>
  </si>
  <si>
    <t>J-40139754-9</t>
  </si>
  <si>
    <t>289</t>
  </si>
  <si>
    <t>00172282-00172286</t>
  </si>
  <si>
    <t>290</t>
  </si>
  <si>
    <t>00000190</t>
  </si>
  <si>
    <t>00172256</t>
  </si>
  <si>
    <t>OMAR CERRANO</t>
  </si>
  <si>
    <t>V15207798</t>
  </si>
  <si>
    <t>291</t>
  </si>
  <si>
    <t>00176125-00176201</t>
  </si>
  <si>
    <t>292</t>
  </si>
  <si>
    <t>00074712-00074759</t>
  </si>
  <si>
    <t>293</t>
  </si>
  <si>
    <t>00071916-00071938</t>
  </si>
  <si>
    <t>294</t>
  </si>
  <si>
    <t>00000075</t>
  </si>
  <si>
    <t>00071859</t>
  </si>
  <si>
    <t>MILAGROS CONTRERAS</t>
  </si>
  <si>
    <t xml:space="preserve">V21571499 </t>
  </si>
  <si>
    <t>295</t>
  </si>
  <si>
    <t>00052443-00052530</t>
  </si>
  <si>
    <t>296</t>
  </si>
  <si>
    <t>00086808-00086815</t>
  </si>
  <si>
    <t>297</t>
  </si>
  <si>
    <t>00002944-00002957</t>
  </si>
  <si>
    <t>298</t>
  </si>
  <si>
    <t>00002958-00002959</t>
  </si>
  <si>
    <t>299</t>
  </si>
  <si>
    <t>00002960-00002967</t>
  </si>
  <si>
    <t>300</t>
  </si>
  <si>
    <t>00002968-00002969</t>
  </si>
  <si>
    <t>301</t>
  </si>
  <si>
    <t>00002970-00002972</t>
  </si>
  <si>
    <t>302</t>
  </si>
  <si>
    <t>00002973-00002974</t>
  </si>
  <si>
    <t>303</t>
  </si>
  <si>
    <t>00002975-00002976</t>
  </si>
  <si>
    <t>304</t>
  </si>
  <si>
    <t>00002977-00002983</t>
  </si>
  <si>
    <t>305</t>
  </si>
  <si>
    <t>00002984</t>
  </si>
  <si>
    <t>ALEXANDER PITA</t>
  </si>
  <si>
    <t>V15519918</t>
  </si>
  <si>
    <t>306</t>
  </si>
  <si>
    <t>00002985-00002992</t>
  </si>
  <si>
    <t>307</t>
  </si>
  <si>
    <t>00002993</t>
  </si>
  <si>
    <t>FREMIOT MALDONADO</t>
  </si>
  <si>
    <t xml:space="preserve">V4818340 </t>
  </si>
  <si>
    <t>308</t>
  </si>
  <si>
    <t>00002994-00002996</t>
  </si>
  <si>
    <t>309</t>
  </si>
  <si>
    <t>00002997-00002999</t>
  </si>
  <si>
    <t>310</t>
  </si>
  <si>
    <t>00003000</t>
  </si>
  <si>
    <t>LEDA PIÑERO</t>
  </si>
  <si>
    <t>V11041235</t>
  </si>
  <si>
    <t>311</t>
  </si>
  <si>
    <t>00003001</t>
  </si>
  <si>
    <t>JOSE CORREA</t>
  </si>
  <si>
    <t>V5887935</t>
  </si>
  <si>
    <t>312</t>
  </si>
  <si>
    <t>00003002-00003011</t>
  </si>
  <si>
    <t>313</t>
  </si>
  <si>
    <t>00003012-00003013</t>
  </si>
  <si>
    <t>314</t>
  </si>
  <si>
    <t>00003014-00003015</t>
  </si>
  <si>
    <t>315</t>
  </si>
  <si>
    <t>00000000</t>
  </si>
  <si>
    <t>00002995</t>
  </si>
  <si>
    <t>JENNY SANCHEZ</t>
  </si>
  <si>
    <t>V18341407</t>
  </si>
  <si>
    <t>316</t>
  </si>
  <si>
    <t>27/12/2020</t>
  </si>
  <si>
    <t>00110843-00110914</t>
  </si>
  <si>
    <t>317</t>
  </si>
  <si>
    <t>00162254-00162321</t>
  </si>
  <si>
    <t>318</t>
  </si>
  <si>
    <t>00000137</t>
  </si>
  <si>
    <t>00162251</t>
  </si>
  <si>
    <t>ARGENIS MENA</t>
  </si>
  <si>
    <t>V10279367</t>
  </si>
  <si>
    <t>319</t>
  </si>
  <si>
    <t>00188358-00188463</t>
  </si>
  <si>
    <t>320</t>
  </si>
  <si>
    <t>00155812-00155882</t>
  </si>
  <si>
    <t>321</t>
  </si>
  <si>
    <t>00167945-00168022</t>
  </si>
  <si>
    <t>322</t>
  </si>
  <si>
    <t>00000183</t>
  </si>
  <si>
    <t>00110893</t>
  </si>
  <si>
    <t>EDUARDO RODRIGUEZ</t>
  </si>
  <si>
    <t xml:space="preserve">V10354271 </t>
  </si>
  <si>
    <t>323</t>
  </si>
  <si>
    <t>00148077-00148175</t>
  </si>
  <si>
    <t>324</t>
  </si>
  <si>
    <t>00000187</t>
  </si>
  <si>
    <t>00148103</t>
  </si>
  <si>
    <t>INES ALARCON</t>
  </si>
  <si>
    <t>V21467938</t>
  </si>
  <si>
    <t>325</t>
  </si>
  <si>
    <t>00172287-00172346</t>
  </si>
  <si>
    <t>326</t>
  </si>
  <si>
    <t>00176202-00176227</t>
  </si>
  <si>
    <t>327</t>
  </si>
  <si>
    <t>00176228</t>
  </si>
  <si>
    <t>CREDIVEN</t>
  </si>
  <si>
    <t>J-314858947</t>
  </si>
  <si>
    <t>328</t>
  </si>
  <si>
    <t>00176229-00176234</t>
  </si>
  <si>
    <t>329</t>
  </si>
  <si>
    <t>00176235</t>
  </si>
  <si>
    <t>DISTRIBUIDORA JMORGAH C.A.</t>
  </si>
  <si>
    <t>J-41236934-2</t>
  </si>
  <si>
    <t>330</t>
  </si>
  <si>
    <t>00176236-00176272</t>
  </si>
  <si>
    <t>331</t>
  </si>
  <si>
    <t>00074760-00074790</t>
  </si>
  <si>
    <t>332</t>
  </si>
  <si>
    <t>00074791</t>
  </si>
  <si>
    <t>IMVERCIONES 5X</t>
  </si>
  <si>
    <t>J-402577044</t>
  </si>
  <si>
    <t>333</t>
  </si>
  <si>
    <t>00074792-00074807</t>
  </si>
  <si>
    <t>334</t>
  </si>
  <si>
    <t>00071939-00071957</t>
  </si>
  <si>
    <t>335</t>
  </si>
  <si>
    <t>00052531-00052540</t>
  </si>
  <si>
    <t>336</t>
  </si>
  <si>
    <t>00052541</t>
  </si>
  <si>
    <t>JOSE ZERPA</t>
  </si>
  <si>
    <t>V179807374</t>
  </si>
  <si>
    <t>337</t>
  </si>
  <si>
    <t>00052542-00052630</t>
  </si>
  <si>
    <t>338</t>
  </si>
  <si>
    <t>00086816-00086827</t>
  </si>
  <si>
    <t>Base no Imponible</t>
  </si>
  <si>
    <t>Débito Fiscal</t>
  </si>
  <si>
    <t>IVA Retenido</t>
  </si>
  <si>
    <t>Total Ventas no Gravadas</t>
  </si>
  <si>
    <t>Total Ventas Gravadas Alícuota General</t>
  </si>
  <si>
    <t>Total Ventas Gravadas Alícuota Reducida</t>
  </si>
  <si>
    <t>Total Ventas Gravadas Alícuota General+Adicional</t>
  </si>
  <si>
    <t>Total General Ventas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</si>
  <si>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</si>
  <si>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</si>
  <si>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</si>
  <si>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</si>
  <si>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</si>
  <si>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</si>
  <si>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</si>
  <si>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</si>
  <si>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</si>
  <si>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1400</t>
  </si>
  <si>
    <t>1399</t>
  </si>
  <si>
    <t>1726</t>
  </si>
  <si>
    <t>1727</t>
  </si>
  <si>
    <t>1728</t>
  </si>
  <si>
    <t>1729</t>
  </si>
  <si>
    <t>1730</t>
  </si>
  <si>
    <t>1731</t>
  </si>
  <si>
    <t>1732</t>
  </si>
  <si>
    <t>1734</t>
  </si>
  <si>
    <t>1735</t>
  </si>
  <si>
    <t>1736</t>
  </si>
  <si>
    <t>1733</t>
  </si>
  <si>
    <t>00162018-00162072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</si>
  <si>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</si>
  <si>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</si>
  <si>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</si>
  <si>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</si>
  <si>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</si>
  <si>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</si>
  <si>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</si>
  <si>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</si>
  <si>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</si>
  <si>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</si>
  <si>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1822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</si>
  <si>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</si>
  <si>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</si>
  <si>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</si>
  <si>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</si>
  <si>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</si>
  <si>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</si>
  <si>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</si>
  <si>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</si>
  <si>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</si>
  <si>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</si>
  <si>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</si>
  <si>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1805</t>
  </si>
  <si>
    <t>1806</t>
  </si>
  <si>
    <t>1807</t>
  </si>
  <si>
    <t>1808</t>
  </si>
  <si>
    <t>1809</t>
  </si>
  <si>
    <t>1810</t>
  </si>
  <si>
    <t>1811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</si>
  <si>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</si>
  <si>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</si>
  <si>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</si>
  <si>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</si>
  <si>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</si>
  <si>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</si>
  <si>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</si>
  <si>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</si>
  <si>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</si>
  <si>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</si>
  <si>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</si>
  <si>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</si>
  <si>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</si>
  <si>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</si>
  <si>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</si>
  <si>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</si>
  <si>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</si>
  <si>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</si>
  <si>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</si>
  <si>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</si>
  <si>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</si>
  <si>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</si>
  <si>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1725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</si>
  <si>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</si>
  <si>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</si>
  <si>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</si>
  <si>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</si>
  <si>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</si>
  <si>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</si>
  <si>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</si>
  <si>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</si>
  <si>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</si>
  <si>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</si>
  <si>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</si>
  <si>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00071709</t>
  </si>
  <si>
    <t>CAJA SIN ACTIVIDAD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</si>
  <si>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</si>
  <si>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</si>
  <si>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</si>
  <si>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</si>
  <si>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</si>
  <si>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</si>
  <si>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</si>
  <si>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</si>
  <si>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</si>
  <si>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</si>
  <si>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</si>
  <si>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</si>
  <si>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</si>
  <si>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</si>
  <si>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</si>
  <si>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</si>
  <si>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</si>
  <si>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</si>
  <si>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</si>
  <si>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</si>
  <si>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</si>
  <si>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</si>
  <si>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00086494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</si>
  <si>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</si>
  <si>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</si>
  <si>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</si>
  <si>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</si>
  <si>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</si>
  <si>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</si>
  <si>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</si>
  <si>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</si>
  <si>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</si>
  <si>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</si>
  <si>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</si>
  <si>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Z1F0000490</t>
  </si>
  <si>
    <t>0204</t>
  </si>
  <si>
    <t>0205</t>
  </si>
  <si>
    <t>0206</t>
  </si>
  <si>
    <t>0207</t>
  </si>
  <si>
    <t>00003015</t>
  </si>
  <si>
    <t>00033107-00033167</t>
  </si>
  <si>
    <t>Z1F0002472</t>
  </si>
  <si>
    <t>0202</t>
  </si>
  <si>
    <t>424</t>
  </si>
  <si>
    <t xml:space="preserve">J304224508 </t>
  </si>
  <si>
    <t>CREACIONES ANGEL C.A</t>
  </si>
  <si>
    <t>00033106</t>
  </si>
  <si>
    <t>0226</t>
  </si>
  <si>
    <t>423</t>
  </si>
  <si>
    <t>00033058-00033105</t>
  </si>
  <si>
    <t>422</t>
  </si>
  <si>
    <t>421</t>
  </si>
  <si>
    <t>420</t>
  </si>
  <si>
    <t>419</t>
  </si>
  <si>
    <t>418</t>
  </si>
  <si>
    <t>417</t>
  </si>
  <si>
    <t>416</t>
  </si>
  <si>
    <t>415</t>
  </si>
  <si>
    <t>414</t>
  </si>
  <si>
    <t>413</t>
  </si>
  <si>
    <t>412</t>
  </si>
  <si>
    <t>411</t>
  </si>
  <si>
    <t>410</t>
  </si>
  <si>
    <t>409</t>
  </si>
  <si>
    <t>408</t>
  </si>
  <si>
    <t>407</t>
  </si>
  <si>
    <t>406</t>
  </si>
  <si>
    <t>405</t>
  </si>
  <si>
    <t>404</t>
  </si>
  <si>
    <t>403</t>
  </si>
  <si>
    <t>402</t>
  </si>
  <si>
    <t>401</t>
  </si>
  <si>
    <t>400</t>
  </si>
  <si>
    <t>399</t>
  </si>
  <si>
    <t>398</t>
  </si>
  <si>
    <t>397</t>
  </si>
  <si>
    <t>396</t>
  </si>
  <si>
    <t>395</t>
  </si>
  <si>
    <t>394</t>
  </si>
  <si>
    <t>393</t>
  </si>
  <si>
    <t>392</t>
  </si>
  <si>
    <t>391</t>
  </si>
  <si>
    <t>390</t>
  </si>
  <si>
    <t>389</t>
  </si>
  <si>
    <t>388</t>
  </si>
  <si>
    <t>387</t>
  </si>
  <si>
    <t>386</t>
  </si>
  <si>
    <t>385</t>
  </si>
  <si>
    <t>384</t>
  </si>
  <si>
    <t>383</t>
  </si>
  <si>
    <t>382</t>
  </si>
  <si>
    <t>381</t>
  </si>
  <si>
    <t>00032991-00033057</t>
  </si>
  <si>
    <t>380</t>
  </si>
  <si>
    <t>379</t>
  </si>
  <si>
    <t>378</t>
  </si>
  <si>
    <t>377</t>
  </si>
  <si>
    <t>376</t>
  </si>
  <si>
    <t>375</t>
  </si>
  <si>
    <t>374</t>
  </si>
  <si>
    <t>373</t>
  </si>
  <si>
    <t>372</t>
  </si>
  <si>
    <t>371</t>
  </si>
  <si>
    <t>370</t>
  </si>
  <si>
    <t>369</t>
  </si>
  <si>
    <t>368</t>
  </si>
  <si>
    <t>367</t>
  </si>
  <si>
    <t>366</t>
  </si>
  <si>
    <t>365</t>
  </si>
  <si>
    <t>364</t>
  </si>
  <si>
    <t>363</t>
  </si>
  <si>
    <t>362</t>
  </si>
  <si>
    <t>361</t>
  </si>
  <si>
    <t>360</t>
  </si>
  <si>
    <t>359</t>
  </si>
  <si>
    <t>358</t>
  </si>
  <si>
    <t>357</t>
  </si>
  <si>
    <t>356</t>
  </si>
  <si>
    <t xml:space="preserve">J001194479 </t>
  </si>
  <si>
    <t>SANOFRE BAR, C.A.</t>
  </si>
  <si>
    <t>355</t>
  </si>
  <si>
    <t>354</t>
  </si>
  <si>
    <t>353</t>
  </si>
  <si>
    <t>352</t>
  </si>
  <si>
    <t>351</t>
  </si>
  <si>
    <t>350</t>
  </si>
  <si>
    <t>349</t>
  </si>
  <si>
    <t>348</t>
  </si>
  <si>
    <t>347</t>
  </si>
  <si>
    <t>346</t>
  </si>
  <si>
    <t>345</t>
  </si>
  <si>
    <t>344</t>
  </si>
  <si>
    <t>343</t>
  </si>
  <si>
    <t>342</t>
  </si>
  <si>
    <t>341</t>
  </si>
  <si>
    <t>340</t>
  </si>
  <si>
    <t>339</t>
  </si>
  <si>
    <t>V22036674</t>
  </si>
  <si>
    <t>ROSA RIVAS</t>
  </si>
  <si>
    <t>00032990</t>
  </si>
  <si>
    <t>0223</t>
  </si>
  <si>
    <t>V312716215</t>
  </si>
  <si>
    <t>WILSON RODRIGUEZ</t>
  </si>
  <si>
    <t>00032989</t>
  </si>
  <si>
    <t>00032757-00032988</t>
  </si>
  <si>
    <t>00032756</t>
  </si>
  <si>
    <t>00032725-00032755</t>
  </si>
  <si>
    <t>660</t>
  </si>
  <si>
    <t>Z1B8050149</t>
  </si>
  <si>
    <t>652</t>
  </si>
  <si>
    <t>Z1B8050365</t>
  </si>
  <si>
    <t>00088153</t>
  </si>
  <si>
    <t>1648</t>
  </si>
  <si>
    <t>00199819-00199880</t>
  </si>
  <si>
    <t>1649</t>
  </si>
  <si>
    <t>00199881-00199928</t>
  </si>
  <si>
    <t>1650</t>
  </si>
  <si>
    <t>00199929-00200005</t>
  </si>
  <si>
    <t>1651</t>
  </si>
  <si>
    <t>00200006-00200741</t>
  </si>
  <si>
    <t>1652</t>
  </si>
  <si>
    <t>00200742-00200127</t>
  </si>
  <si>
    <t>1653</t>
  </si>
  <si>
    <t>00200128-00200177</t>
  </si>
  <si>
    <t>00200178-00200237</t>
  </si>
  <si>
    <t>00200238-00200301</t>
  </si>
  <si>
    <t>00200302-00200364</t>
  </si>
  <si>
    <t>00200365-00200409</t>
  </si>
  <si>
    <t>00200410-00200468</t>
  </si>
  <si>
    <t>1270</t>
  </si>
  <si>
    <t>1271</t>
  </si>
  <si>
    <t>1272</t>
  </si>
  <si>
    <t>1273</t>
  </si>
  <si>
    <t>00143380-00143540</t>
  </si>
  <si>
    <t>Z1B8050578</t>
  </si>
  <si>
    <t>00143329-00143378</t>
  </si>
  <si>
    <t>00143266-00143327</t>
  </si>
  <si>
    <t>00143171-00143265</t>
  </si>
  <si>
    <t>1546</t>
  </si>
  <si>
    <t>013</t>
  </si>
  <si>
    <t>00143098-00143170</t>
  </si>
  <si>
    <t>1545</t>
  </si>
  <si>
    <t xml:space="preserve">V119734360 </t>
  </si>
  <si>
    <t>DELIA CUBATE</t>
  </si>
  <si>
    <t>00143097</t>
  </si>
  <si>
    <t>00143088-00143096</t>
  </si>
  <si>
    <t>00142879-00143087</t>
  </si>
  <si>
    <t>201</t>
  </si>
  <si>
    <t>00142672-00142878</t>
  </si>
  <si>
    <t>1543</t>
  </si>
  <si>
    <t>174</t>
  </si>
  <si>
    <t xml:space="preserve">J-40232875-3 </t>
  </si>
  <si>
    <t>INVERSIONES ZOGA C.A</t>
  </si>
  <si>
    <t>00142671</t>
  </si>
  <si>
    <t>173</t>
  </si>
  <si>
    <t>00142666-00142670</t>
  </si>
  <si>
    <t>172</t>
  </si>
  <si>
    <t xml:space="preserve">V14850721 </t>
  </si>
  <si>
    <t>LAUDEY PADILLA</t>
  </si>
  <si>
    <t>15/6/2019</t>
  </si>
  <si>
    <t>00142644</t>
  </si>
  <si>
    <t>00000039</t>
  </si>
  <si>
    <t>1542</t>
  </si>
  <si>
    <t>00142503-00142665</t>
  </si>
  <si>
    <t>147</t>
  </si>
  <si>
    <t>00142405-00142502</t>
  </si>
  <si>
    <t>1541</t>
  </si>
  <si>
    <t>00142321-00142404</t>
  </si>
  <si>
    <t>1540</t>
  </si>
  <si>
    <t>00142221-00142320</t>
  </si>
  <si>
    <t>1539</t>
  </si>
  <si>
    <t>00142140-00142220</t>
  </si>
  <si>
    <t>1538</t>
  </si>
  <si>
    <t>00142046-00142139</t>
  </si>
  <si>
    <t>1537</t>
  </si>
  <si>
    <t>00141933-00142045</t>
  </si>
  <si>
    <t>1536</t>
  </si>
  <si>
    <t xml:space="preserve">V16479430 </t>
  </si>
  <si>
    <t>REPUEZA YUSMELY</t>
  </si>
  <si>
    <t>29/12/2020</t>
  </si>
  <si>
    <t>00099876</t>
  </si>
  <si>
    <t>00000104</t>
  </si>
  <si>
    <t>Z1F0008965</t>
  </si>
  <si>
    <t>00099771-00099925</t>
  </si>
  <si>
    <t>00099632-00099770</t>
  </si>
  <si>
    <t>00099511-00099631</t>
  </si>
  <si>
    <t>0752</t>
  </si>
  <si>
    <t>00099387-00099510</t>
  </si>
  <si>
    <t>0751</t>
  </si>
  <si>
    <t>00099376-00099386</t>
  </si>
  <si>
    <t>0750</t>
  </si>
  <si>
    <t>200</t>
  </si>
  <si>
    <t xml:space="preserve">V299225401 </t>
  </si>
  <si>
    <t>COMERCIAL</t>
  </si>
  <si>
    <t>00099375</t>
  </si>
  <si>
    <t>199</t>
  </si>
  <si>
    <t>00099193-00099374</t>
  </si>
  <si>
    <t>198</t>
  </si>
  <si>
    <t xml:space="preserve">V19931140 </t>
  </si>
  <si>
    <t>GENESIS FLORES</t>
  </si>
  <si>
    <t>00099147</t>
  </si>
  <si>
    <t>00000103</t>
  </si>
  <si>
    <t>0749</t>
  </si>
  <si>
    <t>171</t>
  </si>
  <si>
    <t>00099030-00099192</t>
  </si>
  <si>
    <t>170</t>
  </si>
  <si>
    <t xml:space="preserve">V11042714 </t>
  </si>
  <si>
    <t>JOSE GARCIA</t>
  </si>
  <si>
    <t>00099027</t>
  </si>
  <si>
    <t>00000102</t>
  </si>
  <si>
    <t>0748</t>
  </si>
  <si>
    <t>146</t>
  </si>
  <si>
    <t>00098861-00099029</t>
  </si>
  <si>
    <t>00098821-00098860</t>
  </si>
  <si>
    <t>0747</t>
  </si>
  <si>
    <t xml:space="preserve">V245246079 </t>
  </si>
  <si>
    <t>ABDUL KADER</t>
  </si>
  <si>
    <t>00098820</t>
  </si>
  <si>
    <t>00098734-00098819</t>
  </si>
  <si>
    <t>00098620-00098733</t>
  </si>
  <si>
    <t>0746</t>
  </si>
  <si>
    <t>00098454-00098619</t>
  </si>
  <si>
    <t>0745</t>
  </si>
  <si>
    <t>00098329-00098453</t>
  </si>
  <si>
    <t>0744</t>
  </si>
  <si>
    <t>00098235-00098328</t>
  </si>
  <si>
    <t>0743</t>
  </si>
  <si>
    <t>00098132-00098234</t>
  </si>
  <si>
    <t>0742</t>
  </si>
  <si>
    <t>00101995-00102120</t>
  </si>
  <si>
    <t>Z1F0008858</t>
  </si>
  <si>
    <t xml:space="preserve">J-00361006-2 </t>
  </si>
  <si>
    <t>CORPORACION XDV C.A.</t>
  </si>
  <si>
    <t>00101994</t>
  </si>
  <si>
    <t>00101907-00101993</t>
  </si>
  <si>
    <t>00101807-00101906</t>
  </si>
  <si>
    <t xml:space="preserve">J-31479674-7 </t>
  </si>
  <si>
    <t>ESTILO CANELITA Y DERRISES</t>
  </si>
  <si>
    <t>00101806</t>
  </si>
  <si>
    <t>00101740-00101805</t>
  </si>
  <si>
    <t>00101627-00101739</t>
  </si>
  <si>
    <t>0759</t>
  </si>
  <si>
    <t xml:space="preserve">V3726596 </t>
  </si>
  <si>
    <t>00098568</t>
  </si>
  <si>
    <t>00000121</t>
  </si>
  <si>
    <t>0758</t>
  </si>
  <si>
    <t>00101496-00101626</t>
  </si>
  <si>
    <t xml:space="preserve">V646888 </t>
  </si>
  <si>
    <t>LUIS TORRES</t>
  </si>
  <si>
    <t>00101239</t>
  </si>
  <si>
    <t>00000120</t>
  </si>
  <si>
    <t>0757</t>
  </si>
  <si>
    <t>00101414-00101495</t>
  </si>
  <si>
    <t xml:space="preserve">J-305515352 </t>
  </si>
  <si>
    <t>PANADERIA VIRGEN DEL CARMEN</t>
  </si>
  <si>
    <t>00101413</t>
  </si>
  <si>
    <t>00101287-00101412</t>
  </si>
  <si>
    <t>00101136-00101286</t>
  </si>
  <si>
    <t>0756</t>
  </si>
  <si>
    <t>169</t>
  </si>
  <si>
    <t>00101135</t>
  </si>
  <si>
    <t>00101064-00101134</t>
  </si>
  <si>
    <t>00101027-00101063</t>
  </si>
  <si>
    <t>0755</t>
  </si>
  <si>
    <t xml:space="preserve">J-41029504-0 </t>
  </si>
  <si>
    <t>INVERSIONES ANGEL GOURMET</t>
  </si>
  <si>
    <t>00101026</t>
  </si>
  <si>
    <t>00100928-00101025</t>
  </si>
  <si>
    <t xml:space="preserve">V500294581 </t>
  </si>
  <si>
    <t>INVERSIONES MINIMARKETREY</t>
  </si>
  <si>
    <t>00100927</t>
  </si>
  <si>
    <t>00100899-00100926</t>
  </si>
  <si>
    <t>00100764-00100898</t>
  </si>
  <si>
    <t>0754</t>
  </si>
  <si>
    <t>00100643-00100763</t>
  </si>
  <si>
    <t>0753</t>
  </si>
  <si>
    <t>00100483-00100642</t>
  </si>
  <si>
    <t>00100343-00100482</t>
  </si>
  <si>
    <t>00100172-00100342</t>
  </si>
  <si>
    <t xml:space="preserve">J-500294581 </t>
  </si>
  <si>
    <t>MINIMARKETREY</t>
  </si>
  <si>
    <t>00100171</t>
  </si>
  <si>
    <t>00100164-00100170</t>
  </si>
  <si>
    <t xml:space="preserve">V24101046 </t>
  </si>
  <si>
    <t>JORMAN MORALES</t>
  </si>
  <si>
    <t>15/12/2020</t>
  </si>
  <si>
    <t>00100023</t>
  </si>
  <si>
    <t>00000119</t>
  </si>
  <si>
    <t xml:space="preserve">V6876925 </t>
  </si>
  <si>
    <t>LUCINDA MONTILVA</t>
  </si>
  <si>
    <t>00100127</t>
  </si>
  <si>
    <t>00000118</t>
  </si>
  <si>
    <t xml:space="preserve">V18609813 </t>
  </si>
  <si>
    <t>CARRILLO OABLO</t>
  </si>
  <si>
    <t>00100031</t>
  </si>
  <si>
    <t>00000117</t>
  </si>
  <si>
    <t>00100025-00100163</t>
  </si>
  <si>
    <t xml:space="preserve">V20116090 </t>
  </si>
  <si>
    <t>ROMMEL LOPEZ</t>
  </si>
  <si>
    <t>14/12/2019</t>
  </si>
  <si>
    <t>00087256</t>
  </si>
  <si>
    <t>00000100</t>
  </si>
  <si>
    <t>Z1F0004616</t>
  </si>
  <si>
    <t>011</t>
  </si>
  <si>
    <t>00087433-00087518</t>
  </si>
  <si>
    <t xml:space="preserve">V128807937 </t>
  </si>
  <si>
    <t>LILIANA DELGADO</t>
  </si>
  <si>
    <t>00087432</t>
  </si>
  <si>
    <t>280</t>
  </si>
  <si>
    <t>00087330-00087431</t>
  </si>
  <si>
    <t>279</t>
  </si>
  <si>
    <t xml:space="preserve">V13476866 </t>
  </si>
  <si>
    <t>YELISABEL GONZALEZ</t>
  </si>
  <si>
    <t>00087189</t>
  </si>
  <si>
    <t>00000099</t>
  </si>
  <si>
    <t>00087171-00087329</t>
  </si>
  <si>
    <t>00087066-00087170</t>
  </si>
  <si>
    <t>0635</t>
  </si>
  <si>
    <t>245</t>
  </si>
  <si>
    <t>J138145219</t>
  </si>
  <si>
    <t>GEORGE AGUILAR</t>
  </si>
  <si>
    <t>00087065</t>
  </si>
  <si>
    <t>244</t>
  </si>
  <si>
    <t>00087055-00087064</t>
  </si>
  <si>
    <t>243</t>
  </si>
  <si>
    <t>00087004-00087054</t>
  </si>
  <si>
    <t>0634</t>
  </si>
  <si>
    <t xml:space="preserve">V402319231 </t>
  </si>
  <si>
    <t>INVERSIONES DEI</t>
  </si>
  <si>
    <t>00087003</t>
  </si>
  <si>
    <t>00086996-00087002</t>
  </si>
  <si>
    <t>00086995</t>
  </si>
  <si>
    <t>00086934-00086994</t>
  </si>
  <si>
    <t>00086728-00086933</t>
  </si>
  <si>
    <t>0633</t>
  </si>
  <si>
    <t>00086523-00086727</t>
  </si>
  <si>
    <t>0632</t>
  </si>
  <si>
    <t xml:space="preserve">V25231632 </t>
  </si>
  <si>
    <t>ORTIZ</t>
  </si>
  <si>
    <t>00086477</t>
  </si>
  <si>
    <t>00000098</t>
  </si>
  <si>
    <t>0631</t>
  </si>
  <si>
    <t>00086335-00086522</t>
  </si>
  <si>
    <t>00086195-00086334</t>
  </si>
  <si>
    <t>0630</t>
  </si>
  <si>
    <t xml:space="preserve">V412996223 </t>
  </si>
  <si>
    <t>INVERSIONES DACOSTA Y ACOSTA</t>
  </si>
  <si>
    <t>11/12/2019</t>
  </si>
  <si>
    <t>00086099</t>
  </si>
  <si>
    <t>00000097</t>
  </si>
  <si>
    <t>0629</t>
  </si>
  <si>
    <t>00086143-00086194</t>
  </si>
  <si>
    <t>00086142</t>
  </si>
  <si>
    <t>00086108-00086141</t>
  </si>
  <si>
    <t>00086100-00086107</t>
  </si>
  <si>
    <t>0628</t>
  </si>
  <si>
    <t>00085974-00086098</t>
  </si>
  <si>
    <t>00085962-00085973</t>
  </si>
  <si>
    <t>00085954-00085961</t>
  </si>
  <si>
    <t>0627</t>
  </si>
  <si>
    <t>00085953</t>
  </si>
  <si>
    <t>00085828-00085952</t>
  </si>
  <si>
    <t>00085778-00085827</t>
  </si>
  <si>
    <t>0626</t>
  </si>
  <si>
    <t>00085777</t>
  </si>
  <si>
    <t>00085674-00085776</t>
  </si>
  <si>
    <t>27</t>
  </si>
  <si>
    <t>00085630-00085673</t>
  </si>
  <si>
    <t>0625</t>
  </si>
  <si>
    <t>00085629</t>
  </si>
  <si>
    <t>2</t>
  </si>
  <si>
    <t>00085510-00085628</t>
  </si>
  <si>
    <t>1</t>
  </si>
  <si>
    <t>00002822-00002836</t>
  </si>
  <si>
    <t>0270-0270</t>
  </si>
  <si>
    <t>Z1F0017787</t>
  </si>
  <si>
    <t>00009631-00009636</t>
  </si>
  <si>
    <t>0298-0298</t>
  </si>
  <si>
    <t>Z1F0017998</t>
  </si>
  <si>
    <t>00007137-00007168</t>
  </si>
  <si>
    <t>0305-0305</t>
  </si>
  <si>
    <t>Z1F0017963</t>
  </si>
  <si>
    <t>00013748-00013754</t>
  </si>
  <si>
    <t>0304-0304</t>
  </si>
  <si>
    <t>Z1F0017848</t>
  </si>
  <si>
    <t>178</t>
  </si>
  <si>
    <t>J412626353</t>
  </si>
  <si>
    <t>CORPORACION TRANSCLEAN2021C.A</t>
  </si>
  <si>
    <t>00013747</t>
  </si>
  <si>
    <t>0304</t>
  </si>
  <si>
    <t>177</t>
  </si>
  <si>
    <t>00013676-00013746</t>
  </si>
  <si>
    <t>176</t>
  </si>
  <si>
    <t>00006957-00006986</t>
  </si>
  <si>
    <t>0303-0303</t>
  </si>
  <si>
    <t>Z1F0017966</t>
  </si>
  <si>
    <t>175</t>
  </si>
  <si>
    <t>00016967-00017026</t>
  </si>
  <si>
    <t>0307-0307</t>
  </si>
  <si>
    <t>Z1F0017854</t>
  </si>
  <si>
    <t>00002800-00002821</t>
  </si>
  <si>
    <t>0269-0269</t>
  </si>
  <si>
    <t>00009622-00009630</t>
  </si>
  <si>
    <t>0297-0297</t>
  </si>
  <si>
    <t>J314312510</t>
  </si>
  <si>
    <t>TRANSPORTE EJECUTIVO MILLENIUM</t>
  </si>
  <si>
    <t>00009621</t>
  </si>
  <si>
    <t>0297</t>
  </si>
  <si>
    <t>00009601-00009620</t>
  </si>
  <si>
    <t>J412413007</t>
  </si>
  <si>
    <t>VIDA AGUA PURIFICADA</t>
  </si>
  <si>
    <t>00009600</t>
  </si>
  <si>
    <t>00009585-00009599</t>
  </si>
  <si>
    <t>00007115-00007136</t>
  </si>
  <si>
    <t>0303-0304</t>
  </si>
  <si>
    <t>00013649-00013675</t>
  </si>
  <si>
    <t>J311978453</t>
  </si>
  <si>
    <t>NOVEDADES CRISVIVIAN</t>
  </si>
  <si>
    <t>00013648</t>
  </si>
  <si>
    <t>0303</t>
  </si>
  <si>
    <t>00013628-00013647</t>
  </si>
  <si>
    <t>V9970036</t>
  </si>
  <si>
    <t>RICARDO GRECIANO</t>
  </si>
  <si>
    <t>00006946</t>
  </si>
  <si>
    <t>00000033</t>
  </si>
  <si>
    <t>0302</t>
  </si>
  <si>
    <t>00006918-00006956</t>
  </si>
  <si>
    <t>0302-0302</t>
  </si>
  <si>
    <t>00016927-00016966</t>
  </si>
  <si>
    <t>0306-0306</t>
  </si>
  <si>
    <t>00002788-00002799</t>
  </si>
  <si>
    <t>0268-0268</t>
  </si>
  <si>
    <t>J408492636</t>
  </si>
  <si>
    <t>EL DUO DE LA CARNE</t>
  </si>
  <si>
    <t>00002787</t>
  </si>
  <si>
    <t>0268</t>
  </si>
  <si>
    <t>00002780-00002786</t>
  </si>
  <si>
    <t>00009583-00009584</t>
  </si>
  <si>
    <t>0296-0296</t>
  </si>
  <si>
    <t>J297504320</t>
  </si>
  <si>
    <t>URBAN SPORT</t>
  </si>
  <si>
    <t>00009582</t>
  </si>
  <si>
    <t>0296</t>
  </si>
  <si>
    <t>00009550-00009581</t>
  </si>
  <si>
    <t>00007090-00007114</t>
  </si>
  <si>
    <t>00013573-00013627</t>
  </si>
  <si>
    <t>00006903-00006917</t>
  </si>
  <si>
    <t>0301-0301</t>
  </si>
  <si>
    <t>J405959843</t>
  </si>
  <si>
    <t>PRAGA ALIMENTOS C.A</t>
  </si>
  <si>
    <t>00006902</t>
  </si>
  <si>
    <t>0301</t>
  </si>
  <si>
    <t>V16923379</t>
  </si>
  <si>
    <t>EDGAR SEIJAS</t>
  </si>
  <si>
    <t>00006901</t>
  </si>
  <si>
    <t>00016917-00016926</t>
  </si>
  <si>
    <t>J410219530</t>
  </si>
  <si>
    <t>SERSUBECA C.A.</t>
  </si>
  <si>
    <t>00016916</t>
  </si>
  <si>
    <t>0305</t>
  </si>
  <si>
    <t>00016903-00016915</t>
  </si>
  <si>
    <t>00016902</t>
  </si>
  <si>
    <t>00016865-00016901</t>
  </si>
  <si>
    <t>00002761-00002779</t>
  </si>
  <si>
    <t>0267-0267</t>
  </si>
  <si>
    <t>00009487-00009549</t>
  </si>
  <si>
    <t>0295-0295</t>
  </si>
  <si>
    <t>00007036-00007089</t>
  </si>
  <si>
    <t>00013549-00013572</t>
  </si>
  <si>
    <t>00013548</t>
  </si>
  <si>
    <t>00013517-00013547</t>
  </si>
  <si>
    <t>J297418954</t>
  </si>
  <si>
    <t>INV CARIMAR C.A.</t>
  </si>
  <si>
    <t>00013516</t>
  </si>
  <si>
    <t>00013463-00013515</t>
  </si>
  <si>
    <t>V19885278</t>
  </si>
  <si>
    <t>PEDRO HERRERA</t>
  </si>
  <si>
    <t>00013504</t>
  </si>
  <si>
    <t>00000032</t>
  </si>
  <si>
    <t>0300</t>
  </si>
  <si>
    <t>00006846-00006900</t>
  </si>
  <si>
    <t>0300-0300</t>
  </si>
  <si>
    <t>001016826-001016864</t>
  </si>
  <si>
    <t>00016843-00016864</t>
  </si>
  <si>
    <t>J002894075</t>
  </si>
  <si>
    <t>OPTICA LA ANTIGUA II SRL</t>
  </si>
  <si>
    <t>00016827</t>
  </si>
  <si>
    <t>00016790-00016826</t>
  </si>
  <si>
    <t>00002735-00002760</t>
  </si>
  <si>
    <t>0266-0266</t>
  </si>
  <si>
    <t>00009475-00009486</t>
  </si>
  <si>
    <t>0294-0294</t>
  </si>
  <si>
    <t>V6877384</t>
  </si>
  <si>
    <t>PABLO ANTONIO DA SILVA PATUDA</t>
  </si>
  <si>
    <t>00009474</t>
  </si>
  <si>
    <t>0294</t>
  </si>
  <si>
    <t>00009434-00009473</t>
  </si>
  <si>
    <t>00007027-00007035</t>
  </si>
  <si>
    <t>J294934471</t>
  </si>
  <si>
    <t>HOGARES DE LA ESPERANZA</t>
  </si>
  <si>
    <t>00007026</t>
  </si>
  <si>
    <t>00007010-00007025</t>
  </si>
  <si>
    <t>00013397-00013462</t>
  </si>
  <si>
    <t>00013396</t>
  </si>
  <si>
    <t>121</t>
  </si>
  <si>
    <t>00013389-00013395</t>
  </si>
  <si>
    <t xml:space="preserve"> V13023259</t>
  </si>
  <si>
    <t>JOHEBET SANGRONIS</t>
  </si>
  <si>
    <t>00016749</t>
  </si>
  <si>
    <t>00000031</t>
  </si>
  <si>
    <t>0299</t>
  </si>
  <si>
    <t>00006843-00006845</t>
  </si>
  <si>
    <t>0299-0299</t>
  </si>
  <si>
    <t>J408465833</t>
  </si>
  <si>
    <t>MADALE EL RECREO 2016 C.A</t>
  </si>
  <si>
    <t>00006842</t>
  </si>
  <si>
    <t>00006837-00006841</t>
  </si>
  <si>
    <t>00006836</t>
  </si>
  <si>
    <t>00006809-00006835</t>
  </si>
  <si>
    <t>V17168924</t>
  </si>
  <si>
    <t>DOUGLAS ROJAS</t>
  </si>
  <si>
    <t>00016765</t>
  </si>
  <si>
    <t>00000060</t>
  </si>
  <si>
    <t>00016719-00016789</t>
  </si>
  <si>
    <t>00002715-00002734</t>
  </si>
  <si>
    <t>0265-0265</t>
  </si>
  <si>
    <t>J300628310</t>
  </si>
  <si>
    <t>REPRESTACIONES DOSCA C.A</t>
  </si>
  <si>
    <t>00002714</t>
  </si>
  <si>
    <t>0265</t>
  </si>
  <si>
    <t>00002712-00002713</t>
  </si>
  <si>
    <t>00009424-00009433</t>
  </si>
  <si>
    <t>0293-0293</t>
  </si>
  <si>
    <t>00009423</t>
  </si>
  <si>
    <t>0293</t>
  </si>
  <si>
    <t>00009399-00009422</t>
  </si>
  <si>
    <t>00006988-00007009</t>
  </si>
  <si>
    <t>J003488334</t>
  </si>
  <si>
    <t>INVERSIONES  MADOYUAL  C.A</t>
  </si>
  <si>
    <t>00006987</t>
  </si>
  <si>
    <t>00006962-00006986</t>
  </si>
  <si>
    <t>00013333-00013388</t>
  </si>
  <si>
    <t>00013332</t>
  </si>
  <si>
    <t>00013327-00013331</t>
  </si>
  <si>
    <t>V19378241</t>
  </si>
  <si>
    <t>PABLO DA SILVA</t>
  </si>
  <si>
    <t>00006752</t>
  </si>
  <si>
    <t>00000030</t>
  </si>
  <si>
    <t>0298</t>
  </si>
  <si>
    <t>00006755-00006808</t>
  </si>
  <si>
    <t>J406087882</t>
  </si>
  <si>
    <t>GUIFEL CAFE</t>
  </si>
  <si>
    <t>00006754</t>
  </si>
  <si>
    <t>00006751-00006753</t>
  </si>
  <si>
    <t>00016680-00016718</t>
  </si>
  <si>
    <t>00002685-00002711</t>
  </si>
  <si>
    <t>0264-0264</t>
  </si>
  <si>
    <t>V18270832</t>
  </si>
  <si>
    <t>ROSANA ROJAS</t>
  </si>
  <si>
    <t>00009330</t>
  </si>
  <si>
    <t>00000027</t>
  </si>
  <si>
    <t>0292</t>
  </si>
  <si>
    <t>00009376-00009398</t>
  </si>
  <si>
    <t>0292-0292</t>
  </si>
  <si>
    <t>00009375</t>
  </si>
  <si>
    <t>00009315-00009374</t>
  </si>
  <si>
    <t>00006943-00006961</t>
  </si>
  <si>
    <t>00006942</t>
  </si>
  <si>
    <t>88</t>
  </si>
  <si>
    <t>00013290-00013326</t>
  </si>
  <si>
    <t>87</t>
  </si>
  <si>
    <t xml:space="preserve"> V13813179</t>
  </si>
  <si>
    <t>JEAN RUIZ</t>
  </si>
  <si>
    <t>00006936</t>
  </si>
  <si>
    <t>00000029</t>
  </si>
  <si>
    <t>00006733-00006750</t>
  </si>
  <si>
    <t>J298180811</t>
  </si>
  <si>
    <t>FUNDAVIGEA</t>
  </si>
  <si>
    <t>00006732</t>
  </si>
  <si>
    <t>00006717-00006731</t>
  </si>
  <si>
    <t>V21120880</t>
  </si>
  <si>
    <t>MARIANGI ALMEA</t>
  </si>
  <si>
    <t>00016662</t>
  </si>
  <si>
    <t>00016614-00016679</t>
  </si>
  <si>
    <t>00016613</t>
  </si>
  <si>
    <t>00016610-00016612</t>
  </si>
  <si>
    <t>00002651-00002684</t>
  </si>
  <si>
    <t>0263-0263</t>
  </si>
  <si>
    <t>J300441040</t>
  </si>
  <si>
    <t>CROMOFTAL S.A.</t>
  </si>
  <si>
    <t>00002650</t>
  </si>
  <si>
    <t>0263</t>
  </si>
  <si>
    <t>00002642-00002649</t>
  </si>
  <si>
    <t>00009283-00009314</t>
  </si>
  <si>
    <t>0291-0291</t>
  </si>
  <si>
    <t>V17744596</t>
  </si>
  <si>
    <t>JOSE ROJAS</t>
  </si>
  <si>
    <t>00006941</t>
  </si>
  <si>
    <t>V120138363</t>
  </si>
  <si>
    <t>CLEIDYS HILARRAZA</t>
  </si>
  <si>
    <t>00006940</t>
  </si>
  <si>
    <t>00006920-00006939</t>
  </si>
  <si>
    <t>J306533176</t>
  </si>
  <si>
    <t>CAFE RESTAURANT GOTA DULCE</t>
  </si>
  <si>
    <t>00006919</t>
  </si>
  <si>
    <t>00013262-00013289</t>
  </si>
  <si>
    <t>00006669-00006716</t>
  </si>
  <si>
    <t>00016575-00016609</t>
  </si>
  <si>
    <t>00016574</t>
  </si>
  <si>
    <t>00016558-00016573</t>
  </si>
  <si>
    <t>00002616-00002641</t>
  </si>
  <si>
    <t>00009265-00009282</t>
  </si>
  <si>
    <t>0290-0290</t>
  </si>
  <si>
    <t>63</t>
  </si>
  <si>
    <t>00006873-00006918</t>
  </si>
  <si>
    <t>62</t>
  </si>
  <si>
    <t>00013208-00013261</t>
  </si>
  <si>
    <t>61</t>
  </si>
  <si>
    <t>J312806745</t>
  </si>
  <si>
    <t>GALERIADECOMOBILIA.C.A</t>
  </si>
  <si>
    <t>00013207</t>
  </si>
  <si>
    <t>60</t>
  </si>
  <si>
    <t>00013199-00013206</t>
  </si>
  <si>
    <t>59</t>
  </si>
  <si>
    <t>00006665-00006668</t>
  </si>
  <si>
    <t>58</t>
  </si>
  <si>
    <t>00006664</t>
  </si>
  <si>
    <t>0295</t>
  </si>
  <si>
    <t>57</t>
  </si>
  <si>
    <t>00006656-00006663</t>
  </si>
  <si>
    <t>56</t>
  </si>
  <si>
    <t>00006655</t>
  </si>
  <si>
    <t>00006654</t>
  </si>
  <si>
    <t>00006638-00006653</t>
  </si>
  <si>
    <t>00016505-00016557</t>
  </si>
  <si>
    <t>J302905516</t>
  </si>
  <si>
    <t>ADMIN MARSALA 20 .CA</t>
  </si>
  <si>
    <t>00016504</t>
  </si>
  <si>
    <t>00016471-00016503</t>
  </si>
  <si>
    <t>00002606-00002615</t>
  </si>
  <si>
    <t>0261-0261</t>
  </si>
  <si>
    <t>00009231-00009264</t>
  </si>
  <si>
    <t>0289-0289</t>
  </si>
  <si>
    <t>J406252875</t>
  </si>
  <si>
    <t>INVERSIONES MITAMI HER C.A</t>
  </si>
  <si>
    <t>00009230</t>
  </si>
  <si>
    <t>0289</t>
  </si>
  <si>
    <t>00009212-00009229</t>
  </si>
  <si>
    <t>00006855-00006872</t>
  </si>
  <si>
    <t>00006854</t>
  </si>
  <si>
    <t>00006836-00006853</t>
  </si>
  <si>
    <t>00013149-00013198</t>
  </si>
  <si>
    <t>J317391004</t>
  </si>
  <si>
    <t>CORPORACION LENOTRE GOURMET C.A</t>
  </si>
  <si>
    <t>00013148</t>
  </si>
  <si>
    <t xml:space="preserve"> V29557045</t>
  </si>
  <si>
    <t>EDUAR GRIMAN</t>
  </si>
  <si>
    <t>00013147</t>
  </si>
  <si>
    <t>00013146</t>
  </si>
  <si>
    <t>00013128-00013145</t>
  </si>
  <si>
    <t>00006627-00006637</t>
  </si>
  <si>
    <t>00006626</t>
  </si>
  <si>
    <t>00006599-00006625</t>
  </si>
  <si>
    <t xml:space="preserve"> J311696733</t>
  </si>
  <si>
    <t>CONJUNTO RESIDENCIAL TREBOL COUNTRY 1</t>
  </si>
  <si>
    <t>00006598</t>
  </si>
  <si>
    <t>00006586-00006597</t>
  </si>
  <si>
    <t>00016396-00016470</t>
  </si>
  <si>
    <t>00002593-00002605</t>
  </si>
  <si>
    <t>0260-0260</t>
  </si>
  <si>
    <t>00002592</t>
  </si>
  <si>
    <t>0260</t>
  </si>
  <si>
    <t>00002581-00002591</t>
  </si>
  <si>
    <t>00009196-00009211</t>
  </si>
  <si>
    <t>J406251875</t>
  </si>
  <si>
    <t>00009195</t>
  </si>
  <si>
    <t>0288</t>
  </si>
  <si>
    <t>00009175-00009194</t>
  </si>
  <si>
    <t>26</t>
  </si>
  <si>
    <t>00009174</t>
  </si>
  <si>
    <t>25</t>
  </si>
  <si>
    <t>00009163-00009173</t>
  </si>
  <si>
    <t>24</t>
  </si>
  <si>
    <t>00006782-00006835</t>
  </si>
  <si>
    <t>23</t>
  </si>
  <si>
    <t>00013063-00013127</t>
  </si>
  <si>
    <t>22</t>
  </si>
  <si>
    <t>V207455592</t>
  </si>
  <si>
    <t>ALEJANDRO MENDEZ</t>
  </si>
  <si>
    <t>00013062</t>
  </si>
  <si>
    <t>00013050-00013061</t>
  </si>
  <si>
    <t>00006564-00006585</t>
  </si>
  <si>
    <t>00016351-00016395</t>
  </si>
  <si>
    <t>00002579-00002580</t>
  </si>
  <si>
    <t>00002578</t>
  </si>
  <si>
    <t>0259</t>
  </si>
  <si>
    <t>00002566-00002577</t>
  </si>
  <si>
    <t>00009142-00009162</t>
  </si>
  <si>
    <t>00009141</t>
  </si>
  <si>
    <t>0287</t>
  </si>
  <si>
    <t>00009121-00009140</t>
  </si>
  <si>
    <t>00006738-00006781</t>
  </si>
  <si>
    <t>00013033-00013049</t>
  </si>
  <si>
    <t>00013032</t>
  </si>
  <si>
    <t>00013031</t>
  </si>
  <si>
    <t>00012987-00013030</t>
  </si>
  <si>
    <t>00006548-00006563</t>
  </si>
  <si>
    <t>V401726011</t>
  </si>
  <si>
    <t>JESUS NAVA</t>
  </si>
  <si>
    <t>00006547</t>
  </si>
  <si>
    <t>00006507-00006546</t>
  </si>
  <si>
    <t>00016328-00016350</t>
  </si>
  <si>
    <t>J304488955</t>
  </si>
  <si>
    <t>MANHATTAN PLAZA</t>
  </si>
  <si>
    <t>00016327</t>
  </si>
  <si>
    <t>00016308-00016326</t>
  </si>
  <si>
    <t>00110915-00110937</t>
  </si>
  <si>
    <t>00110938</t>
  </si>
  <si>
    <t>INV FRESAS Y MELOCOTONES</t>
  </si>
  <si>
    <t xml:space="preserve">J-402282982 </t>
  </si>
  <si>
    <t>00110939-00110948</t>
  </si>
  <si>
    <t>00110949</t>
  </si>
  <si>
    <t>JHON RAMIREZ</t>
  </si>
  <si>
    <t xml:space="preserve">J-317304497 </t>
  </si>
  <si>
    <t>00110950-00111011</t>
  </si>
  <si>
    <t>00162322-00162362</t>
  </si>
  <si>
    <t>00162363</t>
  </si>
  <si>
    <t>00162364-00162373</t>
  </si>
  <si>
    <t>00188464-00188495</t>
  </si>
  <si>
    <t>00188496</t>
  </si>
  <si>
    <t>INVESIONES RAMIGUASH</t>
  </si>
  <si>
    <t xml:space="preserve">J-31730449-7 </t>
  </si>
  <si>
    <t>00188497-00188561</t>
  </si>
  <si>
    <t>00155883</t>
  </si>
  <si>
    <t>FRIOS CAPITAL452 C.A</t>
  </si>
  <si>
    <t>J-500432852</t>
  </si>
  <si>
    <t>00155884-00155901</t>
  </si>
  <si>
    <t>00168023-00168079</t>
  </si>
  <si>
    <t>00148176-00148214</t>
  </si>
  <si>
    <t>00148215</t>
  </si>
  <si>
    <t>00148216-00148264</t>
  </si>
  <si>
    <t>00000188</t>
  </si>
  <si>
    <t>00145315</t>
  </si>
  <si>
    <t>24/11/2020</t>
  </si>
  <si>
    <t>TALAVERA GIOVANNI</t>
  </si>
  <si>
    <t>V8676097</t>
  </si>
  <si>
    <t>00172347-00172410</t>
  </si>
  <si>
    <t>00074808-00074877</t>
  </si>
  <si>
    <t>00071958-00071965</t>
  </si>
  <si>
    <t>00052631-00052690</t>
  </si>
  <si>
    <t>00052691</t>
  </si>
  <si>
    <t>MIRENAL</t>
  </si>
  <si>
    <t>V412753754</t>
  </si>
  <si>
    <t>00052692-00052699</t>
  </si>
  <si>
    <t>00003016-00003019</t>
  </si>
  <si>
    <t>00003020</t>
  </si>
  <si>
    <t>INVERCIONES TAMBORE</t>
  </si>
  <si>
    <t xml:space="preserve">J-31706167-5 </t>
  </si>
  <si>
    <t>00003021</t>
  </si>
  <si>
    <t>J-31706167-5</t>
  </si>
  <si>
    <t>00003022</t>
  </si>
  <si>
    <t>00003023-00003032</t>
  </si>
  <si>
    <t>00003033-00003044</t>
  </si>
  <si>
    <t>00003045-00003048</t>
  </si>
  <si>
    <t>00003049-00003067</t>
  </si>
  <si>
    <t>00003068-00003069</t>
  </si>
  <si>
    <t>00003070-00003083</t>
  </si>
  <si>
    <t>00003084-00003087</t>
  </si>
  <si>
    <t>00003088-00003089</t>
  </si>
  <si>
    <t>00003090-00003095</t>
  </si>
  <si>
    <t>00003096-00003097</t>
  </si>
  <si>
    <t>00111012-00111042</t>
  </si>
  <si>
    <t>00111043</t>
  </si>
  <si>
    <t>LAEN ELECTRIC, C.A</t>
  </si>
  <si>
    <t>J-31124236-8</t>
  </si>
  <si>
    <t>00111044-00111140</t>
  </si>
  <si>
    <t>00162374-00162392</t>
  </si>
  <si>
    <t>00188562-00188687</t>
  </si>
  <si>
    <t>00155902-00156027</t>
  </si>
  <si>
    <t>00168080-00168194</t>
  </si>
  <si>
    <t>00148265-00148375</t>
  </si>
  <si>
    <t>00172411-00172527</t>
  </si>
  <si>
    <t>00176273-00176290</t>
  </si>
  <si>
    <t>00071966-00071988</t>
  </si>
  <si>
    <t>00052701-00052776</t>
  </si>
  <si>
    <t>00111141-00111220</t>
  </si>
  <si>
    <t>00111221</t>
  </si>
  <si>
    <t>SNG EVENTS 84 CA</t>
  </si>
  <si>
    <t>J411929352</t>
  </si>
  <si>
    <t>00111222-00111258</t>
  </si>
  <si>
    <t>00000229</t>
  </si>
  <si>
    <t>00111236</t>
  </si>
  <si>
    <t>30/12/2020</t>
  </si>
  <si>
    <t>JENIFFER PACHECO</t>
  </si>
  <si>
    <t>V16887849</t>
  </si>
  <si>
    <t>00162393-00162512</t>
  </si>
  <si>
    <t>00188688-00188785</t>
  </si>
  <si>
    <t>00156028-00156029</t>
  </si>
  <si>
    <t>00156030</t>
  </si>
  <si>
    <t>CORPORACION JR 2628 C.A</t>
  </si>
  <si>
    <t>J411475270</t>
  </si>
  <si>
    <t>00156031-00156121</t>
  </si>
  <si>
    <t>00168195-00168298</t>
  </si>
  <si>
    <t>00148376-00148501</t>
  </si>
  <si>
    <t>00172528-00172563</t>
  </si>
  <si>
    <t>00172564</t>
  </si>
  <si>
    <t>J-317304497</t>
  </si>
  <si>
    <t>00172565</t>
  </si>
  <si>
    <t>JESUA MARVINE</t>
  </si>
  <si>
    <t>V6877653</t>
  </si>
  <si>
    <t>00172566</t>
  </si>
  <si>
    <t>OHSISALUD C.A</t>
  </si>
  <si>
    <t>J-41151440-3</t>
  </si>
  <si>
    <t>00172567-00172656</t>
  </si>
  <si>
    <t>00000191</t>
  </si>
  <si>
    <t>00172219</t>
  </si>
  <si>
    <t>GONZALEZ VALERIA</t>
  </si>
  <si>
    <t>V27402974</t>
  </si>
  <si>
    <t>00176291-00176357</t>
  </si>
  <si>
    <t>00074878-00075012</t>
  </si>
  <si>
    <t>00071989-00072006</t>
  </si>
  <si>
    <t>00052777-00052863</t>
  </si>
  <si>
    <t>00086828-00086850</t>
  </si>
  <si>
    <t>00003098-00003102</t>
  </si>
  <si>
    <t>00003103</t>
  </si>
  <si>
    <t>ALEXIS GONZALES</t>
  </si>
  <si>
    <t xml:space="preserve">V11043545 </t>
  </si>
  <si>
    <t>00003104</t>
  </si>
  <si>
    <t>JOSE BOLIVAR</t>
  </si>
  <si>
    <t>V4679586</t>
  </si>
  <si>
    <t>00003105-00003108</t>
  </si>
  <si>
    <t>00003109</t>
  </si>
  <si>
    <t>WLADIMIR GARCIA</t>
  </si>
  <si>
    <t xml:space="preserve">V12112658 </t>
  </si>
  <si>
    <t>00003110-00003113</t>
  </si>
  <si>
    <t>00003114-00003121</t>
  </si>
  <si>
    <t>00003122-00003137</t>
  </si>
  <si>
    <t>00003138-00003150</t>
  </si>
  <si>
    <t>00003151-00003154</t>
  </si>
  <si>
    <t>00003155</t>
  </si>
  <si>
    <t>ANA CHAPARRO</t>
  </si>
  <si>
    <t xml:space="preserve">V6104681 </t>
  </si>
  <si>
    <t>00003156</t>
  </si>
  <si>
    <t>NELSON BASTIDAS</t>
  </si>
  <si>
    <t xml:space="preserve">V11920759 </t>
  </si>
  <si>
    <t>00003157</t>
  </si>
  <si>
    <t>CARLOS GARCIA</t>
  </si>
  <si>
    <t xml:space="preserve">V6227347 </t>
  </si>
  <si>
    <t>00003158-00003162</t>
  </si>
  <si>
    <t>00111259-00111394</t>
  </si>
  <si>
    <t>00000230</t>
  </si>
  <si>
    <t>00111359</t>
  </si>
  <si>
    <t>31/12/2020</t>
  </si>
  <si>
    <t>KLEIVER ARREDONDO</t>
  </si>
  <si>
    <t>V26296217</t>
  </si>
  <si>
    <t>00162513-00162637</t>
  </si>
  <si>
    <t>00188786-00188909</t>
  </si>
  <si>
    <t>00156122-00156248</t>
  </si>
  <si>
    <t>00000165</t>
  </si>
  <si>
    <t>00156123</t>
  </si>
  <si>
    <t>MILFRE</t>
  </si>
  <si>
    <t>V19847278</t>
  </si>
  <si>
    <t>00168299-00168302</t>
  </si>
  <si>
    <t>00168303</t>
  </si>
  <si>
    <t>00168304-00168355</t>
  </si>
  <si>
    <t>00168356</t>
  </si>
  <si>
    <t>SERVICIOS FUNERARIOS CHACON C.A.</t>
  </si>
  <si>
    <t xml:space="preserve">J-40632250-4 </t>
  </si>
  <si>
    <t>00168357-00168421</t>
  </si>
  <si>
    <t>00148502-00148604</t>
  </si>
  <si>
    <t>00148508</t>
  </si>
  <si>
    <t>WILMER MENDEZ</t>
  </si>
  <si>
    <t>V17979706</t>
  </si>
  <si>
    <t>00172657-00172771</t>
  </si>
  <si>
    <t>00176358-00176437</t>
  </si>
  <si>
    <t>00075013-00075031</t>
  </si>
  <si>
    <t>00075032</t>
  </si>
  <si>
    <t>INVERSIONES VEN 2017</t>
  </si>
  <si>
    <t>J-41077679-0</t>
  </si>
  <si>
    <t>00075033-00075099</t>
  </si>
  <si>
    <t>00075100</t>
  </si>
  <si>
    <t xml:space="preserve">J-41151440-3 </t>
  </si>
  <si>
    <t>00075101-00075122</t>
  </si>
  <si>
    <t>00072007-00072083</t>
  </si>
  <si>
    <t>00000076</t>
  </si>
  <si>
    <t>00071834</t>
  </si>
  <si>
    <t>ALMENAR MARIA</t>
  </si>
  <si>
    <t xml:space="preserve">V5006346 </t>
  </si>
  <si>
    <t>00052865-00052930</t>
  </si>
  <si>
    <t>00086851-00086965</t>
  </si>
  <si>
    <t>00003225</t>
  </si>
  <si>
    <t>CARLOTA GIL</t>
  </si>
  <si>
    <t xml:space="preserve">V14215597 </t>
  </si>
  <si>
    <t>0308-0308</t>
  </si>
  <si>
    <t>00017027-00017093</t>
  </si>
  <si>
    <t>00006987-00007026</t>
  </si>
  <si>
    <t>00013755-00013771</t>
  </si>
  <si>
    <t>00013772</t>
  </si>
  <si>
    <t>00013773-00013797</t>
  </si>
  <si>
    <t>00007169-00007210</t>
  </si>
  <si>
    <t>00009637-00009654</t>
  </si>
  <si>
    <t>00009655</t>
  </si>
  <si>
    <t>00009656-00009680</t>
  </si>
  <si>
    <t>00009681</t>
  </si>
  <si>
    <t>00009682-00009685</t>
  </si>
  <si>
    <t>00009686</t>
  </si>
  <si>
    <t>00009687-00009701</t>
  </si>
  <si>
    <t>0271-0271</t>
  </si>
  <si>
    <t>00002837-00002866</t>
  </si>
  <si>
    <t>0271</t>
  </si>
  <si>
    <t>00002867</t>
  </si>
  <si>
    <t>ING Y CONSTRUCCIONES VMB C.A</t>
  </si>
  <si>
    <t>J295907613</t>
  </si>
  <si>
    <t>00002868</t>
  </si>
  <si>
    <t>LUIS PEROSO</t>
  </si>
  <si>
    <t>V15204062</t>
  </si>
  <si>
    <t>0309-0309</t>
  </si>
  <si>
    <t>00017094-00017126</t>
  </si>
  <si>
    <t>0309</t>
  </si>
  <si>
    <t>00017127</t>
  </si>
  <si>
    <t>00017128-00017171</t>
  </si>
  <si>
    <t>00017172</t>
  </si>
  <si>
    <t>RAFAEL BURGOS</t>
  </si>
  <si>
    <t>V025896080</t>
  </si>
  <si>
    <t>00017173-00017192</t>
  </si>
  <si>
    <t>00007027-00007068</t>
  </si>
  <si>
    <t>00013798-00013837</t>
  </si>
  <si>
    <t>0306</t>
  </si>
  <si>
    <t>00013838</t>
  </si>
  <si>
    <t>00013839-00013849</t>
  </si>
  <si>
    <t>00007211-00007276</t>
  </si>
  <si>
    <t>00009702-00009735</t>
  </si>
  <si>
    <t>0272-0272</t>
  </si>
  <si>
    <t>00002869-00002904</t>
  </si>
  <si>
    <t>00017193-00017270</t>
  </si>
  <si>
    <t>00007069-00007116</t>
  </si>
  <si>
    <t>00013850-00013887</t>
  </si>
  <si>
    <t>0307</t>
  </si>
  <si>
    <t>00013888</t>
  </si>
  <si>
    <t>00013889-00013895</t>
  </si>
  <si>
    <t>00013896</t>
  </si>
  <si>
    <t>00013897-00013939</t>
  </si>
  <si>
    <t>00013940</t>
  </si>
  <si>
    <t>00013941</t>
  </si>
  <si>
    <t>GINO MARTINEZ</t>
  </si>
  <si>
    <t>V19931649</t>
  </si>
  <si>
    <t>00007277-00007332</t>
  </si>
  <si>
    <t>00009736-00009744</t>
  </si>
  <si>
    <t>00009745</t>
  </si>
  <si>
    <t>JOSE GREGORIO DIAZ</t>
  </si>
  <si>
    <t>V061159580</t>
  </si>
  <si>
    <t>00009746-00009769</t>
  </si>
  <si>
    <t>00009770</t>
  </si>
  <si>
    <t>00009771-00009819</t>
  </si>
  <si>
    <t>00000028</t>
  </si>
  <si>
    <t>00009755</t>
  </si>
  <si>
    <t>MANAURE RIVAS</t>
  </si>
  <si>
    <t>V20799787</t>
  </si>
  <si>
    <t>0273-0273</t>
  </si>
  <si>
    <t>00002905-00002957</t>
  </si>
  <si>
    <t>00087519-00087710</t>
  </si>
  <si>
    <t>00102121-00102162</t>
  </si>
  <si>
    <t>00102164-00102256</t>
  </si>
  <si>
    <t>00102258</t>
  </si>
  <si>
    <t>ANGELICA</t>
  </si>
  <si>
    <t xml:space="preserve">V268252114 </t>
  </si>
  <si>
    <t>00102259-00102309</t>
  </si>
  <si>
    <t>00102310</t>
  </si>
  <si>
    <t>DAYANA ORTIS</t>
  </si>
  <si>
    <t xml:space="preserve">V165859831 </t>
  </si>
  <si>
    <t>00102311-00102362</t>
  </si>
  <si>
    <t>00099926-00100131</t>
  </si>
  <si>
    <t>00000105</t>
  </si>
  <si>
    <t>00099993</t>
  </si>
  <si>
    <t>VARIADOS</t>
  </si>
  <si>
    <t xml:space="preserve">V </t>
  </si>
  <si>
    <t>00143541-00143724</t>
  </si>
  <si>
    <t>00087711-00087886</t>
  </si>
  <si>
    <t>00102363-00102617</t>
  </si>
  <si>
    <t>00100132-00100185</t>
  </si>
  <si>
    <t>00100186</t>
  </si>
  <si>
    <t>ABASTO CHARCUTERA</t>
  </si>
  <si>
    <t xml:space="preserve">V404149570 </t>
  </si>
  <si>
    <t>00100187-00100337</t>
  </si>
  <si>
    <t>00100338</t>
  </si>
  <si>
    <t>DIOGENES JAIMES</t>
  </si>
  <si>
    <t xml:space="preserve">V129731172 </t>
  </si>
  <si>
    <t>00100339</t>
  </si>
  <si>
    <t>JORGE BORGES</t>
  </si>
  <si>
    <t xml:space="preserve">V13231399 </t>
  </si>
  <si>
    <t>00143725-00143880</t>
  </si>
  <si>
    <t>0636</t>
  </si>
  <si>
    <t>0637</t>
  </si>
  <si>
    <t>0638</t>
  </si>
  <si>
    <t>0639</t>
  </si>
  <si>
    <t>1547</t>
  </si>
  <si>
    <t>0760</t>
  </si>
  <si>
    <t>0761</t>
  </si>
  <si>
    <t>0762</t>
  </si>
  <si>
    <t>0763</t>
  </si>
  <si>
    <t>1401</t>
  </si>
  <si>
    <t>|</t>
  </si>
  <si>
    <t>1403</t>
  </si>
  <si>
    <t>1402</t>
  </si>
  <si>
    <t>1404</t>
  </si>
  <si>
    <t>1737</t>
  </si>
  <si>
    <t>1738</t>
  </si>
  <si>
    <t>1739</t>
  </si>
  <si>
    <t>1740</t>
  </si>
  <si>
    <t>1823</t>
  </si>
  <si>
    <t>1824</t>
  </si>
  <si>
    <t>1825</t>
  </si>
  <si>
    <t>1826</t>
  </si>
  <si>
    <t>1665</t>
  </si>
  <si>
    <t>1666</t>
  </si>
  <si>
    <t>1667</t>
  </si>
  <si>
    <t>1668</t>
  </si>
  <si>
    <t>1778</t>
  </si>
  <si>
    <t>00176272</t>
  </si>
  <si>
    <t>1779</t>
  </si>
  <si>
    <t>1780</t>
  </si>
  <si>
    <t>1781</t>
  </si>
  <si>
    <t>1242</t>
  </si>
  <si>
    <t>1243</t>
  </si>
  <si>
    <t>00074877</t>
  </si>
  <si>
    <t>1244</t>
  </si>
  <si>
    <t>1245</t>
  </si>
  <si>
    <t>1585</t>
  </si>
  <si>
    <t>1586</t>
  </si>
  <si>
    <t>1587</t>
  </si>
  <si>
    <t>1588</t>
  </si>
  <si>
    <t>1425</t>
  </si>
  <si>
    <t>1426</t>
  </si>
  <si>
    <t>1427</t>
  </si>
  <si>
    <t>00086827</t>
  </si>
  <si>
    <t>1560</t>
  </si>
  <si>
    <t>1561</t>
  </si>
  <si>
    <t>1562</t>
  </si>
  <si>
    <t>1563</t>
  </si>
  <si>
    <t>0208</t>
  </si>
  <si>
    <t>0003097</t>
  </si>
  <si>
    <t>0209</t>
  </si>
  <si>
    <t>0210</t>
  </si>
  <si>
    <t>00003163-0003246</t>
  </si>
  <si>
    <t>1274</t>
  </si>
  <si>
    <t>1275</t>
  </si>
  <si>
    <t>00200469-00200514</t>
  </si>
  <si>
    <t>00200515-00200560</t>
  </si>
  <si>
    <t>00001190</t>
  </si>
  <si>
    <t>NOTA DE CREDITO</t>
  </si>
  <si>
    <t>00200561-00200634</t>
  </si>
  <si>
    <t>00200635-00200715</t>
  </si>
  <si>
    <t>RESUMEN CONSOLIDADO SEGÚN ART 72 REGLAMENTO DEL IMPUESTO AL VALOR AGREGADO</t>
  </si>
  <si>
    <t>PERIODO DE IMPOSICION</t>
  </si>
  <si>
    <t>mes</t>
  </si>
  <si>
    <t>año</t>
  </si>
  <si>
    <t xml:space="preserve">Si esta es una declaración sustitutiva o complementaria, indique el No. Y la fecha de la declaración No. </t>
  </si>
  <si>
    <t xml:space="preserve">Fecha: </t>
  </si>
  <si>
    <t>/</t>
  </si>
  <si>
    <t>A.- DATOS DEL CONTRIBUYENTE</t>
  </si>
  <si>
    <t>No. RIF</t>
  </si>
  <si>
    <t>J</t>
  </si>
  <si>
    <t>Nombre / razon social:</t>
  </si>
  <si>
    <t xml:space="preserve"> </t>
  </si>
  <si>
    <t xml:space="preserve">  </t>
  </si>
  <si>
    <t>A.- DATOS DEL APODERADO O REPRESENTANTE LEGAL</t>
  </si>
  <si>
    <t>Apellidos y Nombres</t>
  </si>
  <si>
    <t>DEBITOS FISCALES</t>
  </si>
  <si>
    <t>BASE IMPONIBLE</t>
  </si>
  <si>
    <t>DEBITO FISCAL</t>
  </si>
  <si>
    <t>Ventas internas no gravadas</t>
  </si>
  <si>
    <t>Ventas de exportacion</t>
  </si>
  <si>
    <t>Ventas internas gravadas por alicuota general</t>
  </si>
  <si>
    <t>Ventas internas gravadas por alicuota general contribuyente</t>
  </si>
  <si>
    <t>Ventas internas gravadas por alicuota general mas adicional</t>
  </si>
  <si>
    <t>Ventas internas gravadas por alicuota reducida</t>
  </si>
  <si>
    <t xml:space="preserve">Total ventas y debitos Fiscales </t>
  </si>
  <si>
    <t>Ajustes a los debitos fiscales de periodos anteriores</t>
  </si>
  <si>
    <t>Certificados de débitos fiscales exonerados (emitidos por entes exonerados) del período</t>
  </si>
  <si>
    <t>Total débitos fiscales</t>
  </si>
  <si>
    <t>CREDITOS FISCALES</t>
  </si>
  <si>
    <t>CREDITO FISCAL</t>
  </si>
  <si>
    <t>Compras Exentas y/o sin derecho a credito fiscal</t>
  </si>
  <si>
    <t>Importacion gravadas por alicuota general</t>
  </si>
  <si>
    <t>Importacion gravadas por alicuota general mas adicional</t>
  </si>
  <si>
    <t>Importacion gravadas por alicuota reducida</t>
  </si>
  <si>
    <t>Compras internas gravadas solo por alicuota general</t>
  </si>
  <si>
    <t>Compras internas gravadas solo por alicuota general + adic.</t>
  </si>
  <si>
    <t>Compras internas gravadas solo por alicuota reducida</t>
  </si>
  <si>
    <t>Total compras y creditos Fiscales del período</t>
  </si>
  <si>
    <t>Credito Fiscales totalmente deducibles</t>
  </si>
  <si>
    <t>Credito Fiscales producto de la aplicación del porcentaje de la prorrata</t>
  </si>
  <si>
    <t>Total de Creditos Fiscales deducibles</t>
  </si>
  <si>
    <t>Excedente de Creditos Fiscales del mes anterior</t>
  </si>
  <si>
    <t>Reintegro solicitado (solo Exportadores)</t>
  </si>
  <si>
    <t>Reintegro solicitado (sólo quien suministre bienes o presten servicios a entes exonerados)</t>
  </si>
  <si>
    <t>Ajustes de Creditos Fiscales de Periodos anteriores</t>
  </si>
  <si>
    <t>Total de creditos fiscales</t>
  </si>
  <si>
    <t>AUTOLIQUIDACION</t>
  </si>
  <si>
    <t xml:space="preserve">Total cuota tributaria del período </t>
  </si>
  <si>
    <t>Excedente de Creditos Fiscales para el mes siguiente</t>
  </si>
  <si>
    <t>Impuesto pagado en declaracion sustituida</t>
  </si>
  <si>
    <t>retenciones descontadas en declaración sustituida</t>
  </si>
  <si>
    <t>Percepciones descontadas en declaración sustituida</t>
  </si>
  <si>
    <t>Sub-total Impuesto a pagar (si item 53 - item 22 - item 24 &gt;cero, indique la diferencia</t>
  </si>
  <si>
    <t>Retenciones acumuladas por descontar</t>
  </si>
  <si>
    <t>Retenciones del periodo</t>
  </si>
  <si>
    <t>Créditos adquiridos por cesión de retenciones</t>
  </si>
  <si>
    <t xml:space="preserve">Recuperación de retenciones solicitado </t>
  </si>
  <si>
    <t>Total retenciones</t>
  </si>
  <si>
    <t>Retenciones Soportadas descontadas en esta declaracion</t>
  </si>
  <si>
    <t>Saldo de retenciones de Iva no aplicado</t>
  </si>
  <si>
    <t xml:space="preserve">Sub-total Impuesto a Pagar  </t>
  </si>
  <si>
    <t>Percepciones Acumuladas en Importaciones por descontar</t>
  </si>
  <si>
    <t>Percepciones del período</t>
  </si>
  <si>
    <t>Créditos adquiridos por cesion de percepciones</t>
  </si>
  <si>
    <t>Recuperación de percepciones solicitado</t>
  </si>
  <si>
    <t>Total percepciones</t>
  </si>
  <si>
    <t>Percepciones en Aduanas descontadas en esta declaración</t>
  </si>
  <si>
    <t>Saldo de percepciones en aduanas no aplicado</t>
  </si>
  <si>
    <t>Total a Pagar</t>
  </si>
  <si>
    <t>656</t>
  </si>
  <si>
    <t>00016269-00016307</t>
  </si>
  <si>
    <t>SEMANA DE 16/12/2020 HASTA EL 31/12/2020</t>
  </si>
  <si>
    <t>0227</t>
  </si>
  <si>
    <t>00033168-00033314</t>
  </si>
  <si>
    <t>0228</t>
  </si>
  <si>
    <t>00033315-00033485</t>
  </si>
  <si>
    <t>0229</t>
  </si>
  <si>
    <t>0230</t>
  </si>
  <si>
    <t>00033486-00033685</t>
  </si>
  <si>
    <t>0310-0311</t>
  </si>
  <si>
    <t>0308</t>
  </si>
  <si>
    <t>202</t>
  </si>
  <si>
    <t>203</t>
  </si>
  <si>
    <t>204</t>
  </si>
  <si>
    <t>205</t>
  </si>
  <si>
    <t>206</t>
  </si>
  <si>
    <t>207</t>
  </si>
  <si>
    <t>208</t>
  </si>
  <si>
    <t>240</t>
  </si>
  <si>
    <t>241</t>
  </si>
  <si>
    <t>242</t>
  </si>
  <si>
    <t>276</t>
  </si>
  <si>
    <t>277</t>
  </si>
  <si>
    <t>278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</si>
  <si>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</si>
  <si>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</si>
  <si>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</si>
  <si>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</si>
  <si>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</si>
  <si>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</si>
  <si>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</si>
  <si>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</si>
  <si>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</si>
  <si>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</si>
  <si>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</si>
  <si>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</si>
  <si>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</si>
  <si>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</si>
  <si>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</si>
  <si>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</si>
  <si>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</si>
  <si>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</si>
  <si>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</si>
  <si>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</si>
  <si>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</si>
  <si>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</si>
  <si>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</si>
  <si>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</si>
  <si>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</si>
  <si>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</si>
  <si>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</si>
  <si>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</si>
  <si>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</si>
  <si>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</si>
  <si>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</si>
  <si>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</si>
  <si>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</si>
  <si>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</si>
  <si>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</si>
  <si>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</si>
  <si>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</si>
  <si>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</si>
  <si>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</si>
  <si>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</si>
  <si>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</si>
  <si>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</si>
  <si>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</si>
  <si>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</si>
  <si>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</si>
  <si>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</si>
  <si>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</si>
  <si>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</si>
  <si>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</si>
  <si>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</si>
  <si>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</si>
  <si>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</si>
  <si>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</si>
  <si>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</si>
  <si>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</si>
  <si>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</si>
  <si>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</si>
  <si>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</si>
  <si>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</si>
  <si>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</si>
  <si>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</si>
  <si>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</si>
  <si>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</si>
  <si>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</si>
  <si>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</si>
  <si>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</si>
  <si>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</si>
  <si>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</si>
  <si>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</si>
  <si>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</si>
  <si>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</si>
  <si>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</si>
  <si>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</si>
  <si>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</si>
  <si>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</si>
  <si>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</si>
  <si>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</si>
  <si>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</si>
  <si>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</si>
  <si>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</si>
  <si>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</si>
  <si>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</si>
  <si>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</si>
  <si>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</si>
  <si>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</si>
  <si>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</si>
  <si>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</si>
  <si>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</si>
  <si>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</si>
  <si>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</si>
  <si>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</si>
  <si>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</si>
  <si>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</si>
  <si>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</si>
  <si>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</si>
  <si>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</si>
  <si>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</si>
  <si>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</si>
  <si>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</si>
  <si>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</si>
  <si>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</si>
  <si>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</si>
  <si>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</si>
  <si>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</si>
  <si>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</si>
  <si>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</si>
  <si>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</si>
  <si>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</si>
  <si>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</si>
  <si>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</si>
  <si>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</si>
  <si>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</si>
  <si>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</si>
  <si>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</si>
  <si>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</si>
  <si>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</si>
  <si>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</si>
  <si>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</si>
  <si>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</si>
  <si>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</si>
  <si>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</si>
  <si>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</si>
  <si>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</si>
  <si>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</si>
  <si>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</si>
  <si>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</si>
  <si>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</si>
  <si>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</si>
  <si>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</si>
  <si>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</si>
  <si>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</si>
  <si>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</si>
  <si>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</si>
  <si>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</si>
  <si>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</si>
  <si>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</si>
  <si>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</si>
  <si>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</si>
  <si>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</si>
  <si>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</si>
  <si>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</si>
  <si>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</si>
  <si>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</si>
  <si>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</si>
  <si>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</si>
  <si>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</si>
  <si>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</si>
  <si>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</si>
  <si>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</si>
  <si>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</si>
  <si>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</si>
  <si>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</si>
  <si>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</si>
  <si>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</si>
  <si>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</si>
  <si>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</si>
  <si>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</si>
  <si>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</si>
  <si>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</si>
  <si>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</si>
  <si>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</si>
  <si>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</si>
  <si>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</si>
  <si>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</si>
  <si>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</si>
  <si>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</si>
  <si>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</si>
  <si>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</si>
  <si>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</si>
  <si>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</si>
  <si>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</si>
  <si>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</si>
  <si>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</si>
  <si>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</si>
  <si>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</si>
  <si>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</si>
  <si>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</si>
  <si>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</si>
  <si>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</si>
  <si>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</si>
  <si>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</si>
  <si>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</si>
  <si>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</si>
  <si>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</si>
  <si>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</si>
  <si>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</si>
  <si>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</si>
  <si>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</si>
  <si>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</si>
  <si>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</si>
  <si>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</si>
  <si>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</si>
  <si>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</si>
  <si>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</si>
  <si>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</si>
  <si>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</si>
  <si>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</si>
  <si>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</si>
  <si>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</si>
  <si>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</si>
  <si>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</si>
  <si>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</si>
  <si>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</si>
  <si>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</si>
  <si>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</si>
  <si>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</si>
  <si>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</si>
  <si>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</si>
  <si>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</si>
  <si>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</si>
  <si>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</si>
  <si>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</si>
  <si>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</si>
  <si>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</si>
  <si>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</si>
  <si>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</si>
  <si>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</si>
  <si>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</si>
  <si>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</si>
  <si>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</si>
  <si>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</si>
  <si>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</si>
  <si>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</si>
  <si>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</si>
  <si>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</si>
  <si>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</si>
  <si>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653</t>
  </si>
  <si>
    <t>654</t>
  </si>
  <si>
    <t>655</t>
  </si>
  <si>
    <t>657</t>
  </si>
  <si>
    <t>658</t>
  </si>
  <si>
    <t>659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</si>
  <si>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</si>
  <si>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</si>
  <si>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</si>
  <si>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</si>
  <si>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</si>
  <si>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</si>
  <si>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</si>
  <si>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</si>
  <si>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</si>
  <si>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</si>
  <si>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</si>
  <si>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</si>
  <si>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</si>
  <si>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</si>
  <si>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</si>
  <si>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</si>
  <si>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</si>
  <si>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</si>
  <si>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</si>
  <si>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</si>
  <si>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</si>
  <si>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</si>
  <si>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</si>
  <si>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</si>
  <si>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</si>
  <si>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</si>
  <si>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</si>
  <si>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</si>
  <si>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</si>
  <si>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</si>
  <si>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</si>
  <si>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</si>
  <si>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</si>
  <si>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</si>
  <si>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</si>
  <si>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</si>
  <si>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</si>
  <si>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</si>
  <si>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</si>
  <si>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</si>
  <si>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</si>
  <si>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</si>
  <si>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</si>
  <si>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</si>
  <si>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</si>
  <si>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</si>
  <si>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</si>
  <si>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</si>
  <si>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</si>
  <si>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</si>
  <si>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</si>
  <si>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</si>
  <si>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</si>
  <si>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</si>
  <si>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</si>
  <si>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</si>
  <si>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</si>
  <si>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</si>
  <si>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</si>
  <si>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</si>
  <si>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</si>
  <si>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</si>
  <si>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</si>
  <si>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</si>
  <si>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</si>
  <si>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</si>
  <si>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</si>
  <si>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</si>
  <si>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</si>
  <si>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</si>
  <si>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</si>
  <si>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</si>
  <si>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</si>
  <si>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</si>
  <si>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</si>
  <si>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</si>
  <si>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</si>
  <si>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</si>
  <si>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</si>
  <si>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</si>
  <si>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</si>
  <si>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</si>
  <si>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</si>
  <si>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</si>
  <si>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</si>
  <si>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</si>
  <si>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</si>
  <si>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</si>
  <si>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</si>
  <si>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</si>
  <si>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</si>
  <si>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</si>
  <si>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</si>
  <si>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</si>
  <si>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</si>
  <si>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</si>
  <si>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</si>
  <si>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</si>
  <si>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</si>
  <si>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</si>
  <si>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</si>
  <si>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</si>
  <si>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</si>
  <si>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</si>
  <si>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</si>
  <si>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</si>
  <si>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</si>
  <si>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</si>
  <si>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</si>
  <si>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</si>
  <si>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</si>
  <si>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</si>
  <si>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</si>
  <si>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</si>
  <si>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</si>
  <si>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</si>
  <si>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</si>
  <si>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</si>
  <si>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</si>
  <si>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</si>
  <si>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</si>
  <si>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</si>
  <si>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</si>
  <si>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</si>
  <si>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</si>
  <si>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</si>
  <si>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</si>
  <si>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</si>
  <si>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</si>
  <si>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</si>
  <si>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</si>
  <si>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</si>
  <si>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</si>
  <si>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</si>
  <si>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LIBRO DE VENTAS DEL 16-12-2020 HASTA EL 31-12-2020</t>
  </si>
  <si>
    <t>PROVEGRAM C.A.</t>
  </si>
  <si>
    <t>J001177388</t>
  </si>
  <si>
    <t>0</t>
  </si>
  <si>
    <t>A159</t>
  </si>
  <si>
    <t>ANULADA</t>
  </si>
  <si>
    <t>A160</t>
  </si>
  <si>
    <t>A161</t>
  </si>
  <si>
    <t>A162</t>
  </si>
  <si>
    <t>A163</t>
  </si>
  <si>
    <t>A164</t>
  </si>
  <si>
    <t>A165</t>
  </si>
  <si>
    <t>A166</t>
  </si>
  <si>
    <t>795</t>
  </si>
  <si>
    <t>796</t>
  </si>
  <si>
    <t>797</t>
  </si>
  <si>
    <t>798</t>
  </si>
  <si>
    <t>799</t>
  </si>
  <si>
    <t>800</t>
  </si>
  <si>
    <t>801</t>
  </si>
  <si>
    <t>802</t>
  </si>
  <si>
    <t>1428</t>
  </si>
  <si>
    <t>0262</t>
  </si>
  <si>
    <t>0211</t>
  </si>
  <si>
    <t>00033685-00033891</t>
  </si>
  <si>
    <t>0224-0225</t>
  </si>
  <si>
    <t>491</t>
  </si>
  <si>
    <t>0222</t>
  </si>
  <si>
    <t>00032724</t>
  </si>
  <si>
    <t>803</t>
  </si>
  <si>
    <t>CONSEJO MUNICIPAL DE GUAICAIPURO</t>
  </si>
  <si>
    <t>G200039841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</si>
</sst>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64" formatCode="##########################"/>
    <numFmt numFmtId="165" formatCode="yyyy\-mm\-dd"/>
    <numFmt numFmtId="166" formatCode="###,###,###,###,##0.00"/>
    <numFmt numFmtId="167" formatCode="_-* #,##0.00\ _P_t_s_-;\-* #,##0.00\ _P_t_s_-;_-* &quot;-&quot;??\ _P_t_s_-;_-@_-"/>
    <numFmt numFmtId="168" formatCode="_ * #,##0.000_ ;_ * \-#,##0.000_ ;_ * &quot;-&quot;??_ ;_ @_ "/>
  </numFmts>
  <fonts count="20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1"/>
      <color rgb="FFFF000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i/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</cellStyleXfs>
  <cellXfs count="210">
    <xf numFmtId="0" fontId="0" fillId="0" borderId="0" xfId="0"/>
    <xf numFmtId="0" fontId="0" fillId="2" borderId="0" xfId="0" applyFill="1"/>
    <xf numFmtId="0" fontId="0" fillId="0" borderId="0" xfId="0"/>
    <xf numFmtId="0" fontId="3" fillId="2" borderId="0" xfId="2" applyFill="1"/>
    <xf numFmtId="0" fontId="4" fillId="2" borderId="0" xfId="2" applyFont="1" applyFill="1"/>
    <xf numFmtId="0" fontId="5" fillId="2" borderId="0" xfId="2" applyFont="1" applyFill="1"/>
    <xf numFmtId="0" fontId="3" fillId="2" borderId="0" xfId="2" applyFill="1" applyBorder="1"/>
    <xf numFmtId="0" fontId="4" fillId="2" borderId="0" xfId="2" applyFont="1" applyFill="1" applyBorder="1"/>
    <xf numFmtId="0" fontId="6" fillId="2" borderId="0" xfId="2" applyFont="1" applyFill="1" applyBorder="1" applyAlignment="1">
      <alignment horizontal="center"/>
    </xf>
    <xf numFmtId="0" fontId="5" fillId="2" borderId="0" xfId="2" applyFont="1" applyFill="1" applyAlignment="1">
      <alignment horizontal="center"/>
    </xf>
    <xf numFmtId="0" fontId="3" fillId="0" borderId="0" xfId="2"/>
    <xf numFmtId="0" fontId="3" fillId="2" borderId="0" xfId="2" applyFont="1" applyFill="1"/>
    <xf numFmtId="4" fontId="3" fillId="2" borderId="0" xfId="2" applyNumberFormat="1" applyFill="1"/>
    <xf numFmtId="0" fontId="5" fillId="0" borderId="1" xfId="2" applyFont="1" applyBorder="1" applyAlignment="1">
      <alignment horizontal="center"/>
    </xf>
    <xf numFmtId="0" fontId="5" fillId="0" borderId="9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8" fillId="0" borderId="2" xfId="2" applyFont="1" applyBorder="1"/>
    <xf numFmtId="0" fontId="8" fillId="0" borderId="7" xfId="2" applyFont="1" applyBorder="1"/>
    <xf numFmtId="0" fontId="8" fillId="0" borderId="4" xfId="2" applyFont="1" applyBorder="1"/>
    <xf numFmtId="0" fontId="8" fillId="0" borderId="10" xfId="2" applyFont="1" applyBorder="1"/>
    <xf numFmtId="0" fontId="4" fillId="0" borderId="10" xfId="2" applyFont="1" applyBorder="1"/>
    <xf numFmtId="0" fontId="8" fillId="0" borderId="10" xfId="2" quotePrefix="1" applyFont="1" applyBorder="1"/>
    <xf numFmtId="0" fontId="8" fillId="0" borderId="11" xfId="2" applyFont="1" applyBorder="1"/>
    <xf numFmtId="0" fontId="11" fillId="0" borderId="5" xfId="2" applyFont="1" applyBorder="1" applyAlignment="1">
      <alignment horizontal="center"/>
    </xf>
    <xf numFmtId="0" fontId="11" fillId="0" borderId="12" xfId="2" applyFont="1" applyBorder="1" applyAlignment="1">
      <alignment horizontal="center"/>
    </xf>
    <xf numFmtId="0" fontId="11" fillId="2" borderId="4" xfId="2" applyFont="1" applyFill="1" applyBorder="1" applyAlignment="1">
      <alignment horizontal="center"/>
    </xf>
    <xf numFmtId="0" fontId="11" fillId="2" borderId="5" xfId="2" applyFont="1" applyFill="1" applyBorder="1" applyAlignment="1">
      <alignment horizontal="center"/>
    </xf>
    <xf numFmtId="0" fontId="3" fillId="0" borderId="0" xfId="2" applyFill="1"/>
    <xf numFmtId="0" fontId="11" fillId="2" borderId="0" xfId="2" applyFont="1" applyFill="1" applyBorder="1" applyAlignment="1">
      <alignment horizontal="center"/>
    </xf>
    <xf numFmtId="0" fontId="11" fillId="2" borderId="14" xfId="2" applyFont="1" applyFill="1" applyBorder="1" applyAlignment="1">
      <alignment horizontal="center"/>
    </xf>
    <xf numFmtId="0" fontId="11" fillId="2" borderId="12" xfId="2" applyFont="1" applyFill="1" applyBorder="1" applyAlignment="1">
      <alignment horizontal="center"/>
    </xf>
    <xf numFmtId="0" fontId="11" fillId="2" borderId="15" xfId="2" applyFont="1" applyFill="1" applyBorder="1" applyAlignment="1">
      <alignment horizontal="center"/>
    </xf>
    <xf numFmtId="0" fontId="11" fillId="2" borderId="10" xfId="2" applyFont="1" applyFill="1" applyBorder="1" applyAlignment="1">
      <alignment horizontal="center"/>
    </xf>
    <xf numFmtId="0" fontId="11" fillId="2" borderId="11" xfId="2" applyFont="1" applyFill="1" applyBorder="1" applyAlignment="1">
      <alignment horizontal="center"/>
    </xf>
    <xf numFmtId="0" fontId="3" fillId="4" borderId="2" xfId="2" applyFill="1" applyBorder="1"/>
    <xf numFmtId="0" fontId="8" fillId="0" borderId="1" xfId="2" applyFont="1" applyBorder="1"/>
    <xf numFmtId="3" fontId="8" fillId="0" borderId="1" xfId="2" applyNumberFormat="1" applyFont="1" applyBorder="1" applyAlignment="1"/>
    <xf numFmtId="0" fontId="4" fillId="4" borderId="2" xfId="2" applyFont="1" applyFill="1" applyBorder="1"/>
    <xf numFmtId="0" fontId="4" fillId="4" borderId="7" xfId="2" applyFont="1" applyFill="1" applyBorder="1"/>
    <xf numFmtId="0" fontId="4" fillId="4" borderId="8" xfId="2" applyFont="1" applyFill="1" applyBorder="1"/>
    <xf numFmtId="2" fontId="3" fillId="2" borderId="0" xfId="1" applyNumberFormat="1" applyFont="1" applyFill="1"/>
    <xf numFmtId="2" fontId="3" fillId="2" borderId="0" xfId="2" applyNumberFormat="1" applyFill="1"/>
    <xf numFmtId="43" fontId="3" fillId="2" borderId="0" xfId="1" applyFont="1" applyFill="1"/>
    <xf numFmtId="4" fontId="3" fillId="2" borderId="0" xfId="2" applyNumberFormat="1" applyFont="1" applyFill="1"/>
    <xf numFmtId="3" fontId="8" fillId="0" borderId="2" xfId="2" applyNumberFormat="1" applyFont="1" applyBorder="1" applyAlignment="1"/>
    <xf numFmtId="3" fontId="8" fillId="0" borderId="8" xfId="2" applyNumberFormat="1" applyFont="1" applyBorder="1" applyAlignment="1"/>
    <xf numFmtId="2" fontId="3" fillId="2" borderId="0" xfId="2" applyNumberFormat="1" applyFont="1" applyFill="1"/>
    <xf numFmtId="3" fontId="10" fillId="0" borderId="2" xfId="2" applyNumberFormat="1" applyFont="1" applyBorder="1" applyAlignment="1"/>
    <xf numFmtId="3" fontId="10" fillId="0" borderId="1" xfId="2" applyNumberFormat="1" applyFont="1" applyBorder="1" applyAlignment="1"/>
    <xf numFmtId="43" fontId="5" fillId="2" borderId="0" xfId="1" applyFont="1" applyFill="1" applyBorder="1"/>
    <xf numFmtId="4" fontId="5" fillId="2" borderId="0" xfId="2" applyNumberFormat="1" applyFont="1" applyFill="1" applyBorder="1"/>
    <xf numFmtId="4" fontId="3" fillId="2" borderId="0" xfId="2" applyNumberFormat="1" applyFill="1" applyBorder="1"/>
    <xf numFmtId="0" fontId="5" fillId="2" borderId="0" xfId="2" applyFont="1" applyFill="1" applyBorder="1"/>
    <xf numFmtId="0" fontId="8" fillId="0" borderId="1" xfId="2" applyFont="1" applyFill="1" applyBorder="1"/>
    <xf numFmtId="2" fontId="4" fillId="2" borderId="0" xfId="2" applyNumberFormat="1" applyFont="1" applyFill="1" applyBorder="1" applyAlignment="1"/>
    <xf numFmtId="2" fontId="3" fillId="2" borderId="0" xfId="2" applyNumberFormat="1" applyFill="1" applyBorder="1"/>
    <xf numFmtId="2" fontId="0" fillId="2" borderId="0" xfId="3" applyNumberFormat="1" applyFont="1" applyFill="1" applyBorder="1"/>
    <xf numFmtId="2" fontId="5" fillId="2" borderId="0" xfId="3" applyNumberFormat="1" applyFont="1" applyFill="1" applyBorder="1"/>
    <xf numFmtId="2" fontId="5" fillId="2" borderId="0" xfId="2" applyNumberFormat="1" applyFont="1" applyFill="1" applyBorder="1"/>
    <xf numFmtId="2" fontId="3" fillId="2" borderId="0" xfId="1" applyNumberFormat="1" applyFont="1" applyFill="1" applyBorder="1"/>
    <xf numFmtId="43" fontId="4" fillId="2" borderId="0" xfId="1" applyFont="1" applyFill="1" applyBorder="1" applyAlignment="1"/>
    <xf numFmtId="167" fontId="0" fillId="2" borderId="0" xfId="3" applyFont="1" applyFill="1" applyBorder="1"/>
    <xf numFmtId="0" fontId="8" fillId="0" borderId="1" xfId="2" applyFont="1" applyFill="1" applyBorder="1" applyAlignment="1">
      <alignment horizontal="center"/>
    </xf>
    <xf numFmtId="0" fontId="8" fillId="0" borderId="1" xfId="2" applyFont="1" applyBorder="1" applyAlignment="1">
      <alignment horizontal="center"/>
    </xf>
    <xf numFmtId="0" fontId="8" fillId="0" borderId="12" xfId="2" applyFont="1" applyBorder="1" applyAlignment="1">
      <alignment horizontal="center"/>
    </xf>
    <xf numFmtId="3" fontId="8" fillId="0" borderId="5" xfId="2" applyNumberFormat="1" applyFont="1" applyBorder="1" applyAlignment="1"/>
    <xf numFmtId="3" fontId="4" fillId="4" borderId="2" xfId="2" applyNumberFormat="1" applyFont="1" applyFill="1" applyBorder="1" applyAlignment="1">
      <alignment horizontal="center"/>
    </xf>
    <xf numFmtId="3" fontId="4" fillId="4" borderId="7" xfId="2" applyNumberFormat="1" applyFont="1" applyFill="1" applyBorder="1" applyAlignment="1">
      <alignment horizontal="center"/>
    </xf>
    <xf numFmtId="3" fontId="4" fillId="4" borderId="8" xfId="2" applyNumberFormat="1" applyFont="1" applyFill="1" applyBorder="1" applyAlignment="1">
      <alignment horizontal="center"/>
    </xf>
    <xf numFmtId="0" fontId="8" fillId="0" borderId="12" xfId="2" applyFont="1" applyFill="1" applyBorder="1"/>
    <xf numFmtId="3" fontId="8" fillId="0" borderId="3" xfId="2" applyNumberFormat="1" applyFont="1" applyBorder="1" applyAlignment="1"/>
    <xf numFmtId="0" fontId="8" fillId="0" borderId="5" xfId="2" applyFont="1" applyBorder="1" applyAlignment="1">
      <alignment horizontal="center"/>
    </xf>
    <xf numFmtId="0" fontId="8" fillId="0" borderId="15" xfId="2" applyFont="1" applyFill="1" applyBorder="1"/>
    <xf numFmtId="3" fontId="8" fillId="0" borderId="13" xfId="2" applyNumberFormat="1" applyFont="1" applyBorder="1" applyAlignment="1"/>
    <xf numFmtId="0" fontId="8" fillId="0" borderId="8" xfId="2" applyFont="1" applyBorder="1" applyAlignment="1">
      <alignment horizontal="center"/>
    </xf>
    <xf numFmtId="0" fontId="14" fillId="2" borderId="0" xfId="2" applyFont="1" applyFill="1"/>
    <xf numFmtId="0" fontId="15" fillId="2" borderId="0" xfId="2" applyFont="1" applyFill="1"/>
    <xf numFmtId="0" fontId="4" fillId="0" borderId="0" xfId="2" applyFont="1"/>
    <xf numFmtId="166" fontId="0" fillId="2" borderId="0" xfId="0" applyNumberFormat="1" applyFill="1"/>
    <xf numFmtId="43" fontId="0" fillId="2" borderId="0" xfId="1" applyFont="1" applyFill="1"/>
    <xf numFmtId="49" fontId="0" fillId="2" borderId="0" xfId="0" applyNumberFormat="1" applyFill="1"/>
    <xf numFmtId="165" fontId="0" fillId="2" borderId="0" xfId="0" applyNumberFormat="1" applyFill="1"/>
    <xf numFmtId="166" fontId="1" fillId="2" borderId="0" xfId="0" applyNumberFormat="1" applyFont="1" applyFill="1" applyAlignment="1">
      <alignment horizontal="left"/>
    </xf>
    <xf numFmtId="49" fontId="1" fillId="2" borderId="0" xfId="0" applyNumberFormat="1" applyFont="1" applyFill="1" applyAlignment="1">
      <alignment horizontal="left"/>
    </xf>
    <xf numFmtId="43" fontId="1" fillId="2" borderId="0" xfId="1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1" fillId="2" borderId="0" xfId="0" applyFont="1" applyFill="1" applyAlignment="1">
      <alignment horizontal="left"/>
    </xf>
    <xf numFmtId="49" fontId="0" fillId="2" borderId="1" xfId="0" applyNumberFormat="1" applyFill="1" applyBorder="1"/>
    <xf numFmtId="165" fontId="0" fillId="2" borderId="1" xfId="0" applyNumberFormat="1" applyFill="1" applyBorder="1"/>
    <xf numFmtId="166" fontId="0" fillId="2" borderId="1" xfId="0" applyNumberFormat="1" applyFill="1" applyBorder="1"/>
    <xf numFmtId="4" fontId="0" fillId="2" borderId="0" xfId="0" applyNumberFormat="1" applyFill="1"/>
    <xf numFmtId="43" fontId="0" fillId="2" borderId="0" xfId="0" applyNumberFormat="1" applyFill="1"/>
    <xf numFmtId="14" fontId="0" fillId="2" borderId="1" xfId="0" applyNumberFormat="1" applyFill="1" applyBorder="1"/>
    <xf numFmtId="166" fontId="0" fillId="2" borderId="0" xfId="0" applyNumberFormat="1" applyFill="1" applyBorder="1"/>
    <xf numFmtId="49" fontId="0" fillId="2" borderId="0" xfId="0" applyNumberFormat="1" applyFill="1" applyBorder="1"/>
    <xf numFmtId="165" fontId="0" fillId="2" borderId="0" xfId="0" applyNumberFormat="1" applyFill="1" applyBorder="1"/>
    <xf numFmtId="0" fontId="0" fillId="2" borderId="1" xfId="0" applyFill="1" applyBorder="1"/>
    <xf numFmtId="166" fontId="1" fillId="2" borderId="0" xfId="0" applyNumberFormat="1" applyFont="1" applyFill="1"/>
    <xf numFmtId="166" fontId="0" fillId="2" borderId="2" xfId="0" applyNumberFormat="1" applyFill="1" applyBorder="1"/>
    <xf numFmtId="43" fontId="3" fillId="2" borderId="0" xfId="1" applyFont="1" applyFill="1" applyBorder="1"/>
    <xf numFmtId="49" fontId="1" fillId="2" borderId="1" xfId="0" applyNumberFormat="1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166" fontId="1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14" fontId="18" fillId="2" borderId="1" xfId="0" applyNumberFormat="1" applyFont="1" applyFill="1" applyBorder="1"/>
    <xf numFmtId="49" fontId="18" fillId="2" borderId="1" xfId="0" applyNumberFormat="1" applyFont="1" applyFill="1" applyBorder="1"/>
    <xf numFmtId="166" fontId="18" fillId="2" borderId="1" xfId="0" applyNumberFormat="1" applyFont="1" applyFill="1" applyBorder="1"/>
    <xf numFmtId="165" fontId="18" fillId="2" borderId="1" xfId="0" applyNumberFormat="1" applyFont="1" applyFill="1" applyBorder="1"/>
    <xf numFmtId="0" fontId="18" fillId="2" borderId="0" xfId="0" applyFont="1" applyFill="1"/>
    <xf numFmtId="0" fontId="18" fillId="2" borderId="1" xfId="0" applyFont="1" applyFill="1" applyBorder="1"/>
    <xf numFmtId="43" fontId="0" fillId="2" borderId="1" xfId="1" applyFont="1" applyFill="1" applyBorder="1"/>
    <xf numFmtId="0" fontId="0" fillId="2" borderId="0" xfId="0" applyFill="1" applyAlignment="1">
      <alignment wrapText="1"/>
    </xf>
    <xf numFmtId="4" fontId="0" fillId="2" borderId="1" xfId="0" applyNumberFormat="1" applyFill="1" applyBorder="1"/>
    <xf numFmtId="43" fontId="0" fillId="2" borderId="1" xfId="0" applyNumberFormat="1" applyFill="1" applyBorder="1"/>
    <xf numFmtId="0" fontId="1" fillId="2" borderId="0" xfId="0" applyFont="1" applyFill="1" applyAlignment="1">
      <alignment horizontal="left"/>
    </xf>
    <xf numFmtId="164" fontId="1" fillId="2" borderId="0" xfId="0" applyNumberFormat="1" applyFont="1" applyFill="1" applyAlignment="1">
      <alignment horizontal="left"/>
    </xf>
    <xf numFmtId="0" fontId="5" fillId="2" borderId="0" xfId="2" applyFont="1" applyFill="1" applyAlignment="1">
      <alignment horizontal="center"/>
    </xf>
    <xf numFmtId="0" fontId="5" fillId="2" borderId="0" xfId="2" applyFont="1" applyFill="1" applyBorder="1" applyAlignment="1">
      <alignment horizontal="center"/>
    </xf>
    <xf numFmtId="0" fontId="7" fillId="0" borderId="3" xfId="2" applyFont="1" applyBorder="1" applyAlignment="1">
      <alignment horizontal="center"/>
    </xf>
    <xf numFmtId="0" fontId="7" fillId="0" borderId="4" xfId="2" applyFont="1" applyBorder="1" applyAlignment="1">
      <alignment horizontal="center"/>
    </xf>
    <xf numFmtId="0" fontId="7" fillId="0" borderId="5" xfId="2" applyFont="1" applyBorder="1" applyAlignment="1">
      <alignment horizontal="center"/>
    </xf>
    <xf numFmtId="0" fontId="3" fillId="0" borderId="2" xfId="2" applyBorder="1" applyAlignment="1">
      <alignment horizontal="center"/>
    </xf>
    <xf numFmtId="0" fontId="3" fillId="0" borderId="6" xfId="2" applyBorder="1" applyAlignment="1">
      <alignment horizontal="center"/>
    </xf>
    <xf numFmtId="0" fontId="3" fillId="0" borderId="7" xfId="2" applyBorder="1" applyAlignment="1">
      <alignment horizontal="center"/>
    </xf>
    <xf numFmtId="0" fontId="3" fillId="0" borderId="8" xfId="2" applyBorder="1" applyAlignment="1">
      <alignment horizontal="center"/>
    </xf>
    <xf numFmtId="0" fontId="9" fillId="3" borderId="2" xfId="2" applyFont="1" applyFill="1" applyBorder="1" applyAlignment="1">
      <alignment horizontal="center"/>
    </xf>
    <xf numFmtId="0" fontId="9" fillId="3" borderId="7" xfId="2" applyFont="1" applyFill="1" applyBorder="1" applyAlignment="1">
      <alignment horizontal="center"/>
    </xf>
    <xf numFmtId="0" fontId="9" fillId="3" borderId="8" xfId="2" applyFont="1" applyFill="1" applyBorder="1" applyAlignment="1">
      <alignment horizontal="center"/>
    </xf>
    <xf numFmtId="0" fontId="3" fillId="2" borderId="3" xfId="2" applyFont="1" applyFill="1" applyBorder="1" applyAlignment="1">
      <alignment horizontal="left"/>
    </xf>
    <xf numFmtId="0" fontId="3" fillId="2" borderId="4" xfId="2" applyFont="1" applyFill="1" applyBorder="1" applyAlignment="1">
      <alignment horizontal="left"/>
    </xf>
    <xf numFmtId="0" fontId="3" fillId="2" borderId="5" xfId="2" applyFont="1" applyFill="1" applyBorder="1" applyAlignment="1">
      <alignment horizontal="left"/>
    </xf>
    <xf numFmtId="0" fontId="10" fillId="2" borderId="3" xfId="2" applyFont="1" applyFill="1" applyBorder="1" applyAlignment="1">
      <alignment horizontal="center"/>
    </xf>
    <xf numFmtId="0" fontId="10" fillId="2" borderId="4" xfId="2" applyFont="1" applyFill="1" applyBorder="1" applyAlignment="1">
      <alignment horizontal="center"/>
    </xf>
    <xf numFmtId="0" fontId="3" fillId="2" borderId="13" xfId="2" applyFill="1" applyBorder="1" applyAlignment="1">
      <alignment horizontal="center"/>
    </xf>
    <xf numFmtId="0" fontId="3" fillId="2" borderId="10" xfId="2" applyFill="1" applyBorder="1" applyAlignment="1">
      <alignment horizontal="center"/>
    </xf>
    <xf numFmtId="0" fontId="3" fillId="2" borderId="11" xfId="2" applyFill="1" applyBorder="1" applyAlignment="1">
      <alignment horizontal="center"/>
    </xf>
    <xf numFmtId="0" fontId="10" fillId="2" borderId="13" xfId="2" applyFont="1" applyFill="1" applyBorder="1" applyAlignment="1">
      <alignment horizontal="center"/>
    </xf>
    <xf numFmtId="0" fontId="10" fillId="2" borderId="10" xfId="2" applyFont="1" applyFill="1" applyBorder="1" applyAlignment="1">
      <alignment horizontal="center"/>
    </xf>
    <xf numFmtId="0" fontId="5" fillId="4" borderId="2" xfId="2" applyFont="1" applyFill="1" applyBorder="1" applyAlignment="1">
      <alignment horizontal="center"/>
    </xf>
    <xf numFmtId="0" fontId="5" fillId="4" borderId="7" xfId="2" applyFont="1" applyFill="1" applyBorder="1" applyAlignment="1">
      <alignment horizontal="center"/>
    </xf>
    <xf numFmtId="0" fontId="5" fillId="4" borderId="8" xfId="2" applyFont="1" applyFill="1" applyBorder="1" applyAlignment="1">
      <alignment horizontal="center"/>
    </xf>
    <xf numFmtId="0" fontId="11" fillId="4" borderId="2" xfId="2" applyFont="1" applyFill="1" applyBorder="1" applyAlignment="1">
      <alignment horizontal="center"/>
    </xf>
    <xf numFmtId="0" fontId="11" fillId="4" borderId="7" xfId="2" applyFont="1" applyFill="1" applyBorder="1" applyAlignment="1">
      <alignment horizontal="center"/>
    </xf>
    <xf numFmtId="0" fontId="11" fillId="4" borderId="8" xfId="2" applyFont="1" applyFill="1" applyBorder="1" applyAlignment="1">
      <alignment horizontal="center"/>
    </xf>
    <xf numFmtId="0" fontId="10" fillId="0" borderId="3" xfId="2" applyFont="1" applyBorder="1" applyAlignment="1">
      <alignment horizontal="center"/>
    </xf>
    <xf numFmtId="0" fontId="10" fillId="0" borderId="5" xfId="2" applyFont="1" applyBorder="1" applyAlignment="1">
      <alignment horizontal="center"/>
    </xf>
    <xf numFmtId="14" fontId="3" fillId="2" borderId="13" xfId="2" applyNumberFormat="1" applyFont="1" applyFill="1" applyBorder="1" applyAlignment="1">
      <alignment horizontal="center"/>
    </xf>
    <xf numFmtId="14" fontId="3" fillId="2" borderId="10" xfId="2" applyNumberFormat="1" applyFill="1" applyBorder="1" applyAlignment="1">
      <alignment horizontal="center"/>
    </xf>
    <xf numFmtId="0" fontId="10" fillId="2" borderId="0" xfId="2" applyFont="1" applyFill="1" applyBorder="1" applyAlignment="1">
      <alignment horizontal="center"/>
    </xf>
    <xf numFmtId="43" fontId="4" fillId="0" borderId="2" xfId="1" applyFont="1" applyBorder="1" applyAlignment="1">
      <alignment horizontal="center"/>
    </xf>
    <xf numFmtId="43" fontId="4" fillId="0" borderId="7" xfId="1" applyFont="1" applyBorder="1" applyAlignment="1">
      <alignment horizontal="center"/>
    </xf>
    <xf numFmtId="43" fontId="4" fillId="0" borderId="8" xfId="1" applyFont="1" applyBorder="1" applyAlignment="1">
      <alignment horizontal="center"/>
    </xf>
    <xf numFmtId="0" fontId="3" fillId="0" borderId="2" xfId="2" applyFont="1" applyFill="1" applyBorder="1" applyAlignment="1">
      <alignment horizontal="left" vertical="justify"/>
    </xf>
    <xf numFmtId="0" fontId="3" fillId="0" borderId="7" xfId="2" applyFont="1" applyFill="1" applyBorder="1" applyAlignment="1">
      <alignment horizontal="left" vertical="justify"/>
    </xf>
    <xf numFmtId="0" fontId="3" fillId="0" borderId="8" xfId="2" applyFont="1" applyFill="1" applyBorder="1" applyAlignment="1">
      <alignment horizontal="left" vertical="justify"/>
    </xf>
    <xf numFmtId="2" fontId="4" fillId="0" borderId="2" xfId="2" applyNumberFormat="1" applyFont="1" applyBorder="1" applyAlignment="1">
      <alignment horizontal="center"/>
    </xf>
    <xf numFmtId="2" fontId="4" fillId="0" borderId="7" xfId="2" applyNumberFormat="1" applyFont="1" applyBorder="1" applyAlignment="1">
      <alignment horizontal="center"/>
    </xf>
    <xf numFmtId="2" fontId="4" fillId="0" borderId="8" xfId="2" applyNumberFormat="1" applyFont="1" applyBorder="1" applyAlignment="1">
      <alignment horizontal="center"/>
    </xf>
    <xf numFmtId="0" fontId="3" fillId="0" borderId="2" xfId="2" applyBorder="1" applyAlignment="1">
      <alignment horizontal="left"/>
    </xf>
    <xf numFmtId="0" fontId="3" fillId="0" borderId="7" xfId="2" applyBorder="1" applyAlignment="1">
      <alignment horizontal="left"/>
    </xf>
    <xf numFmtId="0" fontId="3" fillId="0" borderId="8" xfId="2" applyBorder="1" applyAlignment="1">
      <alignment horizontal="left"/>
    </xf>
    <xf numFmtId="4" fontId="4" fillId="0" borderId="2" xfId="2" applyNumberFormat="1" applyFont="1" applyBorder="1" applyAlignment="1">
      <alignment horizontal="center"/>
    </xf>
    <xf numFmtId="4" fontId="4" fillId="0" borderId="7" xfId="2" applyNumberFormat="1" applyFont="1" applyBorder="1" applyAlignment="1">
      <alignment horizontal="center"/>
    </xf>
    <xf numFmtId="4" fontId="4" fillId="0" borderId="8" xfId="2" applyNumberFormat="1" applyFont="1" applyBorder="1" applyAlignment="1">
      <alignment horizontal="center"/>
    </xf>
    <xf numFmtId="0" fontId="5" fillId="0" borderId="2" xfId="2" applyFont="1" applyBorder="1" applyAlignment="1">
      <alignment horizontal="left"/>
    </xf>
    <xf numFmtId="0" fontId="5" fillId="0" borderId="7" xfId="2" applyFont="1" applyBorder="1" applyAlignment="1">
      <alignment horizontal="left"/>
    </xf>
    <xf numFmtId="0" fontId="5" fillId="0" borderId="8" xfId="2" applyFont="1" applyBorder="1" applyAlignment="1">
      <alignment horizontal="left"/>
    </xf>
    <xf numFmtId="4" fontId="11" fillId="0" borderId="2" xfId="2" applyNumberFormat="1" applyFont="1" applyBorder="1" applyAlignment="1">
      <alignment horizontal="center"/>
    </xf>
    <xf numFmtId="4" fontId="11" fillId="0" borderId="7" xfId="2" applyNumberFormat="1" applyFont="1" applyBorder="1" applyAlignment="1">
      <alignment horizontal="center"/>
    </xf>
    <xf numFmtId="4" fontId="11" fillId="0" borderId="8" xfId="2" applyNumberFormat="1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0" fontId="5" fillId="0" borderId="7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3" fontId="11" fillId="4" borderId="2" xfId="2" applyNumberFormat="1" applyFont="1" applyFill="1" applyBorder="1" applyAlignment="1">
      <alignment horizontal="center"/>
    </xf>
    <xf numFmtId="3" fontId="11" fillId="4" borderId="7" xfId="2" applyNumberFormat="1" applyFont="1" applyFill="1" applyBorder="1" applyAlignment="1">
      <alignment horizontal="center"/>
    </xf>
    <xf numFmtId="3" fontId="11" fillId="4" borderId="8" xfId="2" applyNumberFormat="1" applyFont="1" applyFill="1" applyBorder="1" applyAlignment="1">
      <alignment horizontal="center"/>
    </xf>
    <xf numFmtId="3" fontId="4" fillId="4" borderId="2" xfId="2" applyNumberFormat="1" applyFont="1" applyFill="1" applyBorder="1" applyAlignment="1">
      <alignment horizontal="center"/>
    </xf>
    <xf numFmtId="3" fontId="4" fillId="4" borderId="7" xfId="2" applyNumberFormat="1" applyFont="1" applyFill="1" applyBorder="1" applyAlignment="1">
      <alignment horizontal="center"/>
    </xf>
    <xf numFmtId="3" fontId="4" fillId="4" borderId="8" xfId="2" applyNumberFormat="1" applyFont="1" applyFill="1" applyBorder="1" applyAlignment="1">
      <alignment horizontal="center"/>
    </xf>
    <xf numFmtId="4" fontId="4" fillId="0" borderId="2" xfId="2" applyNumberFormat="1" applyFont="1" applyBorder="1" applyAlignment="1">
      <alignment horizontal="center" wrapText="1"/>
    </xf>
    <xf numFmtId="43" fontId="12" fillId="0" borderId="2" xfId="1" applyFont="1" applyBorder="1" applyAlignment="1">
      <alignment horizontal="center"/>
    </xf>
    <xf numFmtId="43" fontId="12" fillId="0" borderId="7" xfId="1" applyFont="1" applyBorder="1" applyAlignment="1">
      <alignment horizontal="center"/>
    </xf>
    <xf numFmtId="43" fontId="12" fillId="0" borderId="8" xfId="1" applyFont="1" applyBorder="1" applyAlignment="1">
      <alignment horizontal="center"/>
    </xf>
    <xf numFmtId="168" fontId="4" fillId="0" borderId="2" xfId="1" applyNumberFormat="1" applyFont="1" applyBorder="1" applyAlignment="1">
      <alignment horizontal="center"/>
    </xf>
    <xf numFmtId="168" fontId="4" fillId="0" borderId="7" xfId="1" applyNumberFormat="1" applyFont="1" applyBorder="1" applyAlignment="1">
      <alignment horizontal="center"/>
    </xf>
    <xf numFmtId="168" fontId="4" fillId="0" borderId="8" xfId="1" applyNumberFormat="1" applyFont="1" applyBorder="1" applyAlignment="1">
      <alignment horizontal="center"/>
    </xf>
    <xf numFmtId="0" fontId="5" fillId="0" borderId="2" xfId="2" applyFont="1" applyFill="1" applyBorder="1" applyAlignment="1">
      <alignment horizontal="left" vertical="justify"/>
    </xf>
    <xf numFmtId="0" fontId="5" fillId="0" borderId="7" xfId="2" applyFont="1" applyFill="1" applyBorder="1" applyAlignment="1">
      <alignment horizontal="left" vertical="justify"/>
    </xf>
    <xf numFmtId="0" fontId="5" fillId="0" borderId="8" xfId="2" applyFont="1" applyFill="1" applyBorder="1" applyAlignment="1">
      <alignment horizontal="left" vertical="justify"/>
    </xf>
    <xf numFmtId="0" fontId="5" fillId="4" borderId="2" xfId="2" applyFont="1" applyFill="1" applyBorder="1" applyAlignment="1">
      <alignment horizontal="center" vertical="center"/>
    </xf>
    <xf numFmtId="0" fontId="5" fillId="4" borderId="7" xfId="2" applyFont="1" applyFill="1" applyBorder="1" applyAlignment="1">
      <alignment horizontal="center" vertical="center"/>
    </xf>
    <xf numFmtId="0" fontId="5" fillId="4" borderId="8" xfId="2" applyFont="1" applyFill="1" applyBorder="1" applyAlignment="1">
      <alignment horizontal="center" vertical="center"/>
    </xf>
    <xf numFmtId="4" fontId="4" fillId="0" borderId="3" xfId="2" applyNumberFormat="1" applyFont="1" applyBorder="1" applyAlignment="1">
      <alignment horizontal="center"/>
    </xf>
    <xf numFmtId="4" fontId="4" fillId="0" borderId="4" xfId="2" applyNumberFormat="1" applyFont="1" applyBorder="1" applyAlignment="1">
      <alignment horizontal="center"/>
    </xf>
    <xf numFmtId="4" fontId="4" fillId="0" borderId="5" xfId="2" applyNumberFormat="1" applyFont="1" applyBorder="1" applyAlignment="1">
      <alignment horizontal="center"/>
    </xf>
    <xf numFmtId="4" fontId="3" fillId="0" borderId="2" xfId="2" applyNumberFormat="1" applyFont="1" applyBorder="1" applyAlignment="1">
      <alignment horizontal="center"/>
    </xf>
    <xf numFmtId="4" fontId="3" fillId="0" borderId="7" xfId="2" applyNumberFormat="1" applyFont="1" applyBorder="1" applyAlignment="1">
      <alignment horizontal="center"/>
    </xf>
    <xf numFmtId="0" fontId="13" fillId="0" borderId="2" xfId="2" applyFont="1" applyFill="1" applyBorder="1" applyAlignment="1">
      <alignment horizontal="left" vertical="justify"/>
    </xf>
    <xf numFmtId="0" fontId="13" fillId="0" borderId="7" xfId="2" applyFont="1" applyFill="1" applyBorder="1" applyAlignment="1">
      <alignment horizontal="left" vertical="justify"/>
    </xf>
    <xf numFmtId="0" fontId="13" fillId="0" borderId="8" xfId="2" applyFont="1" applyFill="1" applyBorder="1" applyAlignment="1">
      <alignment horizontal="left" vertical="justify"/>
    </xf>
    <xf numFmtId="4" fontId="5" fillId="0" borderId="3" xfId="2" applyNumberFormat="1" applyFont="1" applyBorder="1" applyAlignment="1">
      <alignment horizontal="center"/>
    </xf>
    <xf numFmtId="4" fontId="5" fillId="0" borderId="4" xfId="2" applyNumberFormat="1" applyFont="1" applyBorder="1" applyAlignment="1">
      <alignment horizontal="center"/>
    </xf>
    <xf numFmtId="0" fontId="14" fillId="0" borderId="2" xfId="2" applyFont="1" applyFill="1" applyBorder="1" applyAlignment="1">
      <alignment horizontal="left" vertical="justify"/>
    </xf>
    <xf numFmtId="0" fontId="14" fillId="0" borderId="7" xfId="2" applyFont="1" applyFill="1" applyBorder="1" applyAlignment="1">
      <alignment horizontal="left" vertical="justify"/>
    </xf>
    <xf numFmtId="0" fontId="14" fillId="0" borderId="8" xfId="2" applyFont="1" applyFill="1" applyBorder="1" applyAlignment="1">
      <alignment horizontal="left" vertical="justify"/>
    </xf>
    <xf numFmtId="4" fontId="4" fillId="4" borderId="2" xfId="2" applyNumberFormat="1" applyFont="1" applyFill="1" applyBorder="1" applyAlignment="1">
      <alignment horizontal="center"/>
    </xf>
    <xf numFmtId="0" fontId="4" fillId="4" borderId="7" xfId="2" applyFont="1" applyFill="1" applyBorder="1" applyAlignment="1">
      <alignment horizontal="center"/>
    </xf>
    <xf numFmtId="0" fontId="4" fillId="4" borderId="8" xfId="2" applyFont="1" applyFill="1" applyBorder="1" applyAlignment="1">
      <alignment horizontal="center"/>
    </xf>
    <xf numFmtId="43" fontId="19" fillId="2" borderId="0" xfId="1" applyFont="1" applyFill="1"/>
    <xf numFmtId="166" fontId="19" fillId="2" borderId="0" xfId="0" applyNumberFormat="1" applyFont="1" applyFill="1"/>
  </cellXfs>
  <cellStyles count="4">
    <cellStyle name="Millares" xfId="1" builtinId="3"/>
    <cellStyle name="Millares 2" xf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XEM834"/>
  <sheetViews>
    <sheetView tabSelected="1" topLeftCell="A2" zoomScaleNormal="100" zoomScaleSheetLayoutView="69" workbookViewId="0">
      <selection activeCell="A2" sqref="A2:AN832"/>
    </sheetView>
  </sheetViews>
  <sheetFormatPr baseColWidth="10" defaultRowHeight="15" x14ac:dyDescent="0.25"/>
  <cols>
    <col min="1" max="1" width="10.85546875" style="80" bestFit="1" customWidth="1"/>
    <col min="2" max="2" width="11.28515625" style="81" bestFit="1" customWidth="1"/>
    <col min="3" max="3" width="13.5703125" style="80" bestFit="1" customWidth="1"/>
    <col min="4" max="4" width="10.140625" style="80" bestFit="1" customWidth="1"/>
    <col min="5" max="5" width="16.5703125" style="80" bestFit="1" customWidth="1"/>
    <col min="6" max="6" width="12.140625" style="80" bestFit="1" customWidth="1"/>
    <col min="7" max="7" width="11" style="80" customWidth="1"/>
    <col min="8" max="8" width="19.85546875" style="80" bestFit="1" customWidth="1"/>
    <col min="9" max="9" width="12.5703125" style="78" bestFit="1" customWidth="1"/>
    <col min="10" max="10" width="12" style="78" bestFit="1" customWidth="1"/>
    <col min="11" max="11" width="14.140625" style="78" bestFit="1" customWidth="1"/>
    <col min="12" max="13" width="14" style="78" bestFit="1" customWidth="1"/>
    <col min="14" max="14" width="14" style="80" bestFit="1" customWidth="1"/>
    <col min="15" max="15" width="45.5703125" style="80" bestFit="1" customWidth="1"/>
    <col min="16" max="16" width="19.140625" style="80" customWidth="1"/>
    <col min="17" max="17" width="19.140625" style="78" customWidth="1"/>
    <col min="18" max="18" width="12.7109375" style="78" bestFit="1" customWidth="1"/>
    <col min="19" max="19" width="19.140625" style="78" customWidth="1"/>
    <col min="20" max="20" width="33.140625" style="78" customWidth="1"/>
    <col min="21" max="21" width="13.7109375" style="80" customWidth="1"/>
    <col min="22" max="23" width="19.5703125" style="78" bestFit="1" customWidth="1"/>
    <col min="24" max="24" width="14.140625" style="80" customWidth="1"/>
    <col min="25" max="25" width="19.5703125" style="78" bestFit="1" customWidth="1"/>
    <col min="26" max="26" width="19.5703125" style="78" hidden="1" customWidth="1"/>
    <col min="27" max="27" width="22.7109375" style="80" hidden="1" customWidth="1"/>
    <col min="28" max="28" width="19.7109375" style="78" hidden="1" customWidth="1"/>
    <col min="29" max="29" width="19.5703125" style="78" bestFit="1" customWidth="1"/>
    <col min="30" max="30" width="12.7109375" style="80" bestFit="1" customWidth="1"/>
    <col min="31" max="31" width="20.5703125" style="78" bestFit="1" customWidth="1"/>
    <col min="32" max="32" width="18.42578125" style="80" bestFit="1" customWidth="1"/>
    <col min="33" max="33" width="11.85546875" style="80" bestFit="1" customWidth="1"/>
    <col min="34" max="35" width="18.42578125" style="78" bestFit="1" customWidth="1"/>
    <col min="36" max="36" width="26.140625" style="80" bestFit="1" customWidth="1"/>
    <col min="37" max="37" width="18.42578125" style="78" bestFit="1" customWidth="1"/>
    <col min="38" max="38" width="11" style="78" bestFit="1" customWidth="1"/>
    <col min="39" max="39" width="18.42578125" style="81" bestFit="1" customWidth="1"/>
    <col min="40" max="40" width="17.28515625" style="80" bestFit="1" customWidth="1"/>
    <col min="41" max="41" width="18.28515625" style="81" hidden="1" customWidth="1"/>
    <col min="42" max="42" width="17" style="80" hidden="1" customWidth="1"/>
    <col min="43" max="43" width="11.42578125" style="1"/>
    <col min="44" max="44" width="13.7109375" style="1" bestFit="1" customWidth="1"/>
    <col min="45" max="45" width="12.7109375" style="1" bestFit="1" customWidth="1"/>
    <col min="46" max="46" width="13.5703125" style="1" bestFit="1" customWidth="1"/>
    <col min="47" max="47" width="14.28515625" style="1" bestFit="1" customWidth="1"/>
    <col min="48" max="16384" width="11.42578125" style="1"/>
  </cols>
  <sheetData>
    <row r="2" spans="1:16367" s="86" customFormat="1" x14ac:dyDescent="0.25">
      <c r="A2" s="114" t="s">
        <v>0</v>
      </c>
      <c r="B2" s="114"/>
      <c r="C2" s="114"/>
      <c r="D2" s="114"/>
      <c r="E2" s="114"/>
      <c r="F2" s="114"/>
      <c r="G2" s="114"/>
      <c r="H2" s="114"/>
      <c r="I2" s="114"/>
      <c r="J2" s="82"/>
      <c r="K2" s="82"/>
      <c r="L2" s="82"/>
      <c r="M2" s="82"/>
      <c r="N2" s="83"/>
      <c r="O2" s="83"/>
      <c r="P2" s="84"/>
      <c r="Q2" s="82"/>
      <c r="R2" s="82"/>
      <c r="S2" s="82"/>
      <c r="T2" s="82"/>
      <c r="U2" s="83"/>
      <c r="V2" s="82"/>
      <c r="W2" s="82"/>
      <c r="X2" s="83"/>
      <c r="Y2" s="82"/>
      <c r="Z2" s="82"/>
      <c r="AA2" s="83"/>
      <c r="AB2" s="82"/>
      <c r="AC2" s="82"/>
      <c r="AD2" s="83"/>
      <c r="AE2" s="82"/>
      <c r="AF2" s="83"/>
      <c r="AG2" s="83"/>
      <c r="AH2" s="82"/>
      <c r="AI2" s="82"/>
      <c r="AJ2" s="83"/>
      <c r="AK2" s="82"/>
      <c r="AL2" s="82"/>
      <c r="AM2" s="85"/>
      <c r="AN2" s="83"/>
      <c r="AO2" s="85"/>
      <c r="AP2" s="83"/>
    </row>
    <row r="3" spans="1:16367" s="86" customFormat="1" x14ac:dyDescent="0.25">
      <c r="A3" s="115" t="s">
        <v>1</v>
      </c>
      <c r="B3" s="115"/>
      <c r="C3" s="115"/>
      <c r="D3" s="115"/>
      <c r="E3" s="115"/>
      <c r="F3" s="115"/>
      <c r="G3" s="115"/>
      <c r="H3" s="115"/>
      <c r="I3" s="115"/>
      <c r="J3" s="82"/>
      <c r="K3" s="82"/>
      <c r="L3" s="82"/>
      <c r="M3" s="82"/>
      <c r="N3" s="83"/>
      <c r="O3" s="83"/>
      <c r="P3" s="84"/>
      <c r="Q3" s="82"/>
      <c r="R3" s="82"/>
      <c r="S3" s="82"/>
      <c r="T3" s="82"/>
      <c r="U3" s="83"/>
      <c r="V3" s="82"/>
      <c r="W3" s="82"/>
      <c r="X3" s="83"/>
      <c r="Y3" s="82"/>
      <c r="Z3" s="82"/>
      <c r="AA3" s="83"/>
      <c r="AB3" s="82"/>
      <c r="AC3" s="82"/>
      <c r="AD3" s="83"/>
      <c r="AE3" s="82"/>
      <c r="AF3" s="83"/>
      <c r="AG3" s="83"/>
      <c r="AH3" s="82"/>
      <c r="AI3" s="82"/>
      <c r="AJ3" s="83"/>
      <c r="AK3" s="82"/>
      <c r="AL3" s="82"/>
      <c r="AM3" s="85"/>
      <c r="AN3" s="83"/>
      <c r="AO3" s="85"/>
      <c r="AP3" s="83"/>
    </row>
    <row r="4" spans="1:16367" s="86" customFormat="1" x14ac:dyDescent="0.25">
      <c r="A4" s="115" t="s">
        <v>2490</v>
      </c>
      <c r="B4" s="115"/>
      <c r="C4" s="115"/>
      <c r="D4" s="115"/>
      <c r="E4" s="115"/>
      <c r="F4" s="115"/>
      <c r="G4" s="115"/>
      <c r="H4" s="115"/>
      <c r="I4" s="115"/>
      <c r="J4" s="82"/>
      <c r="K4" s="82"/>
      <c r="L4" s="82"/>
      <c r="M4" s="82"/>
      <c r="N4" s="83"/>
      <c r="O4" s="83"/>
      <c r="P4" s="84"/>
      <c r="Q4" s="82"/>
      <c r="R4" s="82"/>
      <c r="S4" s="82"/>
      <c r="T4" s="82"/>
      <c r="U4" s="83"/>
      <c r="V4" s="82"/>
      <c r="W4" s="82"/>
      <c r="X4" s="83"/>
      <c r="Y4" s="82"/>
      <c r="Z4" s="82"/>
      <c r="AA4" s="83"/>
      <c r="AB4" s="82"/>
      <c r="AC4" s="82"/>
      <c r="AD4" s="83"/>
      <c r="AE4" s="82"/>
      <c r="AF4" s="83"/>
      <c r="AG4" s="83"/>
      <c r="AH4" s="82"/>
      <c r="AI4" s="82"/>
      <c r="AJ4" s="83"/>
      <c r="AK4" s="82"/>
      <c r="AL4" s="82"/>
      <c r="AM4" s="85"/>
      <c r="AN4" s="83"/>
      <c r="AO4" s="85"/>
      <c r="AP4" s="83"/>
    </row>
    <row r="5" spans="1:16367" s="86" customFormat="1" x14ac:dyDescent="0.25">
      <c r="A5" s="114" t="s">
        <v>2</v>
      </c>
      <c r="B5" s="114"/>
      <c r="C5" s="114"/>
      <c r="D5" s="114"/>
      <c r="E5" s="114"/>
      <c r="F5" s="114"/>
      <c r="G5" s="114"/>
      <c r="H5" s="114"/>
      <c r="I5" s="114"/>
      <c r="J5" s="82"/>
      <c r="K5" s="82"/>
      <c r="L5" s="82"/>
      <c r="M5" s="82"/>
      <c r="N5" s="83"/>
      <c r="O5" s="83"/>
      <c r="P5" s="84"/>
      <c r="Q5" s="82"/>
      <c r="R5" s="82"/>
      <c r="S5" s="82"/>
      <c r="T5" s="82"/>
      <c r="U5" s="83"/>
      <c r="V5" s="82"/>
      <c r="W5" s="82"/>
      <c r="X5" s="83"/>
      <c r="Y5" s="82"/>
      <c r="Z5" s="82"/>
      <c r="AA5" s="83"/>
      <c r="AB5" s="82"/>
      <c r="AC5" s="82"/>
      <c r="AD5" s="83"/>
      <c r="AE5" s="82"/>
      <c r="AF5" s="83"/>
      <c r="AG5" s="83"/>
      <c r="AH5" s="82"/>
      <c r="AI5" s="82"/>
      <c r="AJ5" s="83"/>
      <c r="AK5" s="82"/>
      <c r="AL5" s="82"/>
      <c r="AM5" s="85"/>
      <c r="AN5" s="83"/>
      <c r="AO5" s="85"/>
      <c r="AP5" s="83"/>
    </row>
    <row r="8" spans="1:16367" s="111" customFormat="1" ht="54.75" customHeight="1" x14ac:dyDescent="0.25">
      <c r="A8" s="100" t="s">
        <v>3</v>
      </c>
      <c r="B8" s="101" t="s">
        <v>4</v>
      </c>
      <c r="C8" s="100" t="s">
        <v>5</v>
      </c>
      <c r="D8" s="100" t="s">
        <v>6</v>
      </c>
      <c r="E8" s="100" t="s">
        <v>7</v>
      </c>
      <c r="F8" s="100" t="s">
        <v>8</v>
      </c>
      <c r="G8" s="100" t="s">
        <v>9</v>
      </c>
      <c r="H8" s="100" t="s">
        <v>10</v>
      </c>
      <c r="I8" s="102" t="s">
        <v>11</v>
      </c>
      <c r="J8" s="102" t="s">
        <v>12</v>
      </c>
      <c r="K8" s="102" t="s">
        <v>13</v>
      </c>
      <c r="L8" s="102" t="s">
        <v>14</v>
      </c>
      <c r="M8" s="102" t="s">
        <v>15</v>
      </c>
      <c r="N8" s="100" t="s">
        <v>16</v>
      </c>
      <c r="O8" s="100" t="s">
        <v>17</v>
      </c>
      <c r="P8" s="100" t="s">
        <v>18</v>
      </c>
      <c r="Q8" s="102" t="s">
        <v>19</v>
      </c>
      <c r="R8" s="102" t="s">
        <v>20</v>
      </c>
      <c r="S8" s="102" t="s">
        <v>21</v>
      </c>
      <c r="T8" s="102" t="s">
        <v>22</v>
      </c>
      <c r="U8" s="100" t="s">
        <v>23</v>
      </c>
      <c r="V8" s="102" t="s">
        <v>24</v>
      </c>
      <c r="W8" s="102" t="s">
        <v>25</v>
      </c>
      <c r="X8" s="100" t="s">
        <v>26</v>
      </c>
      <c r="Y8" s="102" t="s">
        <v>27</v>
      </c>
      <c r="Z8" s="102" t="s">
        <v>28</v>
      </c>
      <c r="AA8" s="100" t="s">
        <v>29</v>
      </c>
      <c r="AB8" s="102" t="s">
        <v>30</v>
      </c>
      <c r="AC8" s="102" t="s">
        <v>31</v>
      </c>
      <c r="AD8" s="100" t="s">
        <v>32</v>
      </c>
      <c r="AE8" s="102" t="s">
        <v>33</v>
      </c>
      <c r="AF8" s="100" t="s">
        <v>34</v>
      </c>
      <c r="AG8" s="100" t="s">
        <v>35</v>
      </c>
      <c r="AH8" s="102" t="s">
        <v>36</v>
      </c>
      <c r="AI8" s="102" t="s">
        <v>37</v>
      </c>
      <c r="AJ8" s="100" t="s">
        <v>38</v>
      </c>
      <c r="AK8" s="102" t="s">
        <v>39</v>
      </c>
      <c r="AL8" s="102" t="s">
        <v>40</v>
      </c>
      <c r="AM8" s="101" t="s">
        <v>41</v>
      </c>
      <c r="AN8" s="100" t="s">
        <v>42</v>
      </c>
      <c r="AO8" s="101" t="s">
        <v>43</v>
      </c>
      <c r="AP8" s="100" t="s">
        <v>44</v>
      </c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103"/>
      <c r="BL8" s="103"/>
      <c r="BM8" s="103"/>
      <c r="BN8" s="103"/>
      <c r="BO8" s="103"/>
      <c r="BP8" s="103"/>
      <c r="BQ8" s="103"/>
      <c r="BR8" s="103"/>
      <c r="BS8" s="103"/>
      <c r="BT8" s="103"/>
      <c r="BU8" s="103"/>
      <c r="BV8" s="103"/>
      <c r="BW8" s="103"/>
      <c r="BX8" s="103"/>
      <c r="BY8" s="103"/>
      <c r="BZ8" s="103"/>
      <c r="CA8" s="103"/>
      <c r="CB8" s="103"/>
      <c r="CC8" s="103"/>
      <c r="CD8" s="103"/>
      <c r="CE8" s="103"/>
      <c r="CF8" s="103"/>
      <c r="CG8" s="103"/>
      <c r="CH8" s="103"/>
      <c r="CI8" s="103"/>
      <c r="CJ8" s="103"/>
      <c r="CK8" s="103"/>
      <c r="CL8" s="103"/>
      <c r="CM8" s="103"/>
      <c r="CN8" s="103"/>
      <c r="CO8" s="103"/>
      <c r="CP8" s="103"/>
      <c r="CQ8" s="103"/>
      <c r="CR8" s="103"/>
      <c r="CS8" s="103"/>
      <c r="CT8" s="103"/>
      <c r="CU8" s="103"/>
      <c r="CV8" s="103"/>
      <c r="CW8" s="103"/>
      <c r="CX8" s="103"/>
      <c r="CY8" s="103"/>
      <c r="CZ8" s="103"/>
      <c r="DA8" s="103"/>
      <c r="DB8" s="103"/>
      <c r="DC8" s="103"/>
      <c r="DD8" s="103"/>
      <c r="DE8" s="103"/>
      <c r="DF8" s="103"/>
      <c r="DG8" s="103"/>
      <c r="DH8" s="103"/>
      <c r="DI8" s="103"/>
      <c r="DJ8" s="103"/>
      <c r="DK8" s="103"/>
      <c r="DL8" s="103"/>
      <c r="DM8" s="103"/>
      <c r="DN8" s="103"/>
      <c r="DO8" s="103"/>
      <c r="DP8" s="103"/>
      <c r="DQ8" s="103"/>
      <c r="DR8" s="103"/>
      <c r="DS8" s="103"/>
      <c r="DT8" s="103"/>
      <c r="DU8" s="103"/>
      <c r="DV8" s="103"/>
      <c r="DW8" s="103"/>
      <c r="DX8" s="103"/>
      <c r="DY8" s="103"/>
      <c r="DZ8" s="103"/>
      <c r="EA8" s="103"/>
      <c r="EB8" s="103"/>
      <c r="EC8" s="103"/>
      <c r="ED8" s="103"/>
      <c r="EE8" s="103"/>
      <c r="EF8" s="103"/>
      <c r="EG8" s="103"/>
      <c r="EH8" s="103"/>
      <c r="EI8" s="103"/>
      <c r="EJ8" s="103"/>
      <c r="EK8" s="103"/>
      <c r="EL8" s="103"/>
      <c r="EM8" s="103"/>
      <c r="EN8" s="103"/>
      <c r="EO8" s="103"/>
      <c r="EP8" s="103"/>
      <c r="EQ8" s="103"/>
      <c r="ER8" s="103"/>
      <c r="ES8" s="103"/>
      <c r="ET8" s="103"/>
      <c r="EU8" s="103"/>
      <c r="EV8" s="103"/>
      <c r="EW8" s="103"/>
      <c r="EX8" s="103"/>
      <c r="EY8" s="103"/>
      <c r="EZ8" s="103"/>
      <c r="FA8" s="103"/>
      <c r="FB8" s="103"/>
      <c r="FC8" s="103"/>
      <c r="FD8" s="103"/>
      <c r="FE8" s="103"/>
      <c r="FF8" s="103"/>
      <c r="FG8" s="103"/>
      <c r="FH8" s="103"/>
      <c r="FI8" s="103"/>
      <c r="FJ8" s="103"/>
      <c r="FK8" s="103"/>
      <c r="FL8" s="103"/>
      <c r="FM8" s="103"/>
      <c r="FN8" s="103"/>
      <c r="FO8" s="103"/>
      <c r="FP8" s="103"/>
      <c r="FQ8" s="103"/>
      <c r="FR8" s="103"/>
      <c r="FS8" s="103"/>
      <c r="FT8" s="103"/>
      <c r="FU8" s="103"/>
      <c r="FV8" s="103"/>
      <c r="FW8" s="103"/>
      <c r="FX8" s="103"/>
      <c r="FY8" s="103"/>
      <c r="FZ8" s="103"/>
      <c r="GA8" s="103"/>
      <c r="GB8" s="103"/>
      <c r="GC8" s="103"/>
      <c r="GD8" s="103"/>
      <c r="GE8" s="103"/>
      <c r="GF8" s="103"/>
      <c r="GG8" s="103"/>
      <c r="GH8" s="103"/>
      <c r="GI8" s="103"/>
      <c r="GJ8" s="103"/>
      <c r="GK8" s="103"/>
      <c r="GL8" s="103"/>
      <c r="GM8" s="103"/>
      <c r="GN8" s="103"/>
      <c r="GO8" s="103"/>
      <c r="GP8" s="103"/>
      <c r="GQ8" s="103"/>
      <c r="GR8" s="103"/>
      <c r="GS8" s="103"/>
      <c r="GT8" s="103"/>
      <c r="GU8" s="103"/>
      <c r="GV8" s="103"/>
      <c r="GW8" s="103"/>
      <c r="GX8" s="103"/>
      <c r="GY8" s="103"/>
      <c r="GZ8" s="103"/>
      <c r="HA8" s="103"/>
      <c r="HB8" s="103"/>
      <c r="HC8" s="103"/>
      <c r="HD8" s="103"/>
      <c r="HE8" s="103"/>
      <c r="HF8" s="103"/>
      <c r="HG8" s="103"/>
      <c r="HH8" s="103"/>
      <c r="HI8" s="103"/>
      <c r="HJ8" s="103"/>
      <c r="HK8" s="103"/>
      <c r="HL8" s="103"/>
      <c r="HM8" s="103"/>
      <c r="HN8" s="103"/>
      <c r="HO8" s="103"/>
      <c r="HP8" s="103"/>
      <c r="HQ8" s="103"/>
      <c r="HR8" s="103"/>
      <c r="HS8" s="103"/>
      <c r="HT8" s="103"/>
      <c r="HU8" s="103"/>
      <c r="HV8" s="103"/>
      <c r="HW8" s="103"/>
      <c r="HX8" s="103"/>
      <c r="HY8" s="103"/>
      <c r="HZ8" s="103"/>
      <c r="IA8" s="103"/>
      <c r="IB8" s="103"/>
      <c r="IC8" s="103"/>
      <c r="ID8" s="103"/>
      <c r="IE8" s="103"/>
      <c r="IF8" s="103"/>
      <c r="IG8" s="103"/>
      <c r="IH8" s="103"/>
      <c r="II8" s="103"/>
      <c r="IJ8" s="103"/>
      <c r="IK8" s="103"/>
      <c r="IL8" s="103"/>
      <c r="IM8" s="103"/>
      <c r="IN8" s="103"/>
      <c r="IO8" s="103"/>
      <c r="IP8" s="103"/>
      <c r="IQ8" s="103"/>
      <c r="IR8" s="103"/>
      <c r="IS8" s="103"/>
      <c r="IT8" s="103"/>
      <c r="IU8" s="103"/>
      <c r="IV8" s="103"/>
      <c r="IW8" s="103"/>
      <c r="IX8" s="103"/>
      <c r="IY8" s="103"/>
      <c r="IZ8" s="103"/>
      <c r="JA8" s="103"/>
      <c r="JB8" s="103"/>
      <c r="JC8" s="103"/>
      <c r="JD8" s="103"/>
      <c r="JE8" s="103"/>
      <c r="JF8" s="103"/>
      <c r="JG8" s="103"/>
      <c r="JH8" s="103"/>
      <c r="JI8" s="103"/>
      <c r="JJ8" s="103"/>
      <c r="JK8" s="103"/>
      <c r="JL8" s="103"/>
      <c r="JM8" s="103"/>
      <c r="JN8" s="103"/>
      <c r="JO8" s="103"/>
      <c r="JP8" s="103"/>
      <c r="JQ8" s="103"/>
      <c r="JR8" s="103"/>
      <c r="JS8" s="103"/>
      <c r="JT8" s="103"/>
      <c r="JU8" s="103"/>
      <c r="JV8" s="103"/>
      <c r="JW8" s="103"/>
      <c r="JX8" s="103"/>
      <c r="JY8" s="103"/>
      <c r="JZ8" s="103"/>
      <c r="KA8" s="103"/>
      <c r="KB8" s="103"/>
      <c r="KC8" s="103"/>
      <c r="KD8" s="103"/>
      <c r="KE8" s="103"/>
      <c r="KF8" s="103"/>
      <c r="KG8" s="103"/>
      <c r="KH8" s="103"/>
      <c r="KI8" s="103"/>
      <c r="KJ8" s="103"/>
      <c r="KK8" s="103"/>
      <c r="KL8" s="103"/>
      <c r="KM8" s="103"/>
      <c r="KN8" s="103"/>
      <c r="KO8" s="103"/>
      <c r="KP8" s="103"/>
      <c r="KQ8" s="103"/>
      <c r="KR8" s="103"/>
      <c r="KS8" s="103"/>
      <c r="KT8" s="103"/>
      <c r="KU8" s="103"/>
      <c r="KV8" s="103"/>
      <c r="KW8" s="103"/>
      <c r="KX8" s="103"/>
      <c r="KY8" s="103"/>
      <c r="KZ8" s="103"/>
      <c r="LA8" s="103"/>
      <c r="LB8" s="103"/>
      <c r="LC8" s="103"/>
      <c r="LD8" s="103"/>
      <c r="LE8" s="103"/>
      <c r="LF8" s="103"/>
      <c r="LG8" s="103"/>
      <c r="LH8" s="103"/>
      <c r="LI8" s="103"/>
      <c r="LJ8" s="103"/>
      <c r="LK8" s="103"/>
      <c r="LL8" s="103"/>
      <c r="LM8" s="103"/>
      <c r="LN8" s="103"/>
      <c r="LO8" s="103"/>
      <c r="LP8" s="103"/>
      <c r="LQ8" s="103"/>
      <c r="LR8" s="103"/>
      <c r="LS8" s="103"/>
      <c r="LT8" s="103"/>
      <c r="LU8" s="103"/>
      <c r="LV8" s="103"/>
      <c r="LW8" s="103"/>
      <c r="LX8" s="103"/>
      <c r="LY8" s="103"/>
      <c r="LZ8" s="103"/>
      <c r="MA8" s="103"/>
      <c r="MB8" s="103"/>
      <c r="MC8" s="103"/>
      <c r="MD8" s="103"/>
      <c r="ME8" s="103"/>
      <c r="MF8" s="103"/>
      <c r="MG8" s="103"/>
      <c r="MH8" s="103"/>
      <c r="MI8" s="103"/>
      <c r="MJ8" s="103"/>
      <c r="MK8" s="103"/>
      <c r="ML8" s="103"/>
      <c r="MM8" s="103"/>
      <c r="MN8" s="103"/>
      <c r="MO8" s="103"/>
      <c r="MP8" s="103"/>
      <c r="MQ8" s="103"/>
      <c r="MR8" s="103"/>
      <c r="MS8" s="103"/>
      <c r="MT8" s="103"/>
      <c r="MU8" s="103"/>
      <c r="MV8" s="103"/>
      <c r="MW8" s="103"/>
      <c r="MX8" s="103"/>
      <c r="MY8" s="103"/>
      <c r="MZ8" s="103"/>
      <c r="NA8" s="103"/>
      <c r="NB8" s="103"/>
      <c r="NC8" s="103"/>
      <c r="ND8" s="103"/>
      <c r="NE8" s="103"/>
      <c r="NF8" s="103"/>
      <c r="NG8" s="103"/>
      <c r="NH8" s="103"/>
      <c r="NI8" s="103"/>
      <c r="NJ8" s="103"/>
      <c r="NK8" s="103"/>
      <c r="NL8" s="103"/>
      <c r="NM8" s="103"/>
      <c r="NN8" s="103"/>
      <c r="NO8" s="103"/>
      <c r="NP8" s="103"/>
      <c r="NQ8" s="103"/>
      <c r="NR8" s="103"/>
      <c r="NS8" s="103"/>
      <c r="NT8" s="103"/>
      <c r="NU8" s="103"/>
      <c r="NV8" s="103"/>
      <c r="NW8" s="103"/>
      <c r="NX8" s="103"/>
      <c r="NY8" s="103"/>
      <c r="NZ8" s="103"/>
      <c r="OA8" s="103"/>
      <c r="OB8" s="103"/>
      <c r="OC8" s="103"/>
      <c r="OD8" s="103"/>
      <c r="OE8" s="103"/>
      <c r="OF8" s="103"/>
      <c r="OG8" s="103"/>
      <c r="OH8" s="103"/>
      <c r="OI8" s="103"/>
      <c r="OJ8" s="103"/>
      <c r="OK8" s="103"/>
      <c r="OL8" s="103"/>
      <c r="OM8" s="103"/>
      <c r="ON8" s="103"/>
      <c r="OO8" s="103"/>
      <c r="OP8" s="103"/>
      <c r="OQ8" s="103"/>
      <c r="OR8" s="103"/>
      <c r="OS8" s="103"/>
      <c r="OT8" s="103"/>
      <c r="OU8" s="103"/>
      <c r="OV8" s="103"/>
      <c r="OW8" s="103"/>
      <c r="OX8" s="103"/>
      <c r="OY8" s="103"/>
      <c r="OZ8" s="103"/>
      <c r="PA8" s="103"/>
      <c r="PB8" s="103"/>
      <c r="PC8" s="103"/>
      <c r="PD8" s="103"/>
      <c r="PE8" s="103"/>
      <c r="PF8" s="103"/>
      <c r="PG8" s="103"/>
      <c r="PH8" s="103"/>
      <c r="PI8" s="103"/>
      <c r="PJ8" s="103"/>
      <c r="PK8" s="103"/>
      <c r="PL8" s="103"/>
      <c r="PM8" s="103"/>
      <c r="PN8" s="103"/>
      <c r="PO8" s="103"/>
      <c r="PP8" s="103"/>
      <c r="PQ8" s="103"/>
      <c r="PR8" s="103"/>
      <c r="PS8" s="103"/>
      <c r="PT8" s="103"/>
      <c r="PU8" s="103"/>
      <c r="PV8" s="103"/>
      <c r="PW8" s="103"/>
      <c r="PX8" s="103"/>
      <c r="PY8" s="103"/>
      <c r="PZ8" s="103"/>
      <c r="QA8" s="103"/>
      <c r="QB8" s="103"/>
      <c r="QC8" s="103"/>
      <c r="QD8" s="103"/>
      <c r="QE8" s="103"/>
      <c r="QF8" s="103"/>
      <c r="QG8" s="103"/>
      <c r="QH8" s="103"/>
      <c r="QI8" s="103"/>
      <c r="QJ8" s="103"/>
      <c r="QK8" s="103"/>
      <c r="QL8" s="103"/>
      <c r="QM8" s="103"/>
      <c r="QN8" s="103"/>
      <c r="QO8" s="103"/>
      <c r="QP8" s="103"/>
      <c r="QQ8" s="103"/>
      <c r="QR8" s="103"/>
      <c r="QS8" s="103"/>
      <c r="QT8" s="103"/>
      <c r="QU8" s="103"/>
      <c r="QV8" s="103"/>
      <c r="QW8" s="103"/>
      <c r="QX8" s="103"/>
      <c r="QY8" s="103"/>
      <c r="QZ8" s="103"/>
      <c r="RA8" s="103"/>
      <c r="RB8" s="103"/>
      <c r="RC8" s="103"/>
      <c r="RD8" s="103"/>
      <c r="RE8" s="103"/>
      <c r="RF8" s="103"/>
      <c r="RG8" s="103"/>
      <c r="RH8" s="103"/>
      <c r="RI8" s="103"/>
      <c r="RJ8" s="103"/>
      <c r="RK8" s="103"/>
      <c r="RL8" s="103"/>
      <c r="RM8" s="103"/>
      <c r="RN8" s="103"/>
      <c r="RO8" s="103"/>
      <c r="RP8" s="103"/>
      <c r="RQ8" s="103"/>
      <c r="RR8" s="103"/>
      <c r="RS8" s="103"/>
      <c r="RT8" s="103"/>
      <c r="RU8" s="103"/>
      <c r="RV8" s="103"/>
      <c r="RW8" s="103"/>
      <c r="RX8" s="103"/>
      <c r="RY8" s="103"/>
      <c r="RZ8" s="103"/>
      <c r="SA8" s="103"/>
      <c r="SB8" s="103"/>
      <c r="SC8" s="103"/>
      <c r="SD8" s="103"/>
      <c r="SE8" s="103"/>
      <c r="SF8" s="103"/>
      <c r="SG8" s="103"/>
      <c r="SH8" s="103"/>
      <c r="SI8" s="103"/>
      <c r="SJ8" s="103"/>
      <c r="SK8" s="103"/>
      <c r="SL8" s="103"/>
      <c r="SM8" s="103"/>
      <c r="SN8" s="103"/>
      <c r="SO8" s="103"/>
      <c r="SP8" s="103"/>
      <c r="SQ8" s="103"/>
      <c r="SR8" s="103"/>
      <c r="SS8" s="103"/>
      <c r="ST8" s="103"/>
      <c r="SU8" s="103"/>
      <c r="SV8" s="103"/>
      <c r="SW8" s="103"/>
      <c r="SX8" s="103"/>
      <c r="SY8" s="103"/>
      <c r="SZ8" s="103"/>
      <c r="TA8" s="103"/>
      <c r="TB8" s="103"/>
      <c r="TC8" s="103"/>
      <c r="TD8" s="103"/>
      <c r="TE8" s="103"/>
      <c r="TF8" s="103"/>
      <c r="TG8" s="103"/>
      <c r="TH8" s="103"/>
      <c r="TI8" s="103"/>
      <c r="TJ8" s="103"/>
      <c r="TK8" s="103"/>
      <c r="TL8" s="103"/>
      <c r="TM8" s="103"/>
      <c r="TN8" s="103"/>
      <c r="TO8" s="103"/>
      <c r="TP8" s="103"/>
      <c r="TQ8" s="103"/>
      <c r="TR8" s="103"/>
      <c r="TS8" s="103"/>
      <c r="TT8" s="103"/>
      <c r="TU8" s="103"/>
      <c r="TV8" s="103"/>
      <c r="TW8" s="103"/>
      <c r="TX8" s="103"/>
      <c r="TY8" s="103"/>
      <c r="TZ8" s="103"/>
      <c r="UA8" s="103"/>
      <c r="UB8" s="103"/>
      <c r="UC8" s="103"/>
      <c r="UD8" s="103"/>
      <c r="UE8" s="103"/>
      <c r="UF8" s="103"/>
      <c r="UG8" s="103"/>
      <c r="UH8" s="103"/>
      <c r="UI8" s="103"/>
      <c r="UJ8" s="103"/>
      <c r="UK8" s="103"/>
      <c r="UL8" s="103"/>
      <c r="UM8" s="103"/>
      <c r="UN8" s="103"/>
      <c r="UO8" s="103"/>
      <c r="UP8" s="103"/>
      <c r="UQ8" s="103"/>
      <c r="UR8" s="103"/>
      <c r="US8" s="103"/>
      <c r="UT8" s="103"/>
      <c r="UU8" s="103"/>
      <c r="UV8" s="103"/>
      <c r="UW8" s="103"/>
      <c r="UX8" s="103"/>
      <c r="UY8" s="103"/>
      <c r="UZ8" s="103"/>
      <c r="VA8" s="103"/>
      <c r="VB8" s="103"/>
      <c r="VC8" s="103"/>
      <c r="VD8" s="103"/>
      <c r="VE8" s="103"/>
      <c r="VF8" s="103"/>
      <c r="VG8" s="103"/>
      <c r="VH8" s="103"/>
      <c r="VI8" s="103"/>
      <c r="VJ8" s="103"/>
      <c r="VK8" s="103"/>
      <c r="VL8" s="103"/>
      <c r="VM8" s="103"/>
      <c r="VN8" s="103"/>
      <c r="VO8" s="103"/>
      <c r="VP8" s="103"/>
      <c r="VQ8" s="103"/>
      <c r="VR8" s="103"/>
      <c r="VS8" s="103"/>
      <c r="VT8" s="103"/>
      <c r="VU8" s="103"/>
      <c r="VV8" s="103"/>
      <c r="VW8" s="103"/>
      <c r="VX8" s="103"/>
      <c r="VY8" s="103"/>
      <c r="VZ8" s="103"/>
      <c r="WA8" s="103"/>
      <c r="WB8" s="103"/>
      <c r="WC8" s="103"/>
      <c r="WD8" s="103"/>
      <c r="WE8" s="103"/>
      <c r="WF8" s="103"/>
      <c r="WG8" s="103"/>
      <c r="WH8" s="103"/>
      <c r="WI8" s="103"/>
      <c r="WJ8" s="103"/>
      <c r="WK8" s="103"/>
      <c r="WL8" s="103"/>
      <c r="WM8" s="103"/>
      <c r="WN8" s="103"/>
      <c r="WO8" s="103"/>
      <c r="WP8" s="103"/>
      <c r="WQ8" s="103"/>
      <c r="WR8" s="103"/>
      <c r="WS8" s="103"/>
      <c r="WT8" s="103"/>
      <c r="WU8" s="103"/>
      <c r="WV8" s="103"/>
      <c r="WW8" s="103"/>
      <c r="WX8" s="103"/>
      <c r="WY8" s="103"/>
      <c r="WZ8" s="103"/>
      <c r="XA8" s="103"/>
      <c r="XB8" s="103"/>
      <c r="XC8" s="103"/>
      <c r="XD8" s="103"/>
      <c r="XE8" s="103"/>
      <c r="XF8" s="103"/>
      <c r="XG8" s="103"/>
      <c r="XH8" s="103"/>
      <c r="XI8" s="103"/>
      <c r="XJ8" s="103"/>
      <c r="XK8" s="103"/>
      <c r="XL8" s="103"/>
      <c r="XM8" s="103"/>
      <c r="XN8" s="103"/>
      <c r="XO8" s="103"/>
      <c r="XP8" s="103"/>
      <c r="XQ8" s="103"/>
      <c r="XR8" s="103"/>
      <c r="XS8" s="103"/>
      <c r="XT8" s="103"/>
      <c r="XU8" s="103"/>
      <c r="XV8" s="103"/>
      <c r="XW8" s="103"/>
      <c r="XX8" s="103"/>
      <c r="XY8" s="103"/>
      <c r="XZ8" s="103"/>
      <c r="YA8" s="103"/>
      <c r="YB8" s="103"/>
      <c r="YC8" s="103"/>
      <c r="YD8" s="103"/>
      <c r="YE8" s="103"/>
      <c r="YF8" s="103"/>
      <c r="YG8" s="103"/>
      <c r="YH8" s="103"/>
      <c r="YI8" s="103"/>
      <c r="YJ8" s="103"/>
      <c r="YK8" s="103"/>
      <c r="YL8" s="103"/>
      <c r="YM8" s="103"/>
      <c r="YN8" s="103"/>
      <c r="YO8" s="103"/>
      <c r="YP8" s="103"/>
      <c r="YQ8" s="103"/>
      <c r="YR8" s="103"/>
      <c r="YS8" s="103"/>
      <c r="YT8" s="103"/>
      <c r="YU8" s="103"/>
      <c r="YV8" s="103"/>
      <c r="YW8" s="103"/>
      <c r="YX8" s="103"/>
      <c r="YY8" s="103"/>
      <c r="YZ8" s="103"/>
      <c r="ZA8" s="103"/>
      <c r="ZB8" s="103"/>
      <c r="ZC8" s="103"/>
      <c r="ZD8" s="103"/>
      <c r="ZE8" s="103"/>
      <c r="ZF8" s="103"/>
      <c r="ZG8" s="103"/>
      <c r="ZH8" s="103"/>
      <c r="ZI8" s="103"/>
      <c r="ZJ8" s="103"/>
      <c r="ZK8" s="103"/>
      <c r="ZL8" s="103"/>
      <c r="ZM8" s="103"/>
      <c r="ZN8" s="103"/>
      <c r="ZO8" s="103"/>
      <c r="ZP8" s="103"/>
      <c r="ZQ8" s="103"/>
      <c r="ZR8" s="103"/>
      <c r="ZS8" s="103"/>
      <c r="ZT8" s="103"/>
      <c r="ZU8" s="103"/>
      <c r="ZV8" s="103"/>
      <c r="ZW8" s="103"/>
      <c r="ZX8" s="103"/>
      <c r="ZY8" s="103"/>
      <c r="ZZ8" s="103"/>
      <c r="AAA8" s="103"/>
      <c r="AAB8" s="103"/>
      <c r="AAC8" s="103"/>
      <c r="AAD8" s="103"/>
      <c r="AAE8" s="103"/>
      <c r="AAF8" s="103"/>
      <c r="AAG8" s="103"/>
      <c r="AAH8" s="103"/>
      <c r="AAI8" s="103"/>
      <c r="AAJ8" s="103"/>
      <c r="AAK8" s="103"/>
      <c r="AAL8" s="103"/>
      <c r="AAM8" s="103"/>
      <c r="AAN8" s="103"/>
      <c r="AAO8" s="103"/>
      <c r="AAP8" s="103"/>
      <c r="AAQ8" s="103"/>
      <c r="AAR8" s="103"/>
      <c r="AAS8" s="103"/>
      <c r="AAT8" s="103"/>
      <c r="AAU8" s="103"/>
      <c r="AAV8" s="103"/>
      <c r="AAW8" s="103"/>
      <c r="AAX8" s="103"/>
      <c r="AAY8" s="103"/>
      <c r="AAZ8" s="103"/>
      <c r="ABA8" s="103"/>
      <c r="ABB8" s="103"/>
      <c r="ABC8" s="103"/>
      <c r="ABD8" s="103"/>
      <c r="ABE8" s="103"/>
      <c r="ABF8" s="103"/>
      <c r="ABG8" s="103"/>
      <c r="ABH8" s="103"/>
      <c r="ABI8" s="103"/>
      <c r="ABJ8" s="103"/>
      <c r="ABK8" s="103"/>
      <c r="ABL8" s="103"/>
      <c r="ABM8" s="103"/>
      <c r="ABN8" s="103"/>
      <c r="ABO8" s="103"/>
      <c r="ABP8" s="103"/>
      <c r="ABQ8" s="103"/>
      <c r="ABR8" s="103"/>
      <c r="ABS8" s="103"/>
      <c r="ABT8" s="103"/>
      <c r="ABU8" s="103"/>
      <c r="ABV8" s="103"/>
      <c r="ABW8" s="103"/>
      <c r="ABX8" s="103"/>
      <c r="ABY8" s="103"/>
      <c r="ABZ8" s="103"/>
      <c r="ACA8" s="103"/>
      <c r="ACB8" s="103"/>
      <c r="ACC8" s="103"/>
      <c r="ACD8" s="103"/>
      <c r="ACE8" s="103"/>
      <c r="ACF8" s="103"/>
      <c r="ACG8" s="103"/>
      <c r="ACH8" s="103"/>
      <c r="ACI8" s="103"/>
      <c r="ACJ8" s="103"/>
      <c r="ACK8" s="103"/>
      <c r="ACL8" s="103"/>
      <c r="ACM8" s="103"/>
      <c r="ACN8" s="103"/>
      <c r="ACO8" s="103"/>
      <c r="ACP8" s="103"/>
      <c r="ACQ8" s="103"/>
      <c r="ACR8" s="103"/>
      <c r="ACS8" s="103"/>
      <c r="ACT8" s="103"/>
      <c r="ACU8" s="103"/>
      <c r="ACV8" s="103"/>
      <c r="ACW8" s="103"/>
      <c r="ACX8" s="103"/>
      <c r="ACY8" s="103"/>
      <c r="ACZ8" s="103"/>
      <c r="ADA8" s="103"/>
      <c r="ADB8" s="103"/>
      <c r="ADC8" s="103"/>
      <c r="ADD8" s="103"/>
      <c r="ADE8" s="103"/>
      <c r="ADF8" s="103"/>
      <c r="ADG8" s="103"/>
      <c r="ADH8" s="103"/>
      <c r="ADI8" s="103"/>
      <c r="ADJ8" s="103"/>
      <c r="ADK8" s="103"/>
      <c r="ADL8" s="103"/>
      <c r="ADM8" s="103"/>
      <c r="ADN8" s="103"/>
      <c r="ADO8" s="103"/>
      <c r="ADP8" s="103"/>
      <c r="ADQ8" s="103"/>
      <c r="ADR8" s="103"/>
      <c r="ADS8" s="103"/>
      <c r="ADT8" s="103"/>
      <c r="ADU8" s="103"/>
      <c r="ADV8" s="103"/>
      <c r="ADW8" s="103"/>
      <c r="ADX8" s="103"/>
      <c r="ADY8" s="103"/>
      <c r="ADZ8" s="103"/>
      <c r="AEA8" s="103"/>
      <c r="AEB8" s="103"/>
      <c r="AEC8" s="103"/>
      <c r="AED8" s="103"/>
      <c r="AEE8" s="103"/>
      <c r="AEF8" s="103"/>
      <c r="AEG8" s="103"/>
      <c r="AEH8" s="103"/>
      <c r="AEI8" s="103"/>
      <c r="AEJ8" s="103"/>
      <c r="AEK8" s="103"/>
      <c r="AEL8" s="103"/>
      <c r="AEM8" s="103"/>
      <c r="AEN8" s="103"/>
      <c r="AEO8" s="103"/>
      <c r="AEP8" s="103"/>
      <c r="AEQ8" s="103"/>
      <c r="AER8" s="103"/>
      <c r="AES8" s="103"/>
      <c r="AET8" s="103"/>
      <c r="AEU8" s="103"/>
      <c r="AEV8" s="103"/>
      <c r="AEW8" s="103"/>
      <c r="AEX8" s="103"/>
      <c r="AEY8" s="103"/>
      <c r="AEZ8" s="103"/>
      <c r="AFA8" s="103"/>
      <c r="AFB8" s="103"/>
      <c r="AFC8" s="103"/>
      <c r="AFD8" s="103"/>
      <c r="AFE8" s="103"/>
      <c r="AFF8" s="103"/>
      <c r="AFG8" s="103"/>
      <c r="AFH8" s="103"/>
      <c r="AFI8" s="103"/>
      <c r="AFJ8" s="103"/>
      <c r="AFK8" s="103"/>
      <c r="AFL8" s="103"/>
      <c r="AFM8" s="103"/>
      <c r="AFN8" s="103"/>
      <c r="AFO8" s="103"/>
      <c r="AFP8" s="103"/>
      <c r="AFQ8" s="103"/>
      <c r="AFR8" s="103"/>
      <c r="AFS8" s="103"/>
      <c r="AFT8" s="103"/>
      <c r="AFU8" s="103"/>
      <c r="AFV8" s="103"/>
      <c r="AFW8" s="103"/>
      <c r="AFX8" s="103"/>
      <c r="AFY8" s="103"/>
      <c r="AFZ8" s="103"/>
      <c r="AGA8" s="103"/>
      <c r="AGB8" s="103"/>
      <c r="AGC8" s="103"/>
      <c r="AGD8" s="103"/>
      <c r="AGE8" s="103"/>
      <c r="AGF8" s="103"/>
      <c r="AGG8" s="103"/>
      <c r="AGH8" s="103"/>
      <c r="AGI8" s="103"/>
      <c r="AGJ8" s="103"/>
      <c r="AGK8" s="103"/>
      <c r="AGL8" s="103"/>
      <c r="AGM8" s="103"/>
      <c r="AGN8" s="103"/>
      <c r="AGO8" s="103"/>
      <c r="AGP8" s="103"/>
      <c r="AGQ8" s="103"/>
      <c r="AGR8" s="103"/>
      <c r="AGS8" s="103"/>
      <c r="AGT8" s="103"/>
      <c r="AGU8" s="103"/>
      <c r="AGV8" s="103"/>
      <c r="AGW8" s="103"/>
      <c r="AGX8" s="103"/>
      <c r="AGY8" s="103"/>
      <c r="AGZ8" s="103"/>
      <c r="AHA8" s="103"/>
      <c r="AHB8" s="103"/>
      <c r="AHC8" s="103"/>
      <c r="AHD8" s="103"/>
      <c r="AHE8" s="103"/>
      <c r="AHF8" s="103"/>
      <c r="AHG8" s="103"/>
      <c r="AHH8" s="103"/>
      <c r="AHI8" s="103"/>
      <c r="AHJ8" s="103"/>
      <c r="AHK8" s="103"/>
      <c r="AHL8" s="103"/>
      <c r="AHM8" s="103"/>
      <c r="AHN8" s="103"/>
      <c r="AHO8" s="103"/>
      <c r="AHP8" s="103"/>
      <c r="AHQ8" s="103"/>
      <c r="AHR8" s="103"/>
      <c r="AHS8" s="103"/>
      <c r="AHT8" s="103"/>
      <c r="AHU8" s="103"/>
      <c r="AHV8" s="103"/>
      <c r="AHW8" s="103"/>
      <c r="AHX8" s="103"/>
      <c r="AHY8" s="103"/>
      <c r="AHZ8" s="103"/>
      <c r="AIA8" s="103"/>
      <c r="AIB8" s="103"/>
      <c r="AIC8" s="103"/>
      <c r="AID8" s="103"/>
      <c r="AIE8" s="103"/>
      <c r="AIF8" s="103"/>
      <c r="AIG8" s="103"/>
      <c r="AIH8" s="103"/>
      <c r="AII8" s="103"/>
      <c r="AIJ8" s="103"/>
      <c r="AIK8" s="103"/>
      <c r="AIL8" s="103"/>
      <c r="AIM8" s="103"/>
      <c r="AIN8" s="103"/>
      <c r="AIO8" s="103"/>
      <c r="AIP8" s="103"/>
      <c r="AIQ8" s="103"/>
      <c r="AIR8" s="103"/>
      <c r="AIS8" s="103"/>
      <c r="AIT8" s="103"/>
      <c r="AIU8" s="103"/>
      <c r="AIV8" s="103"/>
      <c r="AIW8" s="103"/>
      <c r="AIX8" s="103"/>
      <c r="AIY8" s="103"/>
      <c r="AIZ8" s="103"/>
      <c r="AJA8" s="103"/>
      <c r="AJB8" s="103"/>
      <c r="AJC8" s="103"/>
      <c r="AJD8" s="103"/>
      <c r="AJE8" s="103"/>
      <c r="AJF8" s="103"/>
      <c r="AJG8" s="103"/>
      <c r="AJH8" s="103"/>
      <c r="AJI8" s="103"/>
      <c r="AJJ8" s="103"/>
      <c r="AJK8" s="103"/>
      <c r="AJL8" s="103"/>
      <c r="AJM8" s="103"/>
      <c r="AJN8" s="103"/>
      <c r="AJO8" s="103"/>
      <c r="AJP8" s="103"/>
      <c r="AJQ8" s="103"/>
      <c r="AJR8" s="103"/>
      <c r="AJS8" s="103"/>
      <c r="AJT8" s="103"/>
      <c r="AJU8" s="103"/>
      <c r="AJV8" s="103"/>
      <c r="AJW8" s="103"/>
      <c r="AJX8" s="103"/>
      <c r="AJY8" s="103"/>
      <c r="AJZ8" s="103"/>
      <c r="AKA8" s="103"/>
      <c r="AKB8" s="103"/>
      <c r="AKC8" s="103"/>
      <c r="AKD8" s="103"/>
      <c r="AKE8" s="103"/>
      <c r="AKF8" s="103"/>
      <c r="AKG8" s="103"/>
      <c r="AKH8" s="103"/>
      <c r="AKI8" s="103"/>
      <c r="AKJ8" s="103"/>
      <c r="AKK8" s="103"/>
      <c r="AKL8" s="103"/>
      <c r="AKM8" s="103"/>
      <c r="AKN8" s="103"/>
      <c r="AKO8" s="103"/>
      <c r="AKP8" s="103"/>
      <c r="AKQ8" s="103"/>
      <c r="AKR8" s="103"/>
      <c r="AKS8" s="103"/>
      <c r="AKT8" s="103"/>
      <c r="AKU8" s="103"/>
      <c r="AKV8" s="103"/>
      <c r="AKW8" s="103"/>
      <c r="AKX8" s="103"/>
      <c r="AKY8" s="103"/>
      <c r="AKZ8" s="103"/>
      <c r="ALA8" s="103"/>
      <c r="ALB8" s="103"/>
      <c r="ALC8" s="103"/>
      <c r="ALD8" s="103"/>
      <c r="ALE8" s="103"/>
      <c r="ALF8" s="103"/>
      <c r="ALG8" s="103"/>
      <c r="ALH8" s="103"/>
      <c r="ALI8" s="103"/>
      <c r="ALJ8" s="103"/>
      <c r="ALK8" s="103"/>
      <c r="ALL8" s="103"/>
      <c r="ALM8" s="103"/>
      <c r="ALN8" s="103"/>
      <c r="ALO8" s="103"/>
      <c r="ALP8" s="103"/>
      <c r="ALQ8" s="103"/>
      <c r="ALR8" s="103"/>
      <c r="ALS8" s="103"/>
      <c r="ALT8" s="103"/>
      <c r="ALU8" s="103"/>
      <c r="ALV8" s="103"/>
      <c r="ALW8" s="103"/>
      <c r="ALX8" s="103"/>
      <c r="ALY8" s="103"/>
      <c r="ALZ8" s="103"/>
      <c r="AMA8" s="103"/>
      <c r="AMB8" s="103"/>
      <c r="AMC8" s="103"/>
      <c r="AMD8" s="103"/>
      <c r="AME8" s="103"/>
      <c r="AMF8" s="103"/>
      <c r="AMG8" s="103"/>
      <c r="AMH8" s="103"/>
      <c r="AMI8" s="103"/>
      <c r="AMJ8" s="103"/>
      <c r="AMK8" s="103"/>
      <c r="AML8" s="103"/>
      <c r="AMM8" s="103"/>
      <c r="AMN8" s="103"/>
      <c r="AMO8" s="103"/>
      <c r="AMP8" s="103"/>
      <c r="AMQ8" s="103"/>
      <c r="AMR8" s="103"/>
      <c r="AMS8" s="103"/>
      <c r="AMT8" s="103"/>
      <c r="AMU8" s="103"/>
      <c r="AMV8" s="103"/>
      <c r="AMW8" s="103"/>
      <c r="AMX8" s="103"/>
      <c r="AMY8" s="103"/>
      <c r="AMZ8" s="103"/>
      <c r="ANA8" s="103"/>
      <c r="ANB8" s="103"/>
      <c r="ANC8" s="103"/>
      <c r="AND8" s="103"/>
      <c r="ANE8" s="103"/>
      <c r="ANF8" s="103"/>
      <c r="ANG8" s="103"/>
      <c r="ANH8" s="103"/>
      <c r="ANI8" s="103"/>
      <c r="ANJ8" s="103"/>
      <c r="ANK8" s="103"/>
      <c r="ANL8" s="103"/>
      <c r="ANM8" s="103"/>
      <c r="ANN8" s="103"/>
      <c r="ANO8" s="103"/>
      <c r="ANP8" s="103"/>
      <c r="ANQ8" s="103"/>
      <c r="ANR8" s="103"/>
      <c r="ANS8" s="103"/>
      <c r="ANT8" s="103"/>
      <c r="ANU8" s="103"/>
      <c r="ANV8" s="103"/>
      <c r="ANW8" s="103"/>
      <c r="ANX8" s="103"/>
      <c r="ANY8" s="103"/>
      <c r="ANZ8" s="103"/>
      <c r="AOA8" s="103"/>
      <c r="AOB8" s="103"/>
      <c r="AOC8" s="103"/>
      <c r="AOD8" s="103"/>
      <c r="AOE8" s="103"/>
      <c r="AOF8" s="103"/>
      <c r="AOG8" s="103"/>
      <c r="AOH8" s="103"/>
      <c r="AOI8" s="103"/>
      <c r="AOJ8" s="103"/>
      <c r="AOK8" s="103"/>
      <c r="AOL8" s="103"/>
      <c r="AOM8" s="103"/>
      <c r="AON8" s="103"/>
      <c r="AOO8" s="103"/>
      <c r="AOP8" s="103"/>
      <c r="AOQ8" s="103"/>
      <c r="AOR8" s="103"/>
      <c r="AOS8" s="103"/>
      <c r="AOT8" s="103"/>
      <c r="AOU8" s="103"/>
      <c r="AOV8" s="103"/>
      <c r="AOW8" s="103"/>
      <c r="AOX8" s="103"/>
      <c r="AOY8" s="103"/>
      <c r="AOZ8" s="103"/>
      <c r="APA8" s="103"/>
      <c r="APB8" s="103"/>
      <c r="APC8" s="103"/>
      <c r="APD8" s="103"/>
      <c r="APE8" s="103"/>
      <c r="APF8" s="103"/>
      <c r="APG8" s="103"/>
      <c r="APH8" s="103"/>
      <c r="API8" s="103"/>
      <c r="APJ8" s="103"/>
      <c r="APK8" s="103"/>
      <c r="APL8" s="103"/>
      <c r="APM8" s="103"/>
      <c r="APN8" s="103"/>
      <c r="APO8" s="103"/>
      <c r="APP8" s="103"/>
      <c r="APQ8" s="103"/>
      <c r="APR8" s="103"/>
      <c r="APS8" s="103"/>
      <c r="APT8" s="103"/>
      <c r="APU8" s="103"/>
      <c r="APV8" s="103"/>
      <c r="APW8" s="103"/>
      <c r="APX8" s="103"/>
      <c r="APY8" s="103"/>
      <c r="APZ8" s="103"/>
      <c r="AQA8" s="103"/>
      <c r="AQB8" s="103"/>
      <c r="AQC8" s="103"/>
      <c r="AQD8" s="103"/>
      <c r="AQE8" s="103"/>
      <c r="AQF8" s="103"/>
      <c r="AQG8" s="103"/>
      <c r="AQH8" s="103"/>
      <c r="AQI8" s="103"/>
      <c r="AQJ8" s="103"/>
      <c r="AQK8" s="103"/>
      <c r="AQL8" s="103"/>
      <c r="AQM8" s="103"/>
      <c r="AQN8" s="103"/>
      <c r="AQO8" s="103"/>
      <c r="AQP8" s="103"/>
      <c r="AQQ8" s="103"/>
      <c r="AQR8" s="103"/>
      <c r="AQS8" s="103"/>
      <c r="AQT8" s="103"/>
      <c r="AQU8" s="103"/>
      <c r="AQV8" s="103"/>
      <c r="AQW8" s="103"/>
      <c r="AQX8" s="103"/>
      <c r="AQY8" s="103"/>
      <c r="AQZ8" s="103"/>
      <c r="ARA8" s="103"/>
      <c r="ARB8" s="103"/>
      <c r="ARC8" s="103"/>
      <c r="ARD8" s="103"/>
      <c r="ARE8" s="103"/>
      <c r="ARF8" s="103"/>
      <c r="ARG8" s="103"/>
      <c r="ARH8" s="103"/>
      <c r="ARI8" s="103"/>
      <c r="ARJ8" s="103"/>
      <c r="ARK8" s="103"/>
      <c r="ARL8" s="103"/>
      <c r="ARM8" s="103"/>
      <c r="ARN8" s="103"/>
      <c r="ARO8" s="103"/>
      <c r="ARP8" s="103"/>
      <c r="ARQ8" s="103"/>
      <c r="ARR8" s="103"/>
      <c r="ARS8" s="103"/>
      <c r="ART8" s="103"/>
      <c r="ARU8" s="103"/>
      <c r="ARV8" s="103"/>
      <c r="ARW8" s="103"/>
      <c r="ARX8" s="103"/>
      <c r="ARY8" s="103"/>
      <c r="ARZ8" s="103"/>
      <c r="ASA8" s="103"/>
      <c r="ASB8" s="103"/>
      <c r="ASC8" s="103"/>
      <c r="ASD8" s="103"/>
      <c r="ASE8" s="103"/>
      <c r="ASF8" s="103"/>
      <c r="ASG8" s="103"/>
      <c r="ASH8" s="103"/>
      <c r="ASI8" s="103"/>
      <c r="ASJ8" s="103"/>
      <c r="ASK8" s="103"/>
      <c r="ASL8" s="103"/>
      <c r="ASM8" s="103"/>
      <c r="ASN8" s="103"/>
      <c r="ASO8" s="103"/>
      <c r="ASP8" s="103"/>
      <c r="ASQ8" s="103"/>
      <c r="ASR8" s="103"/>
      <c r="ASS8" s="103"/>
      <c r="AST8" s="103"/>
      <c r="ASU8" s="103"/>
      <c r="ASV8" s="103"/>
      <c r="ASW8" s="103"/>
      <c r="ASX8" s="103"/>
      <c r="ASY8" s="103"/>
      <c r="ASZ8" s="103"/>
      <c r="ATA8" s="103"/>
      <c r="ATB8" s="103"/>
      <c r="ATC8" s="103"/>
      <c r="ATD8" s="103"/>
      <c r="ATE8" s="103"/>
      <c r="ATF8" s="103"/>
      <c r="ATG8" s="103"/>
      <c r="ATH8" s="103"/>
      <c r="ATI8" s="103"/>
      <c r="ATJ8" s="103"/>
      <c r="ATK8" s="103"/>
      <c r="ATL8" s="103"/>
      <c r="ATM8" s="103"/>
      <c r="ATN8" s="103"/>
      <c r="ATO8" s="103"/>
      <c r="ATP8" s="103"/>
      <c r="ATQ8" s="103"/>
      <c r="ATR8" s="103"/>
      <c r="ATS8" s="103"/>
      <c r="ATT8" s="103"/>
      <c r="ATU8" s="103"/>
      <c r="ATV8" s="103"/>
      <c r="ATW8" s="103"/>
      <c r="ATX8" s="103"/>
      <c r="ATY8" s="103"/>
      <c r="ATZ8" s="103"/>
      <c r="AUA8" s="103"/>
      <c r="AUB8" s="103"/>
      <c r="AUC8" s="103"/>
      <c r="AUD8" s="103"/>
      <c r="AUE8" s="103"/>
      <c r="AUF8" s="103"/>
      <c r="AUG8" s="103"/>
      <c r="AUH8" s="103"/>
      <c r="AUI8" s="103"/>
      <c r="AUJ8" s="103"/>
      <c r="AUK8" s="103"/>
      <c r="AUL8" s="103"/>
      <c r="AUM8" s="103"/>
      <c r="AUN8" s="103"/>
      <c r="AUO8" s="103"/>
      <c r="AUP8" s="103"/>
      <c r="AUQ8" s="103"/>
      <c r="AUR8" s="103"/>
      <c r="AUS8" s="103"/>
      <c r="AUT8" s="103"/>
      <c r="AUU8" s="103"/>
      <c r="AUV8" s="103"/>
      <c r="AUW8" s="103"/>
      <c r="AUX8" s="103"/>
      <c r="AUY8" s="103"/>
      <c r="AUZ8" s="103"/>
      <c r="AVA8" s="103"/>
      <c r="AVB8" s="103"/>
      <c r="AVC8" s="103"/>
      <c r="AVD8" s="103"/>
      <c r="AVE8" s="103"/>
      <c r="AVF8" s="103"/>
      <c r="AVG8" s="103"/>
      <c r="AVH8" s="103"/>
      <c r="AVI8" s="103"/>
      <c r="AVJ8" s="103"/>
      <c r="AVK8" s="103"/>
      <c r="AVL8" s="103"/>
      <c r="AVM8" s="103"/>
      <c r="AVN8" s="103"/>
      <c r="AVO8" s="103"/>
      <c r="AVP8" s="103"/>
      <c r="AVQ8" s="103"/>
      <c r="AVR8" s="103"/>
      <c r="AVS8" s="103"/>
      <c r="AVT8" s="103"/>
      <c r="AVU8" s="103"/>
      <c r="AVV8" s="103"/>
      <c r="AVW8" s="103"/>
      <c r="AVX8" s="103"/>
      <c r="AVY8" s="103"/>
      <c r="AVZ8" s="103"/>
      <c r="AWA8" s="103"/>
      <c r="AWB8" s="103"/>
      <c r="AWC8" s="103"/>
      <c r="AWD8" s="103"/>
      <c r="AWE8" s="103"/>
      <c r="AWF8" s="103"/>
      <c r="AWG8" s="103"/>
      <c r="AWH8" s="103"/>
      <c r="AWI8" s="103"/>
      <c r="AWJ8" s="103"/>
      <c r="AWK8" s="103"/>
      <c r="AWL8" s="103"/>
      <c r="AWM8" s="103"/>
      <c r="AWN8" s="103"/>
      <c r="AWO8" s="103"/>
      <c r="AWP8" s="103"/>
      <c r="AWQ8" s="103"/>
      <c r="AWR8" s="103"/>
      <c r="AWS8" s="103"/>
      <c r="AWT8" s="103"/>
      <c r="AWU8" s="103"/>
      <c r="AWV8" s="103"/>
      <c r="AWW8" s="103"/>
      <c r="AWX8" s="103"/>
      <c r="AWY8" s="103"/>
      <c r="AWZ8" s="103"/>
      <c r="AXA8" s="103"/>
      <c r="AXB8" s="103"/>
      <c r="AXC8" s="103"/>
      <c r="AXD8" s="103"/>
      <c r="AXE8" s="103"/>
      <c r="AXF8" s="103"/>
      <c r="AXG8" s="103"/>
      <c r="AXH8" s="103"/>
      <c r="AXI8" s="103"/>
      <c r="AXJ8" s="103"/>
      <c r="AXK8" s="103"/>
      <c r="AXL8" s="103"/>
      <c r="AXM8" s="103"/>
      <c r="AXN8" s="103"/>
      <c r="AXO8" s="103"/>
      <c r="AXP8" s="103"/>
      <c r="AXQ8" s="103"/>
      <c r="AXR8" s="103"/>
      <c r="AXS8" s="103"/>
      <c r="AXT8" s="103"/>
      <c r="AXU8" s="103"/>
      <c r="AXV8" s="103"/>
      <c r="AXW8" s="103"/>
      <c r="AXX8" s="103"/>
      <c r="AXY8" s="103"/>
      <c r="AXZ8" s="103"/>
      <c r="AYA8" s="103"/>
      <c r="AYB8" s="103"/>
      <c r="AYC8" s="103"/>
      <c r="AYD8" s="103"/>
      <c r="AYE8" s="103"/>
      <c r="AYF8" s="103"/>
      <c r="AYG8" s="103"/>
      <c r="AYH8" s="103"/>
      <c r="AYI8" s="103"/>
      <c r="AYJ8" s="103"/>
      <c r="AYK8" s="103"/>
      <c r="AYL8" s="103"/>
      <c r="AYM8" s="103"/>
      <c r="AYN8" s="103"/>
      <c r="AYO8" s="103"/>
      <c r="AYP8" s="103"/>
      <c r="AYQ8" s="103"/>
      <c r="AYR8" s="103"/>
      <c r="AYS8" s="103"/>
      <c r="AYT8" s="103"/>
      <c r="AYU8" s="103"/>
      <c r="AYV8" s="103"/>
      <c r="AYW8" s="103"/>
      <c r="AYX8" s="103"/>
      <c r="AYY8" s="103"/>
      <c r="AYZ8" s="103"/>
      <c r="AZA8" s="103"/>
      <c r="AZB8" s="103"/>
      <c r="AZC8" s="103"/>
      <c r="AZD8" s="103"/>
      <c r="AZE8" s="103"/>
      <c r="AZF8" s="103"/>
      <c r="AZG8" s="103"/>
      <c r="AZH8" s="103"/>
      <c r="AZI8" s="103"/>
      <c r="AZJ8" s="103"/>
      <c r="AZK8" s="103"/>
      <c r="AZL8" s="103"/>
      <c r="AZM8" s="103"/>
      <c r="AZN8" s="103"/>
      <c r="AZO8" s="103"/>
      <c r="AZP8" s="103"/>
      <c r="AZQ8" s="103"/>
      <c r="AZR8" s="103"/>
      <c r="AZS8" s="103"/>
      <c r="AZT8" s="103"/>
      <c r="AZU8" s="103"/>
      <c r="AZV8" s="103"/>
      <c r="AZW8" s="103"/>
      <c r="AZX8" s="103"/>
      <c r="AZY8" s="103"/>
      <c r="AZZ8" s="103"/>
      <c r="BAA8" s="103"/>
      <c r="BAB8" s="103"/>
      <c r="BAC8" s="103"/>
      <c r="BAD8" s="103"/>
      <c r="BAE8" s="103"/>
      <c r="BAF8" s="103"/>
      <c r="BAG8" s="103"/>
      <c r="BAH8" s="103"/>
      <c r="BAI8" s="103"/>
      <c r="BAJ8" s="103"/>
      <c r="BAK8" s="103"/>
      <c r="BAL8" s="103"/>
      <c r="BAM8" s="103"/>
      <c r="BAN8" s="103"/>
      <c r="BAO8" s="103"/>
      <c r="BAP8" s="103"/>
      <c r="BAQ8" s="103"/>
      <c r="BAR8" s="103"/>
      <c r="BAS8" s="103"/>
      <c r="BAT8" s="103"/>
      <c r="BAU8" s="103"/>
      <c r="BAV8" s="103"/>
      <c r="BAW8" s="103"/>
      <c r="BAX8" s="103"/>
      <c r="BAY8" s="103"/>
      <c r="BAZ8" s="103"/>
      <c r="BBA8" s="103"/>
      <c r="BBB8" s="103"/>
      <c r="BBC8" s="103"/>
      <c r="BBD8" s="103"/>
      <c r="BBE8" s="103"/>
      <c r="BBF8" s="103"/>
      <c r="BBG8" s="103"/>
      <c r="BBH8" s="103"/>
      <c r="BBI8" s="103"/>
      <c r="BBJ8" s="103"/>
      <c r="BBK8" s="103"/>
      <c r="BBL8" s="103"/>
      <c r="BBM8" s="103"/>
      <c r="BBN8" s="103"/>
      <c r="BBO8" s="103"/>
      <c r="BBP8" s="103"/>
      <c r="BBQ8" s="103"/>
      <c r="BBR8" s="103"/>
      <c r="BBS8" s="103"/>
      <c r="BBT8" s="103"/>
      <c r="BBU8" s="103"/>
      <c r="BBV8" s="103"/>
      <c r="BBW8" s="103"/>
      <c r="BBX8" s="103"/>
      <c r="BBY8" s="103"/>
      <c r="BBZ8" s="103"/>
      <c r="BCA8" s="103"/>
      <c r="BCB8" s="103"/>
      <c r="BCC8" s="103"/>
      <c r="BCD8" s="103"/>
      <c r="BCE8" s="103"/>
      <c r="BCF8" s="103"/>
      <c r="BCG8" s="103"/>
      <c r="BCH8" s="103"/>
      <c r="BCI8" s="103"/>
      <c r="BCJ8" s="103"/>
      <c r="BCK8" s="103"/>
      <c r="BCL8" s="103"/>
      <c r="BCM8" s="103"/>
      <c r="BCN8" s="103"/>
      <c r="BCO8" s="103"/>
      <c r="BCP8" s="103"/>
      <c r="BCQ8" s="103"/>
      <c r="BCR8" s="103"/>
      <c r="BCS8" s="103"/>
      <c r="BCT8" s="103"/>
      <c r="BCU8" s="103"/>
      <c r="BCV8" s="103"/>
      <c r="BCW8" s="103"/>
      <c r="BCX8" s="103"/>
      <c r="BCY8" s="103"/>
      <c r="BCZ8" s="103"/>
      <c r="BDA8" s="103"/>
      <c r="BDB8" s="103"/>
      <c r="BDC8" s="103"/>
      <c r="BDD8" s="103"/>
      <c r="BDE8" s="103"/>
      <c r="BDF8" s="103"/>
      <c r="BDG8" s="103"/>
      <c r="BDH8" s="103"/>
      <c r="BDI8" s="103"/>
      <c r="BDJ8" s="103"/>
      <c r="BDK8" s="103"/>
      <c r="BDL8" s="103"/>
      <c r="BDM8" s="103"/>
      <c r="BDN8" s="103"/>
      <c r="BDO8" s="103"/>
      <c r="BDP8" s="103"/>
      <c r="BDQ8" s="103"/>
      <c r="BDR8" s="103"/>
      <c r="BDS8" s="103"/>
      <c r="BDT8" s="103"/>
      <c r="BDU8" s="103"/>
      <c r="BDV8" s="103"/>
      <c r="BDW8" s="103"/>
      <c r="BDX8" s="103"/>
      <c r="BDY8" s="103"/>
      <c r="BDZ8" s="103"/>
      <c r="BEA8" s="103"/>
      <c r="BEB8" s="103"/>
      <c r="BEC8" s="103"/>
      <c r="BED8" s="103"/>
      <c r="BEE8" s="103"/>
      <c r="BEF8" s="103"/>
      <c r="BEG8" s="103"/>
      <c r="BEH8" s="103"/>
      <c r="BEI8" s="103"/>
      <c r="BEJ8" s="103"/>
      <c r="BEK8" s="103"/>
      <c r="BEL8" s="103"/>
      <c r="BEM8" s="103"/>
      <c r="BEN8" s="103"/>
      <c r="BEO8" s="103"/>
      <c r="BEP8" s="103"/>
      <c r="BEQ8" s="103"/>
      <c r="BER8" s="103"/>
      <c r="BES8" s="103"/>
      <c r="BET8" s="103"/>
      <c r="BEU8" s="103"/>
      <c r="BEV8" s="103"/>
      <c r="BEW8" s="103"/>
      <c r="BEX8" s="103"/>
      <c r="BEY8" s="103"/>
      <c r="BEZ8" s="103"/>
      <c r="BFA8" s="103"/>
      <c r="BFB8" s="103"/>
      <c r="BFC8" s="103"/>
      <c r="BFD8" s="103"/>
      <c r="BFE8" s="103"/>
      <c r="BFF8" s="103"/>
      <c r="BFG8" s="103"/>
      <c r="BFH8" s="103"/>
      <c r="BFI8" s="103"/>
      <c r="BFJ8" s="103"/>
      <c r="BFK8" s="103"/>
      <c r="BFL8" s="103"/>
      <c r="BFM8" s="103"/>
      <c r="BFN8" s="103"/>
      <c r="BFO8" s="103"/>
      <c r="BFP8" s="103"/>
      <c r="BFQ8" s="103"/>
      <c r="BFR8" s="103"/>
      <c r="BFS8" s="103"/>
      <c r="BFT8" s="103"/>
      <c r="BFU8" s="103"/>
      <c r="BFV8" s="103"/>
      <c r="BFW8" s="103"/>
      <c r="BFX8" s="103"/>
      <c r="BFY8" s="103"/>
      <c r="BFZ8" s="103"/>
      <c r="BGA8" s="103"/>
      <c r="BGB8" s="103"/>
      <c r="BGC8" s="103"/>
      <c r="BGD8" s="103"/>
      <c r="BGE8" s="103"/>
      <c r="BGF8" s="103"/>
      <c r="BGG8" s="103"/>
      <c r="BGH8" s="103"/>
      <c r="BGI8" s="103"/>
      <c r="BGJ8" s="103"/>
      <c r="BGK8" s="103"/>
      <c r="BGL8" s="103"/>
      <c r="BGM8" s="103"/>
      <c r="BGN8" s="103"/>
      <c r="BGO8" s="103"/>
      <c r="BGP8" s="103"/>
      <c r="BGQ8" s="103"/>
      <c r="BGR8" s="103"/>
      <c r="BGS8" s="103"/>
      <c r="BGT8" s="103"/>
      <c r="BGU8" s="103"/>
      <c r="BGV8" s="103"/>
      <c r="BGW8" s="103"/>
      <c r="BGX8" s="103"/>
      <c r="BGY8" s="103"/>
      <c r="BGZ8" s="103"/>
      <c r="BHA8" s="103"/>
      <c r="BHB8" s="103"/>
      <c r="BHC8" s="103"/>
      <c r="BHD8" s="103"/>
      <c r="BHE8" s="103"/>
      <c r="BHF8" s="103"/>
      <c r="BHG8" s="103"/>
      <c r="BHH8" s="103"/>
      <c r="BHI8" s="103"/>
      <c r="BHJ8" s="103"/>
      <c r="BHK8" s="103"/>
      <c r="BHL8" s="103"/>
      <c r="BHM8" s="103"/>
      <c r="BHN8" s="103"/>
      <c r="BHO8" s="103"/>
      <c r="BHP8" s="103"/>
      <c r="BHQ8" s="103"/>
      <c r="BHR8" s="103"/>
      <c r="BHS8" s="103"/>
      <c r="BHT8" s="103"/>
      <c r="BHU8" s="103"/>
      <c r="BHV8" s="103"/>
      <c r="BHW8" s="103"/>
      <c r="BHX8" s="103"/>
      <c r="BHY8" s="103"/>
      <c r="BHZ8" s="103"/>
      <c r="BIA8" s="103"/>
      <c r="BIB8" s="103"/>
      <c r="BIC8" s="103"/>
      <c r="BID8" s="103"/>
      <c r="BIE8" s="103"/>
      <c r="BIF8" s="103"/>
      <c r="BIG8" s="103"/>
      <c r="BIH8" s="103"/>
      <c r="BII8" s="103"/>
      <c r="BIJ8" s="103"/>
      <c r="BIK8" s="103"/>
      <c r="BIL8" s="103"/>
      <c r="BIM8" s="103"/>
      <c r="BIN8" s="103"/>
      <c r="BIO8" s="103"/>
      <c r="BIP8" s="103"/>
      <c r="BIQ8" s="103"/>
      <c r="BIR8" s="103"/>
      <c r="BIS8" s="103"/>
      <c r="BIT8" s="103"/>
      <c r="BIU8" s="103"/>
      <c r="BIV8" s="103"/>
      <c r="BIW8" s="103"/>
      <c r="BIX8" s="103"/>
      <c r="BIY8" s="103"/>
      <c r="BIZ8" s="103"/>
      <c r="BJA8" s="103"/>
      <c r="BJB8" s="103"/>
      <c r="BJC8" s="103"/>
      <c r="BJD8" s="103"/>
      <c r="BJE8" s="103"/>
      <c r="BJF8" s="103"/>
      <c r="BJG8" s="103"/>
      <c r="BJH8" s="103"/>
      <c r="BJI8" s="103"/>
      <c r="BJJ8" s="103"/>
      <c r="BJK8" s="103"/>
      <c r="BJL8" s="103"/>
      <c r="BJM8" s="103"/>
      <c r="BJN8" s="103"/>
      <c r="BJO8" s="103"/>
      <c r="BJP8" s="103"/>
      <c r="BJQ8" s="103"/>
      <c r="BJR8" s="103"/>
      <c r="BJS8" s="103"/>
      <c r="BJT8" s="103"/>
      <c r="BJU8" s="103"/>
      <c r="BJV8" s="103"/>
      <c r="BJW8" s="103"/>
      <c r="BJX8" s="103"/>
      <c r="BJY8" s="103"/>
      <c r="BJZ8" s="103"/>
      <c r="BKA8" s="103"/>
      <c r="BKB8" s="103"/>
      <c r="BKC8" s="103"/>
      <c r="BKD8" s="103"/>
      <c r="BKE8" s="103"/>
      <c r="BKF8" s="103"/>
      <c r="BKG8" s="103"/>
      <c r="BKH8" s="103"/>
      <c r="BKI8" s="103"/>
      <c r="BKJ8" s="103"/>
      <c r="BKK8" s="103"/>
      <c r="BKL8" s="103"/>
      <c r="BKM8" s="103"/>
      <c r="BKN8" s="103"/>
      <c r="BKO8" s="103"/>
      <c r="BKP8" s="103"/>
      <c r="BKQ8" s="103"/>
      <c r="BKR8" s="103"/>
      <c r="BKS8" s="103"/>
      <c r="BKT8" s="103"/>
      <c r="BKU8" s="103"/>
      <c r="BKV8" s="103"/>
      <c r="BKW8" s="103"/>
      <c r="BKX8" s="103"/>
      <c r="BKY8" s="103"/>
      <c r="BKZ8" s="103"/>
      <c r="BLA8" s="103"/>
      <c r="BLB8" s="103"/>
      <c r="BLC8" s="103"/>
      <c r="BLD8" s="103"/>
      <c r="BLE8" s="103"/>
      <c r="BLF8" s="103"/>
      <c r="BLG8" s="103"/>
      <c r="BLH8" s="103"/>
      <c r="BLI8" s="103"/>
      <c r="BLJ8" s="103"/>
      <c r="BLK8" s="103"/>
      <c r="BLL8" s="103"/>
      <c r="BLM8" s="103"/>
      <c r="BLN8" s="103"/>
      <c r="BLO8" s="103"/>
      <c r="BLP8" s="103"/>
      <c r="BLQ8" s="103"/>
      <c r="BLR8" s="103"/>
      <c r="BLS8" s="103"/>
      <c r="BLT8" s="103"/>
      <c r="BLU8" s="103"/>
      <c r="BLV8" s="103"/>
      <c r="BLW8" s="103"/>
      <c r="BLX8" s="103"/>
      <c r="BLY8" s="103"/>
      <c r="BLZ8" s="103"/>
      <c r="BMA8" s="103"/>
      <c r="BMB8" s="103"/>
      <c r="BMC8" s="103"/>
      <c r="BMD8" s="103"/>
      <c r="BME8" s="103"/>
      <c r="BMF8" s="103"/>
      <c r="BMG8" s="103"/>
      <c r="BMH8" s="103"/>
      <c r="BMI8" s="103"/>
      <c r="BMJ8" s="103"/>
      <c r="BMK8" s="103"/>
      <c r="BML8" s="103"/>
      <c r="BMM8" s="103"/>
      <c r="BMN8" s="103"/>
      <c r="BMO8" s="103"/>
      <c r="BMP8" s="103"/>
      <c r="BMQ8" s="103"/>
      <c r="BMR8" s="103"/>
      <c r="BMS8" s="103"/>
      <c r="BMT8" s="103"/>
      <c r="BMU8" s="103"/>
      <c r="BMV8" s="103"/>
      <c r="BMW8" s="103"/>
      <c r="BMX8" s="103"/>
      <c r="BMY8" s="103"/>
      <c r="BMZ8" s="103"/>
      <c r="BNA8" s="103"/>
      <c r="BNB8" s="103"/>
      <c r="BNC8" s="103"/>
      <c r="BND8" s="103"/>
      <c r="BNE8" s="103"/>
      <c r="BNF8" s="103"/>
      <c r="BNG8" s="103"/>
      <c r="BNH8" s="103"/>
      <c r="BNI8" s="103"/>
      <c r="BNJ8" s="103"/>
      <c r="BNK8" s="103"/>
      <c r="BNL8" s="103"/>
      <c r="BNM8" s="103"/>
      <c r="BNN8" s="103"/>
      <c r="BNO8" s="103"/>
      <c r="BNP8" s="103"/>
      <c r="BNQ8" s="103"/>
      <c r="BNR8" s="103"/>
      <c r="BNS8" s="103"/>
      <c r="BNT8" s="103"/>
      <c r="BNU8" s="103"/>
      <c r="BNV8" s="103"/>
      <c r="BNW8" s="103"/>
      <c r="BNX8" s="103"/>
      <c r="BNY8" s="103"/>
      <c r="BNZ8" s="103"/>
      <c r="BOA8" s="103"/>
      <c r="BOB8" s="103"/>
      <c r="BOC8" s="103"/>
      <c r="BOD8" s="103"/>
      <c r="BOE8" s="103"/>
      <c r="BOF8" s="103"/>
      <c r="BOG8" s="103"/>
      <c r="BOH8" s="103"/>
      <c r="BOI8" s="103"/>
      <c r="BOJ8" s="103"/>
      <c r="BOK8" s="103"/>
      <c r="BOL8" s="103"/>
      <c r="BOM8" s="103"/>
      <c r="BON8" s="103"/>
      <c r="BOO8" s="103"/>
      <c r="BOP8" s="103"/>
      <c r="BOQ8" s="103"/>
      <c r="BOR8" s="103"/>
      <c r="BOS8" s="103"/>
      <c r="BOT8" s="103"/>
      <c r="BOU8" s="103"/>
      <c r="BOV8" s="103"/>
      <c r="BOW8" s="103"/>
      <c r="BOX8" s="103"/>
      <c r="BOY8" s="103"/>
      <c r="BOZ8" s="103"/>
      <c r="BPA8" s="103"/>
      <c r="BPB8" s="103"/>
      <c r="BPC8" s="103"/>
      <c r="BPD8" s="103"/>
      <c r="BPE8" s="103"/>
      <c r="BPF8" s="103"/>
      <c r="BPG8" s="103"/>
      <c r="BPH8" s="103"/>
      <c r="BPI8" s="103"/>
      <c r="BPJ8" s="103"/>
      <c r="BPK8" s="103"/>
      <c r="BPL8" s="103"/>
      <c r="BPM8" s="103"/>
      <c r="BPN8" s="103"/>
      <c r="BPO8" s="103"/>
      <c r="BPP8" s="103"/>
      <c r="BPQ8" s="103"/>
      <c r="BPR8" s="103"/>
      <c r="BPS8" s="103"/>
      <c r="BPT8" s="103"/>
      <c r="BPU8" s="103"/>
      <c r="BPV8" s="103"/>
      <c r="BPW8" s="103"/>
      <c r="BPX8" s="103"/>
      <c r="BPY8" s="103"/>
      <c r="BPZ8" s="103"/>
      <c r="BQA8" s="103"/>
      <c r="BQB8" s="103"/>
      <c r="BQC8" s="103"/>
      <c r="BQD8" s="103"/>
      <c r="BQE8" s="103"/>
      <c r="BQF8" s="103"/>
      <c r="BQG8" s="103"/>
      <c r="BQH8" s="103"/>
      <c r="BQI8" s="103"/>
      <c r="BQJ8" s="103"/>
      <c r="BQK8" s="103"/>
      <c r="BQL8" s="103"/>
      <c r="BQM8" s="103"/>
      <c r="BQN8" s="103"/>
      <c r="BQO8" s="103"/>
      <c r="BQP8" s="103"/>
      <c r="BQQ8" s="103"/>
      <c r="BQR8" s="103"/>
      <c r="BQS8" s="103"/>
      <c r="BQT8" s="103"/>
      <c r="BQU8" s="103"/>
      <c r="BQV8" s="103"/>
      <c r="BQW8" s="103"/>
      <c r="BQX8" s="103"/>
      <c r="BQY8" s="103"/>
      <c r="BQZ8" s="103"/>
      <c r="BRA8" s="103"/>
      <c r="BRB8" s="103"/>
      <c r="BRC8" s="103"/>
      <c r="BRD8" s="103"/>
      <c r="BRE8" s="103"/>
      <c r="BRF8" s="103"/>
      <c r="BRG8" s="103"/>
      <c r="BRH8" s="103"/>
      <c r="BRI8" s="103"/>
      <c r="BRJ8" s="103"/>
      <c r="BRK8" s="103"/>
      <c r="BRL8" s="103"/>
      <c r="BRM8" s="103"/>
      <c r="BRN8" s="103"/>
      <c r="BRO8" s="103"/>
      <c r="BRP8" s="103"/>
      <c r="BRQ8" s="103"/>
      <c r="BRR8" s="103"/>
      <c r="BRS8" s="103"/>
      <c r="BRT8" s="103"/>
      <c r="BRU8" s="103"/>
      <c r="BRV8" s="103"/>
      <c r="BRW8" s="103"/>
      <c r="BRX8" s="103"/>
      <c r="BRY8" s="103"/>
      <c r="BRZ8" s="103"/>
      <c r="BSA8" s="103"/>
      <c r="BSB8" s="103"/>
      <c r="BSC8" s="103"/>
      <c r="BSD8" s="103"/>
      <c r="BSE8" s="103"/>
      <c r="BSF8" s="103"/>
      <c r="BSG8" s="103"/>
      <c r="BSH8" s="103"/>
      <c r="BSI8" s="103"/>
      <c r="BSJ8" s="103"/>
      <c r="BSK8" s="103"/>
      <c r="BSL8" s="103"/>
      <c r="BSM8" s="103"/>
      <c r="BSN8" s="103"/>
      <c r="BSO8" s="103"/>
      <c r="BSP8" s="103"/>
      <c r="BSQ8" s="103"/>
      <c r="BSR8" s="103"/>
      <c r="BSS8" s="103"/>
      <c r="BST8" s="103"/>
      <c r="BSU8" s="103"/>
      <c r="BSV8" s="103"/>
      <c r="BSW8" s="103"/>
      <c r="BSX8" s="103"/>
      <c r="BSY8" s="103"/>
      <c r="BSZ8" s="103"/>
      <c r="BTA8" s="103"/>
      <c r="BTB8" s="103"/>
      <c r="BTC8" s="103"/>
      <c r="BTD8" s="103"/>
      <c r="BTE8" s="103"/>
      <c r="BTF8" s="103"/>
      <c r="BTG8" s="103"/>
      <c r="BTH8" s="103"/>
      <c r="BTI8" s="103"/>
      <c r="BTJ8" s="103"/>
      <c r="BTK8" s="103"/>
      <c r="BTL8" s="103"/>
      <c r="BTM8" s="103"/>
      <c r="BTN8" s="103"/>
      <c r="BTO8" s="103"/>
      <c r="BTP8" s="103"/>
      <c r="BTQ8" s="103"/>
      <c r="BTR8" s="103"/>
      <c r="BTS8" s="103"/>
      <c r="BTT8" s="103"/>
      <c r="BTU8" s="103"/>
      <c r="BTV8" s="103"/>
      <c r="BTW8" s="103"/>
      <c r="BTX8" s="103"/>
      <c r="BTY8" s="103"/>
      <c r="BTZ8" s="103"/>
      <c r="BUA8" s="103"/>
      <c r="BUB8" s="103"/>
      <c r="BUC8" s="103"/>
      <c r="BUD8" s="103"/>
      <c r="BUE8" s="103"/>
      <c r="BUF8" s="103"/>
      <c r="BUG8" s="103"/>
      <c r="BUH8" s="103"/>
      <c r="BUI8" s="103"/>
      <c r="BUJ8" s="103"/>
      <c r="BUK8" s="103"/>
      <c r="BUL8" s="103"/>
      <c r="BUM8" s="103"/>
      <c r="BUN8" s="103"/>
      <c r="BUO8" s="103"/>
      <c r="BUP8" s="103"/>
      <c r="BUQ8" s="103"/>
      <c r="BUR8" s="103"/>
      <c r="BUS8" s="103"/>
      <c r="BUT8" s="103"/>
      <c r="BUU8" s="103"/>
      <c r="BUV8" s="103"/>
      <c r="BUW8" s="103"/>
      <c r="BUX8" s="103"/>
      <c r="BUY8" s="103"/>
      <c r="BUZ8" s="103"/>
      <c r="BVA8" s="103"/>
      <c r="BVB8" s="103"/>
      <c r="BVC8" s="103"/>
      <c r="BVD8" s="103"/>
      <c r="BVE8" s="103"/>
      <c r="BVF8" s="103"/>
      <c r="BVG8" s="103"/>
      <c r="BVH8" s="103"/>
      <c r="BVI8" s="103"/>
      <c r="BVJ8" s="103"/>
      <c r="BVK8" s="103"/>
      <c r="BVL8" s="103"/>
      <c r="BVM8" s="103"/>
      <c r="BVN8" s="103"/>
      <c r="BVO8" s="103"/>
      <c r="BVP8" s="103"/>
      <c r="BVQ8" s="103"/>
      <c r="BVR8" s="103"/>
      <c r="BVS8" s="103"/>
      <c r="BVT8" s="103"/>
      <c r="BVU8" s="103"/>
      <c r="BVV8" s="103"/>
      <c r="BVW8" s="103"/>
      <c r="BVX8" s="103"/>
      <c r="BVY8" s="103"/>
      <c r="BVZ8" s="103"/>
      <c r="BWA8" s="103"/>
      <c r="BWB8" s="103"/>
      <c r="BWC8" s="103"/>
      <c r="BWD8" s="103"/>
      <c r="BWE8" s="103"/>
      <c r="BWF8" s="103"/>
      <c r="BWG8" s="103"/>
      <c r="BWH8" s="103"/>
      <c r="BWI8" s="103"/>
      <c r="BWJ8" s="103"/>
      <c r="BWK8" s="103"/>
      <c r="BWL8" s="103"/>
      <c r="BWM8" s="103"/>
      <c r="BWN8" s="103"/>
      <c r="BWO8" s="103"/>
      <c r="BWP8" s="103"/>
      <c r="BWQ8" s="103"/>
      <c r="BWR8" s="103"/>
      <c r="BWS8" s="103"/>
      <c r="BWT8" s="103"/>
      <c r="BWU8" s="103"/>
      <c r="BWV8" s="103"/>
      <c r="BWW8" s="103"/>
      <c r="BWX8" s="103"/>
      <c r="BWY8" s="103"/>
      <c r="BWZ8" s="103"/>
      <c r="BXA8" s="103"/>
      <c r="BXB8" s="103"/>
      <c r="BXC8" s="103"/>
      <c r="BXD8" s="103"/>
      <c r="BXE8" s="103"/>
      <c r="BXF8" s="103"/>
      <c r="BXG8" s="103"/>
      <c r="BXH8" s="103"/>
      <c r="BXI8" s="103"/>
      <c r="BXJ8" s="103"/>
      <c r="BXK8" s="103"/>
      <c r="BXL8" s="103"/>
      <c r="BXM8" s="103"/>
      <c r="BXN8" s="103"/>
      <c r="BXO8" s="103"/>
      <c r="BXP8" s="103"/>
      <c r="BXQ8" s="103"/>
      <c r="BXR8" s="103"/>
      <c r="BXS8" s="103"/>
      <c r="BXT8" s="103"/>
      <c r="BXU8" s="103"/>
      <c r="BXV8" s="103"/>
      <c r="BXW8" s="103"/>
      <c r="BXX8" s="103"/>
      <c r="BXY8" s="103"/>
      <c r="BXZ8" s="103"/>
      <c r="BYA8" s="103"/>
      <c r="BYB8" s="103"/>
      <c r="BYC8" s="103"/>
      <c r="BYD8" s="103"/>
      <c r="BYE8" s="103"/>
      <c r="BYF8" s="103"/>
      <c r="BYG8" s="103"/>
      <c r="BYH8" s="103"/>
      <c r="BYI8" s="103"/>
      <c r="BYJ8" s="103"/>
      <c r="BYK8" s="103"/>
      <c r="BYL8" s="103"/>
      <c r="BYM8" s="103"/>
      <c r="BYN8" s="103"/>
      <c r="BYO8" s="103"/>
      <c r="BYP8" s="103"/>
      <c r="BYQ8" s="103"/>
      <c r="BYR8" s="103"/>
      <c r="BYS8" s="103"/>
      <c r="BYT8" s="103"/>
      <c r="BYU8" s="103"/>
      <c r="BYV8" s="103"/>
      <c r="BYW8" s="103"/>
      <c r="BYX8" s="103"/>
      <c r="BYY8" s="103"/>
      <c r="BYZ8" s="103"/>
      <c r="BZA8" s="103"/>
      <c r="BZB8" s="103"/>
      <c r="BZC8" s="103"/>
      <c r="BZD8" s="103"/>
      <c r="BZE8" s="103"/>
      <c r="BZF8" s="103"/>
      <c r="BZG8" s="103"/>
      <c r="BZH8" s="103"/>
      <c r="BZI8" s="103"/>
      <c r="BZJ8" s="103"/>
      <c r="BZK8" s="103"/>
      <c r="BZL8" s="103"/>
      <c r="BZM8" s="103"/>
      <c r="BZN8" s="103"/>
      <c r="BZO8" s="103"/>
      <c r="BZP8" s="103"/>
      <c r="BZQ8" s="103"/>
      <c r="BZR8" s="103"/>
      <c r="BZS8" s="103"/>
      <c r="BZT8" s="103"/>
      <c r="BZU8" s="103"/>
      <c r="BZV8" s="103"/>
      <c r="BZW8" s="103"/>
      <c r="BZX8" s="103"/>
      <c r="BZY8" s="103"/>
      <c r="BZZ8" s="103"/>
      <c r="CAA8" s="103"/>
      <c r="CAB8" s="103"/>
      <c r="CAC8" s="103"/>
      <c r="CAD8" s="103"/>
      <c r="CAE8" s="103"/>
      <c r="CAF8" s="103"/>
      <c r="CAG8" s="103"/>
      <c r="CAH8" s="103"/>
      <c r="CAI8" s="103"/>
      <c r="CAJ8" s="103"/>
      <c r="CAK8" s="103"/>
      <c r="CAL8" s="103"/>
      <c r="CAM8" s="103"/>
      <c r="CAN8" s="103"/>
      <c r="CAO8" s="103"/>
      <c r="CAP8" s="103"/>
      <c r="CAQ8" s="103"/>
      <c r="CAR8" s="103"/>
      <c r="CAS8" s="103"/>
      <c r="CAT8" s="103"/>
      <c r="CAU8" s="103"/>
      <c r="CAV8" s="103"/>
      <c r="CAW8" s="103"/>
      <c r="CAX8" s="103"/>
      <c r="CAY8" s="103"/>
      <c r="CAZ8" s="103"/>
      <c r="CBA8" s="103"/>
      <c r="CBB8" s="103"/>
      <c r="CBC8" s="103"/>
      <c r="CBD8" s="103"/>
      <c r="CBE8" s="103"/>
      <c r="CBF8" s="103"/>
      <c r="CBG8" s="103"/>
      <c r="CBH8" s="103"/>
      <c r="CBI8" s="103"/>
      <c r="CBJ8" s="103"/>
      <c r="CBK8" s="103"/>
      <c r="CBL8" s="103"/>
      <c r="CBM8" s="103"/>
      <c r="CBN8" s="103"/>
      <c r="CBO8" s="103"/>
      <c r="CBP8" s="103"/>
      <c r="CBQ8" s="103"/>
      <c r="CBR8" s="103"/>
      <c r="CBS8" s="103"/>
      <c r="CBT8" s="103"/>
      <c r="CBU8" s="103"/>
      <c r="CBV8" s="103"/>
      <c r="CBW8" s="103"/>
      <c r="CBX8" s="103"/>
      <c r="CBY8" s="103"/>
      <c r="CBZ8" s="103"/>
      <c r="CCA8" s="103"/>
      <c r="CCB8" s="103"/>
      <c r="CCC8" s="103"/>
      <c r="CCD8" s="103"/>
      <c r="CCE8" s="103"/>
      <c r="CCF8" s="103"/>
      <c r="CCG8" s="103"/>
      <c r="CCH8" s="103"/>
      <c r="CCI8" s="103"/>
      <c r="CCJ8" s="103"/>
      <c r="CCK8" s="103"/>
      <c r="CCL8" s="103"/>
      <c r="CCM8" s="103"/>
      <c r="CCN8" s="103"/>
      <c r="CCO8" s="103"/>
      <c r="CCP8" s="103"/>
      <c r="CCQ8" s="103"/>
      <c r="CCR8" s="103"/>
      <c r="CCS8" s="103"/>
      <c r="CCT8" s="103"/>
      <c r="CCU8" s="103"/>
      <c r="CCV8" s="103"/>
      <c r="CCW8" s="103"/>
      <c r="CCX8" s="103"/>
      <c r="CCY8" s="103"/>
      <c r="CCZ8" s="103"/>
      <c r="CDA8" s="103"/>
      <c r="CDB8" s="103"/>
      <c r="CDC8" s="103"/>
      <c r="CDD8" s="103"/>
      <c r="CDE8" s="103"/>
      <c r="CDF8" s="103"/>
      <c r="CDG8" s="103"/>
      <c r="CDH8" s="103"/>
      <c r="CDI8" s="103"/>
      <c r="CDJ8" s="103"/>
      <c r="CDK8" s="103"/>
      <c r="CDL8" s="103"/>
      <c r="CDM8" s="103"/>
      <c r="CDN8" s="103"/>
      <c r="CDO8" s="103"/>
      <c r="CDP8" s="103"/>
      <c r="CDQ8" s="103"/>
      <c r="CDR8" s="103"/>
      <c r="CDS8" s="103"/>
      <c r="CDT8" s="103"/>
      <c r="CDU8" s="103"/>
      <c r="CDV8" s="103"/>
      <c r="CDW8" s="103"/>
      <c r="CDX8" s="103"/>
      <c r="CDY8" s="103"/>
      <c r="CDZ8" s="103"/>
      <c r="CEA8" s="103"/>
      <c r="CEB8" s="103"/>
      <c r="CEC8" s="103"/>
      <c r="CED8" s="103"/>
      <c r="CEE8" s="103"/>
      <c r="CEF8" s="103"/>
      <c r="CEG8" s="103"/>
      <c r="CEH8" s="103"/>
      <c r="CEI8" s="103"/>
      <c r="CEJ8" s="103"/>
      <c r="CEK8" s="103"/>
      <c r="CEL8" s="103"/>
      <c r="CEM8" s="103"/>
      <c r="CEN8" s="103"/>
      <c r="CEO8" s="103"/>
      <c r="CEP8" s="103"/>
      <c r="CEQ8" s="103"/>
      <c r="CER8" s="103"/>
      <c r="CES8" s="103"/>
      <c r="CET8" s="103"/>
      <c r="CEU8" s="103"/>
      <c r="CEV8" s="103"/>
      <c r="CEW8" s="103"/>
      <c r="CEX8" s="103"/>
      <c r="CEY8" s="103"/>
      <c r="CEZ8" s="103"/>
      <c r="CFA8" s="103"/>
      <c r="CFB8" s="103"/>
      <c r="CFC8" s="103"/>
      <c r="CFD8" s="103"/>
      <c r="CFE8" s="103"/>
      <c r="CFF8" s="103"/>
      <c r="CFG8" s="103"/>
      <c r="CFH8" s="103"/>
      <c r="CFI8" s="103"/>
      <c r="CFJ8" s="103"/>
      <c r="CFK8" s="103"/>
      <c r="CFL8" s="103"/>
      <c r="CFM8" s="103"/>
      <c r="CFN8" s="103"/>
      <c r="CFO8" s="103"/>
      <c r="CFP8" s="103"/>
      <c r="CFQ8" s="103"/>
      <c r="CFR8" s="103"/>
      <c r="CFS8" s="103"/>
      <c r="CFT8" s="103"/>
      <c r="CFU8" s="103"/>
      <c r="CFV8" s="103"/>
      <c r="CFW8" s="103"/>
      <c r="CFX8" s="103"/>
      <c r="CFY8" s="103"/>
      <c r="CFZ8" s="103"/>
      <c r="CGA8" s="103"/>
      <c r="CGB8" s="103"/>
      <c r="CGC8" s="103"/>
      <c r="CGD8" s="103"/>
      <c r="CGE8" s="103"/>
      <c r="CGF8" s="103"/>
      <c r="CGG8" s="103"/>
      <c r="CGH8" s="103"/>
      <c r="CGI8" s="103"/>
      <c r="CGJ8" s="103"/>
      <c r="CGK8" s="103"/>
      <c r="CGL8" s="103"/>
      <c r="CGM8" s="103"/>
      <c r="CGN8" s="103"/>
      <c r="CGO8" s="103"/>
      <c r="CGP8" s="103"/>
      <c r="CGQ8" s="103"/>
      <c r="CGR8" s="103"/>
      <c r="CGS8" s="103"/>
      <c r="CGT8" s="103"/>
      <c r="CGU8" s="103"/>
      <c r="CGV8" s="103"/>
      <c r="CGW8" s="103"/>
      <c r="CGX8" s="103"/>
      <c r="CGY8" s="103"/>
      <c r="CGZ8" s="103"/>
      <c r="CHA8" s="103"/>
      <c r="CHB8" s="103"/>
      <c r="CHC8" s="103"/>
      <c r="CHD8" s="103"/>
      <c r="CHE8" s="103"/>
      <c r="CHF8" s="103"/>
      <c r="CHG8" s="103"/>
      <c r="CHH8" s="103"/>
      <c r="CHI8" s="103"/>
      <c r="CHJ8" s="103"/>
      <c r="CHK8" s="103"/>
      <c r="CHL8" s="103"/>
      <c r="CHM8" s="103"/>
      <c r="CHN8" s="103"/>
      <c r="CHO8" s="103"/>
      <c r="CHP8" s="103"/>
      <c r="CHQ8" s="103"/>
      <c r="CHR8" s="103"/>
      <c r="CHS8" s="103"/>
      <c r="CHT8" s="103"/>
      <c r="CHU8" s="103"/>
      <c r="CHV8" s="103"/>
      <c r="CHW8" s="103"/>
      <c r="CHX8" s="103"/>
      <c r="CHY8" s="103"/>
      <c r="CHZ8" s="103"/>
      <c r="CIA8" s="103"/>
      <c r="CIB8" s="103"/>
      <c r="CIC8" s="103"/>
      <c r="CID8" s="103"/>
      <c r="CIE8" s="103"/>
      <c r="CIF8" s="103"/>
      <c r="CIG8" s="103"/>
      <c r="CIH8" s="103"/>
      <c r="CII8" s="103"/>
      <c r="CIJ8" s="103"/>
      <c r="CIK8" s="103"/>
      <c r="CIL8" s="103"/>
      <c r="CIM8" s="103"/>
      <c r="CIN8" s="103"/>
      <c r="CIO8" s="103"/>
      <c r="CIP8" s="103"/>
      <c r="CIQ8" s="103"/>
      <c r="CIR8" s="103"/>
      <c r="CIS8" s="103"/>
      <c r="CIT8" s="103"/>
      <c r="CIU8" s="103"/>
      <c r="CIV8" s="103"/>
      <c r="CIW8" s="103"/>
      <c r="CIX8" s="103"/>
      <c r="CIY8" s="103"/>
      <c r="CIZ8" s="103"/>
      <c r="CJA8" s="103"/>
      <c r="CJB8" s="103"/>
      <c r="CJC8" s="103"/>
      <c r="CJD8" s="103"/>
      <c r="CJE8" s="103"/>
      <c r="CJF8" s="103"/>
      <c r="CJG8" s="103"/>
      <c r="CJH8" s="103"/>
      <c r="CJI8" s="103"/>
      <c r="CJJ8" s="103"/>
      <c r="CJK8" s="103"/>
      <c r="CJL8" s="103"/>
      <c r="CJM8" s="103"/>
      <c r="CJN8" s="103"/>
      <c r="CJO8" s="103"/>
      <c r="CJP8" s="103"/>
      <c r="CJQ8" s="103"/>
      <c r="CJR8" s="103"/>
      <c r="CJS8" s="103"/>
      <c r="CJT8" s="103"/>
      <c r="CJU8" s="103"/>
      <c r="CJV8" s="103"/>
      <c r="CJW8" s="103"/>
      <c r="CJX8" s="103"/>
      <c r="CJY8" s="103"/>
      <c r="CJZ8" s="103"/>
      <c r="CKA8" s="103"/>
      <c r="CKB8" s="103"/>
      <c r="CKC8" s="103"/>
      <c r="CKD8" s="103"/>
      <c r="CKE8" s="103"/>
      <c r="CKF8" s="103"/>
      <c r="CKG8" s="103"/>
      <c r="CKH8" s="103"/>
      <c r="CKI8" s="103"/>
      <c r="CKJ8" s="103"/>
      <c r="CKK8" s="103"/>
      <c r="CKL8" s="103"/>
      <c r="CKM8" s="103"/>
      <c r="CKN8" s="103"/>
      <c r="CKO8" s="103"/>
      <c r="CKP8" s="103"/>
      <c r="CKQ8" s="103"/>
      <c r="CKR8" s="103"/>
      <c r="CKS8" s="103"/>
      <c r="CKT8" s="103"/>
      <c r="CKU8" s="103"/>
      <c r="CKV8" s="103"/>
      <c r="CKW8" s="103"/>
      <c r="CKX8" s="103"/>
      <c r="CKY8" s="103"/>
      <c r="CKZ8" s="103"/>
      <c r="CLA8" s="103"/>
      <c r="CLB8" s="103"/>
      <c r="CLC8" s="103"/>
      <c r="CLD8" s="103"/>
      <c r="CLE8" s="103"/>
      <c r="CLF8" s="103"/>
      <c r="CLG8" s="103"/>
      <c r="CLH8" s="103"/>
      <c r="CLI8" s="103"/>
      <c r="CLJ8" s="103"/>
      <c r="CLK8" s="103"/>
      <c r="CLL8" s="103"/>
      <c r="CLM8" s="103"/>
      <c r="CLN8" s="103"/>
      <c r="CLO8" s="103"/>
      <c r="CLP8" s="103"/>
      <c r="CLQ8" s="103"/>
      <c r="CLR8" s="103"/>
      <c r="CLS8" s="103"/>
      <c r="CLT8" s="103"/>
      <c r="CLU8" s="103"/>
      <c r="CLV8" s="103"/>
      <c r="CLW8" s="103"/>
      <c r="CLX8" s="103"/>
      <c r="CLY8" s="103"/>
      <c r="CLZ8" s="103"/>
      <c r="CMA8" s="103"/>
      <c r="CMB8" s="103"/>
      <c r="CMC8" s="103"/>
      <c r="CMD8" s="103"/>
      <c r="CME8" s="103"/>
      <c r="CMF8" s="103"/>
      <c r="CMG8" s="103"/>
      <c r="CMH8" s="103"/>
      <c r="CMI8" s="103"/>
      <c r="CMJ8" s="103"/>
      <c r="CMK8" s="103"/>
      <c r="CML8" s="103"/>
      <c r="CMM8" s="103"/>
      <c r="CMN8" s="103"/>
      <c r="CMO8" s="103"/>
      <c r="CMP8" s="103"/>
      <c r="CMQ8" s="103"/>
      <c r="CMR8" s="103"/>
      <c r="CMS8" s="103"/>
      <c r="CMT8" s="103"/>
      <c r="CMU8" s="103"/>
      <c r="CMV8" s="103"/>
      <c r="CMW8" s="103"/>
      <c r="CMX8" s="103"/>
      <c r="CMY8" s="103"/>
      <c r="CMZ8" s="103"/>
      <c r="CNA8" s="103"/>
      <c r="CNB8" s="103"/>
      <c r="CNC8" s="103"/>
      <c r="CND8" s="103"/>
      <c r="CNE8" s="103"/>
      <c r="CNF8" s="103"/>
      <c r="CNG8" s="103"/>
      <c r="CNH8" s="103"/>
      <c r="CNI8" s="103"/>
      <c r="CNJ8" s="103"/>
      <c r="CNK8" s="103"/>
      <c r="CNL8" s="103"/>
      <c r="CNM8" s="103"/>
      <c r="CNN8" s="103"/>
      <c r="CNO8" s="103"/>
      <c r="CNP8" s="103"/>
      <c r="CNQ8" s="103"/>
      <c r="CNR8" s="103"/>
      <c r="CNS8" s="103"/>
      <c r="CNT8" s="103"/>
      <c r="CNU8" s="103"/>
      <c r="CNV8" s="103"/>
      <c r="CNW8" s="103"/>
      <c r="CNX8" s="103"/>
      <c r="CNY8" s="103"/>
      <c r="CNZ8" s="103"/>
      <c r="COA8" s="103"/>
      <c r="COB8" s="103"/>
      <c r="COC8" s="103"/>
      <c r="COD8" s="103"/>
      <c r="COE8" s="103"/>
      <c r="COF8" s="103"/>
      <c r="COG8" s="103"/>
      <c r="COH8" s="103"/>
      <c r="COI8" s="103"/>
      <c r="COJ8" s="103"/>
      <c r="COK8" s="103"/>
      <c r="COL8" s="103"/>
      <c r="COM8" s="103"/>
      <c r="CON8" s="103"/>
      <c r="COO8" s="103"/>
      <c r="COP8" s="103"/>
      <c r="COQ8" s="103"/>
      <c r="COR8" s="103"/>
      <c r="COS8" s="103"/>
      <c r="COT8" s="103"/>
      <c r="COU8" s="103"/>
      <c r="COV8" s="103"/>
      <c r="COW8" s="103"/>
      <c r="COX8" s="103"/>
      <c r="COY8" s="103"/>
      <c r="COZ8" s="103"/>
      <c r="CPA8" s="103"/>
      <c r="CPB8" s="103"/>
      <c r="CPC8" s="103"/>
      <c r="CPD8" s="103"/>
      <c r="CPE8" s="103"/>
      <c r="CPF8" s="103"/>
      <c r="CPG8" s="103"/>
      <c r="CPH8" s="103"/>
      <c r="CPI8" s="103"/>
      <c r="CPJ8" s="103"/>
      <c r="CPK8" s="103"/>
      <c r="CPL8" s="103"/>
      <c r="CPM8" s="103"/>
      <c r="CPN8" s="103"/>
      <c r="CPO8" s="103"/>
      <c r="CPP8" s="103"/>
      <c r="CPQ8" s="103"/>
      <c r="CPR8" s="103"/>
      <c r="CPS8" s="103"/>
      <c r="CPT8" s="103"/>
      <c r="CPU8" s="103"/>
      <c r="CPV8" s="103"/>
      <c r="CPW8" s="103"/>
      <c r="CPX8" s="103"/>
      <c r="CPY8" s="103"/>
      <c r="CPZ8" s="103"/>
      <c r="CQA8" s="103"/>
      <c r="CQB8" s="103"/>
      <c r="CQC8" s="103"/>
      <c r="CQD8" s="103"/>
      <c r="CQE8" s="103"/>
      <c r="CQF8" s="103"/>
      <c r="CQG8" s="103"/>
      <c r="CQH8" s="103"/>
      <c r="CQI8" s="103"/>
      <c r="CQJ8" s="103"/>
      <c r="CQK8" s="103"/>
      <c r="CQL8" s="103"/>
      <c r="CQM8" s="103"/>
      <c r="CQN8" s="103"/>
      <c r="CQO8" s="103"/>
      <c r="CQP8" s="103"/>
      <c r="CQQ8" s="103"/>
      <c r="CQR8" s="103"/>
      <c r="CQS8" s="103"/>
      <c r="CQT8" s="103"/>
      <c r="CQU8" s="103"/>
      <c r="CQV8" s="103"/>
      <c r="CQW8" s="103"/>
      <c r="CQX8" s="103"/>
      <c r="CQY8" s="103"/>
      <c r="CQZ8" s="103"/>
      <c r="CRA8" s="103"/>
      <c r="CRB8" s="103"/>
      <c r="CRC8" s="103"/>
      <c r="CRD8" s="103"/>
      <c r="CRE8" s="103"/>
      <c r="CRF8" s="103"/>
      <c r="CRG8" s="103"/>
      <c r="CRH8" s="103"/>
      <c r="CRI8" s="103"/>
      <c r="CRJ8" s="103"/>
      <c r="CRK8" s="103"/>
      <c r="CRL8" s="103"/>
      <c r="CRM8" s="103"/>
      <c r="CRN8" s="103"/>
      <c r="CRO8" s="103"/>
      <c r="CRP8" s="103"/>
      <c r="CRQ8" s="103"/>
      <c r="CRR8" s="103"/>
      <c r="CRS8" s="103"/>
      <c r="CRT8" s="103"/>
      <c r="CRU8" s="103"/>
      <c r="CRV8" s="103"/>
      <c r="CRW8" s="103"/>
      <c r="CRX8" s="103"/>
      <c r="CRY8" s="103"/>
      <c r="CRZ8" s="103"/>
      <c r="CSA8" s="103"/>
      <c r="CSB8" s="103"/>
      <c r="CSC8" s="103"/>
      <c r="CSD8" s="103"/>
      <c r="CSE8" s="103"/>
      <c r="CSF8" s="103"/>
      <c r="CSG8" s="103"/>
      <c r="CSH8" s="103"/>
      <c r="CSI8" s="103"/>
      <c r="CSJ8" s="103"/>
      <c r="CSK8" s="103"/>
      <c r="CSL8" s="103"/>
      <c r="CSM8" s="103"/>
      <c r="CSN8" s="103"/>
      <c r="CSO8" s="103"/>
      <c r="CSP8" s="103"/>
      <c r="CSQ8" s="103"/>
      <c r="CSR8" s="103"/>
      <c r="CSS8" s="103"/>
      <c r="CST8" s="103"/>
      <c r="CSU8" s="103"/>
      <c r="CSV8" s="103"/>
      <c r="CSW8" s="103"/>
      <c r="CSX8" s="103"/>
      <c r="CSY8" s="103"/>
      <c r="CSZ8" s="103"/>
      <c r="CTA8" s="103"/>
      <c r="CTB8" s="103"/>
      <c r="CTC8" s="103"/>
      <c r="CTD8" s="103"/>
      <c r="CTE8" s="103"/>
      <c r="CTF8" s="103"/>
      <c r="CTG8" s="103"/>
      <c r="CTH8" s="103"/>
      <c r="CTI8" s="103"/>
      <c r="CTJ8" s="103"/>
      <c r="CTK8" s="103"/>
      <c r="CTL8" s="103"/>
      <c r="CTM8" s="103"/>
      <c r="CTN8" s="103"/>
      <c r="CTO8" s="103"/>
      <c r="CTP8" s="103"/>
      <c r="CTQ8" s="103"/>
      <c r="CTR8" s="103"/>
      <c r="CTS8" s="103"/>
      <c r="CTT8" s="103"/>
      <c r="CTU8" s="103"/>
      <c r="CTV8" s="103"/>
      <c r="CTW8" s="103"/>
      <c r="CTX8" s="103"/>
      <c r="CTY8" s="103"/>
      <c r="CTZ8" s="103"/>
      <c r="CUA8" s="103"/>
      <c r="CUB8" s="103"/>
      <c r="CUC8" s="103"/>
      <c r="CUD8" s="103"/>
      <c r="CUE8" s="103"/>
      <c r="CUF8" s="103"/>
      <c r="CUG8" s="103"/>
      <c r="CUH8" s="103"/>
      <c r="CUI8" s="103"/>
      <c r="CUJ8" s="103"/>
      <c r="CUK8" s="103"/>
      <c r="CUL8" s="103"/>
      <c r="CUM8" s="103"/>
      <c r="CUN8" s="103"/>
      <c r="CUO8" s="103"/>
      <c r="CUP8" s="103"/>
      <c r="CUQ8" s="103"/>
      <c r="CUR8" s="103"/>
      <c r="CUS8" s="103"/>
      <c r="CUT8" s="103"/>
      <c r="CUU8" s="103"/>
      <c r="CUV8" s="103"/>
      <c r="CUW8" s="103"/>
      <c r="CUX8" s="103"/>
      <c r="CUY8" s="103"/>
      <c r="CUZ8" s="103"/>
      <c r="CVA8" s="103"/>
      <c r="CVB8" s="103"/>
      <c r="CVC8" s="103"/>
      <c r="CVD8" s="103"/>
      <c r="CVE8" s="103"/>
      <c r="CVF8" s="103"/>
      <c r="CVG8" s="103"/>
      <c r="CVH8" s="103"/>
      <c r="CVI8" s="103"/>
      <c r="CVJ8" s="103"/>
      <c r="CVK8" s="103"/>
      <c r="CVL8" s="103"/>
      <c r="CVM8" s="103"/>
      <c r="CVN8" s="103"/>
      <c r="CVO8" s="103"/>
      <c r="CVP8" s="103"/>
      <c r="CVQ8" s="103"/>
      <c r="CVR8" s="103"/>
      <c r="CVS8" s="103"/>
      <c r="CVT8" s="103"/>
      <c r="CVU8" s="103"/>
      <c r="CVV8" s="103"/>
      <c r="CVW8" s="103"/>
      <c r="CVX8" s="103"/>
      <c r="CVY8" s="103"/>
      <c r="CVZ8" s="103"/>
      <c r="CWA8" s="103"/>
      <c r="CWB8" s="103"/>
      <c r="CWC8" s="103"/>
      <c r="CWD8" s="103"/>
      <c r="CWE8" s="103"/>
      <c r="CWF8" s="103"/>
      <c r="CWG8" s="103"/>
      <c r="CWH8" s="103"/>
      <c r="CWI8" s="103"/>
      <c r="CWJ8" s="103"/>
      <c r="CWK8" s="103"/>
      <c r="CWL8" s="103"/>
      <c r="CWM8" s="103"/>
      <c r="CWN8" s="103"/>
      <c r="CWO8" s="103"/>
      <c r="CWP8" s="103"/>
      <c r="CWQ8" s="103"/>
      <c r="CWR8" s="103"/>
      <c r="CWS8" s="103"/>
      <c r="CWT8" s="103"/>
      <c r="CWU8" s="103"/>
      <c r="CWV8" s="103"/>
      <c r="CWW8" s="103"/>
      <c r="CWX8" s="103"/>
      <c r="CWY8" s="103"/>
      <c r="CWZ8" s="103"/>
      <c r="CXA8" s="103"/>
      <c r="CXB8" s="103"/>
      <c r="CXC8" s="103"/>
      <c r="CXD8" s="103"/>
      <c r="CXE8" s="103"/>
      <c r="CXF8" s="103"/>
      <c r="CXG8" s="103"/>
      <c r="CXH8" s="103"/>
      <c r="CXI8" s="103"/>
      <c r="CXJ8" s="103"/>
      <c r="CXK8" s="103"/>
      <c r="CXL8" s="103"/>
      <c r="CXM8" s="103"/>
      <c r="CXN8" s="103"/>
      <c r="CXO8" s="103"/>
      <c r="CXP8" s="103"/>
      <c r="CXQ8" s="103"/>
      <c r="CXR8" s="103"/>
      <c r="CXS8" s="103"/>
      <c r="CXT8" s="103"/>
      <c r="CXU8" s="103"/>
      <c r="CXV8" s="103"/>
      <c r="CXW8" s="103"/>
      <c r="CXX8" s="103"/>
      <c r="CXY8" s="103"/>
      <c r="CXZ8" s="103"/>
      <c r="CYA8" s="103"/>
      <c r="CYB8" s="103"/>
      <c r="CYC8" s="103"/>
      <c r="CYD8" s="103"/>
      <c r="CYE8" s="103"/>
      <c r="CYF8" s="103"/>
      <c r="CYG8" s="103"/>
      <c r="CYH8" s="103"/>
      <c r="CYI8" s="103"/>
      <c r="CYJ8" s="103"/>
      <c r="CYK8" s="103"/>
      <c r="CYL8" s="103"/>
      <c r="CYM8" s="103"/>
      <c r="CYN8" s="103"/>
      <c r="CYO8" s="103"/>
      <c r="CYP8" s="103"/>
      <c r="CYQ8" s="103"/>
      <c r="CYR8" s="103"/>
      <c r="CYS8" s="103"/>
      <c r="CYT8" s="103"/>
      <c r="CYU8" s="103"/>
      <c r="CYV8" s="103"/>
      <c r="CYW8" s="103"/>
      <c r="CYX8" s="103"/>
      <c r="CYY8" s="103"/>
      <c r="CYZ8" s="103"/>
      <c r="CZA8" s="103"/>
      <c r="CZB8" s="103"/>
      <c r="CZC8" s="103"/>
      <c r="CZD8" s="103"/>
      <c r="CZE8" s="103"/>
      <c r="CZF8" s="103"/>
      <c r="CZG8" s="103"/>
      <c r="CZH8" s="103"/>
      <c r="CZI8" s="103"/>
      <c r="CZJ8" s="103"/>
      <c r="CZK8" s="103"/>
      <c r="CZL8" s="103"/>
      <c r="CZM8" s="103"/>
      <c r="CZN8" s="103"/>
      <c r="CZO8" s="103"/>
      <c r="CZP8" s="103"/>
      <c r="CZQ8" s="103"/>
      <c r="CZR8" s="103"/>
      <c r="CZS8" s="103"/>
      <c r="CZT8" s="103"/>
      <c r="CZU8" s="103"/>
      <c r="CZV8" s="103"/>
      <c r="CZW8" s="103"/>
      <c r="CZX8" s="103"/>
      <c r="CZY8" s="103"/>
      <c r="CZZ8" s="103"/>
      <c r="DAA8" s="103"/>
      <c r="DAB8" s="103"/>
      <c r="DAC8" s="103"/>
      <c r="DAD8" s="103"/>
      <c r="DAE8" s="103"/>
      <c r="DAF8" s="103"/>
      <c r="DAG8" s="103"/>
      <c r="DAH8" s="103"/>
      <c r="DAI8" s="103"/>
      <c r="DAJ8" s="103"/>
      <c r="DAK8" s="103"/>
      <c r="DAL8" s="103"/>
      <c r="DAM8" s="103"/>
      <c r="DAN8" s="103"/>
      <c r="DAO8" s="103"/>
      <c r="DAP8" s="103"/>
      <c r="DAQ8" s="103"/>
      <c r="DAR8" s="103"/>
      <c r="DAS8" s="103"/>
      <c r="DAT8" s="103"/>
      <c r="DAU8" s="103"/>
      <c r="DAV8" s="103"/>
      <c r="DAW8" s="103"/>
      <c r="DAX8" s="103"/>
      <c r="DAY8" s="103"/>
      <c r="DAZ8" s="103"/>
      <c r="DBA8" s="103"/>
      <c r="DBB8" s="103"/>
      <c r="DBC8" s="103"/>
      <c r="DBD8" s="103"/>
      <c r="DBE8" s="103"/>
      <c r="DBF8" s="103"/>
      <c r="DBG8" s="103"/>
      <c r="DBH8" s="103"/>
      <c r="DBI8" s="103"/>
      <c r="DBJ8" s="103"/>
      <c r="DBK8" s="103"/>
      <c r="DBL8" s="103"/>
      <c r="DBM8" s="103"/>
      <c r="DBN8" s="103"/>
      <c r="DBO8" s="103"/>
      <c r="DBP8" s="103"/>
      <c r="DBQ8" s="103"/>
      <c r="DBR8" s="103"/>
      <c r="DBS8" s="103"/>
      <c r="DBT8" s="103"/>
      <c r="DBU8" s="103"/>
      <c r="DBV8" s="103"/>
      <c r="DBW8" s="103"/>
      <c r="DBX8" s="103"/>
      <c r="DBY8" s="103"/>
      <c r="DBZ8" s="103"/>
      <c r="DCA8" s="103"/>
      <c r="DCB8" s="103"/>
      <c r="DCC8" s="103"/>
      <c r="DCD8" s="103"/>
      <c r="DCE8" s="103"/>
      <c r="DCF8" s="103"/>
      <c r="DCG8" s="103"/>
      <c r="DCH8" s="103"/>
      <c r="DCI8" s="103"/>
      <c r="DCJ8" s="103"/>
      <c r="DCK8" s="103"/>
      <c r="DCL8" s="103"/>
      <c r="DCM8" s="103"/>
      <c r="DCN8" s="103"/>
      <c r="DCO8" s="103"/>
      <c r="DCP8" s="103"/>
      <c r="DCQ8" s="103"/>
      <c r="DCR8" s="103"/>
      <c r="DCS8" s="103"/>
      <c r="DCT8" s="103"/>
      <c r="DCU8" s="103"/>
      <c r="DCV8" s="103"/>
      <c r="DCW8" s="103"/>
      <c r="DCX8" s="103"/>
      <c r="DCY8" s="103"/>
      <c r="DCZ8" s="103"/>
      <c r="DDA8" s="103"/>
      <c r="DDB8" s="103"/>
      <c r="DDC8" s="103"/>
      <c r="DDD8" s="103"/>
      <c r="DDE8" s="103"/>
      <c r="DDF8" s="103"/>
      <c r="DDG8" s="103"/>
      <c r="DDH8" s="103"/>
      <c r="DDI8" s="103"/>
      <c r="DDJ8" s="103"/>
      <c r="DDK8" s="103"/>
      <c r="DDL8" s="103"/>
      <c r="DDM8" s="103"/>
      <c r="DDN8" s="103"/>
      <c r="DDO8" s="103"/>
      <c r="DDP8" s="103"/>
      <c r="DDQ8" s="103"/>
      <c r="DDR8" s="103"/>
      <c r="DDS8" s="103"/>
      <c r="DDT8" s="103"/>
      <c r="DDU8" s="103"/>
      <c r="DDV8" s="103"/>
      <c r="DDW8" s="103"/>
      <c r="DDX8" s="103"/>
      <c r="DDY8" s="103"/>
      <c r="DDZ8" s="103"/>
      <c r="DEA8" s="103"/>
      <c r="DEB8" s="103"/>
      <c r="DEC8" s="103"/>
      <c r="DED8" s="103"/>
      <c r="DEE8" s="103"/>
      <c r="DEF8" s="103"/>
      <c r="DEG8" s="103"/>
      <c r="DEH8" s="103"/>
      <c r="DEI8" s="103"/>
      <c r="DEJ8" s="103"/>
      <c r="DEK8" s="103"/>
      <c r="DEL8" s="103"/>
      <c r="DEM8" s="103"/>
      <c r="DEN8" s="103"/>
      <c r="DEO8" s="103"/>
      <c r="DEP8" s="103"/>
      <c r="DEQ8" s="103"/>
      <c r="DER8" s="103"/>
      <c r="DES8" s="103"/>
      <c r="DET8" s="103"/>
      <c r="DEU8" s="103"/>
      <c r="DEV8" s="103"/>
      <c r="DEW8" s="103"/>
      <c r="DEX8" s="103"/>
      <c r="DEY8" s="103"/>
      <c r="DEZ8" s="103"/>
      <c r="DFA8" s="103"/>
      <c r="DFB8" s="103"/>
      <c r="DFC8" s="103"/>
      <c r="DFD8" s="103"/>
      <c r="DFE8" s="103"/>
      <c r="DFF8" s="103"/>
      <c r="DFG8" s="103"/>
      <c r="DFH8" s="103"/>
      <c r="DFI8" s="103"/>
      <c r="DFJ8" s="103"/>
      <c r="DFK8" s="103"/>
      <c r="DFL8" s="103"/>
      <c r="DFM8" s="103"/>
      <c r="DFN8" s="103"/>
      <c r="DFO8" s="103"/>
      <c r="DFP8" s="103"/>
      <c r="DFQ8" s="103"/>
      <c r="DFR8" s="103"/>
      <c r="DFS8" s="103"/>
      <c r="DFT8" s="103"/>
      <c r="DFU8" s="103"/>
      <c r="DFV8" s="103"/>
      <c r="DFW8" s="103"/>
      <c r="DFX8" s="103"/>
      <c r="DFY8" s="103"/>
      <c r="DFZ8" s="103"/>
      <c r="DGA8" s="103"/>
      <c r="DGB8" s="103"/>
      <c r="DGC8" s="103"/>
      <c r="DGD8" s="103"/>
      <c r="DGE8" s="103"/>
      <c r="DGF8" s="103"/>
      <c r="DGG8" s="103"/>
      <c r="DGH8" s="103"/>
      <c r="DGI8" s="103"/>
      <c r="DGJ8" s="103"/>
      <c r="DGK8" s="103"/>
      <c r="DGL8" s="103"/>
      <c r="DGM8" s="103"/>
      <c r="DGN8" s="103"/>
      <c r="DGO8" s="103"/>
      <c r="DGP8" s="103"/>
      <c r="DGQ8" s="103"/>
      <c r="DGR8" s="103"/>
      <c r="DGS8" s="103"/>
      <c r="DGT8" s="103"/>
      <c r="DGU8" s="103"/>
      <c r="DGV8" s="103"/>
      <c r="DGW8" s="103"/>
      <c r="DGX8" s="103"/>
      <c r="DGY8" s="103"/>
      <c r="DGZ8" s="103"/>
      <c r="DHA8" s="103"/>
      <c r="DHB8" s="103"/>
      <c r="DHC8" s="103"/>
      <c r="DHD8" s="103"/>
      <c r="DHE8" s="103"/>
      <c r="DHF8" s="103"/>
      <c r="DHG8" s="103"/>
      <c r="DHH8" s="103"/>
      <c r="DHI8" s="103"/>
      <c r="DHJ8" s="103"/>
      <c r="DHK8" s="103"/>
      <c r="DHL8" s="103"/>
      <c r="DHM8" s="103"/>
      <c r="DHN8" s="103"/>
      <c r="DHO8" s="103"/>
      <c r="DHP8" s="103"/>
      <c r="DHQ8" s="103"/>
      <c r="DHR8" s="103"/>
      <c r="DHS8" s="103"/>
      <c r="DHT8" s="103"/>
      <c r="DHU8" s="103"/>
      <c r="DHV8" s="103"/>
      <c r="DHW8" s="103"/>
      <c r="DHX8" s="103"/>
      <c r="DHY8" s="103"/>
      <c r="DHZ8" s="103"/>
      <c r="DIA8" s="103"/>
      <c r="DIB8" s="103"/>
      <c r="DIC8" s="103"/>
      <c r="DID8" s="103"/>
      <c r="DIE8" s="103"/>
      <c r="DIF8" s="103"/>
      <c r="DIG8" s="103"/>
      <c r="DIH8" s="103"/>
      <c r="DII8" s="103"/>
      <c r="DIJ8" s="103"/>
      <c r="DIK8" s="103"/>
      <c r="DIL8" s="103"/>
      <c r="DIM8" s="103"/>
      <c r="DIN8" s="103"/>
      <c r="DIO8" s="103"/>
      <c r="DIP8" s="103"/>
      <c r="DIQ8" s="103"/>
      <c r="DIR8" s="103"/>
      <c r="DIS8" s="103"/>
      <c r="DIT8" s="103"/>
      <c r="DIU8" s="103"/>
      <c r="DIV8" s="103"/>
      <c r="DIW8" s="103"/>
      <c r="DIX8" s="103"/>
      <c r="DIY8" s="103"/>
      <c r="DIZ8" s="103"/>
      <c r="DJA8" s="103"/>
      <c r="DJB8" s="103"/>
      <c r="DJC8" s="103"/>
      <c r="DJD8" s="103"/>
      <c r="DJE8" s="103"/>
      <c r="DJF8" s="103"/>
      <c r="DJG8" s="103"/>
      <c r="DJH8" s="103"/>
      <c r="DJI8" s="103"/>
      <c r="DJJ8" s="103"/>
      <c r="DJK8" s="103"/>
      <c r="DJL8" s="103"/>
      <c r="DJM8" s="103"/>
      <c r="DJN8" s="103"/>
      <c r="DJO8" s="103"/>
      <c r="DJP8" s="103"/>
      <c r="DJQ8" s="103"/>
      <c r="DJR8" s="103"/>
      <c r="DJS8" s="103"/>
      <c r="DJT8" s="103"/>
      <c r="DJU8" s="103"/>
      <c r="DJV8" s="103"/>
      <c r="DJW8" s="103"/>
      <c r="DJX8" s="103"/>
      <c r="DJY8" s="103"/>
      <c r="DJZ8" s="103"/>
      <c r="DKA8" s="103"/>
      <c r="DKB8" s="103"/>
      <c r="DKC8" s="103"/>
      <c r="DKD8" s="103"/>
      <c r="DKE8" s="103"/>
      <c r="DKF8" s="103"/>
      <c r="DKG8" s="103"/>
      <c r="DKH8" s="103"/>
      <c r="DKI8" s="103"/>
      <c r="DKJ8" s="103"/>
      <c r="DKK8" s="103"/>
      <c r="DKL8" s="103"/>
      <c r="DKM8" s="103"/>
      <c r="DKN8" s="103"/>
      <c r="DKO8" s="103"/>
      <c r="DKP8" s="103"/>
      <c r="DKQ8" s="103"/>
      <c r="DKR8" s="103"/>
      <c r="DKS8" s="103"/>
      <c r="DKT8" s="103"/>
      <c r="DKU8" s="103"/>
      <c r="DKV8" s="103"/>
      <c r="DKW8" s="103"/>
      <c r="DKX8" s="103"/>
      <c r="DKY8" s="103"/>
      <c r="DKZ8" s="103"/>
      <c r="DLA8" s="103"/>
      <c r="DLB8" s="103"/>
      <c r="DLC8" s="103"/>
      <c r="DLD8" s="103"/>
      <c r="DLE8" s="103"/>
      <c r="DLF8" s="103"/>
      <c r="DLG8" s="103"/>
      <c r="DLH8" s="103"/>
      <c r="DLI8" s="103"/>
      <c r="DLJ8" s="103"/>
      <c r="DLK8" s="103"/>
      <c r="DLL8" s="103"/>
      <c r="DLM8" s="103"/>
      <c r="DLN8" s="103"/>
      <c r="DLO8" s="103"/>
      <c r="DLP8" s="103"/>
      <c r="DLQ8" s="103"/>
      <c r="DLR8" s="103"/>
      <c r="DLS8" s="103"/>
      <c r="DLT8" s="103"/>
      <c r="DLU8" s="103"/>
      <c r="DLV8" s="103"/>
      <c r="DLW8" s="103"/>
      <c r="DLX8" s="103"/>
      <c r="DLY8" s="103"/>
      <c r="DLZ8" s="103"/>
      <c r="DMA8" s="103"/>
      <c r="DMB8" s="103"/>
      <c r="DMC8" s="103"/>
      <c r="DMD8" s="103"/>
      <c r="DME8" s="103"/>
      <c r="DMF8" s="103"/>
      <c r="DMG8" s="103"/>
      <c r="DMH8" s="103"/>
      <c r="DMI8" s="103"/>
      <c r="DMJ8" s="103"/>
      <c r="DMK8" s="103"/>
      <c r="DML8" s="103"/>
      <c r="DMM8" s="103"/>
      <c r="DMN8" s="103"/>
      <c r="DMO8" s="103"/>
      <c r="DMP8" s="103"/>
      <c r="DMQ8" s="103"/>
      <c r="DMR8" s="103"/>
      <c r="DMS8" s="103"/>
      <c r="DMT8" s="103"/>
      <c r="DMU8" s="103"/>
      <c r="DMV8" s="103"/>
      <c r="DMW8" s="103"/>
      <c r="DMX8" s="103"/>
      <c r="DMY8" s="103"/>
      <c r="DMZ8" s="103"/>
      <c r="DNA8" s="103"/>
      <c r="DNB8" s="103"/>
      <c r="DNC8" s="103"/>
      <c r="DND8" s="103"/>
      <c r="DNE8" s="103"/>
      <c r="DNF8" s="103"/>
      <c r="DNG8" s="103"/>
      <c r="DNH8" s="103"/>
      <c r="DNI8" s="103"/>
      <c r="DNJ8" s="103"/>
      <c r="DNK8" s="103"/>
      <c r="DNL8" s="103"/>
      <c r="DNM8" s="103"/>
      <c r="DNN8" s="103"/>
      <c r="DNO8" s="103"/>
      <c r="DNP8" s="103"/>
      <c r="DNQ8" s="103"/>
      <c r="DNR8" s="103"/>
      <c r="DNS8" s="103"/>
      <c r="DNT8" s="103"/>
      <c r="DNU8" s="103"/>
      <c r="DNV8" s="103"/>
      <c r="DNW8" s="103"/>
      <c r="DNX8" s="103"/>
      <c r="DNY8" s="103"/>
      <c r="DNZ8" s="103"/>
      <c r="DOA8" s="103"/>
      <c r="DOB8" s="103"/>
      <c r="DOC8" s="103"/>
      <c r="DOD8" s="103"/>
      <c r="DOE8" s="103"/>
      <c r="DOF8" s="103"/>
      <c r="DOG8" s="103"/>
      <c r="DOH8" s="103"/>
      <c r="DOI8" s="103"/>
      <c r="DOJ8" s="103"/>
      <c r="DOK8" s="103"/>
      <c r="DOL8" s="103"/>
      <c r="DOM8" s="103"/>
      <c r="DON8" s="103"/>
      <c r="DOO8" s="103"/>
      <c r="DOP8" s="103"/>
      <c r="DOQ8" s="103"/>
      <c r="DOR8" s="103"/>
      <c r="DOS8" s="103"/>
      <c r="DOT8" s="103"/>
      <c r="DOU8" s="103"/>
      <c r="DOV8" s="103"/>
      <c r="DOW8" s="103"/>
      <c r="DOX8" s="103"/>
      <c r="DOY8" s="103"/>
      <c r="DOZ8" s="103"/>
      <c r="DPA8" s="103"/>
      <c r="DPB8" s="103"/>
      <c r="DPC8" s="103"/>
      <c r="DPD8" s="103"/>
      <c r="DPE8" s="103"/>
      <c r="DPF8" s="103"/>
      <c r="DPG8" s="103"/>
      <c r="DPH8" s="103"/>
      <c r="DPI8" s="103"/>
      <c r="DPJ8" s="103"/>
      <c r="DPK8" s="103"/>
      <c r="DPL8" s="103"/>
      <c r="DPM8" s="103"/>
      <c r="DPN8" s="103"/>
      <c r="DPO8" s="103"/>
      <c r="DPP8" s="103"/>
      <c r="DPQ8" s="103"/>
      <c r="DPR8" s="103"/>
      <c r="DPS8" s="103"/>
      <c r="DPT8" s="103"/>
      <c r="DPU8" s="103"/>
      <c r="DPV8" s="103"/>
      <c r="DPW8" s="103"/>
      <c r="DPX8" s="103"/>
      <c r="DPY8" s="103"/>
      <c r="DPZ8" s="103"/>
      <c r="DQA8" s="103"/>
      <c r="DQB8" s="103"/>
      <c r="DQC8" s="103"/>
      <c r="DQD8" s="103"/>
      <c r="DQE8" s="103"/>
      <c r="DQF8" s="103"/>
      <c r="DQG8" s="103"/>
      <c r="DQH8" s="103"/>
      <c r="DQI8" s="103"/>
      <c r="DQJ8" s="103"/>
      <c r="DQK8" s="103"/>
      <c r="DQL8" s="103"/>
      <c r="DQM8" s="103"/>
      <c r="DQN8" s="103"/>
      <c r="DQO8" s="103"/>
      <c r="DQP8" s="103"/>
      <c r="DQQ8" s="103"/>
      <c r="DQR8" s="103"/>
      <c r="DQS8" s="103"/>
      <c r="DQT8" s="103"/>
      <c r="DQU8" s="103"/>
      <c r="DQV8" s="103"/>
      <c r="DQW8" s="103"/>
      <c r="DQX8" s="103"/>
      <c r="DQY8" s="103"/>
      <c r="DQZ8" s="103"/>
      <c r="DRA8" s="103"/>
      <c r="DRB8" s="103"/>
      <c r="DRC8" s="103"/>
      <c r="DRD8" s="103"/>
      <c r="DRE8" s="103"/>
      <c r="DRF8" s="103"/>
      <c r="DRG8" s="103"/>
      <c r="DRH8" s="103"/>
      <c r="DRI8" s="103"/>
      <c r="DRJ8" s="103"/>
      <c r="DRK8" s="103"/>
      <c r="DRL8" s="103"/>
      <c r="DRM8" s="103"/>
      <c r="DRN8" s="103"/>
      <c r="DRO8" s="103"/>
      <c r="DRP8" s="103"/>
      <c r="DRQ8" s="103"/>
      <c r="DRR8" s="103"/>
      <c r="DRS8" s="103"/>
      <c r="DRT8" s="103"/>
      <c r="DRU8" s="103"/>
      <c r="DRV8" s="103"/>
      <c r="DRW8" s="103"/>
      <c r="DRX8" s="103"/>
      <c r="DRY8" s="103"/>
      <c r="DRZ8" s="103"/>
      <c r="DSA8" s="103"/>
      <c r="DSB8" s="103"/>
      <c r="DSC8" s="103"/>
      <c r="DSD8" s="103"/>
      <c r="DSE8" s="103"/>
      <c r="DSF8" s="103"/>
      <c r="DSG8" s="103"/>
      <c r="DSH8" s="103"/>
      <c r="DSI8" s="103"/>
      <c r="DSJ8" s="103"/>
      <c r="DSK8" s="103"/>
      <c r="DSL8" s="103"/>
      <c r="DSM8" s="103"/>
      <c r="DSN8" s="103"/>
      <c r="DSO8" s="103"/>
      <c r="DSP8" s="103"/>
      <c r="DSQ8" s="103"/>
      <c r="DSR8" s="103"/>
      <c r="DSS8" s="103"/>
      <c r="DST8" s="103"/>
      <c r="DSU8" s="103"/>
      <c r="DSV8" s="103"/>
      <c r="DSW8" s="103"/>
      <c r="DSX8" s="103"/>
      <c r="DSY8" s="103"/>
      <c r="DSZ8" s="103"/>
      <c r="DTA8" s="103"/>
      <c r="DTB8" s="103"/>
      <c r="DTC8" s="103"/>
      <c r="DTD8" s="103"/>
      <c r="DTE8" s="103"/>
      <c r="DTF8" s="103"/>
      <c r="DTG8" s="103"/>
      <c r="DTH8" s="103"/>
      <c r="DTI8" s="103"/>
      <c r="DTJ8" s="103"/>
      <c r="DTK8" s="103"/>
      <c r="DTL8" s="103"/>
      <c r="DTM8" s="103"/>
      <c r="DTN8" s="103"/>
      <c r="DTO8" s="103"/>
      <c r="DTP8" s="103"/>
      <c r="DTQ8" s="103"/>
      <c r="DTR8" s="103"/>
      <c r="DTS8" s="103"/>
      <c r="DTT8" s="103"/>
      <c r="DTU8" s="103"/>
      <c r="DTV8" s="103"/>
      <c r="DTW8" s="103"/>
      <c r="DTX8" s="103"/>
      <c r="DTY8" s="103"/>
      <c r="DTZ8" s="103"/>
      <c r="DUA8" s="103"/>
      <c r="DUB8" s="103"/>
      <c r="DUC8" s="103"/>
      <c r="DUD8" s="103"/>
      <c r="DUE8" s="103"/>
      <c r="DUF8" s="103"/>
      <c r="DUG8" s="103"/>
      <c r="DUH8" s="103"/>
      <c r="DUI8" s="103"/>
      <c r="DUJ8" s="103"/>
      <c r="DUK8" s="103"/>
      <c r="DUL8" s="103"/>
      <c r="DUM8" s="103"/>
      <c r="DUN8" s="103"/>
      <c r="DUO8" s="103"/>
      <c r="DUP8" s="103"/>
      <c r="DUQ8" s="103"/>
      <c r="DUR8" s="103"/>
      <c r="DUS8" s="103"/>
      <c r="DUT8" s="103"/>
      <c r="DUU8" s="103"/>
      <c r="DUV8" s="103"/>
      <c r="DUW8" s="103"/>
      <c r="DUX8" s="103"/>
      <c r="DUY8" s="103"/>
      <c r="DUZ8" s="103"/>
      <c r="DVA8" s="103"/>
      <c r="DVB8" s="103"/>
      <c r="DVC8" s="103"/>
      <c r="DVD8" s="103"/>
      <c r="DVE8" s="103"/>
      <c r="DVF8" s="103"/>
      <c r="DVG8" s="103"/>
      <c r="DVH8" s="103"/>
      <c r="DVI8" s="103"/>
      <c r="DVJ8" s="103"/>
      <c r="DVK8" s="103"/>
      <c r="DVL8" s="103"/>
      <c r="DVM8" s="103"/>
      <c r="DVN8" s="103"/>
      <c r="DVO8" s="103"/>
      <c r="DVP8" s="103"/>
      <c r="DVQ8" s="103"/>
      <c r="DVR8" s="103"/>
      <c r="DVS8" s="103"/>
      <c r="DVT8" s="103"/>
      <c r="DVU8" s="103"/>
      <c r="DVV8" s="103"/>
      <c r="DVW8" s="103"/>
      <c r="DVX8" s="103"/>
      <c r="DVY8" s="103"/>
      <c r="DVZ8" s="103"/>
      <c r="DWA8" s="103"/>
      <c r="DWB8" s="103"/>
      <c r="DWC8" s="103"/>
      <c r="DWD8" s="103"/>
      <c r="DWE8" s="103"/>
      <c r="DWF8" s="103"/>
      <c r="DWG8" s="103"/>
      <c r="DWH8" s="103"/>
      <c r="DWI8" s="103"/>
      <c r="DWJ8" s="103"/>
      <c r="DWK8" s="103"/>
      <c r="DWL8" s="103"/>
      <c r="DWM8" s="103"/>
      <c r="DWN8" s="103"/>
      <c r="DWO8" s="103"/>
      <c r="DWP8" s="103"/>
      <c r="DWQ8" s="103"/>
      <c r="DWR8" s="103"/>
      <c r="DWS8" s="103"/>
      <c r="DWT8" s="103"/>
      <c r="DWU8" s="103"/>
      <c r="DWV8" s="103"/>
      <c r="DWW8" s="103"/>
      <c r="DWX8" s="103"/>
      <c r="DWY8" s="103"/>
      <c r="DWZ8" s="103"/>
      <c r="DXA8" s="103"/>
      <c r="DXB8" s="103"/>
      <c r="DXC8" s="103"/>
      <c r="DXD8" s="103"/>
      <c r="DXE8" s="103"/>
      <c r="DXF8" s="103"/>
      <c r="DXG8" s="103"/>
      <c r="DXH8" s="103"/>
      <c r="DXI8" s="103"/>
      <c r="DXJ8" s="103"/>
      <c r="DXK8" s="103"/>
      <c r="DXL8" s="103"/>
      <c r="DXM8" s="103"/>
      <c r="DXN8" s="103"/>
      <c r="DXO8" s="103"/>
      <c r="DXP8" s="103"/>
      <c r="DXQ8" s="103"/>
      <c r="DXR8" s="103"/>
      <c r="DXS8" s="103"/>
      <c r="DXT8" s="103"/>
      <c r="DXU8" s="103"/>
      <c r="DXV8" s="103"/>
      <c r="DXW8" s="103"/>
      <c r="DXX8" s="103"/>
      <c r="DXY8" s="103"/>
      <c r="DXZ8" s="103"/>
      <c r="DYA8" s="103"/>
      <c r="DYB8" s="103"/>
      <c r="DYC8" s="103"/>
      <c r="DYD8" s="103"/>
      <c r="DYE8" s="103"/>
      <c r="DYF8" s="103"/>
      <c r="DYG8" s="103"/>
      <c r="DYH8" s="103"/>
      <c r="DYI8" s="103"/>
      <c r="DYJ8" s="103"/>
      <c r="DYK8" s="103"/>
      <c r="DYL8" s="103"/>
      <c r="DYM8" s="103"/>
      <c r="DYN8" s="103"/>
      <c r="DYO8" s="103"/>
      <c r="DYP8" s="103"/>
      <c r="DYQ8" s="103"/>
      <c r="DYR8" s="103"/>
      <c r="DYS8" s="103"/>
      <c r="DYT8" s="103"/>
      <c r="DYU8" s="103"/>
      <c r="DYV8" s="103"/>
      <c r="DYW8" s="103"/>
      <c r="DYX8" s="103"/>
      <c r="DYY8" s="103"/>
      <c r="DYZ8" s="103"/>
      <c r="DZA8" s="103"/>
      <c r="DZB8" s="103"/>
      <c r="DZC8" s="103"/>
      <c r="DZD8" s="103"/>
      <c r="DZE8" s="103"/>
      <c r="DZF8" s="103"/>
      <c r="DZG8" s="103"/>
      <c r="DZH8" s="103"/>
      <c r="DZI8" s="103"/>
      <c r="DZJ8" s="103"/>
      <c r="DZK8" s="103"/>
      <c r="DZL8" s="103"/>
      <c r="DZM8" s="103"/>
      <c r="DZN8" s="103"/>
      <c r="DZO8" s="103"/>
      <c r="DZP8" s="103"/>
      <c r="DZQ8" s="103"/>
      <c r="DZR8" s="103"/>
      <c r="DZS8" s="103"/>
      <c r="DZT8" s="103"/>
      <c r="DZU8" s="103"/>
      <c r="DZV8" s="103"/>
      <c r="DZW8" s="103"/>
      <c r="DZX8" s="103"/>
      <c r="DZY8" s="103"/>
      <c r="DZZ8" s="103"/>
      <c r="EAA8" s="103"/>
      <c r="EAB8" s="103"/>
      <c r="EAC8" s="103"/>
      <c r="EAD8" s="103"/>
      <c r="EAE8" s="103"/>
      <c r="EAF8" s="103"/>
      <c r="EAG8" s="103"/>
      <c r="EAH8" s="103"/>
      <c r="EAI8" s="103"/>
      <c r="EAJ8" s="103"/>
      <c r="EAK8" s="103"/>
      <c r="EAL8" s="103"/>
      <c r="EAM8" s="103"/>
      <c r="EAN8" s="103"/>
      <c r="EAO8" s="103"/>
      <c r="EAP8" s="103"/>
      <c r="EAQ8" s="103"/>
      <c r="EAR8" s="103"/>
      <c r="EAS8" s="103"/>
      <c r="EAT8" s="103"/>
      <c r="EAU8" s="103"/>
      <c r="EAV8" s="103"/>
      <c r="EAW8" s="103"/>
      <c r="EAX8" s="103"/>
      <c r="EAY8" s="103"/>
      <c r="EAZ8" s="103"/>
      <c r="EBA8" s="103"/>
      <c r="EBB8" s="103"/>
      <c r="EBC8" s="103"/>
      <c r="EBD8" s="103"/>
      <c r="EBE8" s="103"/>
      <c r="EBF8" s="103"/>
      <c r="EBG8" s="103"/>
      <c r="EBH8" s="103"/>
      <c r="EBI8" s="103"/>
      <c r="EBJ8" s="103"/>
      <c r="EBK8" s="103"/>
      <c r="EBL8" s="103"/>
      <c r="EBM8" s="103"/>
      <c r="EBN8" s="103"/>
      <c r="EBO8" s="103"/>
      <c r="EBP8" s="103"/>
      <c r="EBQ8" s="103"/>
      <c r="EBR8" s="103"/>
      <c r="EBS8" s="103"/>
      <c r="EBT8" s="103"/>
      <c r="EBU8" s="103"/>
      <c r="EBV8" s="103"/>
      <c r="EBW8" s="103"/>
      <c r="EBX8" s="103"/>
      <c r="EBY8" s="103"/>
      <c r="EBZ8" s="103"/>
      <c r="ECA8" s="103"/>
      <c r="ECB8" s="103"/>
      <c r="ECC8" s="103"/>
      <c r="ECD8" s="103"/>
      <c r="ECE8" s="103"/>
      <c r="ECF8" s="103"/>
      <c r="ECG8" s="103"/>
      <c r="ECH8" s="103"/>
      <c r="ECI8" s="103"/>
      <c r="ECJ8" s="103"/>
      <c r="ECK8" s="103"/>
      <c r="ECL8" s="103"/>
      <c r="ECM8" s="103"/>
      <c r="ECN8" s="103"/>
      <c r="ECO8" s="103"/>
      <c r="ECP8" s="103"/>
      <c r="ECQ8" s="103"/>
      <c r="ECR8" s="103"/>
      <c r="ECS8" s="103"/>
      <c r="ECT8" s="103"/>
      <c r="ECU8" s="103"/>
      <c r="ECV8" s="103"/>
      <c r="ECW8" s="103"/>
      <c r="ECX8" s="103"/>
      <c r="ECY8" s="103"/>
      <c r="ECZ8" s="103"/>
      <c r="EDA8" s="103"/>
      <c r="EDB8" s="103"/>
      <c r="EDC8" s="103"/>
      <c r="EDD8" s="103"/>
      <c r="EDE8" s="103"/>
      <c r="EDF8" s="103"/>
      <c r="EDG8" s="103"/>
      <c r="EDH8" s="103"/>
      <c r="EDI8" s="103"/>
      <c r="EDJ8" s="103"/>
      <c r="EDK8" s="103"/>
      <c r="EDL8" s="103"/>
      <c r="EDM8" s="103"/>
      <c r="EDN8" s="103"/>
      <c r="EDO8" s="103"/>
      <c r="EDP8" s="103"/>
      <c r="EDQ8" s="103"/>
      <c r="EDR8" s="103"/>
      <c r="EDS8" s="103"/>
      <c r="EDT8" s="103"/>
      <c r="EDU8" s="103"/>
      <c r="EDV8" s="103"/>
      <c r="EDW8" s="103"/>
      <c r="EDX8" s="103"/>
      <c r="EDY8" s="103"/>
      <c r="EDZ8" s="103"/>
      <c r="EEA8" s="103"/>
      <c r="EEB8" s="103"/>
      <c r="EEC8" s="103"/>
      <c r="EED8" s="103"/>
      <c r="EEE8" s="103"/>
      <c r="EEF8" s="103"/>
      <c r="EEG8" s="103"/>
      <c r="EEH8" s="103"/>
      <c r="EEI8" s="103"/>
      <c r="EEJ8" s="103"/>
      <c r="EEK8" s="103"/>
      <c r="EEL8" s="103"/>
      <c r="EEM8" s="103"/>
      <c r="EEN8" s="103"/>
      <c r="EEO8" s="103"/>
      <c r="EEP8" s="103"/>
      <c r="EEQ8" s="103"/>
      <c r="EER8" s="103"/>
      <c r="EES8" s="103"/>
      <c r="EET8" s="103"/>
      <c r="EEU8" s="103"/>
      <c r="EEV8" s="103"/>
      <c r="EEW8" s="103"/>
      <c r="EEX8" s="103"/>
      <c r="EEY8" s="103"/>
      <c r="EEZ8" s="103"/>
      <c r="EFA8" s="103"/>
      <c r="EFB8" s="103"/>
      <c r="EFC8" s="103"/>
      <c r="EFD8" s="103"/>
      <c r="EFE8" s="103"/>
      <c r="EFF8" s="103"/>
      <c r="EFG8" s="103"/>
      <c r="EFH8" s="103"/>
      <c r="EFI8" s="103"/>
      <c r="EFJ8" s="103"/>
      <c r="EFK8" s="103"/>
      <c r="EFL8" s="103"/>
      <c r="EFM8" s="103"/>
      <c r="EFN8" s="103"/>
      <c r="EFO8" s="103"/>
      <c r="EFP8" s="103"/>
      <c r="EFQ8" s="103"/>
      <c r="EFR8" s="103"/>
      <c r="EFS8" s="103"/>
      <c r="EFT8" s="103"/>
      <c r="EFU8" s="103"/>
      <c r="EFV8" s="103"/>
      <c r="EFW8" s="103"/>
      <c r="EFX8" s="103"/>
      <c r="EFY8" s="103"/>
      <c r="EFZ8" s="103"/>
      <c r="EGA8" s="103"/>
      <c r="EGB8" s="103"/>
      <c r="EGC8" s="103"/>
      <c r="EGD8" s="103"/>
      <c r="EGE8" s="103"/>
      <c r="EGF8" s="103"/>
      <c r="EGG8" s="103"/>
      <c r="EGH8" s="103"/>
      <c r="EGI8" s="103"/>
      <c r="EGJ8" s="103"/>
      <c r="EGK8" s="103"/>
      <c r="EGL8" s="103"/>
      <c r="EGM8" s="103"/>
      <c r="EGN8" s="103"/>
      <c r="EGO8" s="103"/>
      <c r="EGP8" s="103"/>
      <c r="EGQ8" s="103"/>
      <c r="EGR8" s="103"/>
      <c r="EGS8" s="103"/>
      <c r="EGT8" s="103"/>
      <c r="EGU8" s="103"/>
      <c r="EGV8" s="103"/>
      <c r="EGW8" s="103"/>
      <c r="EGX8" s="103"/>
      <c r="EGY8" s="103"/>
      <c r="EGZ8" s="103"/>
      <c r="EHA8" s="103"/>
      <c r="EHB8" s="103"/>
      <c r="EHC8" s="103"/>
      <c r="EHD8" s="103"/>
      <c r="EHE8" s="103"/>
      <c r="EHF8" s="103"/>
      <c r="EHG8" s="103"/>
      <c r="EHH8" s="103"/>
      <c r="EHI8" s="103"/>
      <c r="EHJ8" s="103"/>
      <c r="EHK8" s="103"/>
      <c r="EHL8" s="103"/>
      <c r="EHM8" s="103"/>
      <c r="EHN8" s="103"/>
      <c r="EHO8" s="103"/>
      <c r="EHP8" s="103"/>
      <c r="EHQ8" s="103"/>
      <c r="EHR8" s="103"/>
      <c r="EHS8" s="103"/>
      <c r="EHT8" s="103"/>
      <c r="EHU8" s="103"/>
      <c r="EHV8" s="103"/>
      <c r="EHW8" s="103"/>
      <c r="EHX8" s="103"/>
      <c r="EHY8" s="103"/>
      <c r="EHZ8" s="103"/>
      <c r="EIA8" s="103"/>
      <c r="EIB8" s="103"/>
      <c r="EIC8" s="103"/>
      <c r="EID8" s="103"/>
      <c r="EIE8" s="103"/>
      <c r="EIF8" s="103"/>
      <c r="EIG8" s="103"/>
      <c r="EIH8" s="103"/>
      <c r="EII8" s="103"/>
      <c r="EIJ8" s="103"/>
      <c r="EIK8" s="103"/>
      <c r="EIL8" s="103"/>
      <c r="EIM8" s="103"/>
      <c r="EIN8" s="103"/>
      <c r="EIO8" s="103"/>
      <c r="EIP8" s="103"/>
      <c r="EIQ8" s="103"/>
      <c r="EIR8" s="103"/>
      <c r="EIS8" s="103"/>
      <c r="EIT8" s="103"/>
      <c r="EIU8" s="103"/>
      <c r="EIV8" s="103"/>
      <c r="EIW8" s="103"/>
      <c r="EIX8" s="103"/>
      <c r="EIY8" s="103"/>
      <c r="EIZ8" s="103"/>
      <c r="EJA8" s="103"/>
      <c r="EJB8" s="103"/>
      <c r="EJC8" s="103"/>
      <c r="EJD8" s="103"/>
      <c r="EJE8" s="103"/>
      <c r="EJF8" s="103"/>
      <c r="EJG8" s="103"/>
      <c r="EJH8" s="103"/>
      <c r="EJI8" s="103"/>
      <c r="EJJ8" s="103"/>
      <c r="EJK8" s="103"/>
      <c r="EJL8" s="103"/>
      <c r="EJM8" s="103"/>
      <c r="EJN8" s="103"/>
      <c r="EJO8" s="103"/>
      <c r="EJP8" s="103"/>
      <c r="EJQ8" s="103"/>
      <c r="EJR8" s="103"/>
      <c r="EJS8" s="103"/>
      <c r="EJT8" s="103"/>
      <c r="EJU8" s="103"/>
      <c r="EJV8" s="103"/>
      <c r="EJW8" s="103"/>
      <c r="EJX8" s="103"/>
      <c r="EJY8" s="103"/>
      <c r="EJZ8" s="103"/>
      <c r="EKA8" s="103"/>
      <c r="EKB8" s="103"/>
      <c r="EKC8" s="103"/>
      <c r="EKD8" s="103"/>
      <c r="EKE8" s="103"/>
      <c r="EKF8" s="103"/>
      <c r="EKG8" s="103"/>
      <c r="EKH8" s="103"/>
      <c r="EKI8" s="103"/>
      <c r="EKJ8" s="103"/>
      <c r="EKK8" s="103"/>
      <c r="EKL8" s="103"/>
      <c r="EKM8" s="103"/>
      <c r="EKN8" s="103"/>
      <c r="EKO8" s="103"/>
      <c r="EKP8" s="103"/>
      <c r="EKQ8" s="103"/>
      <c r="EKR8" s="103"/>
      <c r="EKS8" s="103"/>
      <c r="EKT8" s="103"/>
      <c r="EKU8" s="103"/>
      <c r="EKV8" s="103"/>
      <c r="EKW8" s="103"/>
      <c r="EKX8" s="103"/>
      <c r="EKY8" s="103"/>
      <c r="EKZ8" s="103"/>
      <c r="ELA8" s="103"/>
      <c r="ELB8" s="103"/>
      <c r="ELC8" s="103"/>
      <c r="ELD8" s="103"/>
      <c r="ELE8" s="103"/>
      <c r="ELF8" s="103"/>
      <c r="ELG8" s="103"/>
      <c r="ELH8" s="103"/>
      <c r="ELI8" s="103"/>
      <c r="ELJ8" s="103"/>
      <c r="ELK8" s="103"/>
      <c r="ELL8" s="103"/>
      <c r="ELM8" s="103"/>
      <c r="ELN8" s="103"/>
      <c r="ELO8" s="103"/>
      <c r="ELP8" s="103"/>
      <c r="ELQ8" s="103"/>
      <c r="ELR8" s="103"/>
      <c r="ELS8" s="103"/>
      <c r="ELT8" s="103"/>
      <c r="ELU8" s="103"/>
      <c r="ELV8" s="103"/>
      <c r="ELW8" s="103"/>
      <c r="ELX8" s="103"/>
      <c r="ELY8" s="103"/>
      <c r="ELZ8" s="103"/>
      <c r="EMA8" s="103"/>
      <c r="EMB8" s="103"/>
      <c r="EMC8" s="103"/>
      <c r="EMD8" s="103"/>
      <c r="EME8" s="103"/>
      <c r="EMF8" s="103"/>
      <c r="EMG8" s="103"/>
      <c r="EMH8" s="103"/>
      <c r="EMI8" s="103"/>
      <c r="EMJ8" s="103"/>
      <c r="EMK8" s="103"/>
      <c r="EML8" s="103"/>
      <c r="EMM8" s="103"/>
      <c r="EMN8" s="103"/>
      <c r="EMO8" s="103"/>
      <c r="EMP8" s="103"/>
      <c r="EMQ8" s="103"/>
      <c r="EMR8" s="103"/>
      <c r="EMS8" s="103"/>
      <c r="EMT8" s="103"/>
      <c r="EMU8" s="103"/>
      <c r="EMV8" s="103"/>
      <c r="EMW8" s="103"/>
      <c r="EMX8" s="103"/>
      <c r="EMY8" s="103"/>
      <c r="EMZ8" s="103"/>
      <c r="ENA8" s="103"/>
      <c r="ENB8" s="103"/>
      <c r="ENC8" s="103"/>
      <c r="END8" s="103"/>
      <c r="ENE8" s="103"/>
      <c r="ENF8" s="103"/>
      <c r="ENG8" s="103"/>
      <c r="ENH8" s="103"/>
      <c r="ENI8" s="103"/>
      <c r="ENJ8" s="103"/>
      <c r="ENK8" s="103"/>
      <c r="ENL8" s="103"/>
      <c r="ENM8" s="103"/>
      <c r="ENN8" s="103"/>
      <c r="ENO8" s="103"/>
      <c r="ENP8" s="103"/>
      <c r="ENQ8" s="103"/>
      <c r="ENR8" s="103"/>
      <c r="ENS8" s="103"/>
      <c r="ENT8" s="103"/>
      <c r="ENU8" s="103"/>
      <c r="ENV8" s="103"/>
      <c r="ENW8" s="103"/>
      <c r="ENX8" s="103"/>
      <c r="ENY8" s="103"/>
      <c r="ENZ8" s="103"/>
      <c r="EOA8" s="103"/>
      <c r="EOB8" s="103"/>
      <c r="EOC8" s="103"/>
      <c r="EOD8" s="103"/>
      <c r="EOE8" s="103"/>
      <c r="EOF8" s="103"/>
      <c r="EOG8" s="103"/>
      <c r="EOH8" s="103"/>
      <c r="EOI8" s="103"/>
      <c r="EOJ8" s="103"/>
      <c r="EOK8" s="103"/>
      <c r="EOL8" s="103"/>
      <c r="EOM8" s="103"/>
      <c r="EON8" s="103"/>
      <c r="EOO8" s="103"/>
      <c r="EOP8" s="103"/>
      <c r="EOQ8" s="103"/>
      <c r="EOR8" s="103"/>
      <c r="EOS8" s="103"/>
      <c r="EOT8" s="103"/>
      <c r="EOU8" s="103"/>
      <c r="EOV8" s="103"/>
      <c r="EOW8" s="103"/>
      <c r="EOX8" s="103"/>
      <c r="EOY8" s="103"/>
      <c r="EOZ8" s="103"/>
      <c r="EPA8" s="103"/>
      <c r="EPB8" s="103"/>
      <c r="EPC8" s="103"/>
      <c r="EPD8" s="103"/>
      <c r="EPE8" s="103"/>
      <c r="EPF8" s="103"/>
      <c r="EPG8" s="103"/>
      <c r="EPH8" s="103"/>
      <c r="EPI8" s="103"/>
      <c r="EPJ8" s="103"/>
      <c r="EPK8" s="103"/>
      <c r="EPL8" s="103"/>
      <c r="EPM8" s="103"/>
      <c r="EPN8" s="103"/>
      <c r="EPO8" s="103"/>
      <c r="EPP8" s="103"/>
      <c r="EPQ8" s="103"/>
      <c r="EPR8" s="103"/>
      <c r="EPS8" s="103"/>
      <c r="EPT8" s="103"/>
      <c r="EPU8" s="103"/>
      <c r="EPV8" s="103"/>
      <c r="EPW8" s="103"/>
      <c r="EPX8" s="103"/>
      <c r="EPY8" s="103"/>
      <c r="EPZ8" s="103"/>
      <c r="EQA8" s="103"/>
      <c r="EQB8" s="103"/>
      <c r="EQC8" s="103"/>
      <c r="EQD8" s="103"/>
      <c r="EQE8" s="103"/>
      <c r="EQF8" s="103"/>
      <c r="EQG8" s="103"/>
      <c r="EQH8" s="103"/>
      <c r="EQI8" s="103"/>
      <c r="EQJ8" s="103"/>
      <c r="EQK8" s="103"/>
      <c r="EQL8" s="103"/>
      <c r="EQM8" s="103"/>
      <c r="EQN8" s="103"/>
      <c r="EQO8" s="103"/>
      <c r="EQP8" s="103"/>
      <c r="EQQ8" s="103"/>
      <c r="EQR8" s="103"/>
      <c r="EQS8" s="103"/>
      <c r="EQT8" s="103"/>
      <c r="EQU8" s="103"/>
      <c r="EQV8" s="103"/>
      <c r="EQW8" s="103"/>
      <c r="EQX8" s="103"/>
      <c r="EQY8" s="103"/>
      <c r="EQZ8" s="103"/>
      <c r="ERA8" s="103"/>
      <c r="ERB8" s="103"/>
      <c r="ERC8" s="103"/>
      <c r="ERD8" s="103"/>
      <c r="ERE8" s="103"/>
      <c r="ERF8" s="103"/>
      <c r="ERG8" s="103"/>
      <c r="ERH8" s="103"/>
      <c r="ERI8" s="103"/>
      <c r="ERJ8" s="103"/>
      <c r="ERK8" s="103"/>
      <c r="ERL8" s="103"/>
      <c r="ERM8" s="103"/>
      <c r="ERN8" s="103"/>
      <c r="ERO8" s="103"/>
      <c r="ERP8" s="103"/>
      <c r="ERQ8" s="103"/>
      <c r="ERR8" s="103"/>
      <c r="ERS8" s="103"/>
      <c r="ERT8" s="103"/>
      <c r="ERU8" s="103"/>
      <c r="ERV8" s="103"/>
      <c r="ERW8" s="103"/>
      <c r="ERX8" s="103"/>
      <c r="ERY8" s="103"/>
      <c r="ERZ8" s="103"/>
      <c r="ESA8" s="103"/>
      <c r="ESB8" s="103"/>
      <c r="ESC8" s="103"/>
      <c r="ESD8" s="103"/>
      <c r="ESE8" s="103"/>
      <c r="ESF8" s="103"/>
      <c r="ESG8" s="103"/>
      <c r="ESH8" s="103"/>
      <c r="ESI8" s="103"/>
      <c r="ESJ8" s="103"/>
      <c r="ESK8" s="103"/>
      <c r="ESL8" s="103"/>
      <c r="ESM8" s="103"/>
      <c r="ESN8" s="103"/>
      <c r="ESO8" s="103"/>
      <c r="ESP8" s="103"/>
      <c r="ESQ8" s="103"/>
      <c r="ESR8" s="103"/>
      <c r="ESS8" s="103"/>
      <c r="EST8" s="103"/>
      <c r="ESU8" s="103"/>
      <c r="ESV8" s="103"/>
      <c r="ESW8" s="103"/>
      <c r="ESX8" s="103"/>
      <c r="ESY8" s="103"/>
      <c r="ESZ8" s="103"/>
      <c r="ETA8" s="103"/>
      <c r="ETB8" s="103"/>
      <c r="ETC8" s="103"/>
      <c r="ETD8" s="103"/>
      <c r="ETE8" s="103"/>
      <c r="ETF8" s="103"/>
      <c r="ETG8" s="103"/>
      <c r="ETH8" s="103"/>
      <c r="ETI8" s="103"/>
      <c r="ETJ8" s="103"/>
      <c r="ETK8" s="103"/>
      <c r="ETL8" s="103"/>
      <c r="ETM8" s="103"/>
      <c r="ETN8" s="103"/>
      <c r="ETO8" s="103"/>
      <c r="ETP8" s="103"/>
      <c r="ETQ8" s="103"/>
      <c r="ETR8" s="103"/>
      <c r="ETS8" s="103"/>
      <c r="ETT8" s="103"/>
      <c r="ETU8" s="103"/>
      <c r="ETV8" s="103"/>
      <c r="ETW8" s="103"/>
      <c r="ETX8" s="103"/>
      <c r="ETY8" s="103"/>
      <c r="ETZ8" s="103"/>
      <c r="EUA8" s="103"/>
      <c r="EUB8" s="103"/>
      <c r="EUC8" s="103"/>
      <c r="EUD8" s="103"/>
      <c r="EUE8" s="103"/>
      <c r="EUF8" s="103"/>
      <c r="EUG8" s="103"/>
      <c r="EUH8" s="103"/>
      <c r="EUI8" s="103"/>
      <c r="EUJ8" s="103"/>
      <c r="EUK8" s="103"/>
      <c r="EUL8" s="103"/>
      <c r="EUM8" s="103"/>
      <c r="EUN8" s="103"/>
      <c r="EUO8" s="103"/>
      <c r="EUP8" s="103"/>
      <c r="EUQ8" s="103"/>
      <c r="EUR8" s="103"/>
      <c r="EUS8" s="103"/>
      <c r="EUT8" s="103"/>
      <c r="EUU8" s="103"/>
      <c r="EUV8" s="103"/>
      <c r="EUW8" s="103"/>
      <c r="EUX8" s="103"/>
      <c r="EUY8" s="103"/>
      <c r="EUZ8" s="103"/>
      <c r="EVA8" s="103"/>
      <c r="EVB8" s="103"/>
      <c r="EVC8" s="103"/>
      <c r="EVD8" s="103"/>
      <c r="EVE8" s="103"/>
      <c r="EVF8" s="103"/>
      <c r="EVG8" s="103"/>
      <c r="EVH8" s="103"/>
      <c r="EVI8" s="103"/>
      <c r="EVJ8" s="103"/>
      <c r="EVK8" s="103"/>
      <c r="EVL8" s="103"/>
      <c r="EVM8" s="103"/>
      <c r="EVN8" s="103"/>
      <c r="EVO8" s="103"/>
      <c r="EVP8" s="103"/>
      <c r="EVQ8" s="103"/>
      <c r="EVR8" s="103"/>
      <c r="EVS8" s="103"/>
      <c r="EVT8" s="103"/>
      <c r="EVU8" s="103"/>
      <c r="EVV8" s="103"/>
      <c r="EVW8" s="103"/>
      <c r="EVX8" s="103"/>
      <c r="EVY8" s="103"/>
      <c r="EVZ8" s="103"/>
      <c r="EWA8" s="103"/>
      <c r="EWB8" s="103"/>
      <c r="EWC8" s="103"/>
      <c r="EWD8" s="103"/>
      <c r="EWE8" s="103"/>
      <c r="EWF8" s="103"/>
      <c r="EWG8" s="103"/>
      <c r="EWH8" s="103"/>
      <c r="EWI8" s="103"/>
      <c r="EWJ8" s="103"/>
      <c r="EWK8" s="103"/>
      <c r="EWL8" s="103"/>
      <c r="EWM8" s="103"/>
      <c r="EWN8" s="103"/>
      <c r="EWO8" s="103"/>
      <c r="EWP8" s="103"/>
      <c r="EWQ8" s="103"/>
      <c r="EWR8" s="103"/>
      <c r="EWS8" s="103"/>
      <c r="EWT8" s="103"/>
      <c r="EWU8" s="103"/>
      <c r="EWV8" s="103"/>
      <c r="EWW8" s="103"/>
      <c r="EWX8" s="103"/>
      <c r="EWY8" s="103"/>
      <c r="EWZ8" s="103"/>
      <c r="EXA8" s="103"/>
      <c r="EXB8" s="103"/>
      <c r="EXC8" s="103"/>
      <c r="EXD8" s="103"/>
      <c r="EXE8" s="103"/>
      <c r="EXF8" s="103"/>
      <c r="EXG8" s="103"/>
      <c r="EXH8" s="103"/>
      <c r="EXI8" s="103"/>
      <c r="EXJ8" s="103"/>
      <c r="EXK8" s="103"/>
      <c r="EXL8" s="103"/>
      <c r="EXM8" s="103"/>
      <c r="EXN8" s="103"/>
      <c r="EXO8" s="103"/>
      <c r="EXP8" s="103"/>
      <c r="EXQ8" s="103"/>
      <c r="EXR8" s="103"/>
      <c r="EXS8" s="103"/>
      <c r="EXT8" s="103"/>
      <c r="EXU8" s="103"/>
      <c r="EXV8" s="103"/>
      <c r="EXW8" s="103"/>
      <c r="EXX8" s="103"/>
      <c r="EXY8" s="103"/>
      <c r="EXZ8" s="103"/>
      <c r="EYA8" s="103"/>
      <c r="EYB8" s="103"/>
      <c r="EYC8" s="103"/>
      <c r="EYD8" s="103"/>
      <c r="EYE8" s="103"/>
      <c r="EYF8" s="103"/>
      <c r="EYG8" s="103"/>
      <c r="EYH8" s="103"/>
      <c r="EYI8" s="103"/>
      <c r="EYJ8" s="103"/>
      <c r="EYK8" s="103"/>
      <c r="EYL8" s="103"/>
      <c r="EYM8" s="103"/>
      <c r="EYN8" s="103"/>
      <c r="EYO8" s="103"/>
      <c r="EYP8" s="103"/>
      <c r="EYQ8" s="103"/>
      <c r="EYR8" s="103"/>
      <c r="EYS8" s="103"/>
      <c r="EYT8" s="103"/>
      <c r="EYU8" s="103"/>
      <c r="EYV8" s="103"/>
      <c r="EYW8" s="103"/>
      <c r="EYX8" s="103"/>
      <c r="EYY8" s="103"/>
      <c r="EYZ8" s="103"/>
      <c r="EZA8" s="103"/>
      <c r="EZB8" s="103"/>
      <c r="EZC8" s="103"/>
      <c r="EZD8" s="103"/>
      <c r="EZE8" s="103"/>
      <c r="EZF8" s="103"/>
      <c r="EZG8" s="103"/>
      <c r="EZH8" s="103"/>
      <c r="EZI8" s="103"/>
      <c r="EZJ8" s="103"/>
      <c r="EZK8" s="103"/>
      <c r="EZL8" s="103"/>
      <c r="EZM8" s="103"/>
      <c r="EZN8" s="103"/>
      <c r="EZO8" s="103"/>
      <c r="EZP8" s="103"/>
      <c r="EZQ8" s="103"/>
      <c r="EZR8" s="103"/>
      <c r="EZS8" s="103"/>
      <c r="EZT8" s="103"/>
      <c r="EZU8" s="103"/>
      <c r="EZV8" s="103"/>
      <c r="EZW8" s="103"/>
      <c r="EZX8" s="103"/>
      <c r="EZY8" s="103"/>
      <c r="EZZ8" s="103"/>
      <c r="FAA8" s="103"/>
      <c r="FAB8" s="103"/>
      <c r="FAC8" s="103"/>
      <c r="FAD8" s="103"/>
      <c r="FAE8" s="103"/>
      <c r="FAF8" s="103"/>
      <c r="FAG8" s="103"/>
      <c r="FAH8" s="103"/>
      <c r="FAI8" s="103"/>
      <c r="FAJ8" s="103"/>
      <c r="FAK8" s="103"/>
      <c r="FAL8" s="103"/>
      <c r="FAM8" s="103"/>
      <c r="FAN8" s="103"/>
      <c r="FAO8" s="103"/>
      <c r="FAP8" s="103"/>
      <c r="FAQ8" s="103"/>
      <c r="FAR8" s="103"/>
      <c r="FAS8" s="103"/>
      <c r="FAT8" s="103"/>
      <c r="FAU8" s="103"/>
      <c r="FAV8" s="103"/>
      <c r="FAW8" s="103"/>
      <c r="FAX8" s="103"/>
      <c r="FAY8" s="103"/>
      <c r="FAZ8" s="103"/>
      <c r="FBA8" s="103"/>
      <c r="FBB8" s="103"/>
      <c r="FBC8" s="103"/>
      <c r="FBD8" s="103"/>
      <c r="FBE8" s="103"/>
      <c r="FBF8" s="103"/>
      <c r="FBG8" s="103"/>
      <c r="FBH8" s="103"/>
      <c r="FBI8" s="103"/>
      <c r="FBJ8" s="103"/>
      <c r="FBK8" s="103"/>
      <c r="FBL8" s="103"/>
      <c r="FBM8" s="103"/>
      <c r="FBN8" s="103"/>
      <c r="FBO8" s="103"/>
      <c r="FBP8" s="103"/>
      <c r="FBQ8" s="103"/>
      <c r="FBR8" s="103"/>
      <c r="FBS8" s="103"/>
      <c r="FBT8" s="103"/>
      <c r="FBU8" s="103"/>
      <c r="FBV8" s="103"/>
      <c r="FBW8" s="103"/>
      <c r="FBX8" s="103"/>
      <c r="FBY8" s="103"/>
      <c r="FBZ8" s="103"/>
      <c r="FCA8" s="103"/>
      <c r="FCB8" s="103"/>
      <c r="FCC8" s="103"/>
      <c r="FCD8" s="103"/>
      <c r="FCE8" s="103"/>
      <c r="FCF8" s="103"/>
      <c r="FCG8" s="103"/>
      <c r="FCH8" s="103"/>
      <c r="FCI8" s="103"/>
      <c r="FCJ8" s="103"/>
      <c r="FCK8" s="103"/>
      <c r="FCL8" s="103"/>
      <c r="FCM8" s="103"/>
      <c r="FCN8" s="103"/>
      <c r="FCO8" s="103"/>
      <c r="FCP8" s="103"/>
      <c r="FCQ8" s="103"/>
      <c r="FCR8" s="103"/>
      <c r="FCS8" s="103"/>
      <c r="FCT8" s="103"/>
      <c r="FCU8" s="103"/>
      <c r="FCV8" s="103"/>
      <c r="FCW8" s="103"/>
      <c r="FCX8" s="103"/>
      <c r="FCY8" s="103"/>
      <c r="FCZ8" s="103"/>
      <c r="FDA8" s="103"/>
      <c r="FDB8" s="103"/>
      <c r="FDC8" s="103"/>
      <c r="FDD8" s="103"/>
      <c r="FDE8" s="103"/>
      <c r="FDF8" s="103"/>
      <c r="FDG8" s="103"/>
      <c r="FDH8" s="103"/>
      <c r="FDI8" s="103"/>
      <c r="FDJ8" s="103"/>
      <c r="FDK8" s="103"/>
      <c r="FDL8" s="103"/>
      <c r="FDM8" s="103"/>
      <c r="FDN8" s="103"/>
      <c r="FDO8" s="103"/>
      <c r="FDP8" s="103"/>
      <c r="FDQ8" s="103"/>
      <c r="FDR8" s="103"/>
      <c r="FDS8" s="103"/>
      <c r="FDT8" s="103"/>
      <c r="FDU8" s="103"/>
      <c r="FDV8" s="103"/>
      <c r="FDW8" s="103"/>
      <c r="FDX8" s="103"/>
      <c r="FDY8" s="103"/>
      <c r="FDZ8" s="103"/>
      <c r="FEA8" s="103"/>
      <c r="FEB8" s="103"/>
      <c r="FEC8" s="103"/>
      <c r="FED8" s="103"/>
      <c r="FEE8" s="103"/>
      <c r="FEF8" s="103"/>
      <c r="FEG8" s="103"/>
      <c r="FEH8" s="103"/>
      <c r="FEI8" s="103"/>
      <c r="FEJ8" s="103"/>
      <c r="FEK8" s="103"/>
      <c r="FEL8" s="103"/>
      <c r="FEM8" s="103"/>
      <c r="FEN8" s="103"/>
      <c r="FEO8" s="103"/>
      <c r="FEP8" s="103"/>
      <c r="FEQ8" s="103"/>
      <c r="FER8" s="103"/>
      <c r="FES8" s="103"/>
      <c r="FET8" s="103"/>
      <c r="FEU8" s="103"/>
      <c r="FEV8" s="103"/>
      <c r="FEW8" s="103"/>
      <c r="FEX8" s="103"/>
      <c r="FEY8" s="103"/>
      <c r="FEZ8" s="103"/>
      <c r="FFA8" s="103"/>
      <c r="FFB8" s="103"/>
      <c r="FFC8" s="103"/>
      <c r="FFD8" s="103"/>
      <c r="FFE8" s="103"/>
      <c r="FFF8" s="103"/>
      <c r="FFG8" s="103"/>
      <c r="FFH8" s="103"/>
      <c r="FFI8" s="103"/>
      <c r="FFJ8" s="103"/>
      <c r="FFK8" s="103"/>
      <c r="FFL8" s="103"/>
      <c r="FFM8" s="103"/>
      <c r="FFN8" s="103"/>
      <c r="FFO8" s="103"/>
      <c r="FFP8" s="103"/>
      <c r="FFQ8" s="103"/>
      <c r="FFR8" s="103"/>
      <c r="FFS8" s="103"/>
      <c r="FFT8" s="103"/>
      <c r="FFU8" s="103"/>
      <c r="FFV8" s="103"/>
      <c r="FFW8" s="103"/>
      <c r="FFX8" s="103"/>
      <c r="FFY8" s="103"/>
      <c r="FFZ8" s="103"/>
      <c r="FGA8" s="103"/>
      <c r="FGB8" s="103"/>
      <c r="FGC8" s="103"/>
      <c r="FGD8" s="103"/>
      <c r="FGE8" s="103"/>
      <c r="FGF8" s="103"/>
      <c r="FGG8" s="103"/>
      <c r="FGH8" s="103"/>
      <c r="FGI8" s="103"/>
      <c r="FGJ8" s="103"/>
      <c r="FGK8" s="103"/>
      <c r="FGL8" s="103"/>
      <c r="FGM8" s="103"/>
      <c r="FGN8" s="103"/>
      <c r="FGO8" s="103"/>
      <c r="FGP8" s="103"/>
      <c r="FGQ8" s="103"/>
      <c r="FGR8" s="103"/>
      <c r="FGS8" s="103"/>
      <c r="FGT8" s="103"/>
      <c r="FGU8" s="103"/>
      <c r="FGV8" s="103"/>
      <c r="FGW8" s="103"/>
      <c r="FGX8" s="103"/>
      <c r="FGY8" s="103"/>
      <c r="FGZ8" s="103"/>
      <c r="FHA8" s="103"/>
      <c r="FHB8" s="103"/>
      <c r="FHC8" s="103"/>
      <c r="FHD8" s="103"/>
      <c r="FHE8" s="103"/>
      <c r="FHF8" s="103"/>
      <c r="FHG8" s="103"/>
      <c r="FHH8" s="103"/>
      <c r="FHI8" s="103"/>
      <c r="FHJ8" s="103"/>
      <c r="FHK8" s="103"/>
      <c r="FHL8" s="103"/>
      <c r="FHM8" s="103"/>
      <c r="FHN8" s="103"/>
      <c r="FHO8" s="103"/>
      <c r="FHP8" s="103"/>
      <c r="FHQ8" s="103"/>
      <c r="FHR8" s="103"/>
      <c r="FHS8" s="103"/>
      <c r="FHT8" s="103"/>
      <c r="FHU8" s="103"/>
      <c r="FHV8" s="103"/>
      <c r="FHW8" s="103"/>
      <c r="FHX8" s="103"/>
      <c r="FHY8" s="103"/>
      <c r="FHZ8" s="103"/>
      <c r="FIA8" s="103"/>
      <c r="FIB8" s="103"/>
      <c r="FIC8" s="103"/>
      <c r="FID8" s="103"/>
      <c r="FIE8" s="103"/>
      <c r="FIF8" s="103"/>
      <c r="FIG8" s="103"/>
      <c r="FIH8" s="103"/>
      <c r="FII8" s="103"/>
      <c r="FIJ8" s="103"/>
      <c r="FIK8" s="103"/>
      <c r="FIL8" s="103"/>
      <c r="FIM8" s="103"/>
      <c r="FIN8" s="103"/>
      <c r="FIO8" s="103"/>
      <c r="FIP8" s="103"/>
      <c r="FIQ8" s="103"/>
      <c r="FIR8" s="103"/>
      <c r="FIS8" s="103"/>
      <c r="FIT8" s="103"/>
      <c r="FIU8" s="103"/>
      <c r="FIV8" s="103"/>
      <c r="FIW8" s="103"/>
      <c r="FIX8" s="103"/>
      <c r="FIY8" s="103"/>
      <c r="FIZ8" s="103"/>
      <c r="FJA8" s="103"/>
      <c r="FJB8" s="103"/>
      <c r="FJC8" s="103"/>
      <c r="FJD8" s="103"/>
      <c r="FJE8" s="103"/>
      <c r="FJF8" s="103"/>
      <c r="FJG8" s="103"/>
      <c r="FJH8" s="103"/>
      <c r="FJI8" s="103"/>
      <c r="FJJ8" s="103"/>
      <c r="FJK8" s="103"/>
      <c r="FJL8" s="103"/>
      <c r="FJM8" s="103"/>
      <c r="FJN8" s="103"/>
      <c r="FJO8" s="103"/>
      <c r="FJP8" s="103"/>
      <c r="FJQ8" s="103"/>
      <c r="FJR8" s="103"/>
      <c r="FJS8" s="103"/>
      <c r="FJT8" s="103"/>
      <c r="FJU8" s="103"/>
      <c r="FJV8" s="103"/>
      <c r="FJW8" s="103"/>
      <c r="FJX8" s="103"/>
      <c r="FJY8" s="103"/>
      <c r="FJZ8" s="103"/>
      <c r="FKA8" s="103"/>
      <c r="FKB8" s="103"/>
      <c r="FKC8" s="103"/>
      <c r="FKD8" s="103"/>
      <c r="FKE8" s="103"/>
      <c r="FKF8" s="103"/>
      <c r="FKG8" s="103"/>
      <c r="FKH8" s="103"/>
      <c r="FKI8" s="103"/>
      <c r="FKJ8" s="103"/>
      <c r="FKK8" s="103"/>
      <c r="FKL8" s="103"/>
      <c r="FKM8" s="103"/>
      <c r="FKN8" s="103"/>
      <c r="FKO8" s="103"/>
      <c r="FKP8" s="103"/>
      <c r="FKQ8" s="103"/>
      <c r="FKR8" s="103"/>
      <c r="FKS8" s="103"/>
      <c r="FKT8" s="103"/>
      <c r="FKU8" s="103"/>
      <c r="FKV8" s="103"/>
      <c r="FKW8" s="103"/>
      <c r="FKX8" s="103"/>
      <c r="FKY8" s="103"/>
      <c r="FKZ8" s="103"/>
      <c r="FLA8" s="103"/>
      <c r="FLB8" s="103"/>
      <c r="FLC8" s="103"/>
      <c r="FLD8" s="103"/>
      <c r="FLE8" s="103"/>
      <c r="FLF8" s="103"/>
      <c r="FLG8" s="103"/>
      <c r="FLH8" s="103"/>
      <c r="FLI8" s="103"/>
      <c r="FLJ8" s="103"/>
      <c r="FLK8" s="103"/>
      <c r="FLL8" s="103"/>
      <c r="FLM8" s="103"/>
      <c r="FLN8" s="103"/>
      <c r="FLO8" s="103"/>
      <c r="FLP8" s="103"/>
      <c r="FLQ8" s="103"/>
      <c r="FLR8" s="103"/>
      <c r="FLS8" s="103"/>
      <c r="FLT8" s="103"/>
      <c r="FLU8" s="103"/>
      <c r="FLV8" s="103"/>
      <c r="FLW8" s="103"/>
      <c r="FLX8" s="103"/>
      <c r="FLY8" s="103"/>
      <c r="FLZ8" s="103"/>
      <c r="FMA8" s="103"/>
      <c r="FMB8" s="103"/>
      <c r="FMC8" s="103"/>
      <c r="FMD8" s="103"/>
      <c r="FME8" s="103"/>
      <c r="FMF8" s="103"/>
      <c r="FMG8" s="103"/>
      <c r="FMH8" s="103"/>
      <c r="FMI8" s="103"/>
      <c r="FMJ8" s="103"/>
      <c r="FMK8" s="103"/>
      <c r="FML8" s="103"/>
      <c r="FMM8" s="103"/>
      <c r="FMN8" s="103"/>
      <c r="FMO8" s="103"/>
      <c r="FMP8" s="103"/>
      <c r="FMQ8" s="103"/>
      <c r="FMR8" s="103"/>
      <c r="FMS8" s="103"/>
      <c r="FMT8" s="103"/>
      <c r="FMU8" s="103"/>
      <c r="FMV8" s="103"/>
      <c r="FMW8" s="103"/>
      <c r="FMX8" s="103"/>
      <c r="FMY8" s="103"/>
      <c r="FMZ8" s="103"/>
      <c r="FNA8" s="103"/>
      <c r="FNB8" s="103"/>
      <c r="FNC8" s="103"/>
      <c r="FND8" s="103"/>
      <c r="FNE8" s="103"/>
      <c r="FNF8" s="103"/>
      <c r="FNG8" s="103"/>
      <c r="FNH8" s="103"/>
      <c r="FNI8" s="103"/>
      <c r="FNJ8" s="103"/>
      <c r="FNK8" s="103"/>
      <c r="FNL8" s="103"/>
      <c r="FNM8" s="103"/>
      <c r="FNN8" s="103"/>
      <c r="FNO8" s="103"/>
      <c r="FNP8" s="103"/>
      <c r="FNQ8" s="103"/>
      <c r="FNR8" s="103"/>
      <c r="FNS8" s="103"/>
      <c r="FNT8" s="103"/>
      <c r="FNU8" s="103"/>
      <c r="FNV8" s="103"/>
      <c r="FNW8" s="103"/>
      <c r="FNX8" s="103"/>
      <c r="FNY8" s="103"/>
      <c r="FNZ8" s="103"/>
      <c r="FOA8" s="103"/>
      <c r="FOB8" s="103"/>
      <c r="FOC8" s="103"/>
      <c r="FOD8" s="103"/>
      <c r="FOE8" s="103"/>
      <c r="FOF8" s="103"/>
      <c r="FOG8" s="103"/>
      <c r="FOH8" s="103"/>
      <c r="FOI8" s="103"/>
      <c r="FOJ8" s="103"/>
      <c r="FOK8" s="103"/>
      <c r="FOL8" s="103"/>
      <c r="FOM8" s="103"/>
      <c r="FON8" s="103"/>
      <c r="FOO8" s="103"/>
      <c r="FOP8" s="103"/>
      <c r="FOQ8" s="103"/>
      <c r="FOR8" s="103"/>
      <c r="FOS8" s="103"/>
      <c r="FOT8" s="103"/>
      <c r="FOU8" s="103"/>
      <c r="FOV8" s="103"/>
      <c r="FOW8" s="103"/>
      <c r="FOX8" s="103"/>
      <c r="FOY8" s="103"/>
      <c r="FOZ8" s="103"/>
      <c r="FPA8" s="103"/>
      <c r="FPB8" s="103"/>
      <c r="FPC8" s="103"/>
      <c r="FPD8" s="103"/>
      <c r="FPE8" s="103"/>
      <c r="FPF8" s="103"/>
      <c r="FPG8" s="103"/>
      <c r="FPH8" s="103"/>
      <c r="FPI8" s="103"/>
      <c r="FPJ8" s="103"/>
      <c r="FPK8" s="103"/>
      <c r="FPL8" s="103"/>
      <c r="FPM8" s="103"/>
      <c r="FPN8" s="103"/>
      <c r="FPO8" s="103"/>
      <c r="FPP8" s="103"/>
      <c r="FPQ8" s="103"/>
      <c r="FPR8" s="103"/>
      <c r="FPS8" s="103"/>
      <c r="FPT8" s="103"/>
      <c r="FPU8" s="103"/>
      <c r="FPV8" s="103"/>
      <c r="FPW8" s="103"/>
      <c r="FPX8" s="103"/>
      <c r="FPY8" s="103"/>
      <c r="FPZ8" s="103"/>
      <c r="FQA8" s="103"/>
      <c r="FQB8" s="103"/>
      <c r="FQC8" s="103"/>
      <c r="FQD8" s="103"/>
      <c r="FQE8" s="103"/>
      <c r="FQF8" s="103"/>
      <c r="FQG8" s="103"/>
      <c r="FQH8" s="103"/>
      <c r="FQI8" s="103"/>
      <c r="FQJ8" s="103"/>
      <c r="FQK8" s="103"/>
      <c r="FQL8" s="103"/>
      <c r="FQM8" s="103"/>
      <c r="FQN8" s="103"/>
      <c r="FQO8" s="103"/>
      <c r="FQP8" s="103"/>
      <c r="FQQ8" s="103"/>
      <c r="FQR8" s="103"/>
      <c r="FQS8" s="103"/>
      <c r="FQT8" s="103"/>
      <c r="FQU8" s="103"/>
      <c r="FQV8" s="103"/>
      <c r="FQW8" s="103"/>
      <c r="FQX8" s="103"/>
      <c r="FQY8" s="103"/>
      <c r="FQZ8" s="103"/>
      <c r="FRA8" s="103"/>
      <c r="FRB8" s="103"/>
      <c r="FRC8" s="103"/>
      <c r="FRD8" s="103"/>
      <c r="FRE8" s="103"/>
      <c r="FRF8" s="103"/>
      <c r="FRG8" s="103"/>
      <c r="FRH8" s="103"/>
      <c r="FRI8" s="103"/>
      <c r="FRJ8" s="103"/>
      <c r="FRK8" s="103"/>
      <c r="FRL8" s="103"/>
      <c r="FRM8" s="103"/>
      <c r="FRN8" s="103"/>
      <c r="FRO8" s="103"/>
      <c r="FRP8" s="103"/>
      <c r="FRQ8" s="103"/>
      <c r="FRR8" s="103"/>
      <c r="FRS8" s="103"/>
      <c r="FRT8" s="103"/>
      <c r="FRU8" s="103"/>
      <c r="FRV8" s="103"/>
      <c r="FRW8" s="103"/>
      <c r="FRX8" s="103"/>
      <c r="FRY8" s="103"/>
      <c r="FRZ8" s="103"/>
      <c r="FSA8" s="103"/>
      <c r="FSB8" s="103"/>
      <c r="FSC8" s="103"/>
      <c r="FSD8" s="103"/>
      <c r="FSE8" s="103"/>
      <c r="FSF8" s="103"/>
      <c r="FSG8" s="103"/>
      <c r="FSH8" s="103"/>
      <c r="FSI8" s="103"/>
      <c r="FSJ8" s="103"/>
      <c r="FSK8" s="103"/>
      <c r="FSL8" s="103"/>
      <c r="FSM8" s="103"/>
      <c r="FSN8" s="103"/>
      <c r="FSO8" s="103"/>
      <c r="FSP8" s="103"/>
      <c r="FSQ8" s="103"/>
      <c r="FSR8" s="103"/>
      <c r="FSS8" s="103"/>
      <c r="FST8" s="103"/>
      <c r="FSU8" s="103"/>
      <c r="FSV8" s="103"/>
      <c r="FSW8" s="103"/>
      <c r="FSX8" s="103"/>
      <c r="FSY8" s="103"/>
      <c r="FSZ8" s="103"/>
      <c r="FTA8" s="103"/>
      <c r="FTB8" s="103"/>
      <c r="FTC8" s="103"/>
      <c r="FTD8" s="103"/>
      <c r="FTE8" s="103"/>
      <c r="FTF8" s="103"/>
      <c r="FTG8" s="103"/>
      <c r="FTH8" s="103"/>
      <c r="FTI8" s="103"/>
      <c r="FTJ8" s="103"/>
      <c r="FTK8" s="103"/>
      <c r="FTL8" s="103"/>
      <c r="FTM8" s="103"/>
      <c r="FTN8" s="103"/>
      <c r="FTO8" s="103"/>
      <c r="FTP8" s="103"/>
      <c r="FTQ8" s="103"/>
      <c r="FTR8" s="103"/>
      <c r="FTS8" s="103"/>
      <c r="FTT8" s="103"/>
      <c r="FTU8" s="103"/>
      <c r="FTV8" s="103"/>
      <c r="FTW8" s="103"/>
      <c r="FTX8" s="103"/>
      <c r="FTY8" s="103"/>
      <c r="FTZ8" s="103"/>
      <c r="FUA8" s="103"/>
      <c r="FUB8" s="103"/>
      <c r="FUC8" s="103"/>
      <c r="FUD8" s="103"/>
      <c r="FUE8" s="103"/>
      <c r="FUF8" s="103"/>
      <c r="FUG8" s="103"/>
      <c r="FUH8" s="103"/>
      <c r="FUI8" s="103"/>
      <c r="FUJ8" s="103"/>
      <c r="FUK8" s="103"/>
      <c r="FUL8" s="103"/>
      <c r="FUM8" s="103"/>
      <c r="FUN8" s="103"/>
      <c r="FUO8" s="103"/>
      <c r="FUP8" s="103"/>
      <c r="FUQ8" s="103"/>
      <c r="FUR8" s="103"/>
      <c r="FUS8" s="103"/>
      <c r="FUT8" s="103"/>
      <c r="FUU8" s="103"/>
      <c r="FUV8" s="103"/>
      <c r="FUW8" s="103"/>
      <c r="FUX8" s="103"/>
      <c r="FUY8" s="103"/>
      <c r="FUZ8" s="103"/>
      <c r="FVA8" s="103"/>
      <c r="FVB8" s="103"/>
      <c r="FVC8" s="103"/>
      <c r="FVD8" s="103"/>
      <c r="FVE8" s="103"/>
      <c r="FVF8" s="103"/>
      <c r="FVG8" s="103"/>
      <c r="FVH8" s="103"/>
      <c r="FVI8" s="103"/>
      <c r="FVJ8" s="103"/>
      <c r="FVK8" s="103"/>
      <c r="FVL8" s="103"/>
      <c r="FVM8" s="103"/>
      <c r="FVN8" s="103"/>
      <c r="FVO8" s="103"/>
      <c r="FVP8" s="103"/>
      <c r="FVQ8" s="103"/>
      <c r="FVR8" s="103"/>
      <c r="FVS8" s="103"/>
      <c r="FVT8" s="103"/>
      <c r="FVU8" s="103"/>
      <c r="FVV8" s="103"/>
      <c r="FVW8" s="103"/>
      <c r="FVX8" s="103"/>
      <c r="FVY8" s="103"/>
      <c r="FVZ8" s="103"/>
      <c r="FWA8" s="103"/>
      <c r="FWB8" s="103"/>
      <c r="FWC8" s="103"/>
      <c r="FWD8" s="103"/>
      <c r="FWE8" s="103"/>
      <c r="FWF8" s="103"/>
      <c r="FWG8" s="103"/>
      <c r="FWH8" s="103"/>
      <c r="FWI8" s="103"/>
      <c r="FWJ8" s="103"/>
      <c r="FWK8" s="103"/>
      <c r="FWL8" s="103"/>
      <c r="FWM8" s="103"/>
      <c r="FWN8" s="103"/>
      <c r="FWO8" s="103"/>
      <c r="FWP8" s="103"/>
      <c r="FWQ8" s="103"/>
      <c r="FWR8" s="103"/>
      <c r="FWS8" s="103"/>
      <c r="FWT8" s="103"/>
      <c r="FWU8" s="103"/>
      <c r="FWV8" s="103"/>
      <c r="FWW8" s="103"/>
      <c r="FWX8" s="103"/>
      <c r="FWY8" s="103"/>
      <c r="FWZ8" s="103"/>
      <c r="FXA8" s="103"/>
      <c r="FXB8" s="103"/>
      <c r="FXC8" s="103"/>
      <c r="FXD8" s="103"/>
      <c r="FXE8" s="103"/>
      <c r="FXF8" s="103"/>
      <c r="FXG8" s="103"/>
      <c r="FXH8" s="103"/>
      <c r="FXI8" s="103"/>
      <c r="FXJ8" s="103"/>
      <c r="FXK8" s="103"/>
      <c r="FXL8" s="103"/>
      <c r="FXM8" s="103"/>
      <c r="FXN8" s="103"/>
      <c r="FXO8" s="103"/>
      <c r="FXP8" s="103"/>
      <c r="FXQ8" s="103"/>
      <c r="FXR8" s="103"/>
      <c r="FXS8" s="103"/>
      <c r="FXT8" s="103"/>
      <c r="FXU8" s="103"/>
      <c r="FXV8" s="103"/>
      <c r="FXW8" s="103"/>
      <c r="FXX8" s="103"/>
      <c r="FXY8" s="103"/>
      <c r="FXZ8" s="103"/>
      <c r="FYA8" s="103"/>
      <c r="FYB8" s="103"/>
      <c r="FYC8" s="103"/>
      <c r="FYD8" s="103"/>
      <c r="FYE8" s="103"/>
      <c r="FYF8" s="103"/>
      <c r="FYG8" s="103"/>
      <c r="FYH8" s="103"/>
      <c r="FYI8" s="103"/>
      <c r="FYJ8" s="103"/>
      <c r="FYK8" s="103"/>
      <c r="FYL8" s="103"/>
      <c r="FYM8" s="103"/>
      <c r="FYN8" s="103"/>
      <c r="FYO8" s="103"/>
      <c r="FYP8" s="103"/>
      <c r="FYQ8" s="103"/>
      <c r="FYR8" s="103"/>
      <c r="FYS8" s="103"/>
      <c r="FYT8" s="103"/>
      <c r="FYU8" s="103"/>
      <c r="FYV8" s="103"/>
      <c r="FYW8" s="103"/>
      <c r="FYX8" s="103"/>
      <c r="FYY8" s="103"/>
      <c r="FYZ8" s="103"/>
      <c r="FZA8" s="103"/>
      <c r="FZB8" s="103"/>
      <c r="FZC8" s="103"/>
      <c r="FZD8" s="103"/>
      <c r="FZE8" s="103"/>
      <c r="FZF8" s="103"/>
      <c r="FZG8" s="103"/>
      <c r="FZH8" s="103"/>
      <c r="FZI8" s="103"/>
      <c r="FZJ8" s="103"/>
      <c r="FZK8" s="103"/>
      <c r="FZL8" s="103"/>
      <c r="FZM8" s="103"/>
      <c r="FZN8" s="103"/>
      <c r="FZO8" s="103"/>
      <c r="FZP8" s="103"/>
      <c r="FZQ8" s="103"/>
      <c r="FZR8" s="103"/>
      <c r="FZS8" s="103"/>
      <c r="FZT8" s="103"/>
      <c r="FZU8" s="103"/>
      <c r="FZV8" s="103"/>
      <c r="FZW8" s="103"/>
      <c r="FZX8" s="103"/>
      <c r="FZY8" s="103"/>
      <c r="FZZ8" s="103"/>
      <c r="GAA8" s="103"/>
      <c r="GAB8" s="103"/>
      <c r="GAC8" s="103"/>
      <c r="GAD8" s="103"/>
      <c r="GAE8" s="103"/>
      <c r="GAF8" s="103"/>
      <c r="GAG8" s="103"/>
      <c r="GAH8" s="103"/>
      <c r="GAI8" s="103"/>
      <c r="GAJ8" s="103"/>
      <c r="GAK8" s="103"/>
      <c r="GAL8" s="103"/>
      <c r="GAM8" s="103"/>
      <c r="GAN8" s="103"/>
      <c r="GAO8" s="103"/>
      <c r="GAP8" s="103"/>
      <c r="GAQ8" s="103"/>
      <c r="GAR8" s="103"/>
      <c r="GAS8" s="103"/>
      <c r="GAT8" s="103"/>
      <c r="GAU8" s="103"/>
      <c r="GAV8" s="103"/>
      <c r="GAW8" s="103"/>
      <c r="GAX8" s="103"/>
      <c r="GAY8" s="103"/>
      <c r="GAZ8" s="103"/>
      <c r="GBA8" s="103"/>
      <c r="GBB8" s="103"/>
      <c r="GBC8" s="103"/>
      <c r="GBD8" s="103"/>
      <c r="GBE8" s="103"/>
      <c r="GBF8" s="103"/>
      <c r="GBG8" s="103"/>
      <c r="GBH8" s="103"/>
      <c r="GBI8" s="103"/>
      <c r="GBJ8" s="103"/>
      <c r="GBK8" s="103"/>
      <c r="GBL8" s="103"/>
      <c r="GBM8" s="103"/>
      <c r="GBN8" s="103"/>
      <c r="GBO8" s="103"/>
      <c r="GBP8" s="103"/>
      <c r="GBQ8" s="103"/>
      <c r="GBR8" s="103"/>
      <c r="GBS8" s="103"/>
      <c r="GBT8" s="103"/>
      <c r="GBU8" s="103"/>
      <c r="GBV8" s="103"/>
      <c r="GBW8" s="103"/>
      <c r="GBX8" s="103"/>
      <c r="GBY8" s="103"/>
      <c r="GBZ8" s="103"/>
      <c r="GCA8" s="103"/>
      <c r="GCB8" s="103"/>
      <c r="GCC8" s="103"/>
      <c r="GCD8" s="103"/>
      <c r="GCE8" s="103"/>
      <c r="GCF8" s="103"/>
      <c r="GCG8" s="103"/>
      <c r="GCH8" s="103"/>
      <c r="GCI8" s="103"/>
      <c r="GCJ8" s="103"/>
      <c r="GCK8" s="103"/>
      <c r="GCL8" s="103"/>
      <c r="GCM8" s="103"/>
      <c r="GCN8" s="103"/>
      <c r="GCO8" s="103"/>
      <c r="GCP8" s="103"/>
      <c r="GCQ8" s="103"/>
      <c r="GCR8" s="103"/>
      <c r="GCS8" s="103"/>
      <c r="GCT8" s="103"/>
      <c r="GCU8" s="103"/>
      <c r="GCV8" s="103"/>
      <c r="GCW8" s="103"/>
      <c r="GCX8" s="103"/>
      <c r="GCY8" s="103"/>
      <c r="GCZ8" s="103"/>
      <c r="GDA8" s="103"/>
      <c r="GDB8" s="103"/>
      <c r="GDC8" s="103"/>
      <c r="GDD8" s="103"/>
      <c r="GDE8" s="103"/>
      <c r="GDF8" s="103"/>
      <c r="GDG8" s="103"/>
      <c r="GDH8" s="103"/>
      <c r="GDI8" s="103"/>
      <c r="GDJ8" s="103"/>
      <c r="GDK8" s="103"/>
      <c r="GDL8" s="103"/>
      <c r="GDM8" s="103"/>
      <c r="GDN8" s="103"/>
      <c r="GDO8" s="103"/>
      <c r="GDP8" s="103"/>
      <c r="GDQ8" s="103"/>
      <c r="GDR8" s="103"/>
      <c r="GDS8" s="103"/>
      <c r="GDT8" s="103"/>
      <c r="GDU8" s="103"/>
      <c r="GDV8" s="103"/>
      <c r="GDW8" s="103"/>
      <c r="GDX8" s="103"/>
      <c r="GDY8" s="103"/>
      <c r="GDZ8" s="103"/>
      <c r="GEA8" s="103"/>
      <c r="GEB8" s="103"/>
      <c r="GEC8" s="103"/>
      <c r="GED8" s="103"/>
      <c r="GEE8" s="103"/>
      <c r="GEF8" s="103"/>
      <c r="GEG8" s="103"/>
      <c r="GEH8" s="103"/>
      <c r="GEI8" s="103"/>
      <c r="GEJ8" s="103"/>
      <c r="GEK8" s="103"/>
      <c r="GEL8" s="103"/>
      <c r="GEM8" s="103"/>
      <c r="GEN8" s="103"/>
      <c r="GEO8" s="103"/>
      <c r="GEP8" s="103"/>
      <c r="GEQ8" s="103"/>
      <c r="GER8" s="103"/>
      <c r="GES8" s="103"/>
      <c r="GET8" s="103"/>
      <c r="GEU8" s="103"/>
      <c r="GEV8" s="103"/>
      <c r="GEW8" s="103"/>
      <c r="GEX8" s="103"/>
      <c r="GEY8" s="103"/>
      <c r="GEZ8" s="103"/>
      <c r="GFA8" s="103"/>
      <c r="GFB8" s="103"/>
      <c r="GFC8" s="103"/>
      <c r="GFD8" s="103"/>
      <c r="GFE8" s="103"/>
      <c r="GFF8" s="103"/>
      <c r="GFG8" s="103"/>
      <c r="GFH8" s="103"/>
      <c r="GFI8" s="103"/>
      <c r="GFJ8" s="103"/>
      <c r="GFK8" s="103"/>
      <c r="GFL8" s="103"/>
      <c r="GFM8" s="103"/>
      <c r="GFN8" s="103"/>
      <c r="GFO8" s="103"/>
      <c r="GFP8" s="103"/>
      <c r="GFQ8" s="103"/>
      <c r="GFR8" s="103"/>
      <c r="GFS8" s="103"/>
      <c r="GFT8" s="103"/>
      <c r="GFU8" s="103"/>
      <c r="GFV8" s="103"/>
      <c r="GFW8" s="103"/>
      <c r="GFX8" s="103"/>
      <c r="GFY8" s="103"/>
      <c r="GFZ8" s="103"/>
      <c r="GGA8" s="103"/>
      <c r="GGB8" s="103"/>
      <c r="GGC8" s="103"/>
      <c r="GGD8" s="103"/>
      <c r="GGE8" s="103"/>
      <c r="GGF8" s="103"/>
      <c r="GGG8" s="103"/>
      <c r="GGH8" s="103"/>
      <c r="GGI8" s="103"/>
      <c r="GGJ8" s="103"/>
      <c r="GGK8" s="103"/>
      <c r="GGL8" s="103"/>
      <c r="GGM8" s="103"/>
      <c r="GGN8" s="103"/>
      <c r="GGO8" s="103"/>
      <c r="GGP8" s="103"/>
      <c r="GGQ8" s="103"/>
      <c r="GGR8" s="103"/>
      <c r="GGS8" s="103"/>
      <c r="GGT8" s="103"/>
      <c r="GGU8" s="103"/>
      <c r="GGV8" s="103"/>
      <c r="GGW8" s="103"/>
      <c r="GGX8" s="103"/>
      <c r="GGY8" s="103"/>
      <c r="GGZ8" s="103"/>
      <c r="GHA8" s="103"/>
      <c r="GHB8" s="103"/>
      <c r="GHC8" s="103"/>
      <c r="GHD8" s="103"/>
      <c r="GHE8" s="103"/>
      <c r="GHF8" s="103"/>
      <c r="GHG8" s="103"/>
      <c r="GHH8" s="103"/>
      <c r="GHI8" s="103"/>
      <c r="GHJ8" s="103"/>
      <c r="GHK8" s="103"/>
      <c r="GHL8" s="103"/>
      <c r="GHM8" s="103"/>
      <c r="GHN8" s="103"/>
      <c r="GHO8" s="103"/>
      <c r="GHP8" s="103"/>
      <c r="GHQ8" s="103"/>
      <c r="GHR8" s="103"/>
      <c r="GHS8" s="103"/>
      <c r="GHT8" s="103"/>
      <c r="GHU8" s="103"/>
      <c r="GHV8" s="103"/>
      <c r="GHW8" s="103"/>
      <c r="GHX8" s="103"/>
      <c r="GHY8" s="103"/>
      <c r="GHZ8" s="103"/>
      <c r="GIA8" s="103"/>
      <c r="GIB8" s="103"/>
      <c r="GIC8" s="103"/>
      <c r="GID8" s="103"/>
      <c r="GIE8" s="103"/>
      <c r="GIF8" s="103"/>
      <c r="GIG8" s="103"/>
      <c r="GIH8" s="103"/>
      <c r="GII8" s="103"/>
      <c r="GIJ8" s="103"/>
      <c r="GIK8" s="103"/>
      <c r="GIL8" s="103"/>
      <c r="GIM8" s="103"/>
      <c r="GIN8" s="103"/>
      <c r="GIO8" s="103"/>
      <c r="GIP8" s="103"/>
      <c r="GIQ8" s="103"/>
      <c r="GIR8" s="103"/>
      <c r="GIS8" s="103"/>
      <c r="GIT8" s="103"/>
      <c r="GIU8" s="103"/>
      <c r="GIV8" s="103"/>
      <c r="GIW8" s="103"/>
      <c r="GIX8" s="103"/>
      <c r="GIY8" s="103"/>
      <c r="GIZ8" s="103"/>
      <c r="GJA8" s="103"/>
      <c r="GJB8" s="103"/>
      <c r="GJC8" s="103"/>
      <c r="GJD8" s="103"/>
      <c r="GJE8" s="103"/>
      <c r="GJF8" s="103"/>
      <c r="GJG8" s="103"/>
      <c r="GJH8" s="103"/>
      <c r="GJI8" s="103"/>
      <c r="GJJ8" s="103"/>
      <c r="GJK8" s="103"/>
      <c r="GJL8" s="103"/>
      <c r="GJM8" s="103"/>
      <c r="GJN8" s="103"/>
      <c r="GJO8" s="103"/>
      <c r="GJP8" s="103"/>
      <c r="GJQ8" s="103"/>
      <c r="GJR8" s="103"/>
      <c r="GJS8" s="103"/>
      <c r="GJT8" s="103"/>
      <c r="GJU8" s="103"/>
      <c r="GJV8" s="103"/>
      <c r="GJW8" s="103"/>
      <c r="GJX8" s="103"/>
      <c r="GJY8" s="103"/>
      <c r="GJZ8" s="103"/>
      <c r="GKA8" s="103"/>
      <c r="GKB8" s="103"/>
      <c r="GKC8" s="103"/>
      <c r="GKD8" s="103"/>
      <c r="GKE8" s="103"/>
      <c r="GKF8" s="103"/>
      <c r="GKG8" s="103"/>
      <c r="GKH8" s="103"/>
      <c r="GKI8" s="103"/>
      <c r="GKJ8" s="103"/>
      <c r="GKK8" s="103"/>
      <c r="GKL8" s="103"/>
      <c r="GKM8" s="103"/>
      <c r="GKN8" s="103"/>
      <c r="GKO8" s="103"/>
      <c r="GKP8" s="103"/>
      <c r="GKQ8" s="103"/>
      <c r="GKR8" s="103"/>
      <c r="GKS8" s="103"/>
      <c r="GKT8" s="103"/>
      <c r="GKU8" s="103"/>
      <c r="GKV8" s="103"/>
      <c r="GKW8" s="103"/>
      <c r="GKX8" s="103"/>
      <c r="GKY8" s="103"/>
      <c r="GKZ8" s="103"/>
      <c r="GLA8" s="103"/>
      <c r="GLB8" s="103"/>
      <c r="GLC8" s="103"/>
      <c r="GLD8" s="103"/>
      <c r="GLE8" s="103"/>
      <c r="GLF8" s="103"/>
      <c r="GLG8" s="103"/>
      <c r="GLH8" s="103"/>
      <c r="GLI8" s="103"/>
      <c r="GLJ8" s="103"/>
      <c r="GLK8" s="103"/>
      <c r="GLL8" s="103"/>
      <c r="GLM8" s="103"/>
      <c r="GLN8" s="103"/>
      <c r="GLO8" s="103"/>
      <c r="GLP8" s="103"/>
      <c r="GLQ8" s="103"/>
      <c r="GLR8" s="103"/>
      <c r="GLS8" s="103"/>
      <c r="GLT8" s="103"/>
      <c r="GLU8" s="103"/>
      <c r="GLV8" s="103"/>
      <c r="GLW8" s="103"/>
      <c r="GLX8" s="103"/>
      <c r="GLY8" s="103"/>
      <c r="GLZ8" s="103"/>
      <c r="GMA8" s="103"/>
      <c r="GMB8" s="103"/>
      <c r="GMC8" s="103"/>
      <c r="GMD8" s="103"/>
      <c r="GME8" s="103"/>
      <c r="GMF8" s="103"/>
      <c r="GMG8" s="103"/>
      <c r="GMH8" s="103"/>
      <c r="GMI8" s="103"/>
      <c r="GMJ8" s="103"/>
      <c r="GMK8" s="103"/>
      <c r="GML8" s="103"/>
      <c r="GMM8" s="103"/>
      <c r="GMN8" s="103"/>
      <c r="GMO8" s="103"/>
      <c r="GMP8" s="103"/>
      <c r="GMQ8" s="103"/>
      <c r="GMR8" s="103"/>
      <c r="GMS8" s="103"/>
      <c r="GMT8" s="103"/>
      <c r="GMU8" s="103"/>
      <c r="GMV8" s="103"/>
      <c r="GMW8" s="103"/>
      <c r="GMX8" s="103"/>
      <c r="GMY8" s="103"/>
      <c r="GMZ8" s="103"/>
      <c r="GNA8" s="103"/>
      <c r="GNB8" s="103"/>
      <c r="GNC8" s="103"/>
      <c r="GND8" s="103"/>
      <c r="GNE8" s="103"/>
      <c r="GNF8" s="103"/>
      <c r="GNG8" s="103"/>
      <c r="GNH8" s="103"/>
      <c r="GNI8" s="103"/>
      <c r="GNJ8" s="103"/>
      <c r="GNK8" s="103"/>
      <c r="GNL8" s="103"/>
      <c r="GNM8" s="103"/>
      <c r="GNN8" s="103"/>
      <c r="GNO8" s="103"/>
      <c r="GNP8" s="103"/>
      <c r="GNQ8" s="103"/>
      <c r="GNR8" s="103"/>
      <c r="GNS8" s="103"/>
      <c r="GNT8" s="103"/>
      <c r="GNU8" s="103"/>
      <c r="GNV8" s="103"/>
      <c r="GNW8" s="103"/>
      <c r="GNX8" s="103"/>
      <c r="GNY8" s="103"/>
      <c r="GNZ8" s="103"/>
      <c r="GOA8" s="103"/>
      <c r="GOB8" s="103"/>
      <c r="GOC8" s="103"/>
      <c r="GOD8" s="103"/>
      <c r="GOE8" s="103"/>
      <c r="GOF8" s="103"/>
      <c r="GOG8" s="103"/>
      <c r="GOH8" s="103"/>
      <c r="GOI8" s="103"/>
      <c r="GOJ8" s="103"/>
      <c r="GOK8" s="103"/>
      <c r="GOL8" s="103"/>
      <c r="GOM8" s="103"/>
      <c r="GON8" s="103"/>
      <c r="GOO8" s="103"/>
      <c r="GOP8" s="103"/>
      <c r="GOQ8" s="103"/>
      <c r="GOR8" s="103"/>
      <c r="GOS8" s="103"/>
      <c r="GOT8" s="103"/>
      <c r="GOU8" s="103"/>
      <c r="GOV8" s="103"/>
      <c r="GOW8" s="103"/>
      <c r="GOX8" s="103"/>
      <c r="GOY8" s="103"/>
      <c r="GOZ8" s="103"/>
      <c r="GPA8" s="103"/>
      <c r="GPB8" s="103"/>
      <c r="GPC8" s="103"/>
      <c r="GPD8" s="103"/>
      <c r="GPE8" s="103"/>
      <c r="GPF8" s="103"/>
      <c r="GPG8" s="103"/>
      <c r="GPH8" s="103"/>
      <c r="GPI8" s="103"/>
      <c r="GPJ8" s="103"/>
      <c r="GPK8" s="103"/>
      <c r="GPL8" s="103"/>
      <c r="GPM8" s="103"/>
      <c r="GPN8" s="103"/>
      <c r="GPO8" s="103"/>
      <c r="GPP8" s="103"/>
      <c r="GPQ8" s="103"/>
      <c r="GPR8" s="103"/>
      <c r="GPS8" s="103"/>
      <c r="GPT8" s="103"/>
      <c r="GPU8" s="103"/>
      <c r="GPV8" s="103"/>
      <c r="GPW8" s="103"/>
      <c r="GPX8" s="103"/>
      <c r="GPY8" s="103"/>
      <c r="GPZ8" s="103"/>
      <c r="GQA8" s="103"/>
      <c r="GQB8" s="103"/>
      <c r="GQC8" s="103"/>
      <c r="GQD8" s="103"/>
      <c r="GQE8" s="103"/>
      <c r="GQF8" s="103"/>
      <c r="GQG8" s="103"/>
      <c r="GQH8" s="103"/>
      <c r="GQI8" s="103"/>
      <c r="GQJ8" s="103"/>
      <c r="GQK8" s="103"/>
      <c r="GQL8" s="103"/>
      <c r="GQM8" s="103"/>
      <c r="GQN8" s="103"/>
      <c r="GQO8" s="103"/>
      <c r="GQP8" s="103"/>
      <c r="GQQ8" s="103"/>
      <c r="GQR8" s="103"/>
      <c r="GQS8" s="103"/>
      <c r="GQT8" s="103"/>
      <c r="GQU8" s="103"/>
      <c r="GQV8" s="103"/>
      <c r="GQW8" s="103"/>
      <c r="GQX8" s="103"/>
      <c r="GQY8" s="103"/>
      <c r="GQZ8" s="103"/>
      <c r="GRA8" s="103"/>
      <c r="GRB8" s="103"/>
      <c r="GRC8" s="103"/>
      <c r="GRD8" s="103"/>
      <c r="GRE8" s="103"/>
      <c r="GRF8" s="103"/>
      <c r="GRG8" s="103"/>
      <c r="GRH8" s="103"/>
      <c r="GRI8" s="103"/>
      <c r="GRJ8" s="103"/>
      <c r="GRK8" s="103"/>
      <c r="GRL8" s="103"/>
      <c r="GRM8" s="103"/>
      <c r="GRN8" s="103"/>
      <c r="GRO8" s="103"/>
      <c r="GRP8" s="103"/>
      <c r="GRQ8" s="103"/>
      <c r="GRR8" s="103"/>
      <c r="GRS8" s="103"/>
      <c r="GRT8" s="103"/>
      <c r="GRU8" s="103"/>
      <c r="GRV8" s="103"/>
      <c r="GRW8" s="103"/>
      <c r="GRX8" s="103"/>
      <c r="GRY8" s="103"/>
      <c r="GRZ8" s="103"/>
      <c r="GSA8" s="103"/>
      <c r="GSB8" s="103"/>
      <c r="GSC8" s="103"/>
      <c r="GSD8" s="103"/>
      <c r="GSE8" s="103"/>
      <c r="GSF8" s="103"/>
      <c r="GSG8" s="103"/>
      <c r="GSH8" s="103"/>
      <c r="GSI8" s="103"/>
      <c r="GSJ8" s="103"/>
      <c r="GSK8" s="103"/>
      <c r="GSL8" s="103"/>
      <c r="GSM8" s="103"/>
      <c r="GSN8" s="103"/>
      <c r="GSO8" s="103"/>
      <c r="GSP8" s="103"/>
      <c r="GSQ8" s="103"/>
      <c r="GSR8" s="103"/>
      <c r="GSS8" s="103"/>
      <c r="GST8" s="103"/>
      <c r="GSU8" s="103"/>
      <c r="GSV8" s="103"/>
      <c r="GSW8" s="103"/>
      <c r="GSX8" s="103"/>
      <c r="GSY8" s="103"/>
      <c r="GSZ8" s="103"/>
      <c r="GTA8" s="103"/>
      <c r="GTB8" s="103"/>
      <c r="GTC8" s="103"/>
      <c r="GTD8" s="103"/>
      <c r="GTE8" s="103"/>
      <c r="GTF8" s="103"/>
      <c r="GTG8" s="103"/>
      <c r="GTH8" s="103"/>
      <c r="GTI8" s="103"/>
      <c r="GTJ8" s="103"/>
      <c r="GTK8" s="103"/>
      <c r="GTL8" s="103"/>
      <c r="GTM8" s="103"/>
      <c r="GTN8" s="103"/>
      <c r="GTO8" s="103"/>
      <c r="GTP8" s="103"/>
      <c r="GTQ8" s="103"/>
      <c r="GTR8" s="103"/>
      <c r="GTS8" s="103"/>
      <c r="GTT8" s="103"/>
      <c r="GTU8" s="103"/>
      <c r="GTV8" s="103"/>
      <c r="GTW8" s="103"/>
      <c r="GTX8" s="103"/>
      <c r="GTY8" s="103"/>
      <c r="GTZ8" s="103"/>
      <c r="GUA8" s="103"/>
      <c r="GUB8" s="103"/>
      <c r="GUC8" s="103"/>
      <c r="GUD8" s="103"/>
      <c r="GUE8" s="103"/>
      <c r="GUF8" s="103"/>
      <c r="GUG8" s="103"/>
      <c r="GUH8" s="103"/>
      <c r="GUI8" s="103"/>
      <c r="GUJ8" s="103"/>
      <c r="GUK8" s="103"/>
      <c r="GUL8" s="103"/>
      <c r="GUM8" s="103"/>
      <c r="GUN8" s="103"/>
      <c r="GUO8" s="103"/>
      <c r="GUP8" s="103"/>
      <c r="GUQ8" s="103"/>
      <c r="GUR8" s="103"/>
      <c r="GUS8" s="103"/>
      <c r="GUT8" s="103"/>
      <c r="GUU8" s="103"/>
      <c r="GUV8" s="103"/>
      <c r="GUW8" s="103"/>
      <c r="GUX8" s="103"/>
      <c r="GUY8" s="103"/>
      <c r="GUZ8" s="103"/>
      <c r="GVA8" s="103"/>
      <c r="GVB8" s="103"/>
      <c r="GVC8" s="103"/>
      <c r="GVD8" s="103"/>
      <c r="GVE8" s="103"/>
      <c r="GVF8" s="103"/>
      <c r="GVG8" s="103"/>
      <c r="GVH8" s="103"/>
      <c r="GVI8" s="103"/>
      <c r="GVJ8" s="103"/>
      <c r="GVK8" s="103"/>
      <c r="GVL8" s="103"/>
      <c r="GVM8" s="103"/>
      <c r="GVN8" s="103"/>
      <c r="GVO8" s="103"/>
      <c r="GVP8" s="103"/>
      <c r="GVQ8" s="103"/>
      <c r="GVR8" s="103"/>
      <c r="GVS8" s="103"/>
      <c r="GVT8" s="103"/>
      <c r="GVU8" s="103"/>
      <c r="GVV8" s="103"/>
      <c r="GVW8" s="103"/>
      <c r="GVX8" s="103"/>
      <c r="GVY8" s="103"/>
      <c r="GVZ8" s="103"/>
      <c r="GWA8" s="103"/>
      <c r="GWB8" s="103"/>
      <c r="GWC8" s="103"/>
      <c r="GWD8" s="103"/>
      <c r="GWE8" s="103"/>
      <c r="GWF8" s="103"/>
      <c r="GWG8" s="103"/>
      <c r="GWH8" s="103"/>
      <c r="GWI8" s="103"/>
      <c r="GWJ8" s="103"/>
      <c r="GWK8" s="103"/>
      <c r="GWL8" s="103"/>
      <c r="GWM8" s="103"/>
      <c r="GWN8" s="103"/>
      <c r="GWO8" s="103"/>
      <c r="GWP8" s="103"/>
      <c r="GWQ8" s="103"/>
      <c r="GWR8" s="103"/>
      <c r="GWS8" s="103"/>
      <c r="GWT8" s="103"/>
      <c r="GWU8" s="103"/>
      <c r="GWV8" s="103"/>
      <c r="GWW8" s="103"/>
      <c r="GWX8" s="103"/>
      <c r="GWY8" s="103"/>
      <c r="GWZ8" s="103"/>
      <c r="GXA8" s="103"/>
      <c r="GXB8" s="103"/>
      <c r="GXC8" s="103"/>
      <c r="GXD8" s="103"/>
      <c r="GXE8" s="103"/>
      <c r="GXF8" s="103"/>
      <c r="GXG8" s="103"/>
      <c r="GXH8" s="103"/>
      <c r="GXI8" s="103"/>
      <c r="GXJ8" s="103"/>
      <c r="GXK8" s="103"/>
      <c r="GXL8" s="103"/>
      <c r="GXM8" s="103"/>
      <c r="GXN8" s="103"/>
      <c r="GXO8" s="103"/>
      <c r="GXP8" s="103"/>
      <c r="GXQ8" s="103"/>
      <c r="GXR8" s="103"/>
      <c r="GXS8" s="103"/>
      <c r="GXT8" s="103"/>
      <c r="GXU8" s="103"/>
      <c r="GXV8" s="103"/>
      <c r="GXW8" s="103"/>
      <c r="GXX8" s="103"/>
      <c r="GXY8" s="103"/>
      <c r="GXZ8" s="103"/>
      <c r="GYA8" s="103"/>
      <c r="GYB8" s="103"/>
      <c r="GYC8" s="103"/>
      <c r="GYD8" s="103"/>
      <c r="GYE8" s="103"/>
      <c r="GYF8" s="103"/>
      <c r="GYG8" s="103"/>
      <c r="GYH8" s="103"/>
      <c r="GYI8" s="103"/>
      <c r="GYJ8" s="103"/>
      <c r="GYK8" s="103"/>
      <c r="GYL8" s="103"/>
      <c r="GYM8" s="103"/>
      <c r="GYN8" s="103"/>
      <c r="GYO8" s="103"/>
      <c r="GYP8" s="103"/>
      <c r="GYQ8" s="103"/>
      <c r="GYR8" s="103"/>
      <c r="GYS8" s="103"/>
      <c r="GYT8" s="103"/>
      <c r="GYU8" s="103"/>
      <c r="GYV8" s="103"/>
      <c r="GYW8" s="103"/>
      <c r="GYX8" s="103"/>
      <c r="GYY8" s="103"/>
      <c r="GYZ8" s="103"/>
      <c r="GZA8" s="103"/>
      <c r="GZB8" s="103"/>
      <c r="GZC8" s="103"/>
      <c r="GZD8" s="103"/>
      <c r="GZE8" s="103"/>
      <c r="GZF8" s="103"/>
      <c r="GZG8" s="103"/>
      <c r="GZH8" s="103"/>
      <c r="GZI8" s="103"/>
      <c r="GZJ8" s="103"/>
      <c r="GZK8" s="103"/>
      <c r="GZL8" s="103"/>
      <c r="GZM8" s="103"/>
      <c r="GZN8" s="103"/>
      <c r="GZO8" s="103"/>
      <c r="GZP8" s="103"/>
      <c r="GZQ8" s="103"/>
      <c r="GZR8" s="103"/>
      <c r="GZS8" s="103"/>
      <c r="GZT8" s="103"/>
      <c r="GZU8" s="103"/>
      <c r="GZV8" s="103"/>
      <c r="GZW8" s="103"/>
      <c r="GZX8" s="103"/>
      <c r="GZY8" s="103"/>
      <c r="GZZ8" s="103"/>
      <c r="HAA8" s="103"/>
      <c r="HAB8" s="103"/>
      <c r="HAC8" s="103"/>
      <c r="HAD8" s="103"/>
      <c r="HAE8" s="103"/>
      <c r="HAF8" s="103"/>
      <c r="HAG8" s="103"/>
      <c r="HAH8" s="103"/>
      <c r="HAI8" s="103"/>
      <c r="HAJ8" s="103"/>
      <c r="HAK8" s="103"/>
      <c r="HAL8" s="103"/>
      <c r="HAM8" s="103"/>
      <c r="HAN8" s="103"/>
      <c r="HAO8" s="103"/>
      <c r="HAP8" s="103"/>
      <c r="HAQ8" s="103"/>
      <c r="HAR8" s="103"/>
      <c r="HAS8" s="103"/>
      <c r="HAT8" s="103"/>
      <c r="HAU8" s="103"/>
      <c r="HAV8" s="103"/>
      <c r="HAW8" s="103"/>
      <c r="HAX8" s="103"/>
      <c r="HAY8" s="103"/>
      <c r="HAZ8" s="103"/>
      <c r="HBA8" s="103"/>
      <c r="HBB8" s="103"/>
      <c r="HBC8" s="103"/>
      <c r="HBD8" s="103"/>
      <c r="HBE8" s="103"/>
      <c r="HBF8" s="103"/>
      <c r="HBG8" s="103"/>
      <c r="HBH8" s="103"/>
      <c r="HBI8" s="103"/>
      <c r="HBJ8" s="103"/>
      <c r="HBK8" s="103"/>
      <c r="HBL8" s="103"/>
      <c r="HBM8" s="103"/>
      <c r="HBN8" s="103"/>
      <c r="HBO8" s="103"/>
      <c r="HBP8" s="103"/>
      <c r="HBQ8" s="103"/>
      <c r="HBR8" s="103"/>
      <c r="HBS8" s="103"/>
      <c r="HBT8" s="103"/>
      <c r="HBU8" s="103"/>
      <c r="HBV8" s="103"/>
      <c r="HBW8" s="103"/>
      <c r="HBX8" s="103"/>
      <c r="HBY8" s="103"/>
      <c r="HBZ8" s="103"/>
      <c r="HCA8" s="103"/>
      <c r="HCB8" s="103"/>
      <c r="HCC8" s="103"/>
      <c r="HCD8" s="103"/>
      <c r="HCE8" s="103"/>
      <c r="HCF8" s="103"/>
      <c r="HCG8" s="103"/>
      <c r="HCH8" s="103"/>
      <c r="HCI8" s="103"/>
      <c r="HCJ8" s="103"/>
      <c r="HCK8" s="103"/>
      <c r="HCL8" s="103"/>
      <c r="HCM8" s="103"/>
      <c r="HCN8" s="103"/>
      <c r="HCO8" s="103"/>
      <c r="HCP8" s="103"/>
      <c r="HCQ8" s="103"/>
      <c r="HCR8" s="103"/>
      <c r="HCS8" s="103"/>
      <c r="HCT8" s="103"/>
      <c r="HCU8" s="103"/>
      <c r="HCV8" s="103"/>
      <c r="HCW8" s="103"/>
      <c r="HCX8" s="103"/>
      <c r="HCY8" s="103"/>
      <c r="HCZ8" s="103"/>
      <c r="HDA8" s="103"/>
      <c r="HDB8" s="103"/>
      <c r="HDC8" s="103"/>
      <c r="HDD8" s="103"/>
      <c r="HDE8" s="103"/>
      <c r="HDF8" s="103"/>
      <c r="HDG8" s="103"/>
      <c r="HDH8" s="103"/>
      <c r="HDI8" s="103"/>
      <c r="HDJ8" s="103"/>
      <c r="HDK8" s="103"/>
      <c r="HDL8" s="103"/>
      <c r="HDM8" s="103"/>
      <c r="HDN8" s="103"/>
      <c r="HDO8" s="103"/>
      <c r="HDP8" s="103"/>
      <c r="HDQ8" s="103"/>
      <c r="HDR8" s="103"/>
      <c r="HDS8" s="103"/>
      <c r="HDT8" s="103"/>
      <c r="HDU8" s="103"/>
      <c r="HDV8" s="103"/>
      <c r="HDW8" s="103"/>
      <c r="HDX8" s="103"/>
      <c r="HDY8" s="103"/>
      <c r="HDZ8" s="103"/>
      <c r="HEA8" s="103"/>
      <c r="HEB8" s="103"/>
      <c r="HEC8" s="103"/>
      <c r="HED8" s="103"/>
      <c r="HEE8" s="103"/>
      <c r="HEF8" s="103"/>
      <c r="HEG8" s="103"/>
      <c r="HEH8" s="103"/>
      <c r="HEI8" s="103"/>
      <c r="HEJ8" s="103"/>
      <c r="HEK8" s="103"/>
      <c r="HEL8" s="103"/>
      <c r="HEM8" s="103"/>
      <c r="HEN8" s="103"/>
      <c r="HEO8" s="103"/>
      <c r="HEP8" s="103"/>
      <c r="HEQ8" s="103"/>
      <c r="HER8" s="103"/>
      <c r="HES8" s="103"/>
      <c r="HET8" s="103"/>
      <c r="HEU8" s="103"/>
      <c r="HEV8" s="103"/>
      <c r="HEW8" s="103"/>
      <c r="HEX8" s="103"/>
      <c r="HEY8" s="103"/>
      <c r="HEZ8" s="103"/>
      <c r="HFA8" s="103"/>
      <c r="HFB8" s="103"/>
      <c r="HFC8" s="103"/>
      <c r="HFD8" s="103"/>
      <c r="HFE8" s="103"/>
      <c r="HFF8" s="103"/>
      <c r="HFG8" s="103"/>
      <c r="HFH8" s="103"/>
      <c r="HFI8" s="103"/>
      <c r="HFJ8" s="103"/>
      <c r="HFK8" s="103"/>
      <c r="HFL8" s="103"/>
      <c r="HFM8" s="103"/>
      <c r="HFN8" s="103"/>
      <c r="HFO8" s="103"/>
      <c r="HFP8" s="103"/>
      <c r="HFQ8" s="103"/>
      <c r="HFR8" s="103"/>
      <c r="HFS8" s="103"/>
      <c r="HFT8" s="103"/>
      <c r="HFU8" s="103"/>
      <c r="HFV8" s="103"/>
      <c r="HFW8" s="103"/>
      <c r="HFX8" s="103"/>
      <c r="HFY8" s="103"/>
      <c r="HFZ8" s="103"/>
      <c r="HGA8" s="103"/>
      <c r="HGB8" s="103"/>
      <c r="HGC8" s="103"/>
      <c r="HGD8" s="103"/>
      <c r="HGE8" s="103"/>
      <c r="HGF8" s="103"/>
      <c r="HGG8" s="103"/>
      <c r="HGH8" s="103"/>
      <c r="HGI8" s="103"/>
      <c r="HGJ8" s="103"/>
      <c r="HGK8" s="103"/>
      <c r="HGL8" s="103"/>
      <c r="HGM8" s="103"/>
      <c r="HGN8" s="103"/>
      <c r="HGO8" s="103"/>
      <c r="HGP8" s="103"/>
      <c r="HGQ8" s="103"/>
      <c r="HGR8" s="103"/>
      <c r="HGS8" s="103"/>
      <c r="HGT8" s="103"/>
      <c r="HGU8" s="103"/>
      <c r="HGV8" s="103"/>
      <c r="HGW8" s="103"/>
      <c r="HGX8" s="103"/>
      <c r="HGY8" s="103"/>
      <c r="HGZ8" s="103"/>
      <c r="HHA8" s="103"/>
      <c r="HHB8" s="103"/>
      <c r="HHC8" s="103"/>
      <c r="HHD8" s="103"/>
      <c r="HHE8" s="103"/>
      <c r="HHF8" s="103"/>
      <c r="HHG8" s="103"/>
      <c r="HHH8" s="103"/>
      <c r="HHI8" s="103"/>
      <c r="HHJ8" s="103"/>
      <c r="HHK8" s="103"/>
      <c r="HHL8" s="103"/>
      <c r="HHM8" s="103"/>
      <c r="HHN8" s="103"/>
      <c r="HHO8" s="103"/>
      <c r="HHP8" s="103"/>
      <c r="HHQ8" s="103"/>
      <c r="HHR8" s="103"/>
      <c r="HHS8" s="103"/>
      <c r="HHT8" s="103"/>
      <c r="HHU8" s="103"/>
      <c r="HHV8" s="103"/>
      <c r="HHW8" s="103"/>
      <c r="HHX8" s="103"/>
      <c r="HHY8" s="103"/>
      <c r="HHZ8" s="103"/>
      <c r="HIA8" s="103"/>
      <c r="HIB8" s="103"/>
      <c r="HIC8" s="103"/>
      <c r="HID8" s="103"/>
      <c r="HIE8" s="103"/>
      <c r="HIF8" s="103"/>
      <c r="HIG8" s="103"/>
      <c r="HIH8" s="103"/>
      <c r="HII8" s="103"/>
      <c r="HIJ8" s="103"/>
      <c r="HIK8" s="103"/>
      <c r="HIL8" s="103"/>
      <c r="HIM8" s="103"/>
      <c r="HIN8" s="103"/>
      <c r="HIO8" s="103"/>
      <c r="HIP8" s="103"/>
      <c r="HIQ8" s="103"/>
      <c r="HIR8" s="103"/>
      <c r="HIS8" s="103"/>
      <c r="HIT8" s="103"/>
      <c r="HIU8" s="103"/>
      <c r="HIV8" s="103"/>
      <c r="HIW8" s="103"/>
      <c r="HIX8" s="103"/>
      <c r="HIY8" s="103"/>
      <c r="HIZ8" s="103"/>
      <c r="HJA8" s="103"/>
      <c r="HJB8" s="103"/>
      <c r="HJC8" s="103"/>
      <c r="HJD8" s="103"/>
      <c r="HJE8" s="103"/>
      <c r="HJF8" s="103"/>
      <c r="HJG8" s="103"/>
      <c r="HJH8" s="103"/>
      <c r="HJI8" s="103"/>
      <c r="HJJ8" s="103"/>
      <c r="HJK8" s="103"/>
      <c r="HJL8" s="103"/>
      <c r="HJM8" s="103"/>
      <c r="HJN8" s="103"/>
      <c r="HJO8" s="103"/>
      <c r="HJP8" s="103"/>
      <c r="HJQ8" s="103"/>
      <c r="HJR8" s="103"/>
      <c r="HJS8" s="103"/>
      <c r="HJT8" s="103"/>
      <c r="HJU8" s="103"/>
      <c r="HJV8" s="103"/>
      <c r="HJW8" s="103"/>
      <c r="HJX8" s="103"/>
      <c r="HJY8" s="103"/>
      <c r="HJZ8" s="103"/>
      <c r="HKA8" s="103"/>
      <c r="HKB8" s="103"/>
      <c r="HKC8" s="103"/>
      <c r="HKD8" s="103"/>
      <c r="HKE8" s="103"/>
      <c r="HKF8" s="103"/>
      <c r="HKG8" s="103"/>
      <c r="HKH8" s="103"/>
      <c r="HKI8" s="103"/>
      <c r="HKJ8" s="103"/>
      <c r="HKK8" s="103"/>
      <c r="HKL8" s="103"/>
      <c r="HKM8" s="103"/>
      <c r="HKN8" s="103"/>
      <c r="HKO8" s="103"/>
      <c r="HKP8" s="103"/>
      <c r="HKQ8" s="103"/>
      <c r="HKR8" s="103"/>
      <c r="HKS8" s="103"/>
      <c r="HKT8" s="103"/>
      <c r="HKU8" s="103"/>
      <c r="HKV8" s="103"/>
      <c r="HKW8" s="103"/>
      <c r="HKX8" s="103"/>
      <c r="HKY8" s="103"/>
      <c r="HKZ8" s="103"/>
      <c r="HLA8" s="103"/>
      <c r="HLB8" s="103"/>
      <c r="HLC8" s="103"/>
      <c r="HLD8" s="103"/>
      <c r="HLE8" s="103"/>
      <c r="HLF8" s="103"/>
      <c r="HLG8" s="103"/>
      <c r="HLH8" s="103"/>
      <c r="HLI8" s="103"/>
      <c r="HLJ8" s="103"/>
      <c r="HLK8" s="103"/>
      <c r="HLL8" s="103"/>
      <c r="HLM8" s="103"/>
      <c r="HLN8" s="103"/>
      <c r="HLO8" s="103"/>
      <c r="HLP8" s="103"/>
      <c r="HLQ8" s="103"/>
      <c r="HLR8" s="103"/>
      <c r="HLS8" s="103"/>
      <c r="HLT8" s="103"/>
      <c r="HLU8" s="103"/>
      <c r="HLV8" s="103"/>
      <c r="HLW8" s="103"/>
      <c r="HLX8" s="103"/>
      <c r="HLY8" s="103"/>
      <c r="HLZ8" s="103"/>
      <c r="HMA8" s="103"/>
      <c r="HMB8" s="103"/>
      <c r="HMC8" s="103"/>
      <c r="HMD8" s="103"/>
      <c r="HME8" s="103"/>
      <c r="HMF8" s="103"/>
      <c r="HMG8" s="103"/>
      <c r="HMH8" s="103"/>
      <c r="HMI8" s="103"/>
      <c r="HMJ8" s="103"/>
      <c r="HMK8" s="103"/>
      <c r="HML8" s="103"/>
      <c r="HMM8" s="103"/>
      <c r="HMN8" s="103"/>
      <c r="HMO8" s="103"/>
      <c r="HMP8" s="103"/>
      <c r="HMQ8" s="103"/>
      <c r="HMR8" s="103"/>
      <c r="HMS8" s="103"/>
      <c r="HMT8" s="103"/>
      <c r="HMU8" s="103"/>
      <c r="HMV8" s="103"/>
      <c r="HMW8" s="103"/>
      <c r="HMX8" s="103"/>
      <c r="HMY8" s="103"/>
      <c r="HMZ8" s="103"/>
      <c r="HNA8" s="103"/>
      <c r="HNB8" s="103"/>
      <c r="HNC8" s="103"/>
      <c r="HND8" s="103"/>
      <c r="HNE8" s="103"/>
      <c r="HNF8" s="103"/>
      <c r="HNG8" s="103"/>
      <c r="HNH8" s="103"/>
      <c r="HNI8" s="103"/>
      <c r="HNJ8" s="103"/>
      <c r="HNK8" s="103"/>
      <c r="HNL8" s="103"/>
      <c r="HNM8" s="103"/>
      <c r="HNN8" s="103"/>
      <c r="HNO8" s="103"/>
      <c r="HNP8" s="103"/>
      <c r="HNQ8" s="103"/>
      <c r="HNR8" s="103"/>
      <c r="HNS8" s="103"/>
      <c r="HNT8" s="103"/>
      <c r="HNU8" s="103"/>
      <c r="HNV8" s="103"/>
      <c r="HNW8" s="103"/>
      <c r="HNX8" s="103"/>
      <c r="HNY8" s="103"/>
      <c r="HNZ8" s="103"/>
      <c r="HOA8" s="103"/>
      <c r="HOB8" s="103"/>
      <c r="HOC8" s="103"/>
      <c r="HOD8" s="103"/>
      <c r="HOE8" s="103"/>
      <c r="HOF8" s="103"/>
      <c r="HOG8" s="103"/>
      <c r="HOH8" s="103"/>
      <c r="HOI8" s="103"/>
      <c r="HOJ8" s="103"/>
      <c r="HOK8" s="103"/>
      <c r="HOL8" s="103"/>
      <c r="HOM8" s="103"/>
      <c r="HON8" s="103"/>
      <c r="HOO8" s="103"/>
      <c r="HOP8" s="103"/>
      <c r="HOQ8" s="103"/>
      <c r="HOR8" s="103"/>
      <c r="HOS8" s="103"/>
      <c r="HOT8" s="103"/>
      <c r="HOU8" s="103"/>
      <c r="HOV8" s="103"/>
      <c r="HOW8" s="103"/>
      <c r="HOX8" s="103"/>
      <c r="HOY8" s="103"/>
      <c r="HOZ8" s="103"/>
      <c r="HPA8" s="103"/>
      <c r="HPB8" s="103"/>
      <c r="HPC8" s="103"/>
      <c r="HPD8" s="103"/>
      <c r="HPE8" s="103"/>
      <c r="HPF8" s="103"/>
      <c r="HPG8" s="103"/>
      <c r="HPH8" s="103"/>
      <c r="HPI8" s="103"/>
      <c r="HPJ8" s="103"/>
      <c r="HPK8" s="103"/>
      <c r="HPL8" s="103"/>
      <c r="HPM8" s="103"/>
      <c r="HPN8" s="103"/>
      <c r="HPO8" s="103"/>
      <c r="HPP8" s="103"/>
      <c r="HPQ8" s="103"/>
      <c r="HPR8" s="103"/>
      <c r="HPS8" s="103"/>
      <c r="HPT8" s="103"/>
      <c r="HPU8" s="103"/>
      <c r="HPV8" s="103"/>
      <c r="HPW8" s="103"/>
      <c r="HPX8" s="103"/>
      <c r="HPY8" s="103"/>
      <c r="HPZ8" s="103"/>
      <c r="HQA8" s="103"/>
      <c r="HQB8" s="103"/>
      <c r="HQC8" s="103"/>
      <c r="HQD8" s="103"/>
      <c r="HQE8" s="103"/>
      <c r="HQF8" s="103"/>
      <c r="HQG8" s="103"/>
      <c r="HQH8" s="103"/>
      <c r="HQI8" s="103"/>
      <c r="HQJ8" s="103"/>
      <c r="HQK8" s="103"/>
      <c r="HQL8" s="103"/>
      <c r="HQM8" s="103"/>
      <c r="HQN8" s="103"/>
      <c r="HQO8" s="103"/>
      <c r="HQP8" s="103"/>
      <c r="HQQ8" s="103"/>
      <c r="HQR8" s="103"/>
      <c r="HQS8" s="103"/>
      <c r="HQT8" s="103"/>
      <c r="HQU8" s="103"/>
      <c r="HQV8" s="103"/>
      <c r="HQW8" s="103"/>
      <c r="HQX8" s="103"/>
      <c r="HQY8" s="103"/>
      <c r="HQZ8" s="103"/>
      <c r="HRA8" s="103"/>
      <c r="HRB8" s="103"/>
      <c r="HRC8" s="103"/>
      <c r="HRD8" s="103"/>
      <c r="HRE8" s="103"/>
      <c r="HRF8" s="103"/>
      <c r="HRG8" s="103"/>
      <c r="HRH8" s="103"/>
      <c r="HRI8" s="103"/>
      <c r="HRJ8" s="103"/>
      <c r="HRK8" s="103"/>
      <c r="HRL8" s="103"/>
      <c r="HRM8" s="103"/>
      <c r="HRN8" s="103"/>
      <c r="HRO8" s="103"/>
      <c r="HRP8" s="103"/>
      <c r="HRQ8" s="103"/>
      <c r="HRR8" s="103"/>
      <c r="HRS8" s="103"/>
      <c r="HRT8" s="103"/>
      <c r="HRU8" s="103"/>
      <c r="HRV8" s="103"/>
      <c r="HRW8" s="103"/>
      <c r="HRX8" s="103"/>
      <c r="HRY8" s="103"/>
      <c r="HRZ8" s="103"/>
      <c r="HSA8" s="103"/>
      <c r="HSB8" s="103"/>
      <c r="HSC8" s="103"/>
      <c r="HSD8" s="103"/>
      <c r="HSE8" s="103"/>
      <c r="HSF8" s="103"/>
      <c r="HSG8" s="103"/>
      <c r="HSH8" s="103"/>
      <c r="HSI8" s="103"/>
      <c r="HSJ8" s="103"/>
      <c r="HSK8" s="103"/>
      <c r="HSL8" s="103"/>
      <c r="HSM8" s="103"/>
      <c r="HSN8" s="103"/>
      <c r="HSO8" s="103"/>
      <c r="HSP8" s="103"/>
      <c r="HSQ8" s="103"/>
      <c r="HSR8" s="103"/>
      <c r="HSS8" s="103"/>
      <c r="HST8" s="103"/>
      <c r="HSU8" s="103"/>
      <c r="HSV8" s="103"/>
      <c r="HSW8" s="103"/>
      <c r="HSX8" s="103"/>
      <c r="HSY8" s="103"/>
      <c r="HSZ8" s="103"/>
      <c r="HTA8" s="103"/>
      <c r="HTB8" s="103"/>
      <c r="HTC8" s="103"/>
      <c r="HTD8" s="103"/>
      <c r="HTE8" s="103"/>
      <c r="HTF8" s="103"/>
      <c r="HTG8" s="103"/>
      <c r="HTH8" s="103"/>
      <c r="HTI8" s="103"/>
      <c r="HTJ8" s="103"/>
      <c r="HTK8" s="103"/>
      <c r="HTL8" s="103"/>
      <c r="HTM8" s="103"/>
      <c r="HTN8" s="103"/>
      <c r="HTO8" s="103"/>
      <c r="HTP8" s="103"/>
      <c r="HTQ8" s="103"/>
      <c r="HTR8" s="103"/>
      <c r="HTS8" s="103"/>
      <c r="HTT8" s="103"/>
      <c r="HTU8" s="103"/>
      <c r="HTV8" s="103"/>
      <c r="HTW8" s="103"/>
      <c r="HTX8" s="103"/>
      <c r="HTY8" s="103"/>
      <c r="HTZ8" s="103"/>
      <c r="HUA8" s="103"/>
      <c r="HUB8" s="103"/>
      <c r="HUC8" s="103"/>
      <c r="HUD8" s="103"/>
      <c r="HUE8" s="103"/>
      <c r="HUF8" s="103"/>
      <c r="HUG8" s="103"/>
      <c r="HUH8" s="103"/>
      <c r="HUI8" s="103"/>
      <c r="HUJ8" s="103"/>
      <c r="HUK8" s="103"/>
      <c r="HUL8" s="103"/>
      <c r="HUM8" s="103"/>
      <c r="HUN8" s="103"/>
      <c r="HUO8" s="103"/>
      <c r="HUP8" s="103"/>
      <c r="HUQ8" s="103"/>
      <c r="HUR8" s="103"/>
      <c r="HUS8" s="103"/>
      <c r="HUT8" s="103"/>
      <c r="HUU8" s="103"/>
      <c r="HUV8" s="103"/>
      <c r="HUW8" s="103"/>
      <c r="HUX8" s="103"/>
      <c r="HUY8" s="103"/>
      <c r="HUZ8" s="103"/>
      <c r="HVA8" s="103"/>
      <c r="HVB8" s="103"/>
      <c r="HVC8" s="103"/>
      <c r="HVD8" s="103"/>
      <c r="HVE8" s="103"/>
      <c r="HVF8" s="103"/>
      <c r="HVG8" s="103"/>
      <c r="HVH8" s="103"/>
      <c r="HVI8" s="103"/>
      <c r="HVJ8" s="103"/>
      <c r="HVK8" s="103"/>
      <c r="HVL8" s="103"/>
      <c r="HVM8" s="103"/>
      <c r="HVN8" s="103"/>
      <c r="HVO8" s="103"/>
      <c r="HVP8" s="103"/>
      <c r="HVQ8" s="103"/>
      <c r="HVR8" s="103"/>
      <c r="HVS8" s="103"/>
      <c r="HVT8" s="103"/>
      <c r="HVU8" s="103"/>
      <c r="HVV8" s="103"/>
      <c r="HVW8" s="103"/>
      <c r="HVX8" s="103"/>
      <c r="HVY8" s="103"/>
      <c r="HVZ8" s="103"/>
      <c r="HWA8" s="103"/>
      <c r="HWB8" s="103"/>
      <c r="HWC8" s="103"/>
      <c r="HWD8" s="103"/>
      <c r="HWE8" s="103"/>
      <c r="HWF8" s="103"/>
      <c r="HWG8" s="103"/>
      <c r="HWH8" s="103"/>
      <c r="HWI8" s="103"/>
      <c r="HWJ8" s="103"/>
      <c r="HWK8" s="103"/>
      <c r="HWL8" s="103"/>
      <c r="HWM8" s="103"/>
      <c r="HWN8" s="103"/>
      <c r="HWO8" s="103"/>
      <c r="HWP8" s="103"/>
      <c r="HWQ8" s="103"/>
      <c r="HWR8" s="103"/>
      <c r="HWS8" s="103"/>
      <c r="HWT8" s="103"/>
      <c r="HWU8" s="103"/>
      <c r="HWV8" s="103"/>
      <c r="HWW8" s="103"/>
      <c r="HWX8" s="103"/>
      <c r="HWY8" s="103"/>
      <c r="HWZ8" s="103"/>
      <c r="HXA8" s="103"/>
      <c r="HXB8" s="103"/>
      <c r="HXC8" s="103"/>
      <c r="HXD8" s="103"/>
      <c r="HXE8" s="103"/>
      <c r="HXF8" s="103"/>
      <c r="HXG8" s="103"/>
      <c r="HXH8" s="103"/>
      <c r="HXI8" s="103"/>
      <c r="HXJ8" s="103"/>
      <c r="HXK8" s="103"/>
      <c r="HXL8" s="103"/>
      <c r="HXM8" s="103"/>
      <c r="HXN8" s="103"/>
      <c r="HXO8" s="103"/>
      <c r="HXP8" s="103"/>
      <c r="HXQ8" s="103"/>
      <c r="HXR8" s="103"/>
      <c r="HXS8" s="103"/>
      <c r="HXT8" s="103"/>
      <c r="HXU8" s="103"/>
      <c r="HXV8" s="103"/>
      <c r="HXW8" s="103"/>
      <c r="HXX8" s="103"/>
      <c r="HXY8" s="103"/>
      <c r="HXZ8" s="103"/>
      <c r="HYA8" s="103"/>
      <c r="HYB8" s="103"/>
      <c r="HYC8" s="103"/>
      <c r="HYD8" s="103"/>
      <c r="HYE8" s="103"/>
      <c r="HYF8" s="103"/>
      <c r="HYG8" s="103"/>
      <c r="HYH8" s="103"/>
      <c r="HYI8" s="103"/>
      <c r="HYJ8" s="103"/>
      <c r="HYK8" s="103"/>
      <c r="HYL8" s="103"/>
      <c r="HYM8" s="103"/>
      <c r="HYN8" s="103"/>
      <c r="HYO8" s="103"/>
      <c r="HYP8" s="103"/>
      <c r="HYQ8" s="103"/>
      <c r="HYR8" s="103"/>
      <c r="HYS8" s="103"/>
      <c r="HYT8" s="103"/>
      <c r="HYU8" s="103"/>
      <c r="HYV8" s="103"/>
      <c r="HYW8" s="103"/>
      <c r="HYX8" s="103"/>
      <c r="HYY8" s="103"/>
      <c r="HYZ8" s="103"/>
      <c r="HZA8" s="103"/>
      <c r="HZB8" s="103"/>
      <c r="HZC8" s="103"/>
      <c r="HZD8" s="103"/>
      <c r="HZE8" s="103"/>
      <c r="HZF8" s="103"/>
      <c r="HZG8" s="103"/>
      <c r="HZH8" s="103"/>
      <c r="HZI8" s="103"/>
      <c r="HZJ8" s="103"/>
      <c r="HZK8" s="103"/>
      <c r="HZL8" s="103"/>
      <c r="HZM8" s="103"/>
      <c r="HZN8" s="103"/>
      <c r="HZO8" s="103"/>
      <c r="HZP8" s="103"/>
      <c r="HZQ8" s="103"/>
      <c r="HZR8" s="103"/>
      <c r="HZS8" s="103"/>
      <c r="HZT8" s="103"/>
      <c r="HZU8" s="103"/>
      <c r="HZV8" s="103"/>
      <c r="HZW8" s="103"/>
      <c r="HZX8" s="103"/>
      <c r="HZY8" s="103"/>
      <c r="HZZ8" s="103"/>
      <c r="IAA8" s="103"/>
      <c r="IAB8" s="103"/>
      <c r="IAC8" s="103"/>
      <c r="IAD8" s="103"/>
      <c r="IAE8" s="103"/>
      <c r="IAF8" s="103"/>
      <c r="IAG8" s="103"/>
      <c r="IAH8" s="103"/>
      <c r="IAI8" s="103"/>
      <c r="IAJ8" s="103"/>
      <c r="IAK8" s="103"/>
      <c r="IAL8" s="103"/>
      <c r="IAM8" s="103"/>
      <c r="IAN8" s="103"/>
      <c r="IAO8" s="103"/>
      <c r="IAP8" s="103"/>
      <c r="IAQ8" s="103"/>
      <c r="IAR8" s="103"/>
      <c r="IAS8" s="103"/>
      <c r="IAT8" s="103"/>
      <c r="IAU8" s="103"/>
      <c r="IAV8" s="103"/>
      <c r="IAW8" s="103"/>
      <c r="IAX8" s="103"/>
      <c r="IAY8" s="103"/>
      <c r="IAZ8" s="103"/>
      <c r="IBA8" s="103"/>
      <c r="IBB8" s="103"/>
      <c r="IBC8" s="103"/>
      <c r="IBD8" s="103"/>
      <c r="IBE8" s="103"/>
      <c r="IBF8" s="103"/>
      <c r="IBG8" s="103"/>
      <c r="IBH8" s="103"/>
      <c r="IBI8" s="103"/>
      <c r="IBJ8" s="103"/>
      <c r="IBK8" s="103"/>
      <c r="IBL8" s="103"/>
      <c r="IBM8" s="103"/>
      <c r="IBN8" s="103"/>
      <c r="IBO8" s="103"/>
      <c r="IBP8" s="103"/>
      <c r="IBQ8" s="103"/>
      <c r="IBR8" s="103"/>
      <c r="IBS8" s="103"/>
      <c r="IBT8" s="103"/>
      <c r="IBU8" s="103"/>
      <c r="IBV8" s="103"/>
      <c r="IBW8" s="103"/>
      <c r="IBX8" s="103"/>
      <c r="IBY8" s="103"/>
      <c r="IBZ8" s="103"/>
      <c r="ICA8" s="103"/>
      <c r="ICB8" s="103"/>
      <c r="ICC8" s="103"/>
      <c r="ICD8" s="103"/>
      <c r="ICE8" s="103"/>
      <c r="ICF8" s="103"/>
      <c r="ICG8" s="103"/>
      <c r="ICH8" s="103"/>
      <c r="ICI8" s="103"/>
      <c r="ICJ8" s="103"/>
      <c r="ICK8" s="103"/>
      <c r="ICL8" s="103"/>
      <c r="ICM8" s="103"/>
      <c r="ICN8" s="103"/>
      <c r="ICO8" s="103"/>
      <c r="ICP8" s="103"/>
      <c r="ICQ8" s="103"/>
      <c r="ICR8" s="103"/>
      <c r="ICS8" s="103"/>
      <c r="ICT8" s="103"/>
      <c r="ICU8" s="103"/>
      <c r="ICV8" s="103"/>
      <c r="ICW8" s="103"/>
      <c r="ICX8" s="103"/>
      <c r="ICY8" s="103"/>
      <c r="ICZ8" s="103"/>
      <c r="IDA8" s="103"/>
      <c r="IDB8" s="103"/>
      <c r="IDC8" s="103"/>
      <c r="IDD8" s="103"/>
      <c r="IDE8" s="103"/>
      <c r="IDF8" s="103"/>
      <c r="IDG8" s="103"/>
      <c r="IDH8" s="103"/>
      <c r="IDI8" s="103"/>
      <c r="IDJ8" s="103"/>
      <c r="IDK8" s="103"/>
      <c r="IDL8" s="103"/>
      <c r="IDM8" s="103"/>
      <c r="IDN8" s="103"/>
      <c r="IDO8" s="103"/>
      <c r="IDP8" s="103"/>
      <c r="IDQ8" s="103"/>
      <c r="IDR8" s="103"/>
      <c r="IDS8" s="103"/>
      <c r="IDT8" s="103"/>
      <c r="IDU8" s="103"/>
      <c r="IDV8" s="103"/>
      <c r="IDW8" s="103"/>
      <c r="IDX8" s="103"/>
      <c r="IDY8" s="103"/>
      <c r="IDZ8" s="103"/>
      <c r="IEA8" s="103"/>
      <c r="IEB8" s="103"/>
      <c r="IEC8" s="103"/>
      <c r="IED8" s="103"/>
      <c r="IEE8" s="103"/>
      <c r="IEF8" s="103"/>
      <c r="IEG8" s="103"/>
      <c r="IEH8" s="103"/>
      <c r="IEI8" s="103"/>
      <c r="IEJ8" s="103"/>
      <c r="IEK8" s="103"/>
      <c r="IEL8" s="103"/>
      <c r="IEM8" s="103"/>
      <c r="IEN8" s="103"/>
      <c r="IEO8" s="103"/>
      <c r="IEP8" s="103"/>
      <c r="IEQ8" s="103"/>
      <c r="IER8" s="103"/>
      <c r="IES8" s="103"/>
      <c r="IET8" s="103"/>
      <c r="IEU8" s="103"/>
      <c r="IEV8" s="103"/>
      <c r="IEW8" s="103"/>
      <c r="IEX8" s="103"/>
      <c r="IEY8" s="103"/>
      <c r="IEZ8" s="103"/>
      <c r="IFA8" s="103"/>
      <c r="IFB8" s="103"/>
      <c r="IFC8" s="103"/>
      <c r="IFD8" s="103"/>
      <c r="IFE8" s="103"/>
      <c r="IFF8" s="103"/>
      <c r="IFG8" s="103"/>
      <c r="IFH8" s="103"/>
      <c r="IFI8" s="103"/>
      <c r="IFJ8" s="103"/>
      <c r="IFK8" s="103"/>
      <c r="IFL8" s="103"/>
      <c r="IFM8" s="103"/>
      <c r="IFN8" s="103"/>
      <c r="IFO8" s="103"/>
      <c r="IFP8" s="103"/>
      <c r="IFQ8" s="103"/>
      <c r="IFR8" s="103"/>
      <c r="IFS8" s="103"/>
      <c r="IFT8" s="103"/>
      <c r="IFU8" s="103"/>
      <c r="IFV8" s="103"/>
      <c r="IFW8" s="103"/>
      <c r="IFX8" s="103"/>
      <c r="IFY8" s="103"/>
      <c r="IFZ8" s="103"/>
      <c r="IGA8" s="103"/>
      <c r="IGB8" s="103"/>
      <c r="IGC8" s="103"/>
      <c r="IGD8" s="103"/>
      <c r="IGE8" s="103"/>
      <c r="IGF8" s="103"/>
      <c r="IGG8" s="103"/>
      <c r="IGH8" s="103"/>
      <c r="IGI8" s="103"/>
      <c r="IGJ8" s="103"/>
      <c r="IGK8" s="103"/>
      <c r="IGL8" s="103"/>
      <c r="IGM8" s="103"/>
      <c r="IGN8" s="103"/>
      <c r="IGO8" s="103"/>
      <c r="IGP8" s="103"/>
      <c r="IGQ8" s="103"/>
      <c r="IGR8" s="103"/>
      <c r="IGS8" s="103"/>
      <c r="IGT8" s="103"/>
      <c r="IGU8" s="103"/>
      <c r="IGV8" s="103"/>
      <c r="IGW8" s="103"/>
      <c r="IGX8" s="103"/>
      <c r="IGY8" s="103"/>
      <c r="IGZ8" s="103"/>
      <c r="IHA8" s="103"/>
      <c r="IHB8" s="103"/>
      <c r="IHC8" s="103"/>
      <c r="IHD8" s="103"/>
      <c r="IHE8" s="103"/>
      <c r="IHF8" s="103"/>
      <c r="IHG8" s="103"/>
      <c r="IHH8" s="103"/>
      <c r="IHI8" s="103"/>
      <c r="IHJ8" s="103"/>
      <c r="IHK8" s="103"/>
      <c r="IHL8" s="103"/>
      <c r="IHM8" s="103"/>
      <c r="IHN8" s="103"/>
      <c r="IHO8" s="103"/>
      <c r="IHP8" s="103"/>
      <c r="IHQ8" s="103"/>
      <c r="IHR8" s="103"/>
      <c r="IHS8" s="103"/>
      <c r="IHT8" s="103"/>
      <c r="IHU8" s="103"/>
      <c r="IHV8" s="103"/>
      <c r="IHW8" s="103"/>
      <c r="IHX8" s="103"/>
      <c r="IHY8" s="103"/>
      <c r="IHZ8" s="103"/>
      <c r="IIA8" s="103"/>
      <c r="IIB8" s="103"/>
      <c r="IIC8" s="103"/>
      <c r="IID8" s="103"/>
      <c r="IIE8" s="103"/>
      <c r="IIF8" s="103"/>
      <c r="IIG8" s="103"/>
      <c r="IIH8" s="103"/>
      <c r="III8" s="103"/>
      <c r="IIJ8" s="103"/>
      <c r="IIK8" s="103"/>
      <c r="IIL8" s="103"/>
      <c r="IIM8" s="103"/>
      <c r="IIN8" s="103"/>
      <c r="IIO8" s="103"/>
      <c r="IIP8" s="103"/>
      <c r="IIQ8" s="103"/>
      <c r="IIR8" s="103"/>
      <c r="IIS8" s="103"/>
      <c r="IIT8" s="103"/>
      <c r="IIU8" s="103"/>
      <c r="IIV8" s="103"/>
      <c r="IIW8" s="103"/>
      <c r="IIX8" s="103"/>
      <c r="IIY8" s="103"/>
      <c r="IIZ8" s="103"/>
      <c r="IJA8" s="103"/>
      <c r="IJB8" s="103"/>
      <c r="IJC8" s="103"/>
      <c r="IJD8" s="103"/>
      <c r="IJE8" s="103"/>
      <c r="IJF8" s="103"/>
      <c r="IJG8" s="103"/>
      <c r="IJH8" s="103"/>
      <c r="IJI8" s="103"/>
      <c r="IJJ8" s="103"/>
      <c r="IJK8" s="103"/>
      <c r="IJL8" s="103"/>
      <c r="IJM8" s="103"/>
      <c r="IJN8" s="103"/>
      <c r="IJO8" s="103"/>
      <c r="IJP8" s="103"/>
      <c r="IJQ8" s="103"/>
      <c r="IJR8" s="103"/>
      <c r="IJS8" s="103"/>
      <c r="IJT8" s="103"/>
      <c r="IJU8" s="103"/>
      <c r="IJV8" s="103"/>
      <c r="IJW8" s="103"/>
      <c r="IJX8" s="103"/>
      <c r="IJY8" s="103"/>
      <c r="IJZ8" s="103"/>
      <c r="IKA8" s="103"/>
      <c r="IKB8" s="103"/>
      <c r="IKC8" s="103"/>
      <c r="IKD8" s="103"/>
      <c r="IKE8" s="103"/>
      <c r="IKF8" s="103"/>
      <c r="IKG8" s="103"/>
      <c r="IKH8" s="103"/>
      <c r="IKI8" s="103"/>
      <c r="IKJ8" s="103"/>
      <c r="IKK8" s="103"/>
      <c r="IKL8" s="103"/>
      <c r="IKM8" s="103"/>
      <c r="IKN8" s="103"/>
      <c r="IKO8" s="103"/>
      <c r="IKP8" s="103"/>
      <c r="IKQ8" s="103"/>
      <c r="IKR8" s="103"/>
      <c r="IKS8" s="103"/>
      <c r="IKT8" s="103"/>
      <c r="IKU8" s="103"/>
      <c r="IKV8" s="103"/>
      <c r="IKW8" s="103"/>
      <c r="IKX8" s="103"/>
      <c r="IKY8" s="103"/>
      <c r="IKZ8" s="103"/>
      <c r="ILA8" s="103"/>
      <c r="ILB8" s="103"/>
      <c r="ILC8" s="103"/>
      <c r="ILD8" s="103"/>
      <c r="ILE8" s="103"/>
      <c r="ILF8" s="103"/>
      <c r="ILG8" s="103"/>
      <c r="ILH8" s="103"/>
      <c r="ILI8" s="103"/>
      <c r="ILJ8" s="103"/>
      <c r="ILK8" s="103"/>
      <c r="ILL8" s="103"/>
      <c r="ILM8" s="103"/>
      <c r="ILN8" s="103"/>
      <c r="ILO8" s="103"/>
      <c r="ILP8" s="103"/>
      <c r="ILQ8" s="103"/>
      <c r="ILR8" s="103"/>
      <c r="ILS8" s="103"/>
      <c r="ILT8" s="103"/>
      <c r="ILU8" s="103"/>
      <c r="ILV8" s="103"/>
      <c r="ILW8" s="103"/>
      <c r="ILX8" s="103"/>
      <c r="ILY8" s="103"/>
      <c r="ILZ8" s="103"/>
      <c r="IMA8" s="103"/>
      <c r="IMB8" s="103"/>
      <c r="IMC8" s="103"/>
      <c r="IMD8" s="103"/>
      <c r="IME8" s="103"/>
      <c r="IMF8" s="103"/>
      <c r="IMG8" s="103"/>
      <c r="IMH8" s="103"/>
      <c r="IMI8" s="103"/>
      <c r="IMJ8" s="103"/>
      <c r="IMK8" s="103"/>
      <c r="IML8" s="103"/>
      <c r="IMM8" s="103"/>
      <c r="IMN8" s="103"/>
      <c r="IMO8" s="103"/>
      <c r="IMP8" s="103"/>
      <c r="IMQ8" s="103"/>
      <c r="IMR8" s="103"/>
      <c r="IMS8" s="103"/>
      <c r="IMT8" s="103"/>
      <c r="IMU8" s="103"/>
      <c r="IMV8" s="103"/>
      <c r="IMW8" s="103"/>
      <c r="IMX8" s="103"/>
      <c r="IMY8" s="103"/>
      <c r="IMZ8" s="103"/>
      <c r="INA8" s="103"/>
      <c r="INB8" s="103"/>
      <c r="INC8" s="103"/>
      <c r="IND8" s="103"/>
      <c r="INE8" s="103"/>
      <c r="INF8" s="103"/>
      <c r="ING8" s="103"/>
      <c r="INH8" s="103"/>
      <c r="INI8" s="103"/>
      <c r="INJ8" s="103"/>
      <c r="INK8" s="103"/>
      <c r="INL8" s="103"/>
      <c r="INM8" s="103"/>
      <c r="INN8" s="103"/>
      <c r="INO8" s="103"/>
      <c r="INP8" s="103"/>
      <c r="INQ8" s="103"/>
      <c r="INR8" s="103"/>
      <c r="INS8" s="103"/>
      <c r="INT8" s="103"/>
      <c r="INU8" s="103"/>
      <c r="INV8" s="103"/>
      <c r="INW8" s="103"/>
      <c r="INX8" s="103"/>
      <c r="INY8" s="103"/>
      <c r="INZ8" s="103"/>
      <c r="IOA8" s="103"/>
      <c r="IOB8" s="103"/>
      <c r="IOC8" s="103"/>
      <c r="IOD8" s="103"/>
      <c r="IOE8" s="103"/>
      <c r="IOF8" s="103"/>
      <c r="IOG8" s="103"/>
      <c r="IOH8" s="103"/>
      <c r="IOI8" s="103"/>
      <c r="IOJ8" s="103"/>
      <c r="IOK8" s="103"/>
      <c r="IOL8" s="103"/>
      <c r="IOM8" s="103"/>
      <c r="ION8" s="103"/>
      <c r="IOO8" s="103"/>
      <c r="IOP8" s="103"/>
      <c r="IOQ8" s="103"/>
      <c r="IOR8" s="103"/>
      <c r="IOS8" s="103"/>
      <c r="IOT8" s="103"/>
      <c r="IOU8" s="103"/>
      <c r="IOV8" s="103"/>
      <c r="IOW8" s="103"/>
      <c r="IOX8" s="103"/>
      <c r="IOY8" s="103"/>
      <c r="IOZ8" s="103"/>
      <c r="IPA8" s="103"/>
      <c r="IPB8" s="103"/>
      <c r="IPC8" s="103"/>
      <c r="IPD8" s="103"/>
      <c r="IPE8" s="103"/>
      <c r="IPF8" s="103"/>
      <c r="IPG8" s="103"/>
      <c r="IPH8" s="103"/>
      <c r="IPI8" s="103"/>
      <c r="IPJ8" s="103"/>
      <c r="IPK8" s="103"/>
      <c r="IPL8" s="103"/>
      <c r="IPM8" s="103"/>
      <c r="IPN8" s="103"/>
      <c r="IPO8" s="103"/>
      <c r="IPP8" s="103"/>
      <c r="IPQ8" s="103"/>
      <c r="IPR8" s="103"/>
      <c r="IPS8" s="103"/>
      <c r="IPT8" s="103"/>
      <c r="IPU8" s="103"/>
      <c r="IPV8" s="103"/>
      <c r="IPW8" s="103"/>
      <c r="IPX8" s="103"/>
      <c r="IPY8" s="103"/>
      <c r="IPZ8" s="103"/>
      <c r="IQA8" s="103"/>
      <c r="IQB8" s="103"/>
      <c r="IQC8" s="103"/>
      <c r="IQD8" s="103"/>
      <c r="IQE8" s="103"/>
      <c r="IQF8" s="103"/>
      <c r="IQG8" s="103"/>
      <c r="IQH8" s="103"/>
      <c r="IQI8" s="103"/>
      <c r="IQJ8" s="103"/>
      <c r="IQK8" s="103"/>
      <c r="IQL8" s="103"/>
      <c r="IQM8" s="103"/>
      <c r="IQN8" s="103"/>
      <c r="IQO8" s="103"/>
      <c r="IQP8" s="103"/>
      <c r="IQQ8" s="103"/>
      <c r="IQR8" s="103"/>
      <c r="IQS8" s="103"/>
      <c r="IQT8" s="103"/>
      <c r="IQU8" s="103"/>
      <c r="IQV8" s="103"/>
      <c r="IQW8" s="103"/>
      <c r="IQX8" s="103"/>
      <c r="IQY8" s="103"/>
      <c r="IQZ8" s="103"/>
      <c r="IRA8" s="103"/>
      <c r="IRB8" s="103"/>
      <c r="IRC8" s="103"/>
      <c r="IRD8" s="103"/>
      <c r="IRE8" s="103"/>
      <c r="IRF8" s="103"/>
      <c r="IRG8" s="103"/>
      <c r="IRH8" s="103"/>
      <c r="IRI8" s="103"/>
      <c r="IRJ8" s="103"/>
      <c r="IRK8" s="103"/>
      <c r="IRL8" s="103"/>
      <c r="IRM8" s="103"/>
      <c r="IRN8" s="103"/>
      <c r="IRO8" s="103"/>
      <c r="IRP8" s="103"/>
      <c r="IRQ8" s="103"/>
      <c r="IRR8" s="103"/>
      <c r="IRS8" s="103"/>
      <c r="IRT8" s="103"/>
      <c r="IRU8" s="103"/>
      <c r="IRV8" s="103"/>
      <c r="IRW8" s="103"/>
      <c r="IRX8" s="103"/>
      <c r="IRY8" s="103"/>
      <c r="IRZ8" s="103"/>
      <c r="ISA8" s="103"/>
      <c r="ISB8" s="103"/>
      <c r="ISC8" s="103"/>
      <c r="ISD8" s="103"/>
      <c r="ISE8" s="103"/>
      <c r="ISF8" s="103"/>
      <c r="ISG8" s="103"/>
      <c r="ISH8" s="103"/>
      <c r="ISI8" s="103"/>
      <c r="ISJ8" s="103"/>
      <c r="ISK8" s="103"/>
      <c r="ISL8" s="103"/>
      <c r="ISM8" s="103"/>
      <c r="ISN8" s="103"/>
      <c r="ISO8" s="103"/>
      <c r="ISP8" s="103"/>
      <c r="ISQ8" s="103"/>
      <c r="ISR8" s="103"/>
      <c r="ISS8" s="103"/>
      <c r="IST8" s="103"/>
      <c r="ISU8" s="103"/>
      <c r="ISV8" s="103"/>
      <c r="ISW8" s="103"/>
      <c r="ISX8" s="103"/>
      <c r="ISY8" s="103"/>
      <c r="ISZ8" s="103"/>
      <c r="ITA8" s="103"/>
      <c r="ITB8" s="103"/>
      <c r="ITC8" s="103"/>
      <c r="ITD8" s="103"/>
      <c r="ITE8" s="103"/>
      <c r="ITF8" s="103"/>
      <c r="ITG8" s="103"/>
      <c r="ITH8" s="103"/>
      <c r="ITI8" s="103"/>
      <c r="ITJ8" s="103"/>
      <c r="ITK8" s="103"/>
      <c r="ITL8" s="103"/>
      <c r="ITM8" s="103"/>
      <c r="ITN8" s="103"/>
      <c r="ITO8" s="103"/>
      <c r="ITP8" s="103"/>
      <c r="ITQ8" s="103"/>
      <c r="ITR8" s="103"/>
      <c r="ITS8" s="103"/>
      <c r="ITT8" s="103"/>
      <c r="ITU8" s="103"/>
      <c r="ITV8" s="103"/>
      <c r="ITW8" s="103"/>
      <c r="ITX8" s="103"/>
      <c r="ITY8" s="103"/>
      <c r="ITZ8" s="103"/>
      <c r="IUA8" s="103"/>
      <c r="IUB8" s="103"/>
      <c r="IUC8" s="103"/>
      <c r="IUD8" s="103"/>
      <c r="IUE8" s="103"/>
      <c r="IUF8" s="103"/>
      <c r="IUG8" s="103"/>
      <c r="IUH8" s="103"/>
      <c r="IUI8" s="103"/>
      <c r="IUJ8" s="103"/>
      <c r="IUK8" s="103"/>
      <c r="IUL8" s="103"/>
      <c r="IUM8" s="103"/>
      <c r="IUN8" s="103"/>
      <c r="IUO8" s="103"/>
      <c r="IUP8" s="103"/>
      <c r="IUQ8" s="103"/>
      <c r="IUR8" s="103"/>
      <c r="IUS8" s="103"/>
      <c r="IUT8" s="103"/>
      <c r="IUU8" s="103"/>
      <c r="IUV8" s="103"/>
      <c r="IUW8" s="103"/>
      <c r="IUX8" s="103"/>
      <c r="IUY8" s="103"/>
      <c r="IUZ8" s="103"/>
      <c r="IVA8" s="103"/>
      <c r="IVB8" s="103"/>
      <c r="IVC8" s="103"/>
      <c r="IVD8" s="103"/>
      <c r="IVE8" s="103"/>
      <c r="IVF8" s="103"/>
      <c r="IVG8" s="103"/>
      <c r="IVH8" s="103"/>
      <c r="IVI8" s="103"/>
      <c r="IVJ8" s="103"/>
      <c r="IVK8" s="103"/>
      <c r="IVL8" s="103"/>
      <c r="IVM8" s="103"/>
      <c r="IVN8" s="103"/>
      <c r="IVO8" s="103"/>
      <c r="IVP8" s="103"/>
      <c r="IVQ8" s="103"/>
      <c r="IVR8" s="103"/>
      <c r="IVS8" s="103"/>
      <c r="IVT8" s="103"/>
      <c r="IVU8" s="103"/>
      <c r="IVV8" s="103"/>
      <c r="IVW8" s="103"/>
      <c r="IVX8" s="103"/>
      <c r="IVY8" s="103"/>
      <c r="IVZ8" s="103"/>
      <c r="IWA8" s="103"/>
      <c r="IWB8" s="103"/>
      <c r="IWC8" s="103"/>
      <c r="IWD8" s="103"/>
      <c r="IWE8" s="103"/>
      <c r="IWF8" s="103"/>
      <c r="IWG8" s="103"/>
      <c r="IWH8" s="103"/>
      <c r="IWI8" s="103"/>
      <c r="IWJ8" s="103"/>
      <c r="IWK8" s="103"/>
      <c r="IWL8" s="103"/>
      <c r="IWM8" s="103"/>
      <c r="IWN8" s="103"/>
      <c r="IWO8" s="103"/>
      <c r="IWP8" s="103"/>
      <c r="IWQ8" s="103"/>
      <c r="IWR8" s="103"/>
      <c r="IWS8" s="103"/>
      <c r="IWT8" s="103"/>
      <c r="IWU8" s="103"/>
      <c r="IWV8" s="103"/>
      <c r="IWW8" s="103"/>
      <c r="IWX8" s="103"/>
      <c r="IWY8" s="103"/>
      <c r="IWZ8" s="103"/>
      <c r="IXA8" s="103"/>
      <c r="IXB8" s="103"/>
      <c r="IXC8" s="103"/>
      <c r="IXD8" s="103"/>
      <c r="IXE8" s="103"/>
      <c r="IXF8" s="103"/>
      <c r="IXG8" s="103"/>
      <c r="IXH8" s="103"/>
      <c r="IXI8" s="103"/>
      <c r="IXJ8" s="103"/>
      <c r="IXK8" s="103"/>
      <c r="IXL8" s="103"/>
      <c r="IXM8" s="103"/>
      <c r="IXN8" s="103"/>
      <c r="IXO8" s="103"/>
      <c r="IXP8" s="103"/>
      <c r="IXQ8" s="103"/>
      <c r="IXR8" s="103"/>
      <c r="IXS8" s="103"/>
      <c r="IXT8" s="103"/>
      <c r="IXU8" s="103"/>
      <c r="IXV8" s="103"/>
      <c r="IXW8" s="103"/>
      <c r="IXX8" s="103"/>
      <c r="IXY8" s="103"/>
      <c r="IXZ8" s="103"/>
      <c r="IYA8" s="103"/>
      <c r="IYB8" s="103"/>
      <c r="IYC8" s="103"/>
      <c r="IYD8" s="103"/>
      <c r="IYE8" s="103"/>
      <c r="IYF8" s="103"/>
      <c r="IYG8" s="103"/>
      <c r="IYH8" s="103"/>
      <c r="IYI8" s="103"/>
      <c r="IYJ8" s="103"/>
      <c r="IYK8" s="103"/>
      <c r="IYL8" s="103"/>
      <c r="IYM8" s="103"/>
      <c r="IYN8" s="103"/>
      <c r="IYO8" s="103"/>
      <c r="IYP8" s="103"/>
      <c r="IYQ8" s="103"/>
      <c r="IYR8" s="103"/>
      <c r="IYS8" s="103"/>
      <c r="IYT8" s="103"/>
      <c r="IYU8" s="103"/>
      <c r="IYV8" s="103"/>
      <c r="IYW8" s="103"/>
      <c r="IYX8" s="103"/>
      <c r="IYY8" s="103"/>
      <c r="IYZ8" s="103"/>
      <c r="IZA8" s="103"/>
      <c r="IZB8" s="103"/>
      <c r="IZC8" s="103"/>
      <c r="IZD8" s="103"/>
      <c r="IZE8" s="103"/>
      <c r="IZF8" s="103"/>
      <c r="IZG8" s="103"/>
      <c r="IZH8" s="103"/>
      <c r="IZI8" s="103"/>
      <c r="IZJ8" s="103"/>
      <c r="IZK8" s="103"/>
      <c r="IZL8" s="103"/>
      <c r="IZM8" s="103"/>
      <c r="IZN8" s="103"/>
      <c r="IZO8" s="103"/>
      <c r="IZP8" s="103"/>
      <c r="IZQ8" s="103"/>
      <c r="IZR8" s="103"/>
      <c r="IZS8" s="103"/>
      <c r="IZT8" s="103"/>
      <c r="IZU8" s="103"/>
      <c r="IZV8" s="103"/>
      <c r="IZW8" s="103"/>
      <c r="IZX8" s="103"/>
      <c r="IZY8" s="103"/>
      <c r="IZZ8" s="103"/>
      <c r="JAA8" s="103"/>
      <c r="JAB8" s="103"/>
      <c r="JAC8" s="103"/>
      <c r="JAD8" s="103"/>
      <c r="JAE8" s="103"/>
      <c r="JAF8" s="103"/>
      <c r="JAG8" s="103"/>
      <c r="JAH8" s="103"/>
      <c r="JAI8" s="103"/>
      <c r="JAJ8" s="103"/>
      <c r="JAK8" s="103"/>
      <c r="JAL8" s="103"/>
      <c r="JAM8" s="103"/>
      <c r="JAN8" s="103"/>
      <c r="JAO8" s="103"/>
      <c r="JAP8" s="103"/>
      <c r="JAQ8" s="103"/>
      <c r="JAR8" s="103"/>
      <c r="JAS8" s="103"/>
      <c r="JAT8" s="103"/>
      <c r="JAU8" s="103"/>
      <c r="JAV8" s="103"/>
      <c r="JAW8" s="103"/>
      <c r="JAX8" s="103"/>
      <c r="JAY8" s="103"/>
      <c r="JAZ8" s="103"/>
      <c r="JBA8" s="103"/>
      <c r="JBB8" s="103"/>
      <c r="JBC8" s="103"/>
      <c r="JBD8" s="103"/>
      <c r="JBE8" s="103"/>
      <c r="JBF8" s="103"/>
      <c r="JBG8" s="103"/>
      <c r="JBH8" s="103"/>
      <c r="JBI8" s="103"/>
      <c r="JBJ8" s="103"/>
      <c r="JBK8" s="103"/>
      <c r="JBL8" s="103"/>
      <c r="JBM8" s="103"/>
      <c r="JBN8" s="103"/>
      <c r="JBO8" s="103"/>
      <c r="JBP8" s="103"/>
      <c r="JBQ8" s="103"/>
      <c r="JBR8" s="103"/>
      <c r="JBS8" s="103"/>
      <c r="JBT8" s="103"/>
      <c r="JBU8" s="103"/>
      <c r="JBV8" s="103"/>
      <c r="JBW8" s="103"/>
      <c r="JBX8" s="103"/>
      <c r="JBY8" s="103"/>
      <c r="JBZ8" s="103"/>
      <c r="JCA8" s="103"/>
      <c r="JCB8" s="103"/>
      <c r="JCC8" s="103"/>
      <c r="JCD8" s="103"/>
      <c r="JCE8" s="103"/>
      <c r="JCF8" s="103"/>
      <c r="JCG8" s="103"/>
      <c r="JCH8" s="103"/>
      <c r="JCI8" s="103"/>
      <c r="JCJ8" s="103"/>
      <c r="JCK8" s="103"/>
      <c r="JCL8" s="103"/>
      <c r="JCM8" s="103"/>
      <c r="JCN8" s="103"/>
      <c r="JCO8" s="103"/>
      <c r="JCP8" s="103"/>
      <c r="JCQ8" s="103"/>
      <c r="JCR8" s="103"/>
      <c r="JCS8" s="103"/>
      <c r="JCT8" s="103"/>
      <c r="JCU8" s="103"/>
      <c r="JCV8" s="103"/>
      <c r="JCW8" s="103"/>
      <c r="JCX8" s="103"/>
      <c r="JCY8" s="103"/>
      <c r="JCZ8" s="103"/>
      <c r="JDA8" s="103"/>
      <c r="JDB8" s="103"/>
      <c r="JDC8" s="103"/>
      <c r="JDD8" s="103"/>
      <c r="JDE8" s="103"/>
      <c r="JDF8" s="103"/>
      <c r="JDG8" s="103"/>
      <c r="JDH8" s="103"/>
      <c r="JDI8" s="103"/>
      <c r="JDJ8" s="103"/>
      <c r="JDK8" s="103"/>
      <c r="JDL8" s="103"/>
      <c r="JDM8" s="103"/>
      <c r="JDN8" s="103"/>
      <c r="JDO8" s="103"/>
      <c r="JDP8" s="103"/>
      <c r="JDQ8" s="103"/>
      <c r="JDR8" s="103"/>
      <c r="JDS8" s="103"/>
      <c r="JDT8" s="103"/>
      <c r="JDU8" s="103"/>
      <c r="JDV8" s="103"/>
      <c r="JDW8" s="103"/>
      <c r="JDX8" s="103"/>
      <c r="JDY8" s="103"/>
      <c r="JDZ8" s="103"/>
      <c r="JEA8" s="103"/>
      <c r="JEB8" s="103"/>
      <c r="JEC8" s="103"/>
      <c r="JED8" s="103"/>
      <c r="JEE8" s="103"/>
      <c r="JEF8" s="103"/>
      <c r="JEG8" s="103"/>
      <c r="JEH8" s="103"/>
      <c r="JEI8" s="103"/>
      <c r="JEJ8" s="103"/>
      <c r="JEK8" s="103"/>
      <c r="JEL8" s="103"/>
      <c r="JEM8" s="103"/>
      <c r="JEN8" s="103"/>
      <c r="JEO8" s="103"/>
      <c r="JEP8" s="103"/>
      <c r="JEQ8" s="103"/>
      <c r="JER8" s="103"/>
      <c r="JES8" s="103"/>
      <c r="JET8" s="103"/>
      <c r="JEU8" s="103"/>
      <c r="JEV8" s="103"/>
      <c r="JEW8" s="103"/>
      <c r="JEX8" s="103"/>
      <c r="JEY8" s="103"/>
      <c r="JEZ8" s="103"/>
      <c r="JFA8" s="103"/>
      <c r="JFB8" s="103"/>
      <c r="JFC8" s="103"/>
      <c r="JFD8" s="103"/>
      <c r="JFE8" s="103"/>
      <c r="JFF8" s="103"/>
      <c r="JFG8" s="103"/>
      <c r="JFH8" s="103"/>
      <c r="JFI8" s="103"/>
      <c r="JFJ8" s="103"/>
      <c r="JFK8" s="103"/>
      <c r="JFL8" s="103"/>
      <c r="JFM8" s="103"/>
      <c r="JFN8" s="103"/>
      <c r="JFO8" s="103"/>
      <c r="JFP8" s="103"/>
      <c r="JFQ8" s="103"/>
      <c r="JFR8" s="103"/>
      <c r="JFS8" s="103"/>
      <c r="JFT8" s="103"/>
      <c r="JFU8" s="103"/>
      <c r="JFV8" s="103"/>
      <c r="JFW8" s="103"/>
      <c r="JFX8" s="103"/>
      <c r="JFY8" s="103"/>
      <c r="JFZ8" s="103"/>
      <c r="JGA8" s="103"/>
      <c r="JGB8" s="103"/>
      <c r="JGC8" s="103"/>
      <c r="JGD8" s="103"/>
      <c r="JGE8" s="103"/>
      <c r="JGF8" s="103"/>
      <c r="JGG8" s="103"/>
      <c r="JGH8" s="103"/>
      <c r="JGI8" s="103"/>
      <c r="JGJ8" s="103"/>
      <c r="JGK8" s="103"/>
      <c r="JGL8" s="103"/>
      <c r="JGM8" s="103"/>
      <c r="JGN8" s="103"/>
      <c r="JGO8" s="103"/>
      <c r="JGP8" s="103"/>
      <c r="JGQ8" s="103"/>
      <c r="JGR8" s="103"/>
      <c r="JGS8" s="103"/>
      <c r="JGT8" s="103"/>
      <c r="JGU8" s="103"/>
      <c r="JGV8" s="103"/>
      <c r="JGW8" s="103"/>
      <c r="JGX8" s="103"/>
      <c r="JGY8" s="103"/>
      <c r="JGZ8" s="103"/>
      <c r="JHA8" s="103"/>
      <c r="JHB8" s="103"/>
      <c r="JHC8" s="103"/>
      <c r="JHD8" s="103"/>
      <c r="JHE8" s="103"/>
      <c r="JHF8" s="103"/>
      <c r="JHG8" s="103"/>
      <c r="JHH8" s="103"/>
      <c r="JHI8" s="103"/>
      <c r="JHJ8" s="103"/>
      <c r="JHK8" s="103"/>
      <c r="JHL8" s="103"/>
      <c r="JHM8" s="103"/>
      <c r="JHN8" s="103"/>
      <c r="JHO8" s="103"/>
      <c r="JHP8" s="103"/>
      <c r="JHQ8" s="103"/>
      <c r="JHR8" s="103"/>
      <c r="JHS8" s="103"/>
      <c r="JHT8" s="103"/>
      <c r="JHU8" s="103"/>
      <c r="JHV8" s="103"/>
      <c r="JHW8" s="103"/>
      <c r="JHX8" s="103"/>
      <c r="JHY8" s="103"/>
      <c r="JHZ8" s="103"/>
      <c r="JIA8" s="103"/>
      <c r="JIB8" s="103"/>
      <c r="JIC8" s="103"/>
      <c r="JID8" s="103"/>
      <c r="JIE8" s="103"/>
      <c r="JIF8" s="103"/>
      <c r="JIG8" s="103"/>
      <c r="JIH8" s="103"/>
      <c r="JII8" s="103"/>
      <c r="JIJ8" s="103"/>
      <c r="JIK8" s="103"/>
      <c r="JIL8" s="103"/>
      <c r="JIM8" s="103"/>
      <c r="JIN8" s="103"/>
      <c r="JIO8" s="103"/>
      <c r="JIP8" s="103"/>
      <c r="JIQ8" s="103"/>
      <c r="JIR8" s="103"/>
      <c r="JIS8" s="103"/>
      <c r="JIT8" s="103"/>
      <c r="JIU8" s="103"/>
      <c r="JIV8" s="103"/>
      <c r="JIW8" s="103"/>
      <c r="JIX8" s="103"/>
      <c r="JIY8" s="103"/>
      <c r="JIZ8" s="103"/>
      <c r="JJA8" s="103"/>
      <c r="JJB8" s="103"/>
      <c r="JJC8" s="103"/>
      <c r="JJD8" s="103"/>
      <c r="JJE8" s="103"/>
      <c r="JJF8" s="103"/>
      <c r="JJG8" s="103"/>
      <c r="JJH8" s="103"/>
      <c r="JJI8" s="103"/>
      <c r="JJJ8" s="103"/>
      <c r="JJK8" s="103"/>
      <c r="JJL8" s="103"/>
      <c r="JJM8" s="103"/>
      <c r="JJN8" s="103"/>
      <c r="JJO8" s="103"/>
      <c r="JJP8" s="103"/>
      <c r="JJQ8" s="103"/>
      <c r="JJR8" s="103"/>
      <c r="JJS8" s="103"/>
      <c r="JJT8" s="103"/>
      <c r="JJU8" s="103"/>
      <c r="JJV8" s="103"/>
      <c r="JJW8" s="103"/>
      <c r="JJX8" s="103"/>
      <c r="JJY8" s="103"/>
      <c r="JJZ8" s="103"/>
      <c r="JKA8" s="103"/>
      <c r="JKB8" s="103"/>
      <c r="JKC8" s="103"/>
      <c r="JKD8" s="103"/>
      <c r="JKE8" s="103"/>
      <c r="JKF8" s="103"/>
      <c r="JKG8" s="103"/>
      <c r="JKH8" s="103"/>
      <c r="JKI8" s="103"/>
      <c r="JKJ8" s="103"/>
      <c r="JKK8" s="103"/>
      <c r="JKL8" s="103"/>
      <c r="JKM8" s="103"/>
      <c r="JKN8" s="103"/>
      <c r="JKO8" s="103"/>
      <c r="JKP8" s="103"/>
      <c r="JKQ8" s="103"/>
      <c r="JKR8" s="103"/>
      <c r="JKS8" s="103"/>
      <c r="JKT8" s="103"/>
      <c r="JKU8" s="103"/>
      <c r="JKV8" s="103"/>
      <c r="JKW8" s="103"/>
      <c r="JKX8" s="103"/>
      <c r="JKY8" s="103"/>
      <c r="JKZ8" s="103"/>
      <c r="JLA8" s="103"/>
      <c r="JLB8" s="103"/>
      <c r="JLC8" s="103"/>
      <c r="JLD8" s="103"/>
      <c r="JLE8" s="103"/>
      <c r="JLF8" s="103"/>
      <c r="JLG8" s="103"/>
      <c r="JLH8" s="103"/>
      <c r="JLI8" s="103"/>
      <c r="JLJ8" s="103"/>
      <c r="JLK8" s="103"/>
      <c r="JLL8" s="103"/>
      <c r="JLM8" s="103"/>
      <c r="JLN8" s="103"/>
      <c r="JLO8" s="103"/>
      <c r="JLP8" s="103"/>
      <c r="JLQ8" s="103"/>
      <c r="JLR8" s="103"/>
      <c r="JLS8" s="103"/>
      <c r="JLT8" s="103"/>
      <c r="JLU8" s="103"/>
      <c r="JLV8" s="103"/>
      <c r="JLW8" s="103"/>
      <c r="JLX8" s="103"/>
      <c r="JLY8" s="103"/>
      <c r="JLZ8" s="103"/>
      <c r="JMA8" s="103"/>
      <c r="JMB8" s="103"/>
      <c r="JMC8" s="103"/>
      <c r="JMD8" s="103"/>
      <c r="JME8" s="103"/>
      <c r="JMF8" s="103"/>
      <c r="JMG8" s="103"/>
      <c r="JMH8" s="103"/>
      <c r="JMI8" s="103"/>
      <c r="JMJ8" s="103"/>
      <c r="JMK8" s="103"/>
      <c r="JML8" s="103"/>
      <c r="JMM8" s="103"/>
      <c r="JMN8" s="103"/>
      <c r="JMO8" s="103"/>
      <c r="JMP8" s="103"/>
      <c r="JMQ8" s="103"/>
      <c r="JMR8" s="103"/>
      <c r="JMS8" s="103"/>
      <c r="JMT8" s="103"/>
      <c r="JMU8" s="103"/>
      <c r="JMV8" s="103"/>
      <c r="JMW8" s="103"/>
      <c r="JMX8" s="103"/>
      <c r="JMY8" s="103"/>
      <c r="JMZ8" s="103"/>
      <c r="JNA8" s="103"/>
      <c r="JNB8" s="103"/>
      <c r="JNC8" s="103"/>
      <c r="JND8" s="103"/>
      <c r="JNE8" s="103"/>
      <c r="JNF8" s="103"/>
      <c r="JNG8" s="103"/>
      <c r="JNH8" s="103"/>
      <c r="JNI8" s="103"/>
      <c r="JNJ8" s="103"/>
      <c r="JNK8" s="103"/>
      <c r="JNL8" s="103"/>
      <c r="JNM8" s="103"/>
      <c r="JNN8" s="103"/>
      <c r="JNO8" s="103"/>
      <c r="JNP8" s="103"/>
      <c r="JNQ8" s="103"/>
      <c r="JNR8" s="103"/>
      <c r="JNS8" s="103"/>
      <c r="JNT8" s="103"/>
      <c r="JNU8" s="103"/>
      <c r="JNV8" s="103"/>
      <c r="JNW8" s="103"/>
      <c r="JNX8" s="103"/>
      <c r="JNY8" s="103"/>
      <c r="JNZ8" s="103"/>
      <c r="JOA8" s="103"/>
      <c r="JOB8" s="103"/>
      <c r="JOC8" s="103"/>
      <c r="JOD8" s="103"/>
      <c r="JOE8" s="103"/>
      <c r="JOF8" s="103"/>
      <c r="JOG8" s="103"/>
      <c r="JOH8" s="103"/>
      <c r="JOI8" s="103"/>
      <c r="JOJ8" s="103"/>
      <c r="JOK8" s="103"/>
      <c r="JOL8" s="103"/>
      <c r="JOM8" s="103"/>
      <c r="JON8" s="103"/>
      <c r="JOO8" s="103"/>
      <c r="JOP8" s="103"/>
      <c r="JOQ8" s="103"/>
      <c r="JOR8" s="103"/>
      <c r="JOS8" s="103"/>
      <c r="JOT8" s="103"/>
      <c r="JOU8" s="103"/>
      <c r="JOV8" s="103"/>
      <c r="JOW8" s="103"/>
      <c r="JOX8" s="103"/>
      <c r="JOY8" s="103"/>
      <c r="JOZ8" s="103"/>
      <c r="JPA8" s="103"/>
      <c r="JPB8" s="103"/>
      <c r="JPC8" s="103"/>
      <c r="JPD8" s="103"/>
      <c r="JPE8" s="103"/>
      <c r="JPF8" s="103"/>
      <c r="JPG8" s="103"/>
      <c r="JPH8" s="103"/>
      <c r="JPI8" s="103"/>
      <c r="JPJ8" s="103"/>
      <c r="JPK8" s="103"/>
      <c r="JPL8" s="103"/>
      <c r="JPM8" s="103"/>
      <c r="JPN8" s="103"/>
      <c r="JPO8" s="103"/>
      <c r="JPP8" s="103"/>
      <c r="JPQ8" s="103"/>
      <c r="JPR8" s="103"/>
      <c r="JPS8" s="103"/>
      <c r="JPT8" s="103"/>
      <c r="JPU8" s="103"/>
      <c r="JPV8" s="103"/>
      <c r="JPW8" s="103"/>
      <c r="JPX8" s="103"/>
      <c r="JPY8" s="103"/>
      <c r="JPZ8" s="103"/>
      <c r="JQA8" s="103"/>
      <c r="JQB8" s="103"/>
      <c r="JQC8" s="103"/>
      <c r="JQD8" s="103"/>
      <c r="JQE8" s="103"/>
      <c r="JQF8" s="103"/>
      <c r="JQG8" s="103"/>
      <c r="JQH8" s="103"/>
      <c r="JQI8" s="103"/>
      <c r="JQJ8" s="103"/>
      <c r="JQK8" s="103"/>
      <c r="JQL8" s="103"/>
      <c r="JQM8" s="103"/>
      <c r="JQN8" s="103"/>
      <c r="JQO8" s="103"/>
      <c r="JQP8" s="103"/>
      <c r="JQQ8" s="103"/>
      <c r="JQR8" s="103"/>
      <c r="JQS8" s="103"/>
      <c r="JQT8" s="103"/>
      <c r="JQU8" s="103"/>
      <c r="JQV8" s="103"/>
      <c r="JQW8" s="103"/>
      <c r="JQX8" s="103"/>
      <c r="JQY8" s="103"/>
      <c r="JQZ8" s="103"/>
      <c r="JRA8" s="103"/>
      <c r="JRB8" s="103"/>
      <c r="JRC8" s="103"/>
      <c r="JRD8" s="103"/>
      <c r="JRE8" s="103"/>
      <c r="JRF8" s="103"/>
      <c r="JRG8" s="103"/>
      <c r="JRH8" s="103"/>
      <c r="JRI8" s="103"/>
      <c r="JRJ8" s="103"/>
      <c r="JRK8" s="103"/>
      <c r="JRL8" s="103"/>
      <c r="JRM8" s="103"/>
      <c r="JRN8" s="103"/>
      <c r="JRO8" s="103"/>
      <c r="JRP8" s="103"/>
      <c r="JRQ8" s="103"/>
      <c r="JRR8" s="103"/>
      <c r="JRS8" s="103"/>
      <c r="JRT8" s="103"/>
      <c r="JRU8" s="103"/>
      <c r="JRV8" s="103"/>
      <c r="JRW8" s="103"/>
      <c r="JRX8" s="103"/>
      <c r="JRY8" s="103"/>
      <c r="JRZ8" s="103"/>
      <c r="JSA8" s="103"/>
      <c r="JSB8" s="103"/>
      <c r="JSC8" s="103"/>
      <c r="JSD8" s="103"/>
      <c r="JSE8" s="103"/>
      <c r="JSF8" s="103"/>
      <c r="JSG8" s="103"/>
      <c r="JSH8" s="103"/>
      <c r="JSI8" s="103"/>
      <c r="JSJ8" s="103"/>
      <c r="JSK8" s="103"/>
      <c r="JSL8" s="103"/>
      <c r="JSM8" s="103"/>
      <c r="JSN8" s="103"/>
      <c r="JSO8" s="103"/>
      <c r="JSP8" s="103"/>
      <c r="JSQ8" s="103"/>
      <c r="JSR8" s="103"/>
      <c r="JSS8" s="103"/>
      <c r="JST8" s="103"/>
      <c r="JSU8" s="103"/>
      <c r="JSV8" s="103"/>
      <c r="JSW8" s="103"/>
      <c r="JSX8" s="103"/>
      <c r="JSY8" s="103"/>
      <c r="JSZ8" s="103"/>
      <c r="JTA8" s="103"/>
      <c r="JTB8" s="103"/>
      <c r="JTC8" s="103"/>
      <c r="JTD8" s="103"/>
      <c r="JTE8" s="103"/>
      <c r="JTF8" s="103"/>
      <c r="JTG8" s="103"/>
      <c r="JTH8" s="103"/>
      <c r="JTI8" s="103"/>
      <c r="JTJ8" s="103"/>
      <c r="JTK8" s="103"/>
      <c r="JTL8" s="103"/>
      <c r="JTM8" s="103"/>
      <c r="JTN8" s="103"/>
      <c r="JTO8" s="103"/>
      <c r="JTP8" s="103"/>
      <c r="JTQ8" s="103"/>
      <c r="JTR8" s="103"/>
      <c r="JTS8" s="103"/>
      <c r="JTT8" s="103"/>
      <c r="JTU8" s="103"/>
      <c r="JTV8" s="103"/>
      <c r="JTW8" s="103"/>
      <c r="JTX8" s="103"/>
      <c r="JTY8" s="103"/>
      <c r="JTZ8" s="103"/>
      <c r="JUA8" s="103"/>
      <c r="JUB8" s="103"/>
      <c r="JUC8" s="103"/>
      <c r="JUD8" s="103"/>
      <c r="JUE8" s="103"/>
      <c r="JUF8" s="103"/>
      <c r="JUG8" s="103"/>
      <c r="JUH8" s="103"/>
      <c r="JUI8" s="103"/>
      <c r="JUJ8" s="103"/>
      <c r="JUK8" s="103"/>
      <c r="JUL8" s="103"/>
      <c r="JUM8" s="103"/>
      <c r="JUN8" s="103"/>
      <c r="JUO8" s="103"/>
      <c r="JUP8" s="103"/>
      <c r="JUQ8" s="103"/>
      <c r="JUR8" s="103"/>
      <c r="JUS8" s="103"/>
      <c r="JUT8" s="103"/>
      <c r="JUU8" s="103"/>
      <c r="JUV8" s="103"/>
      <c r="JUW8" s="103"/>
      <c r="JUX8" s="103"/>
      <c r="JUY8" s="103"/>
      <c r="JUZ8" s="103"/>
      <c r="JVA8" s="103"/>
      <c r="JVB8" s="103"/>
      <c r="JVC8" s="103"/>
      <c r="JVD8" s="103"/>
      <c r="JVE8" s="103"/>
      <c r="JVF8" s="103"/>
      <c r="JVG8" s="103"/>
      <c r="JVH8" s="103"/>
      <c r="JVI8" s="103"/>
      <c r="JVJ8" s="103"/>
      <c r="JVK8" s="103"/>
      <c r="JVL8" s="103"/>
      <c r="JVM8" s="103"/>
      <c r="JVN8" s="103"/>
      <c r="JVO8" s="103"/>
      <c r="JVP8" s="103"/>
      <c r="JVQ8" s="103"/>
      <c r="JVR8" s="103"/>
      <c r="JVS8" s="103"/>
      <c r="JVT8" s="103"/>
      <c r="JVU8" s="103"/>
      <c r="JVV8" s="103"/>
      <c r="JVW8" s="103"/>
      <c r="JVX8" s="103"/>
      <c r="JVY8" s="103"/>
      <c r="JVZ8" s="103"/>
      <c r="JWA8" s="103"/>
      <c r="JWB8" s="103"/>
      <c r="JWC8" s="103"/>
      <c r="JWD8" s="103"/>
      <c r="JWE8" s="103"/>
      <c r="JWF8" s="103"/>
      <c r="JWG8" s="103"/>
      <c r="JWH8" s="103"/>
      <c r="JWI8" s="103"/>
      <c r="JWJ8" s="103"/>
      <c r="JWK8" s="103"/>
      <c r="JWL8" s="103"/>
      <c r="JWM8" s="103"/>
      <c r="JWN8" s="103"/>
      <c r="JWO8" s="103"/>
      <c r="JWP8" s="103"/>
      <c r="JWQ8" s="103"/>
      <c r="JWR8" s="103"/>
      <c r="JWS8" s="103"/>
      <c r="JWT8" s="103"/>
      <c r="JWU8" s="103"/>
      <c r="JWV8" s="103"/>
      <c r="JWW8" s="103"/>
      <c r="JWX8" s="103"/>
      <c r="JWY8" s="103"/>
      <c r="JWZ8" s="103"/>
      <c r="JXA8" s="103"/>
      <c r="JXB8" s="103"/>
      <c r="JXC8" s="103"/>
      <c r="JXD8" s="103"/>
      <c r="JXE8" s="103"/>
      <c r="JXF8" s="103"/>
      <c r="JXG8" s="103"/>
      <c r="JXH8" s="103"/>
      <c r="JXI8" s="103"/>
      <c r="JXJ8" s="103"/>
      <c r="JXK8" s="103"/>
      <c r="JXL8" s="103"/>
      <c r="JXM8" s="103"/>
      <c r="JXN8" s="103"/>
      <c r="JXO8" s="103"/>
      <c r="JXP8" s="103"/>
      <c r="JXQ8" s="103"/>
      <c r="JXR8" s="103"/>
      <c r="JXS8" s="103"/>
      <c r="JXT8" s="103"/>
      <c r="JXU8" s="103"/>
      <c r="JXV8" s="103"/>
      <c r="JXW8" s="103"/>
      <c r="JXX8" s="103"/>
      <c r="JXY8" s="103"/>
      <c r="JXZ8" s="103"/>
      <c r="JYA8" s="103"/>
      <c r="JYB8" s="103"/>
      <c r="JYC8" s="103"/>
      <c r="JYD8" s="103"/>
      <c r="JYE8" s="103"/>
      <c r="JYF8" s="103"/>
      <c r="JYG8" s="103"/>
      <c r="JYH8" s="103"/>
      <c r="JYI8" s="103"/>
      <c r="JYJ8" s="103"/>
      <c r="JYK8" s="103"/>
      <c r="JYL8" s="103"/>
      <c r="JYM8" s="103"/>
      <c r="JYN8" s="103"/>
      <c r="JYO8" s="103"/>
      <c r="JYP8" s="103"/>
      <c r="JYQ8" s="103"/>
      <c r="JYR8" s="103"/>
      <c r="JYS8" s="103"/>
      <c r="JYT8" s="103"/>
      <c r="JYU8" s="103"/>
      <c r="JYV8" s="103"/>
      <c r="JYW8" s="103"/>
      <c r="JYX8" s="103"/>
      <c r="JYY8" s="103"/>
      <c r="JYZ8" s="103"/>
      <c r="JZA8" s="103"/>
      <c r="JZB8" s="103"/>
      <c r="JZC8" s="103"/>
      <c r="JZD8" s="103"/>
      <c r="JZE8" s="103"/>
      <c r="JZF8" s="103"/>
      <c r="JZG8" s="103"/>
      <c r="JZH8" s="103"/>
      <c r="JZI8" s="103"/>
      <c r="JZJ8" s="103"/>
      <c r="JZK8" s="103"/>
      <c r="JZL8" s="103"/>
      <c r="JZM8" s="103"/>
      <c r="JZN8" s="103"/>
      <c r="JZO8" s="103"/>
      <c r="JZP8" s="103"/>
      <c r="JZQ8" s="103"/>
      <c r="JZR8" s="103"/>
      <c r="JZS8" s="103"/>
      <c r="JZT8" s="103"/>
      <c r="JZU8" s="103"/>
      <c r="JZV8" s="103"/>
      <c r="JZW8" s="103"/>
      <c r="JZX8" s="103"/>
      <c r="JZY8" s="103"/>
      <c r="JZZ8" s="103"/>
      <c r="KAA8" s="103"/>
      <c r="KAB8" s="103"/>
      <c r="KAC8" s="103"/>
      <c r="KAD8" s="103"/>
      <c r="KAE8" s="103"/>
      <c r="KAF8" s="103"/>
      <c r="KAG8" s="103"/>
      <c r="KAH8" s="103"/>
      <c r="KAI8" s="103"/>
      <c r="KAJ8" s="103"/>
      <c r="KAK8" s="103"/>
      <c r="KAL8" s="103"/>
      <c r="KAM8" s="103"/>
      <c r="KAN8" s="103"/>
      <c r="KAO8" s="103"/>
      <c r="KAP8" s="103"/>
      <c r="KAQ8" s="103"/>
      <c r="KAR8" s="103"/>
      <c r="KAS8" s="103"/>
      <c r="KAT8" s="103"/>
      <c r="KAU8" s="103"/>
      <c r="KAV8" s="103"/>
      <c r="KAW8" s="103"/>
      <c r="KAX8" s="103"/>
      <c r="KAY8" s="103"/>
      <c r="KAZ8" s="103"/>
      <c r="KBA8" s="103"/>
      <c r="KBB8" s="103"/>
      <c r="KBC8" s="103"/>
      <c r="KBD8" s="103"/>
      <c r="KBE8" s="103"/>
      <c r="KBF8" s="103"/>
      <c r="KBG8" s="103"/>
      <c r="KBH8" s="103"/>
      <c r="KBI8" s="103"/>
      <c r="KBJ8" s="103"/>
      <c r="KBK8" s="103"/>
      <c r="KBL8" s="103"/>
      <c r="KBM8" s="103"/>
      <c r="KBN8" s="103"/>
      <c r="KBO8" s="103"/>
      <c r="KBP8" s="103"/>
      <c r="KBQ8" s="103"/>
      <c r="KBR8" s="103"/>
      <c r="KBS8" s="103"/>
      <c r="KBT8" s="103"/>
      <c r="KBU8" s="103"/>
      <c r="KBV8" s="103"/>
      <c r="KBW8" s="103"/>
      <c r="KBX8" s="103"/>
      <c r="KBY8" s="103"/>
      <c r="KBZ8" s="103"/>
      <c r="KCA8" s="103"/>
      <c r="KCB8" s="103"/>
      <c r="KCC8" s="103"/>
      <c r="KCD8" s="103"/>
      <c r="KCE8" s="103"/>
      <c r="KCF8" s="103"/>
      <c r="KCG8" s="103"/>
      <c r="KCH8" s="103"/>
      <c r="KCI8" s="103"/>
      <c r="KCJ8" s="103"/>
      <c r="KCK8" s="103"/>
      <c r="KCL8" s="103"/>
      <c r="KCM8" s="103"/>
      <c r="KCN8" s="103"/>
      <c r="KCO8" s="103"/>
      <c r="KCP8" s="103"/>
      <c r="KCQ8" s="103"/>
      <c r="KCR8" s="103"/>
      <c r="KCS8" s="103"/>
      <c r="KCT8" s="103"/>
      <c r="KCU8" s="103"/>
      <c r="KCV8" s="103"/>
      <c r="KCW8" s="103"/>
      <c r="KCX8" s="103"/>
      <c r="KCY8" s="103"/>
      <c r="KCZ8" s="103"/>
      <c r="KDA8" s="103"/>
      <c r="KDB8" s="103"/>
      <c r="KDC8" s="103"/>
      <c r="KDD8" s="103"/>
      <c r="KDE8" s="103"/>
      <c r="KDF8" s="103"/>
      <c r="KDG8" s="103"/>
      <c r="KDH8" s="103"/>
      <c r="KDI8" s="103"/>
      <c r="KDJ8" s="103"/>
      <c r="KDK8" s="103"/>
      <c r="KDL8" s="103"/>
      <c r="KDM8" s="103"/>
      <c r="KDN8" s="103"/>
      <c r="KDO8" s="103"/>
      <c r="KDP8" s="103"/>
      <c r="KDQ8" s="103"/>
      <c r="KDR8" s="103"/>
      <c r="KDS8" s="103"/>
      <c r="KDT8" s="103"/>
      <c r="KDU8" s="103"/>
      <c r="KDV8" s="103"/>
      <c r="KDW8" s="103"/>
      <c r="KDX8" s="103"/>
      <c r="KDY8" s="103"/>
      <c r="KDZ8" s="103"/>
      <c r="KEA8" s="103"/>
      <c r="KEB8" s="103"/>
      <c r="KEC8" s="103"/>
      <c r="KED8" s="103"/>
      <c r="KEE8" s="103"/>
      <c r="KEF8" s="103"/>
      <c r="KEG8" s="103"/>
      <c r="KEH8" s="103"/>
      <c r="KEI8" s="103"/>
      <c r="KEJ8" s="103"/>
      <c r="KEK8" s="103"/>
      <c r="KEL8" s="103"/>
      <c r="KEM8" s="103"/>
      <c r="KEN8" s="103"/>
      <c r="KEO8" s="103"/>
      <c r="KEP8" s="103"/>
      <c r="KEQ8" s="103"/>
      <c r="KER8" s="103"/>
      <c r="KES8" s="103"/>
      <c r="KET8" s="103"/>
      <c r="KEU8" s="103"/>
      <c r="KEV8" s="103"/>
      <c r="KEW8" s="103"/>
      <c r="KEX8" s="103"/>
      <c r="KEY8" s="103"/>
      <c r="KEZ8" s="103"/>
      <c r="KFA8" s="103"/>
      <c r="KFB8" s="103"/>
      <c r="KFC8" s="103"/>
      <c r="KFD8" s="103"/>
      <c r="KFE8" s="103"/>
      <c r="KFF8" s="103"/>
      <c r="KFG8" s="103"/>
      <c r="KFH8" s="103"/>
      <c r="KFI8" s="103"/>
      <c r="KFJ8" s="103"/>
      <c r="KFK8" s="103"/>
      <c r="KFL8" s="103"/>
      <c r="KFM8" s="103"/>
      <c r="KFN8" s="103"/>
      <c r="KFO8" s="103"/>
      <c r="KFP8" s="103"/>
      <c r="KFQ8" s="103"/>
      <c r="KFR8" s="103"/>
      <c r="KFS8" s="103"/>
      <c r="KFT8" s="103"/>
      <c r="KFU8" s="103"/>
      <c r="KFV8" s="103"/>
      <c r="KFW8" s="103"/>
      <c r="KFX8" s="103"/>
      <c r="KFY8" s="103"/>
      <c r="KFZ8" s="103"/>
      <c r="KGA8" s="103"/>
      <c r="KGB8" s="103"/>
      <c r="KGC8" s="103"/>
      <c r="KGD8" s="103"/>
      <c r="KGE8" s="103"/>
      <c r="KGF8" s="103"/>
      <c r="KGG8" s="103"/>
      <c r="KGH8" s="103"/>
      <c r="KGI8" s="103"/>
      <c r="KGJ8" s="103"/>
      <c r="KGK8" s="103"/>
      <c r="KGL8" s="103"/>
      <c r="KGM8" s="103"/>
      <c r="KGN8" s="103"/>
      <c r="KGO8" s="103"/>
      <c r="KGP8" s="103"/>
      <c r="KGQ8" s="103"/>
      <c r="KGR8" s="103"/>
      <c r="KGS8" s="103"/>
      <c r="KGT8" s="103"/>
      <c r="KGU8" s="103"/>
      <c r="KGV8" s="103"/>
      <c r="KGW8" s="103"/>
      <c r="KGX8" s="103"/>
      <c r="KGY8" s="103"/>
      <c r="KGZ8" s="103"/>
      <c r="KHA8" s="103"/>
      <c r="KHB8" s="103"/>
      <c r="KHC8" s="103"/>
      <c r="KHD8" s="103"/>
      <c r="KHE8" s="103"/>
      <c r="KHF8" s="103"/>
      <c r="KHG8" s="103"/>
      <c r="KHH8" s="103"/>
      <c r="KHI8" s="103"/>
      <c r="KHJ8" s="103"/>
      <c r="KHK8" s="103"/>
      <c r="KHL8" s="103"/>
      <c r="KHM8" s="103"/>
      <c r="KHN8" s="103"/>
      <c r="KHO8" s="103"/>
      <c r="KHP8" s="103"/>
      <c r="KHQ8" s="103"/>
      <c r="KHR8" s="103"/>
      <c r="KHS8" s="103"/>
      <c r="KHT8" s="103"/>
      <c r="KHU8" s="103"/>
      <c r="KHV8" s="103"/>
      <c r="KHW8" s="103"/>
      <c r="KHX8" s="103"/>
      <c r="KHY8" s="103"/>
      <c r="KHZ8" s="103"/>
      <c r="KIA8" s="103"/>
      <c r="KIB8" s="103"/>
      <c r="KIC8" s="103"/>
      <c r="KID8" s="103"/>
      <c r="KIE8" s="103"/>
      <c r="KIF8" s="103"/>
      <c r="KIG8" s="103"/>
      <c r="KIH8" s="103"/>
      <c r="KII8" s="103"/>
      <c r="KIJ8" s="103"/>
      <c r="KIK8" s="103"/>
      <c r="KIL8" s="103"/>
      <c r="KIM8" s="103"/>
      <c r="KIN8" s="103"/>
      <c r="KIO8" s="103"/>
      <c r="KIP8" s="103"/>
      <c r="KIQ8" s="103"/>
      <c r="KIR8" s="103"/>
      <c r="KIS8" s="103"/>
      <c r="KIT8" s="103"/>
      <c r="KIU8" s="103"/>
      <c r="KIV8" s="103"/>
      <c r="KIW8" s="103"/>
      <c r="KIX8" s="103"/>
      <c r="KIY8" s="103"/>
      <c r="KIZ8" s="103"/>
      <c r="KJA8" s="103"/>
      <c r="KJB8" s="103"/>
      <c r="KJC8" s="103"/>
      <c r="KJD8" s="103"/>
      <c r="KJE8" s="103"/>
      <c r="KJF8" s="103"/>
      <c r="KJG8" s="103"/>
      <c r="KJH8" s="103"/>
      <c r="KJI8" s="103"/>
      <c r="KJJ8" s="103"/>
      <c r="KJK8" s="103"/>
      <c r="KJL8" s="103"/>
      <c r="KJM8" s="103"/>
      <c r="KJN8" s="103"/>
      <c r="KJO8" s="103"/>
      <c r="KJP8" s="103"/>
      <c r="KJQ8" s="103"/>
      <c r="KJR8" s="103"/>
      <c r="KJS8" s="103"/>
      <c r="KJT8" s="103"/>
      <c r="KJU8" s="103"/>
      <c r="KJV8" s="103"/>
      <c r="KJW8" s="103"/>
      <c r="KJX8" s="103"/>
      <c r="KJY8" s="103"/>
      <c r="KJZ8" s="103"/>
      <c r="KKA8" s="103"/>
      <c r="KKB8" s="103"/>
      <c r="KKC8" s="103"/>
      <c r="KKD8" s="103"/>
      <c r="KKE8" s="103"/>
      <c r="KKF8" s="103"/>
      <c r="KKG8" s="103"/>
      <c r="KKH8" s="103"/>
      <c r="KKI8" s="103"/>
      <c r="KKJ8" s="103"/>
      <c r="KKK8" s="103"/>
      <c r="KKL8" s="103"/>
      <c r="KKM8" s="103"/>
      <c r="KKN8" s="103"/>
      <c r="KKO8" s="103"/>
      <c r="KKP8" s="103"/>
      <c r="KKQ8" s="103"/>
      <c r="KKR8" s="103"/>
      <c r="KKS8" s="103"/>
      <c r="KKT8" s="103"/>
      <c r="KKU8" s="103"/>
      <c r="KKV8" s="103"/>
      <c r="KKW8" s="103"/>
      <c r="KKX8" s="103"/>
      <c r="KKY8" s="103"/>
      <c r="KKZ8" s="103"/>
      <c r="KLA8" s="103"/>
      <c r="KLB8" s="103"/>
      <c r="KLC8" s="103"/>
      <c r="KLD8" s="103"/>
      <c r="KLE8" s="103"/>
      <c r="KLF8" s="103"/>
      <c r="KLG8" s="103"/>
      <c r="KLH8" s="103"/>
      <c r="KLI8" s="103"/>
      <c r="KLJ8" s="103"/>
      <c r="KLK8" s="103"/>
      <c r="KLL8" s="103"/>
      <c r="KLM8" s="103"/>
      <c r="KLN8" s="103"/>
      <c r="KLO8" s="103"/>
      <c r="KLP8" s="103"/>
      <c r="KLQ8" s="103"/>
      <c r="KLR8" s="103"/>
      <c r="KLS8" s="103"/>
      <c r="KLT8" s="103"/>
      <c r="KLU8" s="103"/>
      <c r="KLV8" s="103"/>
      <c r="KLW8" s="103"/>
      <c r="KLX8" s="103"/>
      <c r="KLY8" s="103"/>
      <c r="KLZ8" s="103"/>
      <c r="KMA8" s="103"/>
      <c r="KMB8" s="103"/>
      <c r="KMC8" s="103"/>
      <c r="KMD8" s="103"/>
      <c r="KME8" s="103"/>
      <c r="KMF8" s="103"/>
      <c r="KMG8" s="103"/>
      <c r="KMH8" s="103"/>
      <c r="KMI8" s="103"/>
      <c r="KMJ8" s="103"/>
      <c r="KMK8" s="103"/>
      <c r="KML8" s="103"/>
      <c r="KMM8" s="103"/>
      <c r="KMN8" s="103"/>
      <c r="KMO8" s="103"/>
      <c r="KMP8" s="103"/>
      <c r="KMQ8" s="103"/>
      <c r="KMR8" s="103"/>
      <c r="KMS8" s="103"/>
      <c r="KMT8" s="103"/>
      <c r="KMU8" s="103"/>
      <c r="KMV8" s="103"/>
      <c r="KMW8" s="103"/>
      <c r="KMX8" s="103"/>
      <c r="KMY8" s="103"/>
      <c r="KMZ8" s="103"/>
      <c r="KNA8" s="103"/>
      <c r="KNB8" s="103"/>
      <c r="KNC8" s="103"/>
      <c r="KND8" s="103"/>
      <c r="KNE8" s="103"/>
      <c r="KNF8" s="103"/>
      <c r="KNG8" s="103"/>
      <c r="KNH8" s="103"/>
      <c r="KNI8" s="103"/>
      <c r="KNJ8" s="103"/>
      <c r="KNK8" s="103"/>
      <c r="KNL8" s="103"/>
      <c r="KNM8" s="103"/>
      <c r="KNN8" s="103"/>
      <c r="KNO8" s="103"/>
      <c r="KNP8" s="103"/>
      <c r="KNQ8" s="103"/>
      <c r="KNR8" s="103"/>
      <c r="KNS8" s="103"/>
      <c r="KNT8" s="103"/>
      <c r="KNU8" s="103"/>
      <c r="KNV8" s="103"/>
      <c r="KNW8" s="103"/>
      <c r="KNX8" s="103"/>
      <c r="KNY8" s="103"/>
      <c r="KNZ8" s="103"/>
      <c r="KOA8" s="103"/>
      <c r="KOB8" s="103"/>
      <c r="KOC8" s="103"/>
      <c r="KOD8" s="103"/>
      <c r="KOE8" s="103"/>
      <c r="KOF8" s="103"/>
      <c r="KOG8" s="103"/>
      <c r="KOH8" s="103"/>
      <c r="KOI8" s="103"/>
      <c r="KOJ8" s="103"/>
      <c r="KOK8" s="103"/>
      <c r="KOL8" s="103"/>
      <c r="KOM8" s="103"/>
      <c r="KON8" s="103"/>
      <c r="KOO8" s="103"/>
      <c r="KOP8" s="103"/>
      <c r="KOQ8" s="103"/>
      <c r="KOR8" s="103"/>
      <c r="KOS8" s="103"/>
      <c r="KOT8" s="103"/>
      <c r="KOU8" s="103"/>
      <c r="KOV8" s="103"/>
      <c r="KOW8" s="103"/>
      <c r="KOX8" s="103"/>
      <c r="KOY8" s="103"/>
      <c r="KOZ8" s="103"/>
      <c r="KPA8" s="103"/>
      <c r="KPB8" s="103"/>
      <c r="KPC8" s="103"/>
      <c r="KPD8" s="103"/>
      <c r="KPE8" s="103"/>
      <c r="KPF8" s="103"/>
      <c r="KPG8" s="103"/>
      <c r="KPH8" s="103"/>
      <c r="KPI8" s="103"/>
      <c r="KPJ8" s="103"/>
      <c r="KPK8" s="103"/>
      <c r="KPL8" s="103"/>
      <c r="KPM8" s="103"/>
      <c r="KPN8" s="103"/>
      <c r="KPO8" s="103"/>
      <c r="KPP8" s="103"/>
      <c r="KPQ8" s="103"/>
      <c r="KPR8" s="103"/>
      <c r="KPS8" s="103"/>
      <c r="KPT8" s="103"/>
      <c r="KPU8" s="103"/>
      <c r="KPV8" s="103"/>
      <c r="KPW8" s="103"/>
      <c r="KPX8" s="103"/>
      <c r="KPY8" s="103"/>
      <c r="KPZ8" s="103"/>
      <c r="KQA8" s="103"/>
      <c r="KQB8" s="103"/>
      <c r="KQC8" s="103"/>
      <c r="KQD8" s="103"/>
      <c r="KQE8" s="103"/>
      <c r="KQF8" s="103"/>
      <c r="KQG8" s="103"/>
      <c r="KQH8" s="103"/>
      <c r="KQI8" s="103"/>
      <c r="KQJ8" s="103"/>
      <c r="KQK8" s="103"/>
      <c r="KQL8" s="103"/>
      <c r="KQM8" s="103"/>
      <c r="KQN8" s="103"/>
      <c r="KQO8" s="103"/>
      <c r="KQP8" s="103"/>
      <c r="KQQ8" s="103"/>
      <c r="KQR8" s="103"/>
      <c r="KQS8" s="103"/>
      <c r="KQT8" s="103"/>
      <c r="KQU8" s="103"/>
      <c r="KQV8" s="103"/>
      <c r="KQW8" s="103"/>
      <c r="KQX8" s="103"/>
      <c r="KQY8" s="103"/>
      <c r="KQZ8" s="103"/>
      <c r="KRA8" s="103"/>
      <c r="KRB8" s="103"/>
      <c r="KRC8" s="103"/>
      <c r="KRD8" s="103"/>
      <c r="KRE8" s="103"/>
      <c r="KRF8" s="103"/>
      <c r="KRG8" s="103"/>
      <c r="KRH8" s="103"/>
      <c r="KRI8" s="103"/>
      <c r="KRJ8" s="103"/>
      <c r="KRK8" s="103"/>
      <c r="KRL8" s="103"/>
      <c r="KRM8" s="103"/>
      <c r="KRN8" s="103"/>
      <c r="KRO8" s="103"/>
      <c r="KRP8" s="103"/>
      <c r="KRQ8" s="103"/>
      <c r="KRR8" s="103"/>
      <c r="KRS8" s="103"/>
      <c r="KRT8" s="103"/>
      <c r="KRU8" s="103"/>
      <c r="KRV8" s="103"/>
      <c r="KRW8" s="103"/>
      <c r="KRX8" s="103"/>
      <c r="KRY8" s="103"/>
      <c r="KRZ8" s="103"/>
      <c r="KSA8" s="103"/>
      <c r="KSB8" s="103"/>
      <c r="KSC8" s="103"/>
      <c r="KSD8" s="103"/>
      <c r="KSE8" s="103"/>
      <c r="KSF8" s="103"/>
      <c r="KSG8" s="103"/>
      <c r="KSH8" s="103"/>
      <c r="KSI8" s="103"/>
      <c r="KSJ8" s="103"/>
      <c r="KSK8" s="103"/>
      <c r="KSL8" s="103"/>
      <c r="KSM8" s="103"/>
      <c r="KSN8" s="103"/>
      <c r="KSO8" s="103"/>
      <c r="KSP8" s="103"/>
      <c r="KSQ8" s="103"/>
      <c r="KSR8" s="103"/>
      <c r="KSS8" s="103"/>
      <c r="KST8" s="103"/>
      <c r="KSU8" s="103"/>
      <c r="KSV8" s="103"/>
      <c r="KSW8" s="103"/>
      <c r="KSX8" s="103"/>
      <c r="KSY8" s="103"/>
      <c r="KSZ8" s="103"/>
      <c r="KTA8" s="103"/>
      <c r="KTB8" s="103"/>
      <c r="KTC8" s="103"/>
      <c r="KTD8" s="103"/>
      <c r="KTE8" s="103"/>
      <c r="KTF8" s="103"/>
      <c r="KTG8" s="103"/>
      <c r="KTH8" s="103"/>
      <c r="KTI8" s="103"/>
      <c r="KTJ8" s="103"/>
      <c r="KTK8" s="103"/>
      <c r="KTL8" s="103"/>
      <c r="KTM8" s="103"/>
      <c r="KTN8" s="103"/>
      <c r="KTO8" s="103"/>
      <c r="KTP8" s="103"/>
      <c r="KTQ8" s="103"/>
      <c r="KTR8" s="103"/>
      <c r="KTS8" s="103"/>
      <c r="KTT8" s="103"/>
      <c r="KTU8" s="103"/>
      <c r="KTV8" s="103"/>
      <c r="KTW8" s="103"/>
      <c r="KTX8" s="103"/>
      <c r="KTY8" s="103"/>
      <c r="KTZ8" s="103"/>
      <c r="KUA8" s="103"/>
      <c r="KUB8" s="103"/>
      <c r="KUC8" s="103"/>
      <c r="KUD8" s="103"/>
      <c r="KUE8" s="103"/>
      <c r="KUF8" s="103"/>
      <c r="KUG8" s="103"/>
      <c r="KUH8" s="103"/>
      <c r="KUI8" s="103"/>
      <c r="KUJ8" s="103"/>
      <c r="KUK8" s="103"/>
      <c r="KUL8" s="103"/>
      <c r="KUM8" s="103"/>
      <c r="KUN8" s="103"/>
      <c r="KUO8" s="103"/>
      <c r="KUP8" s="103"/>
      <c r="KUQ8" s="103"/>
      <c r="KUR8" s="103"/>
      <c r="KUS8" s="103"/>
      <c r="KUT8" s="103"/>
      <c r="KUU8" s="103"/>
      <c r="KUV8" s="103"/>
      <c r="KUW8" s="103"/>
      <c r="KUX8" s="103"/>
      <c r="KUY8" s="103"/>
      <c r="KUZ8" s="103"/>
      <c r="KVA8" s="103"/>
      <c r="KVB8" s="103"/>
      <c r="KVC8" s="103"/>
      <c r="KVD8" s="103"/>
      <c r="KVE8" s="103"/>
      <c r="KVF8" s="103"/>
      <c r="KVG8" s="103"/>
      <c r="KVH8" s="103"/>
      <c r="KVI8" s="103"/>
      <c r="KVJ8" s="103"/>
      <c r="KVK8" s="103"/>
      <c r="KVL8" s="103"/>
      <c r="KVM8" s="103"/>
      <c r="KVN8" s="103"/>
      <c r="KVO8" s="103"/>
      <c r="KVP8" s="103"/>
      <c r="KVQ8" s="103"/>
      <c r="KVR8" s="103"/>
      <c r="KVS8" s="103"/>
      <c r="KVT8" s="103"/>
      <c r="KVU8" s="103"/>
      <c r="KVV8" s="103"/>
      <c r="KVW8" s="103"/>
      <c r="KVX8" s="103"/>
      <c r="KVY8" s="103"/>
      <c r="KVZ8" s="103"/>
      <c r="KWA8" s="103"/>
      <c r="KWB8" s="103"/>
      <c r="KWC8" s="103"/>
      <c r="KWD8" s="103"/>
      <c r="KWE8" s="103"/>
      <c r="KWF8" s="103"/>
      <c r="KWG8" s="103"/>
      <c r="KWH8" s="103"/>
      <c r="KWI8" s="103"/>
      <c r="KWJ8" s="103"/>
      <c r="KWK8" s="103"/>
      <c r="KWL8" s="103"/>
      <c r="KWM8" s="103"/>
      <c r="KWN8" s="103"/>
      <c r="KWO8" s="103"/>
      <c r="KWP8" s="103"/>
      <c r="KWQ8" s="103"/>
      <c r="KWR8" s="103"/>
      <c r="KWS8" s="103"/>
      <c r="KWT8" s="103"/>
      <c r="KWU8" s="103"/>
      <c r="KWV8" s="103"/>
      <c r="KWW8" s="103"/>
      <c r="KWX8" s="103"/>
      <c r="KWY8" s="103"/>
      <c r="KWZ8" s="103"/>
      <c r="KXA8" s="103"/>
      <c r="KXB8" s="103"/>
      <c r="KXC8" s="103"/>
      <c r="KXD8" s="103"/>
      <c r="KXE8" s="103"/>
      <c r="KXF8" s="103"/>
      <c r="KXG8" s="103"/>
      <c r="KXH8" s="103"/>
      <c r="KXI8" s="103"/>
      <c r="KXJ8" s="103"/>
      <c r="KXK8" s="103"/>
      <c r="KXL8" s="103"/>
      <c r="KXM8" s="103"/>
      <c r="KXN8" s="103"/>
      <c r="KXO8" s="103"/>
      <c r="KXP8" s="103"/>
      <c r="KXQ8" s="103"/>
      <c r="KXR8" s="103"/>
      <c r="KXS8" s="103"/>
      <c r="KXT8" s="103"/>
      <c r="KXU8" s="103"/>
      <c r="KXV8" s="103"/>
      <c r="KXW8" s="103"/>
      <c r="KXX8" s="103"/>
      <c r="KXY8" s="103"/>
      <c r="KXZ8" s="103"/>
      <c r="KYA8" s="103"/>
      <c r="KYB8" s="103"/>
      <c r="KYC8" s="103"/>
      <c r="KYD8" s="103"/>
      <c r="KYE8" s="103"/>
      <c r="KYF8" s="103"/>
      <c r="KYG8" s="103"/>
      <c r="KYH8" s="103"/>
      <c r="KYI8" s="103"/>
      <c r="KYJ8" s="103"/>
      <c r="KYK8" s="103"/>
      <c r="KYL8" s="103"/>
      <c r="KYM8" s="103"/>
      <c r="KYN8" s="103"/>
      <c r="KYO8" s="103"/>
      <c r="KYP8" s="103"/>
      <c r="KYQ8" s="103"/>
      <c r="KYR8" s="103"/>
      <c r="KYS8" s="103"/>
      <c r="KYT8" s="103"/>
      <c r="KYU8" s="103"/>
      <c r="KYV8" s="103"/>
      <c r="KYW8" s="103"/>
      <c r="KYX8" s="103"/>
      <c r="KYY8" s="103"/>
      <c r="KYZ8" s="103"/>
      <c r="KZA8" s="103"/>
      <c r="KZB8" s="103"/>
      <c r="KZC8" s="103"/>
      <c r="KZD8" s="103"/>
      <c r="KZE8" s="103"/>
      <c r="KZF8" s="103"/>
      <c r="KZG8" s="103"/>
      <c r="KZH8" s="103"/>
      <c r="KZI8" s="103"/>
      <c r="KZJ8" s="103"/>
      <c r="KZK8" s="103"/>
      <c r="KZL8" s="103"/>
      <c r="KZM8" s="103"/>
      <c r="KZN8" s="103"/>
      <c r="KZO8" s="103"/>
      <c r="KZP8" s="103"/>
      <c r="KZQ8" s="103"/>
      <c r="KZR8" s="103"/>
      <c r="KZS8" s="103"/>
      <c r="KZT8" s="103"/>
      <c r="KZU8" s="103"/>
      <c r="KZV8" s="103"/>
      <c r="KZW8" s="103"/>
      <c r="KZX8" s="103"/>
      <c r="KZY8" s="103"/>
      <c r="KZZ8" s="103"/>
      <c r="LAA8" s="103"/>
      <c r="LAB8" s="103"/>
      <c r="LAC8" s="103"/>
      <c r="LAD8" s="103"/>
      <c r="LAE8" s="103"/>
      <c r="LAF8" s="103"/>
      <c r="LAG8" s="103"/>
      <c r="LAH8" s="103"/>
      <c r="LAI8" s="103"/>
      <c r="LAJ8" s="103"/>
      <c r="LAK8" s="103"/>
      <c r="LAL8" s="103"/>
      <c r="LAM8" s="103"/>
      <c r="LAN8" s="103"/>
      <c r="LAO8" s="103"/>
      <c r="LAP8" s="103"/>
      <c r="LAQ8" s="103"/>
      <c r="LAR8" s="103"/>
      <c r="LAS8" s="103"/>
      <c r="LAT8" s="103"/>
      <c r="LAU8" s="103"/>
      <c r="LAV8" s="103"/>
      <c r="LAW8" s="103"/>
      <c r="LAX8" s="103"/>
      <c r="LAY8" s="103"/>
      <c r="LAZ8" s="103"/>
      <c r="LBA8" s="103"/>
      <c r="LBB8" s="103"/>
      <c r="LBC8" s="103"/>
      <c r="LBD8" s="103"/>
      <c r="LBE8" s="103"/>
      <c r="LBF8" s="103"/>
      <c r="LBG8" s="103"/>
      <c r="LBH8" s="103"/>
      <c r="LBI8" s="103"/>
      <c r="LBJ8" s="103"/>
      <c r="LBK8" s="103"/>
      <c r="LBL8" s="103"/>
      <c r="LBM8" s="103"/>
      <c r="LBN8" s="103"/>
      <c r="LBO8" s="103"/>
      <c r="LBP8" s="103"/>
      <c r="LBQ8" s="103"/>
      <c r="LBR8" s="103"/>
      <c r="LBS8" s="103"/>
      <c r="LBT8" s="103"/>
      <c r="LBU8" s="103"/>
      <c r="LBV8" s="103"/>
      <c r="LBW8" s="103"/>
      <c r="LBX8" s="103"/>
      <c r="LBY8" s="103"/>
      <c r="LBZ8" s="103"/>
      <c r="LCA8" s="103"/>
      <c r="LCB8" s="103"/>
      <c r="LCC8" s="103"/>
      <c r="LCD8" s="103"/>
      <c r="LCE8" s="103"/>
      <c r="LCF8" s="103"/>
      <c r="LCG8" s="103"/>
      <c r="LCH8" s="103"/>
      <c r="LCI8" s="103"/>
      <c r="LCJ8" s="103"/>
      <c r="LCK8" s="103"/>
      <c r="LCL8" s="103"/>
      <c r="LCM8" s="103"/>
      <c r="LCN8" s="103"/>
      <c r="LCO8" s="103"/>
      <c r="LCP8" s="103"/>
      <c r="LCQ8" s="103"/>
      <c r="LCR8" s="103"/>
      <c r="LCS8" s="103"/>
      <c r="LCT8" s="103"/>
      <c r="LCU8" s="103"/>
      <c r="LCV8" s="103"/>
      <c r="LCW8" s="103"/>
      <c r="LCX8" s="103"/>
      <c r="LCY8" s="103"/>
      <c r="LCZ8" s="103"/>
      <c r="LDA8" s="103"/>
      <c r="LDB8" s="103"/>
      <c r="LDC8" s="103"/>
      <c r="LDD8" s="103"/>
      <c r="LDE8" s="103"/>
      <c r="LDF8" s="103"/>
      <c r="LDG8" s="103"/>
      <c r="LDH8" s="103"/>
      <c r="LDI8" s="103"/>
      <c r="LDJ8" s="103"/>
      <c r="LDK8" s="103"/>
      <c r="LDL8" s="103"/>
      <c r="LDM8" s="103"/>
      <c r="LDN8" s="103"/>
      <c r="LDO8" s="103"/>
      <c r="LDP8" s="103"/>
      <c r="LDQ8" s="103"/>
      <c r="LDR8" s="103"/>
      <c r="LDS8" s="103"/>
      <c r="LDT8" s="103"/>
      <c r="LDU8" s="103"/>
      <c r="LDV8" s="103"/>
      <c r="LDW8" s="103"/>
      <c r="LDX8" s="103"/>
      <c r="LDY8" s="103"/>
      <c r="LDZ8" s="103"/>
      <c r="LEA8" s="103"/>
      <c r="LEB8" s="103"/>
      <c r="LEC8" s="103"/>
      <c r="LED8" s="103"/>
      <c r="LEE8" s="103"/>
      <c r="LEF8" s="103"/>
      <c r="LEG8" s="103"/>
      <c r="LEH8" s="103"/>
      <c r="LEI8" s="103"/>
      <c r="LEJ8" s="103"/>
      <c r="LEK8" s="103"/>
      <c r="LEL8" s="103"/>
      <c r="LEM8" s="103"/>
      <c r="LEN8" s="103"/>
      <c r="LEO8" s="103"/>
      <c r="LEP8" s="103"/>
      <c r="LEQ8" s="103"/>
      <c r="LER8" s="103"/>
      <c r="LES8" s="103"/>
      <c r="LET8" s="103"/>
      <c r="LEU8" s="103"/>
      <c r="LEV8" s="103"/>
      <c r="LEW8" s="103"/>
      <c r="LEX8" s="103"/>
      <c r="LEY8" s="103"/>
      <c r="LEZ8" s="103"/>
      <c r="LFA8" s="103"/>
      <c r="LFB8" s="103"/>
      <c r="LFC8" s="103"/>
      <c r="LFD8" s="103"/>
      <c r="LFE8" s="103"/>
      <c r="LFF8" s="103"/>
      <c r="LFG8" s="103"/>
      <c r="LFH8" s="103"/>
      <c r="LFI8" s="103"/>
      <c r="LFJ8" s="103"/>
      <c r="LFK8" s="103"/>
      <c r="LFL8" s="103"/>
      <c r="LFM8" s="103"/>
      <c r="LFN8" s="103"/>
      <c r="LFO8" s="103"/>
      <c r="LFP8" s="103"/>
      <c r="LFQ8" s="103"/>
      <c r="LFR8" s="103"/>
      <c r="LFS8" s="103"/>
      <c r="LFT8" s="103"/>
      <c r="LFU8" s="103"/>
      <c r="LFV8" s="103"/>
      <c r="LFW8" s="103"/>
      <c r="LFX8" s="103"/>
      <c r="LFY8" s="103"/>
      <c r="LFZ8" s="103"/>
      <c r="LGA8" s="103"/>
      <c r="LGB8" s="103"/>
      <c r="LGC8" s="103"/>
      <c r="LGD8" s="103"/>
      <c r="LGE8" s="103"/>
      <c r="LGF8" s="103"/>
      <c r="LGG8" s="103"/>
      <c r="LGH8" s="103"/>
      <c r="LGI8" s="103"/>
      <c r="LGJ8" s="103"/>
      <c r="LGK8" s="103"/>
      <c r="LGL8" s="103"/>
      <c r="LGM8" s="103"/>
      <c r="LGN8" s="103"/>
      <c r="LGO8" s="103"/>
      <c r="LGP8" s="103"/>
      <c r="LGQ8" s="103"/>
      <c r="LGR8" s="103"/>
      <c r="LGS8" s="103"/>
      <c r="LGT8" s="103"/>
      <c r="LGU8" s="103"/>
      <c r="LGV8" s="103"/>
      <c r="LGW8" s="103"/>
      <c r="LGX8" s="103"/>
      <c r="LGY8" s="103"/>
      <c r="LGZ8" s="103"/>
      <c r="LHA8" s="103"/>
      <c r="LHB8" s="103"/>
      <c r="LHC8" s="103"/>
      <c r="LHD8" s="103"/>
      <c r="LHE8" s="103"/>
      <c r="LHF8" s="103"/>
      <c r="LHG8" s="103"/>
      <c r="LHH8" s="103"/>
      <c r="LHI8" s="103"/>
      <c r="LHJ8" s="103"/>
      <c r="LHK8" s="103"/>
      <c r="LHL8" s="103"/>
      <c r="LHM8" s="103"/>
      <c r="LHN8" s="103"/>
      <c r="LHO8" s="103"/>
      <c r="LHP8" s="103"/>
      <c r="LHQ8" s="103"/>
      <c r="LHR8" s="103"/>
      <c r="LHS8" s="103"/>
      <c r="LHT8" s="103"/>
      <c r="LHU8" s="103"/>
      <c r="LHV8" s="103"/>
      <c r="LHW8" s="103"/>
      <c r="LHX8" s="103"/>
      <c r="LHY8" s="103"/>
      <c r="LHZ8" s="103"/>
      <c r="LIA8" s="103"/>
      <c r="LIB8" s="103"/>
      <c r="LIC8" s="103"/>
      <c r="LID8" s="103"/>
      <c r="LIE8" s="103"/>
      <c r="LIF8" s="103"/>
      <c r="LIG8" s="103"/>
      <c r="LIH8" s="103"/>
      <c r="LII8" s="103"/>
      <c r="LIJ8" s="103"/>
      <c r="LIK8" s="103"/>
      <c r="LIL8" s="103"/>
      <c r="LIM8" s="103"/>
      <c r="LIN8" s="103"/>
      <c r="LIO8" s="103"/>
      <c r="LIP8" s="103"/>
      <c r="LIQ8" s="103"/>
      <c r="LIR8" s="103"/>
      <c r="LIS8" s="103"/>
      <c r="LIT8" s="103"/>
      <c r="LIU8" s="103"/>
      <c r="LIV8" s="103"/>
      <c r="LIW8" s="103"/>
      <c r="LIX8" s="103"/>
      <c r="LIY8" s="103"/>
      <c r="LIZ8" s="103"/>
      <c r="LJA8" s="103"/>
      <c r="LJB8" s="103"/>
      <c r="LJC8" s="103"/>
      <c r="LJD8" s="103"/>
      <c r="LJE8" s="103"/>
      <c r="LJF8" s="103"/>
      <c r="LJG8" s="103"/>
      <c r="LJH8" s="103"/>
      <c r="LJI8" s="103"/>
      <c r="LJJ8" s="103"/>
      <c r="LJK8" s="103"/>
      <c r="LJL8" s="103"/>
      <c r="LJM8" s="103"/>
      <c r="LJN8" s="103"/>
      <c r="LJO8" s="103"/>
      <c r="LJP8" s="103"/>
      <c r="LJQ8" s="103"/>
      <c r="LJR8" s="103"/>
      <c r="LJS8" s="103"/>
      <c r="LJT8" s="103"/>
      <c r="LJU8" s="103"/>
      <c r="LJV8" s="103"/>
      <c r="LJW8" s="103"/>
      <c r="LJX8" s="103"/>
      <c r="LJY8" s="103"/>
      <c r="LJZ8" s="103"/>
      <c r="LKA8" s="103"/>
      <c r="LKB8" s="103"/>
      <c r="LKC8" s="103"/>
      <c r="LKD8" s="103"/>
      <c r="LKE8" s="103"/>
      <c r="LKF8" s="103"/>
      <c r="LKG8" s="103"/>
      <c r="LKH8" s="103"/>
      <c r="LKI8" s="103"/>
      <c r="LKJ8" s="103"/>
      <c r="LKK8" s="103"/>
      <c r="LKL8" s="103"/>
      <c r="LKM8" s="103"/>
      <c r="LKN8" s="103"/>
      <c r="LKO8" s="103"/>
      <c r="LKP8" s="103"/>
      <c r="LKQ8" s="103"/>
      <c r="LKR8" s="103"/>
      <c r="LKS8" s="103"/>
      <c r="LKT8" s="103"/>
      <c r="LKU8" s="103"/>
      <c r="LKV8" s="103"/>
      <c r="LKW8" s="103"/>
      <c r="LKX8" s="103"/>
      <c r="LKY8" s="103"/>
      <c r="LKZ8" s="103"/>
      <c r="LLA8" s="103"/>
      <c r="LLB8" s="103"/>
      <c r="LLC8" s="103"/>
      <c r="LLD8" s="103"/>
      <c r="LLE8" s="103"/>
      <c r="LLF8" s="103"/>
      <c r="LLG8" s="103"/>
      <c r="LLH8" s="103"/>
      <c r="LLI8" s="103"/>
      <c r="LLJ8" s="103"/>
      <c r="LLK8" s="103"/>
      <c r="LLL8" s="103"/>
      <c r="LLM8" s="103"/>
      <c r="LLN8" s="103"/>
      <c r="LLO8" s="103"/>
      <c r="LLP8" s="103"/>
      <c r="LLQ8" s="103"/>
      <c r="LLR8" s="103"/>
      <c r="LLS8" s="103"/>
      <c r="LLT8" s="103"/>
      <c r="LLU8" s="103"/>
      <c r="LLV8" s="103"/>
      <c r="LLW8" s="103"/>
      <c r="LLX8" s="103"/>
      <c r="LLY8" s="103"/>
      <c r="LLZ8" s="103"/>
      <c r="LMA8" s="103"/>
      <c r="LMB8" s="103"/>
      <c r="LMC8" s="103"/>
      <c r="LMD8" s="103"/>
      <c r="LME8" s="103"/>
      <c r="LMF8" s="103"/>
      <c r="LMG8" s="103"/>
      <c r="LMH8" s="103"/>
      <c r="LMI8" s="103"/>
      <c r="LMJ8" s="103"/>
      <c r="LMK8" s="103"/>
      <c r="LML8" s="103"/>
      <c r="LMM8" s="103"/>
      <c r="LMN8" s="103"/>
      <c r="LMO8" s="103"/>
      <c r="LMP8" s="103"/>
      <c r="LMQ8" s="103"/>
      <c r="LMR8" s="103"/>
      <c r="LMS8" s="103"/>
      <c r="LMT8" s="103"/>
      <c r="LMU8" s="103"/>
      <c r="LMV8" s="103"/>
      <c r="LMW8" s="103"/>
      <c r="LMX8" s="103"/>
      <c r="LMY8" s="103"/>
      <c r="LMZ8" s="103"/>
      <c r="LNA8" s="103"/>
      <c r="LNB8" s="103"/>
      <c r="LNC8" s="103"/>
      <c r="LND8" s="103"/>
      <c r="LNE8" s="103"/>
      <c r="LNF8" s="103"/>
      <c r="LNG8" s="103"/>
      <c r="LNH8" s="103"/>
      <c r="LNI8" s="103"/>
      <c r="LNJ8" s="103"/>
      <c r="LNK8" s="103"/>
      <c r="LNL8" s="103"/>
      <c r="LNM8" s="103"/>
      <c r="LNN8" s="103"/>
      <c r="LNO8" s="103"/>
      <c r="LNP8" s="103"/>
      <c r="LNQ8" s="103"/>
      <c r="LNR8" s="103"/>
      <c r="LNS8" s="103"/>
      <c r="LNT8" s="103"/>
      <c r="LNU8" s="103"/>
      <c r="LNV8" s="103"/>
      <c r="LNW8" s="103"/>
      <c r="LNX8" s="103"/>
      <c r="LNY8" s="103"/>
      <c r="LNZ8" s="103"/>
      <c r="LOA8" s="103"/>
      <c r="LOB8" s="103"/>
      <c r="LOC8" s="103"/>
      <c r="LOD8" s="103"/>
      <c r="LOE8" s="103"/>
      <c r="LOF8" s="103"/>
      <c r="LOG8" s="103"/>
      <c r="LOH8" s="103"/>
      <c r="LOI8" s="103"/>
      <c r="LOJ8" s="103"/>
      <c r="LOK8" s="103"/>
      <c r="LOL8" s="103"/>
      <c r="LOM8" s="103"/>
      <c r="LON8" s="103"/>
      <c r="LOO8" s="103"/>
      <c r="LOP8" s="103"/>
      <c r="LOQ8" s="103"/>
      <c r="LOR8" s="103"/>
      <c r="LOS8" s="103"/>
      <c r="LOT8" s="103"/>
      <c r="LOU8" s="103"/>
      <c r="LOV8" s="103"/>
      <c r="LOW8" s="103"/>
      <c r="LOX8" s="103"/>
      <c r="LOY8" s="103"/>
      <c r="LOZ8" s="103"/>
      <c r="LPA8" s="103"/>
      <c r="LPB8" s="103"/>
      <c r="LPC8" s="103"/>
      <c r="LPD8" s="103"/>
      <c r="LPE8" s="103"/>
      <c r="LPF8" s="103"/>
      <c r="LPG8" s="103"/>
      <c r="LPH8" s="103"/>
      <c r="LPI8" s="103"/>
      <c r="LPJ8" s="103"/>
      <c r="LPK8" s="103"/>
      <c r="LPL8" s="103"/>
      <c r="LPM8" s="103"/>
      <c r="LPN8" s="103"/>
      <c r="LPO8" s="103"/>
      <c r="LPP8" s="103"/>
      <c r="LPQ8" s="103"/>
      <c r="LPR8" s="103"/>
      <c r="LPS8" s="103"/>
      <c r="LPT8" s="103"/>
      <c r="LPU8" s="103"/>
      <c r="LPV8" s="103"/>
      <c r="LPW8" s="103"/>
      <c r="LPX8" s="103"/>
      <c r="LPY8" s="103"/>
      <c r="LPZ8" s="103"/>
      <c r="LQA8" s="103"/>
      <c r="LQB8" s="103"/>
      <c r="LQC8" s="103"/>
      <c r="LQD8" s="103"/>
      <c r="LQE8" s="103"/>
      <c r="LQF8" s="103"/>
      <c r="LQG8" s="103"/>
      <c r="LQH8" s="103"/>
      <c r="LQI8" s="103"/>
      <c r="LQJ8" s="103"/>
      <c r="LQK8" s="103"/>
      <c r="LQL8" s="103"/>
      <c r="LQM8" s="103"/>
      <c r="LQN8" s="103"/>
      <c r="LQO8" s="103"/>
      <c r="LQP8" s="103"/>
      <c r="LQQ8" s="103"/>
      <c r="LQR8" s="103"/>
      <c r="LQS8" s="103"/>
      <c r="LQT8" s="103"/>
      <c r="LQU8" s="103"/>
      <c r="LQV8" s="103"/>
      <c r="LQW8" s="103"/>
      <c r="LQX8" s="103"/>
      <c r="LQY8" s="103"/>
      <c r="LQZ8" s="103"/>
      <c r="LRA8" s="103"/>
      <c r="LRB8" s="103"/>
      <c r="LRC8" s="103"/>
      <c r="LRD8" s="103"/>
      <c r="LRE8" s="103"/>
      <c r="LRF8" s="103"/>
      <c r="LRG8" s="103"/>
      <c r="LRH8" s="103"/>
      <c r="LRI8" s="103"/>
      <c r="LRJ8" s="103"/>
      <c r="LRK8" s="103"/>
      <c r="LRL8" s="103"/>
      <c r="LRM8" s="103"/>
      <c r="LRN8" s="103"/>
      <c r="LRO8" s="103"/>
      <c r="LRP8" s="103"/>
      <c r="LRQ8" s="103"/>
      <c r="LRR8" s="103"/>
      <c r="LRS8" s="103"/>
      <c r="LRT8" s="103"/>
      <c r="LRU8" s="103"/>
      <c r="LRV8" s="103"/>
      <c r="LRW8" s="103"/>
      <c r="LRX8" s="103"/>
      <c r="LRY8" s="103"/>
      <c r="LRZ8" s="103"/>
      <c r="LSA8" s="103"/>
      <c r="LSB8" s="103"/>
      <c r="LSC8" s="103"/>
      <c r="LSD8" s="103"/>
      <c r="LSE8" s="103"/>
      <c r="LSF8" s="103"/>
      <c r="LSG8" s="103"/>
      <c r="LSH8" s="103"/>
      <c r="LSI8" s="103"/>
      <c r="LSJ8" s="103"/>
      <c r="LSK8" s="103"/>
      <c r="LSL8" s="103"/>
      <c r="LSM8" s="103"/>
      <c r="LSN8" s="103"/>
      <c r="LSO8" s="103"/>
      <c r="LSP8" s="103"/>
      <c r="LSQ8" s="103"/>
      <c r="LSR8" s="103"/>
      <c r="LSS8" s="103"/>
      <c r="LST8" s="103"/>
      <c r="LSU8" s="103"/>
      <c r="LSV8" s="103"/>
      <c r="LSW8" s="103"/>
      <c r="LSX8" s="103"/>
      <c r="LSY8" s="103"/>
      <c r="LSZ8" s="103"/>
      <c r="LTA8" s="103"/>
      <c r="LTB8" s="103"/>
      <c r="LTC8" s="103"/>
      <c r="LTD8" s="103"/>
      <c r="LTE8" s="103"/>
      <c r="LTF8" s="103"/>
      <c r="LTG8" s="103"/>
      <c r="LTH8" s="103"/>
      <c r="LTI8" s="103"/>
      <c r="LTJ8" s="103"/>
      <c r="LTK8" s="103"/>
      <c r="LTL8" s="103"/>
      <c r="LTM8" s="103"/>
      <c r="LTN8" s="103"/>
      <c r="LTO8" s="103"/>
      <c r="LTP8" s="103"/>
      <c r="LTQ8" s="103"/>
      <c r="LTR8" s="103"/>
      <c r="LTS8" s="103"/>
      <c r="LTT8" s="103"/>
      <c r="LTU8" s="103"/>
      <c r="LTV8" s="103"/>
      <c r="LTW8" s="103"/>
      <c r="LTX8" s="103"/>
      <c r="LTY8" s="103"/>
      <c r="LTZ8" s="103"/>
      <c r="LUA8" s="103"/>
      <c r="LUB8" s="103"/>
      <c r="LUC8" s="103"/>
      <c r="LUD8" s="103"/>
      <c r="LUE8" s="103"/>
      <c r="LUF8" s="103"/>
      <c r="LUG8" s="103"/>
      <c r="LUH8" s="103"/>
      <c r="LUI8" s="103"/>
      <c r="LUJ8" s="103"/>
      <c r="LUK8" s="103"/>
      <c r="LUL8" s="103"/>
      <c r="LUM8" s="103"/>
      <c r="LUN8" s="103"/>
      <c r="LUO8" s="103"/>
      <c r="LUP8" s="103"/>
      <c r="LUQ8" s="103"/>
      <c r="LUR8" s="103"/>
      <c r="LUS8" s="103"/>
      <c r="LUT8" s="103"/>
      <c r="LUU8" s="103"/>
      <c r="LUV8" s="103"/>
      <c r="LUW8" s="103"/>
      <c r="LUX8" s="103"/>
      <c r="LUY8" s="103"/>
      <c r="LUZ8" s="103"/>
      <c r="LVA8" s="103"/>
      <c r="LVB8" s="103"/>
      <c r="LVC8" s="103"/>
      <c r="LVD8" s="103"/>
      <c r="LVE8" s="103"/>
      <c r="LVF8" s="103"/>
      <c r="LVG8" s="103"/>
      <c r="LVH8" s="103"/>
      <c r="LVI8" s="103"/>
      <c r="LVJ8" s="103"/>
      <c r="LVK8" s="103"/>
      <c r="LVL8" s="103"/>
      <c r="LVM8" s="103"/>
      <c r="LVN8" s="103"/>
      <c r="LVO8" s="103"/>
      <c r="LVP8" s="103"/>
      <c r="LVQ8" s="103"/>
      <c r="LVR8" s="103"/>
      <c r="LVS8" s="103"/>
      <c r="LVT8" s="103"/>
      <c r="LVU8" s="103"/>
      <c r="LVV8" s="103"/>
      <c r="LVW8" s="103"/>
      <c r="LVX8" s="103"/>
      <c r="LVY8" s="103"/>
      <c r="LVZ8" s="103"/>
      <c r="LWA8" s="103"/>
      <c r="LWB8" s="103"/>
      <c r="LWC8" s="103"/>
      <c r="LWD8" s="103"/>
      <c r="LWE8" s="103"/>
      <c r="LWF8" s="103"/>
      <c r="LWG8" s="103"/>
      <c r="LWH8" s="103"/>
      <c r="LWI8" s="103"/>
      <c r="LWJ8" s="103"/>
      <c r="LWK8" s="103"/>
      <c r="LWL8" s="103"/>
      <c r="LWM8" s="103"/>
      <c r="LWN8" s="103"/>
      <c r="LWO8" s="103"/>
      <c r="LWP8" s="103"/>
      <c r="LWQ8" s="103"/>
      <c r="LWR8" s="103"/>
      <c r="LWS8" s="103"/>
      <c r="LWT8" s="103"/>
      <c r="LWU8" s="103"/>
      <c r="LWV8" s="103"/>
      <c r="LWW8" s="103"/>
      <c r="LWX8" s="103"/>
      <c r="LWY8" s="103"/>
      <c r="LWZ8" s="103"/>
      <c r="LXA8" s="103"/>
      <c r="LXB8" s="103"/>
      <c r="LXC8" s="103"/>
      <c r="LXD8" s="103"/>
      <c r="LXE8" s="103"/>
      <c r="LXF8" s="103"/>
      <c r="LXG8" s="103"/>
      <c r="LXH8" s="103"/>
      <c r="LXI8" s="103"/>
      <c r="LXJ8" s="103"/>
      <c r="LXK8" s="103"/>
      <c r="LXL8" s="103"/>
      <c r="LXM8" s="103"/>
      <c r="LXN8" s="103"/>
      <c r="LXO8" s="103"/>
      <c r="LXP8" s="103"/>
      <c r="LXQ8" s="103"/>
      <c r="LXR8" s="103"/>
      <c r="LXS8" s="103"/>
      <c r="LXT8" s="103"/>
      <c r="LXU8" s="103"/>
      <c r="LXV8" s="103"/>
      <c r="LXW8" s="103"/>
      <c r="LXX8" s="103"/>
      <c r="LXY8" s="103"/>
      <c r="LXZ8" s="103"/>
      <c r="LYA8" s="103"/>
      <c r="LYB8" s="103"/>
      <c r="LYC8" s="103"/>
      <c r="LYD8" s="103"/>
      <c r="LYE8" s="103"/>
      <c r="LYF8" s="103"/>
      <c r="LYG8" s="103"/>
      <c r="LYH8" s="103"/>
      <c r="LYI8" s="103"/>
      <c r="LYJ8" s="103"/>
      <c r="LYK8" s="103"/>
      <c r="LYL8" s="103"/>
      <c r="LYM8" s="103"/>
      <c r="LYN8" s="103"/>
      <c r="LYO8" s="103"/>
      <c r="LYP8" s="103"/>
      <c r="LYQ8" s="103"/>
      <c r="LYR8" s="103"/>
      <c r="LYS8" s="103"/>
      <c r="LYT8" s="103"/>
      <c r="LYU8" s="103"/>
      <c r="LYV8" s="103"/>
      <c r="LYW8" s="103"/>
      <c r="LYX8" s="103"/>
      <c r="LYY8" s="103"/>
      <c r="LYZ8" s="103"/>
      <c r="LZA8" s="103"/>
      <c r="LZB8" s="103"/>
      <c r="LZC8" s="103"/>
      <c r="LZD8" s="103"/>
      <c r="LZE8" s="103"/>
      <c r="LZF8" s="103"/>
      <c r="LZG8" s="103"/>
      <c r="LZH8" s="103"/>
      <c r="LZI8" s="103"/>
      <c r="LZJ8" s="103"/>
      <c r="LZK8" s="103"/>
      <c r="LZL8" s="103"/>
      <c r="LZM8" s="103"/>
      <c r="LZN8" s="103"/>
      <c r="LZO8" s="103"/>
      <c r="LZP8" s="103"/>
      <c r="LZQ8" s="103"/>
      <c r="LZR8" s="103"/>
      <c r="LZS8" s="103"/>
      <c r="LZT8" s="103"/>
      <c r="LZU8" s="103"/>
      <c r="LZV8" s="103"/>
      <c r="LZW8" s="103"/>
      <c r="LZX8" s="103"/>
      <c r="LZY8" s="103"/>
      <c r="LZZ8" s="103"/>
      <c r="MAA8" s="103"/>
      <c r="MAB8" s="103"/>
      <c r="MAC8" s="103"/>
      <c r="MAD8" s="103"/>
      <c r="MAE8" s="103"/>
      <c r="MAF8" s="103"/>
      <c r="MAG8" s="103"/>
      <c r="MAH8" s="103"/>
      <c r="MAI8" s="103"/>
      <c r="MAJ8" s="103"/>
      <c r="MAK8" s="103"/>
      <c r="MAL8" s="103"/>
      <c r="MAM8" s="103"/>
      <c r="MAN8" s="103"/>
      <c r="MAO8" s="103"/>
      <c r="MAP8" s="103"/>
      <c r="MAQ8" s="103"/>
      <c r="MAR8" s="103"/>
      <c r="MAS8" s="103"/>
      <c r="MAT8" s="103"/>
      <c r="MAU8" s="103"/>
      <c r="MAV8" s="103"/>
      <c r="MAW8" s="103"/>
      <c r="MAX8" s="103"/>
      <c r="MAY8" s="103"/>
      <c r="MAZ8" s="103"/>
      <c r="MBA8" s="103"/>
      <c r="MBB8" s="103"/>
      <c r="MBC8" s="103"/>
      <c r="MBD8" s="103"/>
      <c r="MBE8" s="103"/>
      <c r="MBF8" s="103"/>
      <c r="MBG8" s="103"/>
      <c r="MBH8" s="103"/>
      <c r="MBI8" s="103"/>
      <c r="MBJ8" s="103"/>
      <c r="MBK8" s="103"/>
      <c r="MBL8" s="103"/>
      <c r="MBM8" s="103"/>
      <c r="MBN8" s="103"/>
      <c r="MBO8" s="103"/>
      <c r="MBP8" s="103"/>
      <c r="MBQ8" s="103"/>
      <c r="MBR8" s="103"/>
      <c r="MBS8" s="103"/>
      <c r="MBT8" s="103"/>
      <c r="MBU8" s="103"/>
      <c r="MBV8" s="103"/>
      <c r="MBW8" s="103"/>
      <c r="MBX8" s="103"/>
      <c r="MBY8" s="103"/>
      <c r="MBZ8" s="103"/>
      <c r="MCA8" s="103"/>
      <c r="MCB8" s="103"/>
      <c r="MCC8" s="103"/>
      <c r="MCD8" s="103"/>
      <c r="MCE8" s="103"/>
      <c r="MCF8" s="103"/>
      <c r="MCG8" s="103"/>
      <c r="MCH8" s="103"/>
      <c r="MCI8" s="103"/>
      <c r="MCJ8" s="103"/>
      <c r="MCK8" s="103"/>
      <c r="MCL8" s="103"/>
      <c r="MCM8" s="103"/>
      <c r="MCN8" s="103"/>
      <c r="MCO8" s="103"/>
      <c r="MCP8" s="103"/>
      <c r="MCQ8" s="103"/>
      <c r="MCR8" s="103"/>
      <c r="MCS8" s="103"/>
      <c r="MCT8" s="103"/>
      <c r="MCU8" s="103"/>
      <c r="MCV8" s="103"/>
      <c r="MCW8" s="103"/>
      <c r="MCX8" s="103"/>
      <c r="MCY8" s="103"/>
      <c r="MCZ8" s="103"/>
      <c r="MDA8" s="103"/>
      <c r="MDB8" s="103"/>
      <c r="MDC8" s="103"/>
      <c r="MDD8" s="103"/>
      <c r="MDE8" s="103"/>
      <c r="MDF8" s="103"/>
      <c r="MDG8" s="103"/>
      <c r="MDH8" s="103"/>
      <c r="MDI8" s="103"/>
      <c r="MDJ8" s="103"/>
      <c r="MDK8" s="103"/>
      <c r="MDL8" s="103"/>
      <c r="MDM8" s="103"/>
      <c r="MDN8" s="103"/>
      <c r="MDO8" s="103"/>
      <c r="MDP8" s="103"/>
      <c r="MDQ8" s="103"/>
      <c r="MDR8" s="103"/>
      <c r="MDS8" s="103"/>
      <c r="MDT8" s="103"/>
      <c r="MDU8" s="103"/>
      <c r="MDV8" s="103"/>
      <c r="MDW8" s="103"/>
      <c r="MDX8" s="103"/>
      <c r="MDY8" s="103"/>
      <c r="MDZ8" s="103"/>
      <c r="MEA8" s="103"/>
      <c r="MEB8" s="103"/>
      <c r="MEC8" s="103"/>
      <c r="MED8" s="103"/>
      <c r="MEE8" s="103"/>
      <c r="MEF8" s="103"/>
      <c r="MEG8" s="103"/>
      <c r="MEH8" s="103"/>
      <c r="MEI8" s="103"/>
      <c r="MEJ8" s="103"/>
      <c r="MEK8" s="103"/>
      <c r="MEL8" s="103"/>
      <c r="MEM8" s="103"/>
      <c r="MEN8" s="103"/>
      <c r="MEO8" s="103"/>
      <c r="MEP8" s="103"/>
      <c r="MEQ8" s="103"/>
      <c r="MER8" s="103"/>
      <c r="MES8" s="103"/>
      <c r="MET8" s="103"/>
      <c r="MEU8" s="103"/>
      <c r="MEV8" s="103"/>
      <c r="MEW8" s="103"/>
      <c r="MEX8" s="103"/>
      <c r="MEY8" s="103"/>
      <c r="MEZ8" s="103"/>
      <c r="MFA8" s="103"/>
      <c r="MFB8" s="103"/>
      <c r="MFC8" s="103"/>
      <c r="MFD8" s="103"/>
      <c r="MFE8" s="103"/>
      <c r="MFF8" s="103"/>
      <c r="MFG8" s="103"/>
      <c r="MFH8" s="103"/>
      <c r="MFI8" s="103"/>
      <c r="MFJ8" s="103"/>
      <c r="MFK8" s="103"/>
      <c r="MFL8" s="103"/>
      <c r="MFM8" s="103"/>
      <c r="MFN8" s="103"/>
      <c r="MFO8" s="103"/>
      <c r="MFP8" s="103"/>
      <c r="MFQ8" s="103"/>
      <c r="MFR8" s="103"/>
      <c r="MFS8" s="103"/>
      <c r="MFT8" s="103"/>
      <c r="MFU8" s="103"/>
      <c r="MFV8" s="103"/>
      <c r="MFW8" s="103"/>
      <c r="MFX8" s="103"/>
      <c r="MFY8" s="103"/>
      <c r="MFZ8" s="103"/>
      <c r="MGA8" s="103"/>
      <c r="MGB8" s="103"/>
      <c r="MGC8" s="103"/>
      <c r="MGD8" s="103"/>
      <c r="MGE8" s="103"/>
      <c r="MGF8" s="103"/>
      <c r="MGG8" s="103"/>
      <c r="MGH8" s="103"/>
      <c r="MGI8" s="103"/>
      <c r="MGJ8" s="103"/>
      <c r="MGK8" s="103"/>
      <c r="MGL8" s="103"/>
      <c r="MGM8" s="103"/>
      <c r="MGN8" s="103"/>
      <c r="MGO8" s="103"/>
      <c r="MGP8" s="103"/>
      <c r="MGQ8" s="103"/>
      <c r="MGR8" s="103"/>
      <c r="MGS8" s="103"/>
      <c r="MGT8" s="103"/>
      <c r="MGU8" s="103"/>
      <c r="MGV8" s="103"/>
      <c r="MGW8" s="103"/>
      <c r="MGX8" s="103"/>
      <c r="MGY8" s="103"/>
      <c r="MGZ8" s="103"/>
      <c r="MHA8" s="103"/>
      <c r="MHB8" s="103"/>
      <c r="MHC8" s="103"/>
      <c r="MHD8" s="103"/>
      <c r="MHE8" s="103"/>
      <c r="MHF8" s="103"/>
      <c r="MHG8" s="103"/>
      <c r="MHH8" s="103"/>
      <c r="MHI8" s="103"/>
      <c r="MHJ8" s="103"/>
      <c r="MHK8" s="103"/>
      <c r="MHL8" s="103"/>
      <c r="MHM8" s="103"/>
      <c r="MHN8" s="103"/>
      <c r="MHO8" s="103"/>
      <c r="MHP8" s="103"/>
      <c r="MHQ8" s="103"/>
      <c r="MHR8" s="103"/>
      <c r="MHS8" s="103"/>
      <c r="MHT8" s="103"/>
      <c r="MHU8" s="103"/>
      <c r="MHV8" s="103"/>
      <c r="MHW8" s="103"/>
      <c r="MHX8" s="103"/>
      <c r="MHY8" s="103"/>
      <c r="MHZ8" s="103"/>
      <c r="MIA8" s="103"/>
      <c r="MIB8" s="103"/>
      <c r="MIC8" s="103"/>
      <c r="MID8" s="103"/>
      <c r="MIE8" s="103"/>
      <c r="MIF8" s="103"/>
      <c r="MIG8" s="103"/>
      <c r="MIH8" s="103"/>
      <c r="MII8" s="103"/>
      <c r="MIJ8" s="103"/>
      <c r="MIK8" s="103"/>
      <c r="MIL8" s="103"/>
      <c r="MIM8" s="103"/>
      <c r="MIN8" s="103"/>
      <c r="MIO8" s="103"/>
      <c r="MIP8" s="103"/>
      <c r="MIQ8" s="103"/>
      <c r="MIR8" s="103"/>
      <c r="MIS8" s="103"/>
      <c r="MIT8" s="103"/>
      <c r="MIU8" s="103"/>
      <c r="MIV8" s="103"/>
      <c r="MIW8" s="103"/>
      <c r="MIX8" s="103"/>
      <c r="MIY8" s="103"/>
      <c r="MIZ8" s="103"/>
      <c r="MJA8" s="103"/>
      <c r="MJB8" s="103"/>
      <c r="MJC8" s="103"/>
      <c r="MJD8" s="103"/>
      <c r="MJE8" s="103"/>
      <c r="MJF8" s="103"/>
      <c r="MJG8" s="103"/>
      <c r="MJH8" s="103"/>
      <c r="MJI8" s="103"/>
      <c r="MJJ8" s="103"/>
      <c r="MJK8" s="103"/>
      <c r="MJL8" s="103"/>
      <c r="MJM8" s="103"/>
      <c r="MJN8" s="103"/>
      <c r="MJO8" s="103"/>
      <c r="MJP8" s="103"/>
      <c r="MJQ8" s="103"/>
      <c r="MJR8" s="103"/>
      <c r="MJS8" s="103"/>
      <c r="MJT8" s="103"/>
      <c r="MJU8" s="103"/>
      <c r="MJV8" s="103"/>
      <c r="MJW8" s="103"/>
      <c r="MJX8" s="103"/>
      <c r="MJY8" s="103"/>
      <c r="MJZ8" s="103"/>
      <c r="MKA8" s="103"/>
      <c r="MKB8" s="103"/>
      <c r="MKC8" s="103"/>
      <c r="MKD8" s="103"/>
      <c r="MKE8" s="103"/>
      <c r="MKF8" s="103"/>
      <c r="MKG8" s="103"/>
      <c r="MKH8" s="103"/>
      <c r="MKI8" s="103"/>
      <c r="MKJ8" s="103"/>
      <c r="MKK8" s="103"/>
      <c r="MKL8" s="103"/>
      <c r="MKM8" s="103"/>
      <c r="MKN8" s="103"/>
      <c r="MKO8" s="103"/>
      <c r="MKP8" s="103"/>
      <c r="MKQ8" s="103"/>
      <c r="MKR8" s="103"/>
      <c r="MKS8" s="103"/>
      <c r="MKT8" s="103"/>
      <c r="MKU8" s="103"/>
      <c r="MKV8" s="103"/>
      <c r="MKW8" s="103"/>
      <c r="MKX8" s="103"/>
      <c r="MKY8" s="103"/>
      <c r="MKZ8" s="103"/>
      <c r="MLA8" s="103"/>
      <c r="MLB8" s="103"/>
      <c r="MLC8" s="103"/>
      <c r="MLD8" s="103"/>
      <c r="MLE8" s="103"/>
      <c r="MLF8" s="103"/>
      <c r="MLG8" s="103"/>
      <c r="MLH8" s="103"/>
      <c r="MLI8" s="103"/>
      <c r="MLJ8" s="103"/>
      <c r="MLK8" s="103"/>
      <c r="MLL8" s="103"/>
      <c r="MLM8" s="103"/>
      <c r="MLN8" s="103"/>
      <c r="MLO8" s="103"/>
      <c r="MLP8" s="103"/>
      <c r="MLQ8" s="103"/>
      <c r="MLR8" s="103"/>
      <c r="MLS8" s="103"/>
      <c r="MLT8" s="103"/>
      <c r="MLU8" s="103"/>
      <c r="MLV8" s="103"/>
      <c r="MLW8" s="103"/>
      <c r="MLX8" s="103"/>
      <c r="MLY8" s="103"/>
      <c r="MLZ8" s="103"/>
      <c r="MMA8" s="103"/>
      <c r="MMB8" s="103"/>
      <c r="MMC8" s="103"/>
      <c r="MMD8" s="103"/>
      <c r="MME8" s="103"/>
      <c r="MMF8" s="103"/>
      <c r="MMG8" s="103"/>
      <c r="MMH8" s="103"/>
      <c r="MMI8" s="103"/>
      <c r="MMJ8" s="103"/>
      <c r="MMK8" s="103"/>
      <c r="MML8" s="103"/>
      <c r="MMM8" s="103"/>
      <c r="MMN8" s="103"/>
      <c r="MMO8" s="103"/>
      <c r="MMP8" s="103"/>
      <c r="MMQ8" s="103"/>
      <c r="MMR8" s="103"/>
      <c r="MMS8" s="103"/>
      <c r="MMT8" s="103"/>
      <c r="MMU8" s="103"/>
      <c r="MMV8" s="103"/>
      <c r="MMW8" s="103"/>
      <c r="MMX8" s="103"/>
      <c r="MMY8" s="103"/>
      <c r="MMZ8" s="103"/>
      <c r="MNA8" s="103"/>
      <c r="MNB8" s="103"/>
      <c r="MNC8" s="103"/>
      <c r="MND8" s="103"/>
      <c r="MNE8" s="103"/>
      <c r="MNF8" s="103"/>
      <c r="MNG8" s="103"/>
      <c r="MNH8" s="103"/>
      <c r="MNI8" s="103"/>
      <c r="MNJ8" s="103"/>
      <c r="MNK8" s="103"/>
      <c r="MNL8" s="103"/>
      <c r="MNM8" s="103"/>
      <c r="MNN8" s="103"/>
      <c r="MNO8" s="103"/>
      <c r="MNP8" s="103"/>
      <c r="MNQ8" s="103"/>
      <c r="MNR8" s="103"/>
      <c r="MNS8" s="103"/>
      <c r="MNT8" s="103"/>
      <c r="MNU8" s="103"/>
      <c r="MNV8" s="103"/>
      <c r="MNW8" s="103"/>
      <c r="MNX8" s="103"/>
      <c r="MNY8" s="103"/>
      <c r="MNZ8" s="103"/>
      <c r="MOA8" s="103"/>
      <c r="MOB8" s="103"/>
      <c r="MOC8" s="103"/>
      <c r="MOD8" s="103"/>
      <c r="MOE8" s="103"/>
      <c r="MOF8" s="103"/>
      <c r="MOG8" s="103"/>
      <c r="MOH8" s="103"/>
      <c r="MOI8" s="103"/>
      <c r="MOJ8" s="103"/>
      <c r="MOK8" s="103"/>
      <c r="MOL8" s="103"/>
      <c r="MOM8" s="103"/>
      <c r="MON8" s="103"/>
      <c r="MOO8" s="103"/>
      <c r="MOP8" s="103"/>
      <c r="MOQ8" s="103"/>
      <c r="MOR8" s="103"/>
      <c r="MOS8" s="103"/>
      <c r="MOT8" s="103"/>
      <c r="MOU8" s="103"/>
      <c r="MOV8" s="103"/>
      <c r="MOW8" s="103"/>
      <c r="MOX8" s="103"/>
      <c r="MOY8" s="103"/>
      <c r="MOZ8" s="103"/>
      <c r="MPA8" s="103"/>
      <c r="MPB8" s="103"/>
      <c r="MPC8" s="103"/>
      <c r="MPD8" s="103"/>
      <c r="MPE8" s="103"/>
      <c r="MPF8" s="103"/>
      <c r="MPG8" s="103"/>
      <c r="MPH8" s="103"/>
      <c r="MPI8" s="103"/>
      <c r="MPJ8" s="103"/>
      <c r="MPK8" s="103"/>
      <c r="MPL8" s="103"/>
      <c r="MPM8" s="103"/>
      <c r="MPN8" s="103"/>
      <c r="MPO8" s="103"/>
      <c r="MPP8" s="103"/>
      <c r="MPQ8" s="103"/>
      <c r="MPR8" s="103"/>
      <c r="MPS8" s="103"/>
      <c r="MPT8" s="103"/>
      <c r="MPU8" s="103"/>
      <c r="MPV8" s="103"/>
      <c r="MPW8" s="103"/>
      <c r="MPX8" s="103"/>
      <c r="MPY8" s="103"/>
      <c r="MPZ8" s="103"/>
      <c r="MQA8" s="103"/>
      <c r="MQB8" s="103"/>
      <c r="MQC8" s="103"/>
      <c r="MQD8" s="103"/>
      <c r="MQE8" s="103"/>
      <c r="MQF8" s="103"/>
      <c r="MQG8" s="103"/>
      <c r="MQH8" s="103"/>
      <c r="MQI8" s="103"/>
      <c r="MQJ8" s="103"/>
      <c r="MQK8" s="103"/>
      <c r="MQL8" s="103"/>
      <c r="MQM8" s="103"/>
      <c r="MQN8" s="103"/>
      <c r="MQO8" s="103"/>
      <c r="MQP8" s="103"/>
      <c r="MQQ8" s="103"/>
      <c r="MQR8" s="103"/>
      <c r="MQS8" s="103"/>
      <c r="MQT8" s="103"/>
      <c r="MQU8" s="103"/>
      <c r="MQV8" s="103"/>
      <c r="MQW8" s="103"/>
      <c r="MQX8" s="103"/>
      <c r="MQY8" s="103"/>
      <c r="MQZ8" s="103"/>
      <c r="MRA8" s="103"/>
      <c r="MRB8" s="103"/>
      <c r="MRC8" s="103"/>
      <c r="MRD8" s="103"/>
      <c r="MRE8" s="103"/>
      <c r="MRF8" s="103"/>
      <c r="MRG8" s="103"/>
      <c r="MRH8" s="103"/>
      <c r="MRI8" s="103"/>
      <c r="MRJ8" s="103"/>
      <c r="MRK8" s="103"/>
      <c r="MRL8" s="103"/>
      <c r="MRM8" s="103"/>
      <c r="MRN8" s="103"/>
      <c r="MRO8" s="103"/>
      <c r="MRP8" s="103"/>
      <c r="MRQ8" s="103"/>
      <c r="MRR8" s="103"/>
      <c r="MRS8" s="103"/>
      <c r="MRT8" s="103"/>
      <c r="MRU8" s="103"/>
      <c r="MRV8" s="103"/>
      <c r="MRW8" s="103"/>
      <c r="MRX8" s="103"/>
      <c r="MRY8" s="103"/>
      <c r="MRZ8" s="103"/>
      <c r="MSA8" s="103"/>
      <c r="MSB8" s="103"/>
      <c r="MSC8" s="103"/>
      <c r="MSD8" s="103"/>
      <c r="MSE8" s="103"/>
      <c r="MSF8" s="103"/>
      <c r="MSG8" s="103"/>
      <c r="MSH8" s="103"/>
      <c r="MSI8" s="103"/>
      <c r="MSJ8" s="103"/>
      <c r="MSK8" s="103"/>
      <c r="MSL8" s="103"/>
      <c r="MSM8" s="103"/>
      <c r="MSN8" s="103"/>
      <c r="MSO8" s="103"/>
      <c r="MSP8" s="103"/>
      <c r="MSQ8" s="103"/>
      <c r="MSR8" s="103"/>
      <c r="MSS8" s="103"/>
      <c r="MST8" s="103"/>
      <c r="MSU8" s="103"/>
      <c r="MSV8" s="103"/>
      <c r="MSW8" s="103"/>
      <c r="MSX8" s="103"/>
      <c r="MSY8" s="103"/>
      <c r="MSZ8" s="103"/>
      <c r="MTA8" s="103"/>
      <c r="MTB8" s="103"/>
      <c r="MTC8" s="103"/>
      <c r="MTD8" s="103"/>
      <c r="MTE8" s="103"/>
      <c r="MTF8" s="103"/>
      <c r="MTG8" s="103"/>
      <c r="MTH8" s="103"/>
      <c r="MTI8" s="103"/>
      <c r="MTJ8" s="103"/>
      <c r="MTK8" s="103"/>
      <c r="MTL8" s="103"/>
      <c r="MTM8" s="103"/>
      <c r="MTN8" s="103"/>
      <c r="MTO8" s="103"/>
      <c r="MTP8" s="103"/>
      <c r="MTQ8" s="103"/>
      <c r="MTR8" s="103"/>
      <c r="MTS8" s="103"/>
      <c r="MTT8" s="103"/>
      <c r="MTU8" s="103"/>
      <c r="MTV8" s="103"/>
      <c r="MTW8" s="103"/>
      <c r="MTX8" s="103"/>
      <c r="MTY8" s="103"/>
      <c r="MTZ8" s="103"/>
      <c r="MUA8" s="103"/>
      <c r="MUB8" s="103"/>
      <c r="MUC8" s="103"/>
      <c r="MUD8" s="103"/>
      <c r="MUE8" s="103"/>
      <c r="MUF8" s="103"/>
      <c r="MUG8" s="103"/>
      <c r="MUH8" s="103"/>
      <c r="MUI8" s="103"/>
      <c r="MUJ8" s="103"/>
      <c r="MUK8" s="103"/>
      <c r="MUL8" s="103"/>
      <c r="MUM8" s="103"/>
      <c r="MUN8" s="103"/>
      <c r="MUO8" s="103"/>
      <c r="MUP8" s="103"/>
      <c r="MUQ8" s="103"/>
      <c r="MUR8" s="103"/>
      <c r="MUS8" s="103"/>
      <c r="MUT8" s="103"/>
      <c r="MUU8" s="103"/>
      <c r="MUV8" s="103"/>
      <c r="MUW8" s="103"/>
      <c r="MUX8" s="103"/>
      <c r="MUY8" s="103"/>
      <c r="MUZ8" s="103"/>
      <c r="MVA8" s="103"/>
      <c r="MVB8" s="103"/>
      <c r="MVC8" s="103"/>
      <c r="MVD8" s="103"/>
      <c r="MVE8" s="103"/>
      <c r="MVF8" s="103"/>
      <c r="MVG8" s="103"/>
      <c r="MVH8" s="103"/>
      <c r="MVI8" s="103"/>
      <c r="MVJ8" s="103"/>
      <c r="MVK8" s="103"/>
      <c r="MVL8" s="103"/>
      <c r="MVM8" s="103"/>
      <c r="MVN8" s="103"/>
      <c r="MVO8" s="103"/>
      <c r="MVP8" s="103"/>
      <c r="MVQ8" s="103"/>
      <c r="MVR8" s="103"/>
      <c r="MVS8" s="103"/>
      <c r="MVT8" s="103"/>
      <c r="MVU8" s="103"/>
      <c r="MVV8" s="103"/>
      <c r="MVW8" s="103"/>
      <c r="MVX8" s="103"/>
      <c r="MVY8" s="103"/>
      <c r="MVZ8" s="103"/>
      <c r="MWA8" s="103"/>
      <c r="MWB8" s="103"/>
      <c r="MWC8" s="103"/>
      <c r="MWD8" s="103"/>
      <c r="MWE8" s="103"/>
      <c r="MWF8" s="103"/>
      <c r="MWG8" s="103"/>
      <c r="MWH8" s="103"/>
      <c r="MWI8" s="103"/>
      <c r="MWJ8" s="103"/>
      <c r="MWK8" s="103"/>
      <c r="MWL8" s="103"/>
      <c r="MWM8" s="103"/>
      <c r="MWN8" s="103"/>
      <c r="MWO8" s="103"/>
      <c r="MWP8" s="103"/>
      <c r="MWQ8" s="103"/>
      <c r="MWR8" s="103"/>
      <c r="MWS8" s="103"/>
      <c r="MWT8" s="103"/>
      <c r="MWU8" s="103"/>
      <c r="MWV8" s="103"/>
      <c r="MWW8" s="103"/>
      <c r="MWX8" s="103"/>
      <c r="MWY8" s="103"/>
      <c r="MWZ8" s="103"/>
      <c r="MXA8" s="103"/>
      <c r="MXB8" s="103"/>
      <c r="MXC8" s="103"/>
      <c r="MXD8" s="103"/>
      <c r="MXE8" s="103"/>
      <c r="MXF8" s="103"/>
      <c r="MXG8" s="103"/>
      <c r="MXH8" s="103"/>
      <c r="MXI8" s="103"/>
      <c r="MXJ8" s="103"/>
      <c r="MXK8" s="103"/>
      <c r="MXL8" s="103"/>
      <c r="MXM8" s="103"/>
      <c r="MXN8" s="103"/>
      <c r="MXO8" s="103"/>
      <c r="MXP8" s="103"/>
      <c r="MXQ8" s="103"/>
      <c r="MXR8" s="103"/>
      <c r="MXS8" s="103"/>
      <c r="MXT8" s="103"/>
      <c r="MXU8" s="103"/>
      <c r="MXV8" s="103"/>
      <c r="MXW8" s="103"/>
      <c r="MXX8" s="103"/>
      <c r="MXY8" s="103"/>
      <c r="MXZ8" s="103"/>
      <c r="MYA8" s="103"/>
      <c r="MYB8" s="103"/>
      <c r="MYC8" s="103"/>
      <c r="MYD8" s="103"/>
      <c r="MYE8" s="103"/>
      <c r="MYF8" s="103"/>
      <c r="MYG8" s="103"/>
      <c r="MYH8" s="103"/>
      <c r="MYI8" s="103"/>
      <c r="MYJ8" s="103"/>
      <c r="MYK8" s="103"/>
      <c r="MYL8" s="103"/>
      <c r="MYM8" s="103"/>
      <c r="MYN8" s="103"/>
      <c r="MYO8" s="103"/>
      <c r="MYP8" s="103"/>
      <c r="MYQ8" s="103"/>
      <c r="MYR8" s="103"/>
      <c r="MYS8" s="103"/>
      <c r="MYT8" s="103"/>
      <c r="MYU8" s="103"/>
      <c r="MYV8" s="103"/>
      <c r="MYW8" s="103"/>
      <c r="MYX8" s="103"/>
      <c r="MYY8" s="103"/>
      <c r="MYZ8" s="103"/>
      <c r="MZA8" s="103"/>
      <c r="MZB8" s="103"/>
      <c r="MZC8" s="103"/>
      <c r="MZD8" s="103"/>
      <c r="MZE8" s="103"/>
      <c r="MZF8" s="103"/>
      <c r="MZG8" s="103"/>
      <c r="MZH8" s="103"/>
      <c r="MZI8" s="103"/>
      <c r="MZJ8" s="103"/>
      <c r="MZK8" s="103"/>
      <c r="MZL8" s="103"/>
      <c r="MZM8" s="103"/>
      <c r="MZN8" s="103"/>
      <c r="MZO8" s="103"/>
      <c r="MZP8" s="103"/>
      <c r="MZQ8" s="103"/>
      <c r="MZR8" s="103"/>
      <c r="MZS8" s="103"/>
      <c r="MZT8" s="103"/>
      <c r="MZU8" s="103"/>
      <c r="MZV8" s="103"/>
      <c r="MZW8" s="103"/>
      <c r="MZX8" s="103"/>
      <c r="MZY8" s="103"/>
      <c r="MZZ8" s="103"/>
      <c r="NAA8" s="103"/>
      <c r="NAB8" s="103"/>
      <c r="NAC8" s="103"/>
      <c r="NAD8" s="103"/>
      <c r="NAE8" s="103"/>
      <c r="NAF8" s="103"/>
      <c r="NAG8" s="103"/>
      <c r="NAH8" s="103"/>
      <c r="NAI8" s="103"/>
      <c r="NAJ8" s="103"/>
      <c r="NAK8" s="103"/>
      <c r="NAL8" s="103"/>
      <c r="NAM8" s="103"/>
      <c r="NAN8" s="103"/>
      <c r="NAO8" s="103"/>
      <c r="NAP8" s="103"/>
      <c r="NAQ8" s="103"/>
      <c r="NAR8" s="103"/>
      <c r="NAS8" s="103"/>
      <c r="NAT8" s="103"/>
      <c r="NAU8" s="103"/>
      <c r="NAV8" s="103"/>
      <c r="NAW8" s="103"/>
      <c r="NAX8" s="103"/>
      <c r="NAY8" s="103"/>
      <c r="NAZ8" s="103"/>
      <c r="NBA8" s="103"/>
      <c r="NBB8" s="103"/>
      <c r="NBC8" s="103"/>
      <c r="NBD8" s="103"/>
      <c r="NBE8" s="103"/>
      <c r="NBF8" s="103"/>
      <c r="NBG8" s="103"/>
      <c r="NBH8" s="103"/>
      <c r="NBI8" s="103"/>
      <c r="NBJ8" s="103"/>
      <c r="NBK8" s="103"/>
      <c r="NBL8" s="103"/>
      <c r="NBM8" s="103"/>
      <c r="NBN8" s="103"/>
      <c r="NBO8" s="103"/>
      <c r="NBP8" s="103"/>
      <c r="NBQ8" s="103"/>
      <c r="NBR8" s="103"/>
      <c r="NBS8" s="103"/>
      <c r="NBT8" s="103"/>
      <c r="NBU8" s="103"/>
      <c r="NBV8" s="103"/>
      <c r="NBW8" s="103"/>
      <c r="NBX8" s="103"/>
      <c r="NBY8" s="103"/>
      <c r="NBZ8" s="103"/>
      <c r="NCA8" s="103"/>
      <c r="NCB8" s="103"/>
      <c r="NCC8" s="103"/>
      <c r="NCD8" s="103"/>
      <c r="NCE8" s="103"/>
      <c r="NCF8" s="103"/>
      <c r="NCG8" s="103"/>
      <c r="NCH8" s="103"/>
      <c r="NCI8" s="103"/>
      <c r="NCJ8" s="103"/>
      <c r="NCK8" s="103"/>
      <c r="NCL8" s="103"/>
      <c r="NCM8" s="103"/>
      <c r="NCN8" s="103"/>
      <c r="NCO8" s="103"/>
      <c r="NCP8" s="103"/>
      <c r="NCQ8" s="103"/>
      <c r="NCR8" s="103"/>
      <c r="NCS8" s="103"/>
      <c r="NCT8" s="103"/>
      <c r="NCU8" s="103"/>
      <c r="NCV8" s="103"/>
      <c r="NCW8" s="103"/>
      <c r="NCX8" s="103"/>
      <c r="NCY8" s="103"/>
      <c r="NCZ8" s="103"/>
      <c r="NDA8" s="103"/>
      <c r="NDB8" s="103"/>
      <c r="NDC8" s="103"/>
      <c r="NDD8" s="103"/>
      <c r="NDE8" s="103"/>
      <c r="NDF8" s="103"/>
      <c r="NDG8" s="103"/>
      <c r="NDH8" s="103"/>
      <c r="NDI8" s="103"/>
      <c r="NDJ8" s="103"/>
      <c r="NDK8" s="103"/>
      <c r="NDL8" s="103"/>
      <c r="NDM8" s="103"/>
      <c r="NDN8" s="103"/>
      <c r="NDO8" s="103"/>
      <c r="NDP8" s="103"/>
      <c r="NDQ8" s="103"/>
      <c r="NDR8" s="103"/>
      <c r="NDS8" s="103"/>
      <c r="NDT8" s="103"/>
      <c r="NDU8" s="103"/>
      <c r="NDV8" s="103"/>
      <c r="NDW8" s="103"/>
      <c r="NDX8" s="103"/>
      <c r="NDY8" s="103"/>
      <c r="NDZ8" s="103"/>
      <c r="NEA8" s="103"/>
      <c r="NEB8" s="103"/>
      <c r="NEC8" s="103"/>
      <c r="NED8" s="103"/>
      <c r="NEE8" s="103"/>
      <c r="NEF8" s="103"/>
      <c r="NEG8" s="103"/>
      <c r="NEH8" s="103"/>
      <c r="NEI8" s="103"/>
      <c r="NEJ8" s="103"/>
      <c r="NEK8" s="103"/>
      <c r="NEL8" s="103"/>
      <c r="NEM8" s="103"/>
      <c r="NEN8" s="103"/>
      <c r="NEO8" s="103"/>
      <c r="NEP8" s="103"/>
      <c r="NEQ8" s="103"/>
      <c r="NER8" s="103"/>
      <c r="NES8" s="103"/>
      <c r="NET8" s="103"/>
      <c r="NEU8" s="103"/>
      <c r="NEV8" s="103"/>
      <c r="NEW8" s="103"/>
      <c r="NEX8" s="103"/>
      <c r="NEY8" s="103"/>
      <c r="NEZ8" s="103"/>
      <c r="NFA8" s="103"/>
      <c r="NFB8" s="103"/>
      <c r="NFC8" s="103"/>
      <c r="NFD8" s="103"/>
      <c r="NFE8" s="103"/>
      <c r="NFF8" s="103"/>
      <c r="NFG8" s="103"/>
      <c r="NFH8" s="103"/>
      <c r="NFI8" s="103"/>
      <c r="NFJ8" s="103"/>
      <c r="NFK8" s="103"/>
      <c r="NFL8" s="103"/>
      <c r="NFM8" s="103"/>
      <c r="NFN8" s="103"/>
      <c r="NFO8" s="103"/>
      <c r="NFP8" s="103"/>
      <c r="NFQ8" s="103"/>
      <c r="NFR8" s="103"/>
      <c r="NFS8" s="103"/>
      <c r="NFT8" s="103"/>
      <c r="NFU8" s="103"/>
      <c r="NFV8" s="103"/>
      <c r="NFW8" s="103"/>
      <c r="NFX8" s="103"/>
      <c r="NFY8" s="103"/>
      <c r="NFZ8" s="103"/>
      <c r="NGA8" s="103"/>
      <c r="NGB8" s="103"/>
      <c r="NGC8" s="103"/>
      <c r="NGD8" s="103"/>
      <c r="NGE8" s="103"/>
      <c r="NGF8" s="103"/>
      <c r="NGG8" s="103"/>
      <c r="NGH8" s="103"/>
      <c r="NGI8" s="103"/>
      <c r="NGJ8" s="103"/>
      <c r="NGK8" s="103"/>
      <c r="NGL8" s="103"/>
      <c r="NGM8" s="103"/>
      <c r="NGN8" s="103"/>
      <c r="NGO8" s="103"/>
      <c r="NGP8" s="103"/>
      <c r="NGQ8" s="103"/>
      <c r="NGR8" s="103"/>
      <c r="NGS8" s="103"/>
      <c r="NGT8" s="103"/>
      <c r="NGU8" s="103"/>
      <c r="NGV8" s="103"/>
      <c r="NGW8" s="103"/>
      <c r="NGX8" s="103"/>
      <c r="NGY8" s="103"/>
      <c r="NGZ8" s="103"/>
      <c r="NHA8" s="103"/>
      <c r="NHB8" s="103"/>
      <c r="NHC8" s="103"/>
      <c r="NHD8" s="103"/>
      <c r="NHE8" s="103"/>
      <c r="NHF8" s="103"/>
      <c r="NHG8" s="103"/>
      <c r="NHH8" s="103"/>
      <c r="NHI8" s="103"/>
      <c r="NHJ8" s="103"/>
      <c r="NHK8" s="103"/>
      <c r="NHL8" s="103"/>
      <c r="NHM8" s="103"/>
      <c r="NHN8" s="103"/>
      <c r="NHO8" s="103"/>
      <c r="NHP8" s="103"/>
      <c r="NHQ8" s="103"/>
      <c r="NHR8" s="103"/>
      <c r="NHS8" s="103"/>
      <c r="NHT8" s="103"/>
      <c r="NHU8" s="103"/>
      <c r="NHV8" s="103"/>
      <c r="NHW8" s="103"/>
      <c r="NHX8" s="103"/>
      <c r="NHY8" s="103"/>
      <c r="NHZ8" s="103"/>
      <c r="NIA8" s="103"/>
      <c r="NIB8" s="103"/>
      <c r="NIC8" s="103"/>
      <c r="NID8" s="103"/>
      <c r="NIE8" s="103"/>
      <c r="NIF8" s="103"/>
      <c r="NIG8" s="103"/>
      <c r="NIH8" s="103"/>
      <c r="NII8" s="103"/>
      <c r="NIJ8" s="103"/>
      <c r="NIK8" s="103"/>
      <c r="NIL8" s="103"/>
      <c r="NIM8" s="103"/>
      <c r="NIN8" s="103"/>
      <c r="NIO8" s="103"/>
      <c r="NIP8" s="103"/>
      <c r="NIQ8" s="103"/>
      <c r="NIR8" s="103"/>
      <c r="NIS8" s="103"/>
      <c r="NIT8" s="103"/>
      <c r="NIU8" s="103"/>
      <c r="NIV8" s="103"/>
      <c r="NIW8" s="103"/>
      <c r="NIX8" s="103"/>
      <c r="NIY8" s="103"/>
      <c r="NIZ8" s="103"/>
      <c r="NJA8" s="103"/>
      <c r="NJB8" s="103"/>
      <c r="NJC8" s="103"/>
      <c r="NJD8" s="103"/>
      <c r="NJE8" s="103"/>
      <c r="NJF8" s="103"/>
      <c r="NJG8" s="103"/>
      <c r="NJH8" s="103"/>
      <c r="NJI8" s="103"/>
      <c r="NJJ8" s="103"/>
      <c r="NJK8" s="103"/>
      <c r="NJL8" s="103"/>
      <c r="NJM8" s="103"/>
      <c r="NJN8" s="103"/>
      <c r="NJO8" s="103"/>
      <c r="NJP8" s="103"/>
      <c r="NJQ8" s="103"/>
      <c r="NJR8" s="103"/>
      <c r="NJS8" s="103"/>
      <c r="NJT8" s="103"/>
      <c r="NJU8" s="103"/>
      <c r="NJV8" s="103"/>
      <c r="NJW8" s="103"/>
      <c r="NJX8" s="103"/>
      <c r="NJY8" s="103"/>
      <c r="NJZ8" s="103"/>
      <c r="NKA8" s="103"/>
      <c r="NKB8" s="103"/>
      <c r="NKC8" s="103"/>
      <c r="NKD8" s="103"/>
      <c r="NKE8" s="103"/>
      <c r="NKF8" s="103"/>
      <c r="NKG8" s="103"/>
      <c r="NKH8" s="103"/>
      <c r="NKI8" s="103"/>
      <c r="NKJ8" s="103"/>
      <c r="NKK8" s="103"/>
      <c r="NKL8" s="103"/>
      <c r="NKM8" s="103"/>
      <c r="NKN8" s="103"/>
      <c r="NKO8" s="103"/>
      <c r="NKP8" s="103"/>
      <c r="NKQ8" s="103"/>
      <c r="NKR8" s="103"/>
      <c r="NKS8" s="103"/>
      <c r="NKT8" s="103"/>
      <c r="NKU8" s="103"/>
      <c r="NKV8" s="103"/>
      <c r="NKW8" s="103"/>
      <c r="NKX8" s="103"/>
      <c r="NKY8" s="103"/>
      <c r="NKZ8" s="103"/>
      <c r="NLA8" s="103"/>
      <c r="NLB8" s="103"/>
      <c r="NLC8" s="103"/>
      <c r="NLD8" s="103"/>
      <c r="NLE8" s="103"/>
      <c r="NLF8" s="103"/>
      <c r="NLG8" s="103"/>
      <c r="NLH8" s="103"/>
      <c r="NLI8" s="103"/>
      <c r="NLJ8" s="103"/>
      <c r="NLK8" s="103"/>
      <c r="NLL8" s="103"/>
      <c r="NLM8" s="103"/>
      <c r="NLN8" s="103"/>
      <c r="NLO8" s="103"/>
      <c r="NLP8" s="103"/>
      <c r="NLQ8" s="103"/>
      <c r="NLR8" s="103"/>
      <c r="NLS8" s="103"/>
      <c r="NLT8" s="103"/>
      <c r="NLU8" s="103"/>
      <c r="NLV8" s="103"/>
      <c r="NLW8" s="103"/>
      <c r="NLX8" s="103"/>
      <c r="NLY8" s="103"/>
      <c r="NLZ8" s="103"/>
      <c r="NMA8" s="103"/>
      <c r="NMB8" s="103"/>
      <c r="NMC8" s="103"/>
      <c r="NMD8" s="103"/>
      <c r="NME8" s="103"/>
      <c r="NMF8" s="103"/>
      <c r="NMG8" s="103"/>
      <c r="NMH8" s="103"/>
      <c r="NMI8" s="103"/>
      <c r="NMJ8" s="103"/>
      <c r="NMK8" s="103"/>
      <c r="NML8" s="103"/>
      <c r="NMM8" s="103"/>
      <c r="NMN8" s="103"/>
      <c r="NMO8" s="103"/>
      <c r="NMP8" s="103"/>
      <c r="NMQ8" s="103"/>
      <c r="NMR8" s="103"/>
      <c r="NMS8" s="103"/>
      <c r="NMT8" s="103"/>
      <c r="NMU8" s="103"/>
      <c r="NMV8" s="103"/>
      <c r="NMW8" s="103"/>
      <c r="NMX8" s="103"/>
      <c r="NMY8" s="103"/>
      <c r="NMZ8" s="103"/>
      <c r="NNA8" s="103"/>
      <c r="NNB8" s="103"/>
      <c r="NNC8" s="103"/>
      <c r="NND8" s="103"/>
      <c r="NNE8" s="103"/>
      <c r="NNF8" s="103"/>
      <c r="NNG8" s="103"/>
      <c r="NNH8" s="103"/>
      <c r="NNI8" s="103"/>
      <c r="NNJ8" s="103"/>
      <c r="NNK8" s="103"/>
      <c r="NNL8" s="103"/>
      <c r="NNM8" s="103"/>
      <c r="NNN8" s="103"/>
      <c r="NNO8" s="103"/>
      <c r="NNP8" s="103"/>
      <c r="NNQ8" s="103"/>
      <c r="NNR8" s="103"/>
      <c r="NNS8" s="103"/>
      <c r="NNT8" s="103"/>
      <c r="NNU8" s="103"/>
      <c r="NNV8" s="103"/>
      <c r="NNW8" s="103"/>
      <c r="NNX8" s="103"/>
      <c r="NNY8" s="103"/>
      <c r="NNZ8" s="103"/>
      <c r="NOA8" s="103"/>
      <c r="NOB8" s="103"/>
      <c r="NOC8" s="103"/>
      <c r="NOD8" s="103"/>
      <c r="NOE8" s="103"/>
      <c r="NOF8" s="103"/>
      <c r="NOG8" s="103"/>
      <c r="NOH8" s="103"/>
      <c r="NOI8" s="103"/>
      <c r="NOJ8" s="103"/>
      <c r="NOK8" s="103"/>
      <c r="NOL8" s="103"/>
      <c r="NOM8" s="103"/>
      <c r="NON8" s="103"/>
      <c r="NOO8" s="103"/>
      <c r="NOP8" s="103"/>
      <c r="NOQ8" s="103"/>
      <c r="NOR8" s="103"/>
      <c r="NOS8" s="103"/>
      <c r="NOT8" s="103"/>
      <c r="NOU8" s="103"/>
      <c r="NOV8" s="103"/>
      <c r="NOW8" s="103"/>
      <c r="NOX8" s="103"/>
      <c r="NOY8" s="103"/>
      <c r="NOZ8" s="103"/>
      <c r="NPA8" s="103"/>
      <c r="NPB8" s="103"/>
      <c r="NPC8" s="103"/>
      <c r="NPD8" s="103"/>
      <c r="NPE8" s="103"/>
      <c r="NPF8" s="103"/>
      <c r="NPG8" s="103"/>
      <c r="NPH8" s="103"/>
      <c r="NPI8" s="103"/>
      <c r="NPJ8" s="103"/>
      <c r="NPK8" s="103"/>
      <c r="NPL8" s="103"/>
      <c r="NPM8" s="103"/>
      <c r="NPN8" s="103"/>
      <c r="NPO8" s="103"/>
      <c r="NPP8" s="103"/>
      <c r="NPQ8" s="103"/>
      <c r="NPR8" s="103"/>
      <c r="NPS8" s="103"/>
      <c r="NPT8" s="103"/>
      <c r="NPU8" s="103"/>
      <c r="NPV8" s="103"/>
      <c r="NPW8" s="103"/>
      <c r="NPX8" s="103"/>
      <c r="NPY8" s="103"/>
      <c r="NPZ8" s="103"/>
      <c r="NQA8" s="103"/>
      <c r="NQB8" s="103"/>
      <c r="NQC8" s="103"/>
      <c r="NQD8" s="103"/>
      <c r="NQE8" s="103"/>
      <c r="NQF8" s="103"/>
      <c r="NQG8" s="103"/>
      <c r="NQH8" s="103"/>
      <c r="NQI8" s="103"/>
      <c r="NQJ8" s="103"/>
      <c r="NQK8" s="103"/>
      <c r="NQL8" s="103"/>
      <c r="NQM8" s="103"/>
      <c r="NQN8" s="103"/>
      <c r="NQO8" s="103"/>
      <c r="NQP8" s="103"/>
      <c r="NQQ8" s="103"/>
      <c r="NQR8" s="103"/>
      <c r="NQS8" s="103"/>
      <c r="NQT8" s="103"/>
      <c r="NQU8" s="103"/>
      <c r="NQV8" s="103"/>
      <c r="NQW8" s="103"/>
      <c r="NQX8" s="103"/>
      <c r="NQY8" s="103"/>
      <c r="NQZ8" s="103"/>
      <c r="NRA8" s="103"/>
      <c r="NRB8" s="103"/>
      <c r="NRC8" s="103"/>
      <c r="NRD8" s="103"/>
      <c r="NRE8" s="103"/>
      <c r="NRF8" s="103"/>
      <c r="NRG8" s="103"/>
      <c r="NRH8" s="103"/>
      <c r="NRI8" s="103"/>
      <c r="NRJ8" s="103"/>
      <c r="NRK8" s="103"/>
      <c r="NRL8" s="103"/>
      <c r="NRM8" s="103"/>
      <c r="NRN8" s="103"/>
      <c r="NRO8" s="103"/>
      <c r="NRP8" s="103"/>
      <c r="NRQ8" s="103"/>
      <c r="NRR8" s="103"/>
      <c r="NRS8" s="103"/>
      <c r="NRT8" s="103"/>
      <c r="NRU8" s="103"/>
      <c r="NRV8" s="103"/>
      <c r="NRW8" s="103"/>
      <c r="NRX8" s="103"/>
      <c r="NRY8" s="103"/>
      <c r="NRZ8" s="103"/>
      <c r="NSA8" s="103"/>
      <c r="NSB8" s="103"/>
      <c r="NSC8" s="103"/>
      <c r="NSD8" s="103"/>
      <c r="NSE8" s="103"/>
      <c r="NSF8" s="103"/>
      <c r="NSG8" s="103"/>
      <c r="NSH8" s="103"/>
      <c r="NSI8" s="103"/>
      <c r="NSJ8" s="103"/>
      <c r="NSK8" s="103"/>
      <c r="NSL8" s="103"/>
      <c r="NSM8" s="103"/>
      <c r="NSN8" s="103"/>
      <c r="NSO8" s="103"/>
      <c r="NSP8" s="103"/>
      <c r="NSQ8" s="103"/>
      <c r="NSR8" s="103"/>
      <c r="NSS8" s="103"/>
      <c r="NST8" s="103"/>
      <c r="NSU8" s="103"/>
      <c r="NSV8" s="103"/>
      <c r="NSW8" s="103"/>
      <c r="NSX8" s="103"/>
      <c r="NSY8" s="103"/>
      <c r="NSZ8" s="103"/>
      <c r="NTA8" s="103"/>
      <c r="NTB8" s="103"/>
      <c r="NTC8" s="103"/>
      <c r="NTD8" s="103"/>
      <c r="NTE8" s="103"/>
      <c r="NTF8" s="103"/>
      <c r="NTG8" s="103"/>
      <c r="NTH8" s="103"/>
      <c r="NTI8" s="103"/>
      <c r="NTJ8" s="103"/>
      <c r="NTK8" s="103"/>
      <c r="NTL8" s="103"/>
      <c r="NTM8" s="103"/>
      <c r="NTN8" s="103"/>
      <c r="NTO8" s="103"/>
      <c r="NTP8" s="103"/>
      <c r="NTQ8" s="103"/>
      <c r="NTR8" s="103"/>
      <c r="NTS8" s="103"/>
      <c r="NTT8" s="103"/>
      <c r="NTU8" s="103"/>
      <c r="NTV8" s="103"/>
      <c r="NTW8" s="103"/>
      <c r="NTX8" s="103"/>
      <c r="NTY8" s="103"/>
      <c r="NTZ8" s="103"/>
      <c r="NUA8" s="103"/>
      <c r="NUB8" s="103"/>
      <c r="NUC8" s="103"/>
      <c r="NUD8" s="103"/>
      <c r="NUE8" s="103"/>
      <c r="NUF8" s="103"/>
      <c r="NUG8" s="103"/>
      <c r="NUH8" s="103"/>
      <c r="NUI8" s="103"/>
      <c r="NUJ8" s="103"/>
      <c r="NUK8" s="103"/>
      <c r="NUL8" s="103"/>
      <c r="NUM8" s="103"/>
      <c r="NUN8" s="103"/>
      <c r="NUO8" s="103"/>
      <c r="NUP8" s="103"/>
      <c r="NUQ8" s="103"/>
      <c r="NUR8" s="103"/>
      <c r="NUS8" s="103"/>
      <c r="NUT8" s="103"/>
      <c r="NUU8" s="103"/>
      <c r="NUV8" s="103"/>
      <c r="NUW8" s="103"/>
      <c r="NUX8" s="103"/>
      <c r="NUY8" s="103"/>
      <c r="NUZ8" s="103"/>
      <c r="NVA8" s="103"/>
      <c r="NVB8" s="103"/>
      <c r="NVC8" s="103"/>
      <c r="NVD8" s="103"/>
      <c r="NVE8" s="103"/>
      <c r="NVF8" s="103"/>
      <c r="NVG8" s="103"/>
      <c r="NVH8" s="103"/>
      <c r="NVI8" s="103"/>
      <c r="NVJ8" s="103"/>
      <c r="NVK8" s="103"/>
      <c r="NVL8" s="103"/>
      <c r="NVM8" s="103"/>
      <c r="NVN8" s="103"/>
      <c r="NVO8" s="103"/>
      <c r="NVP8" s="103"/>
      <c r="NVQ8" s="103"/>
      <c r="NVR8" s="103"/>
      <c r="NVS8" s="103"/>
      <c r="NVT8" s="103"/>
      <c r="NVU8" s="103"/>
      <c r="NVV8" s="103"/>
      <c r="NVW8" s="103"/>
      <c r="NVX8" s="103"/>
      <c r="NVY8" s="103"/>
      <c r="NVZ8" s="103"/>
      <c r="NWA8" s="103"/>
      <c r="NWB8" s="103"/>
      <c r="NWC8" s="103"/>
      <c r="NWD8" s="103"/>
      <c r="NWE8" s="103"/>
      <c r="NWF8" s="103"/>
      <c r="NWG8" s="103"/>
      <c r="NWH8" s="103"/>
      <c r="NWI8" s="103"/>
      <c r="NWJ8" s="103"/>
      <c r="NWK8" s="103"/>
      <c r="NWL8" s="103"/>
      <c r="NWM8" s="103"/>
      <c r="NWN8" s="103"/>
      <c r="NWO8" s="103"/>
      <c r="NWP8" s="103"/>
      <c r="NWQ8" s="103"/>
      <c r="NWR8" s="103"/>
      <c r="NWS8" s="103"/>
      <c r="NWT8" s="103"/>
      <c r="NWU8" s="103"/>
      <c r="NWV8" s="103"/>
      <c r="NWW8" s="103"/>
      <c r="NWX8" s="103"/>
      <c r="NWY8" s="103"/>
      <c r="NWZ8" s="103"/>
      <c r="NXA8" s="103"/>
      <c r="NXB8" s="103"/>
      <c r="NXC8" s="103"/>
      <c r="NXD8" s="103"/>
      <c r="NXE8" s="103"/>
      <c r="NXF8" s="103"/>
      <c r="NXG8" s="103"/>
      <c r="NXH8" s="103"/>
      <c r="NXI8" s="103"/>
      <c r="NXJ8" s="103"/>
      <c r="NXK8" s="103"/>
      <c r="NXL8" s="103"/>
      <c r="NXM8" s="103"/>
      <c r="NXN8" s="103"/>
      <c r="NXO8" s="103"/>
      <c r="NXP8" s="103"/>
      <c r="NXQ8" s="103"/>
      <c r="NXR8" s="103"/>
      <c r="NXS8" s="103"/>
      <c r="NXT8" s="103"/>
      <c r="NXU8" s="103"/>
      <c r="NXV8" s="103"/>
      <c r="NXW8" s="103"/>
      <c r="NXX8" s="103"/>
      <c r="NXY8" s="103"/>
      <c r="NXZ8" s="103"/>
      <c r="NYA8" s="103"/>
      <c r="NYB8" s="103"/>
      <c r="NYC8" s="103"/>
      <c r="NYD8" s="103"/>
      <c r="NYE8" s="103"/>
      <c r="NYF8" s="103"/>
      <c r="NYG8" s="103"/>
      <c r="NYH8" s="103"/>
      <c r="NYI8" s="103"/>
      <c r="NYJ8" s="103"/>
      <c r="NYK8" s="103"/>
      <c r="NYL8" s="103"/>
      <c r="NYM8" s="103"/>
      <c r="NYN8" s="103"/>
      <c r="NYO8" s="103"/>
      <c r="NYP8" s="103"/>
      <c r="NYQ8" s="103"/>
      <c r="NYR8" s="103"/>
      <c r="NYS8" s="103"/>
      <c r="NYT8" s="103"/>
      <c r="NYU8" s="103"/>
      <c r="NYV8" s="103"/>
      <c r="NYW8" s="103"/>
      <c r="NYX8" s="103"/>
      <c r="NYY8" s="103"/>
      <c r="NYZ8" s="103"/>
      <c r="NZA8" s="103"/>
      <c r="NZB8" s="103"/>
      <c r="NZC8" s="103"/>
      <c r="NZD8" s="103"/>
      <c r="NZE8" s="103"/>
      <c r="NZF8" s="103"/>
      <c r="NZG8" s="103"/>
      <c r="NZH8" s="103"/>
      <c r="NZI8" s="103"/>
      <c r="NZJ8" s="103"/>
      <c r="NZK8" s="103"/>
      <c r="NZL8" s="103"/>
      <c r="NZM8" s="103"/>
      <c r="NZN8" s="103"/>
      <c r="NZO8" s="103"/>
      <c r="NZP8" s="103"/>
      <c r="NZQ8" s="103"/>
      <c r="NZR8" s="103"/>
      <c r="NZS8" s="103"/>
      <c r="NZT8" s="103"/>
      <c r="NZU8" s="103"/>
      <c r="NZV8" s="103"/>
      <c r="NZW8" s="103"/>
      <c r="NZX8" s="103"/>
      <c r="NZY8" s="103"/>
      <c r="NZZ8" s="103"/>
      <c r="OAA8" s="103"/>
      <c r="OAB8" s="103"/>
      <c r="OAC8" s="103"/>
      <c r="OAD8" s="103"/>
      <c r="OAE8" s="103"/>
      <c r="OAF8" s="103"/>
      <c r="OAG8" s="103"/>
      <c r="OAH8" s="103"/>
      <c r="OAI8" s="103"/>
      <c r="OAJ8" s="103"/>
      <c r="OAK8" s="103"/>
      <c r="OAL8" s="103"/>
      <c r="OAM8" s="103"/>
      <c r="OAN8" s="103"/>
      <c r="OAO8" s="103"/>
      <c r="OAP8" s="103"/>
      <c r="OAQ8" s="103"/>
      <c r="OAR8" s="103"/>
      <c r="OAS8" s="103"/>
      <c r="OAT8" s="103"/>
      <c r="OAU8" s="103"/>
      <c r="OAV8" s="103"/>
      <c r="OAW8" s="103"/>
      <c r="OAX8" s="103"/>
      <c r="OAY8" s="103"/>
      <c r="OAZ8" s="103"/>
      <c r="OBA8" s="103"/>
      <c r="OBB8" s="103"/>
      <c r="OBC8" s="103"/>
      <c r="OBD8" s="103"/>
      <c r="OBE8" s="103"/>
      <c r="OBF8" s="103"/>
      <c r="OBG8" s="103"/>
      <c r="OBH8" s="103"/>
      <c r="OBI8" s="103"/>
      <c r="OBJ8" s="103"/>
      <c r="OBK8" s="103"/>
      <c r="OBL8" s="103"/>
      <c r="OBM8" s="103"/>
      <c r="OBN8" s="103"/>
      <c r="OBO8" s="103"/>
      <c r="OBP8" s="103"/>
      <c r="OBQ8" s="103"/>
      <c r="OBR8" s="103"/>
      <c r="OBS8" s="103"/>
      <c r="OBT8" s="103"/>
      <c r="OBU8" s="103"/>
      <c r="OBV8" s="103"/>
      <c r="OBW8" s="103"/>
      <c r="OBX8" s="103"/>
      <c r="OBY8" s="103"/>
      <c r="OBZ8" s="103"/>
      <c r="OCA8" s="103"/>
      <c r="OCB8" s="103"/>
      <c r="OCC8" s="103"/>
      <c r="OCD8" s="103"/>
      <c r="OCE8" s="103"/>
      <c r="OCF8" s="103"/>
      <c r="OCG8" s="103"/>
      <c r="OCH8" s="103"/>
      <c r="OCI8" s="103"/>
      <c r="OCJ8" s="103"/>
      <c r="OCK8" s="103"/>
      <c r="OCL8" s="103"/>
      <c r="OCM8" s="103"/>
      <c r="OCN8" s="103"/>
      <c r="OCO8" s="103"/>
      <c r="OCP8" s="103"/>
      <c r="OCQ8" s="103"/>
      <c r="OCR8" s="103"/>
      <c r="OCS8" s="103"/>
      <c r="OCT8" s="103"/>
      <c r="OCU8" s="103"/>
      <c r="OCV8" s="103"/>
      <c r="OCW8" s="103"/>
      <c r="OCX8" s="103"/>
      <c r="OCY8" s="103"/>
      <c r="OCZ8" s="103"/>
      <c r="ODA8" s="103"/>
      <c r="ODB8" s="103"/>
      <c r="ODC8" s="103"/>
      <c r="ODD8" s="103"/>
      <c r="ODE8" s="103"/>
      <c r="ODF8" s="103"/>
      <c r="ODG8" s="103"/>
      <c r="ODH8" s="103"/>
      <c r="ODI8" s="103"/>
      <c r="ODJ8" s="103"/>
      <c r="ODK8" s="103"/>
      <c r="ODL8" s="103"/>
      <c r="ODM8" s="103"/>
      <c r="ODN8" s="103"/>
      <c r="ODO8" s="103"/>
      <c r="ODP8" s="103"/>
      <c r="ODQ8" s="103"/>
      <c r="ODR8" s="103"/>
      <c r="ODS8" s="103"/>
      <c r="ODT8" s="103"/>
      <c r="ODU8" s="103"/>
      <c r="ODV8" s="103"/>
      <c r="ODW8" s="103"/>
      <c r="ODX8" s="103"/>
      <c r="ODY8" s="103"/>
      <c r="ODZ8" s="103"/>
      <c r="OEA8" s="103"/>
      <c r="OEB8" s="103"/>
      <c r="OEC8" s="103"/>
      <c r="OED8" s="103"/>
      <c r="OEE8" s="103"/>
      <c r="OEF8" s="103"/>
      <c r="OEG8" s="103"/>
      <c r="OEH8" s="103"/>
      <c r="OEI8" s="103"/>
      <c r="OEJ8" s="103"/>
      <c r="OEK8" s="103"/>
      <c r="OEL8" s="103"/>
      <c r="OEM8" s="103"/>
      <c r="OEN8" s="103"/>
      <c r="OEO8" s="103"/>
      <c r="OEP8" s="103"/>
      <c r="OEQ8" s="103"/>
      <c r="OER8" s="103"/>
      <c r="OES8" s="103"/>
      <c r="OET8" s="103"/>
      <c r="OEU8" s="103"/>
      <c r="OEV8" s="103"/>
      <c r="OEW8" s="103"/>
      <c r="OEX8" s="103"/>
      <c r="OEY8" s="103"/>
      <c r="OEZ8" s="103"/>
      <c r="OFA8" s="103"/>
      <c r="OFB8" s="103"/>
      <c r="OFC8" s="103"/>
      <c r="OFD8" s="103"/>
      <c r="OFE8" s="103"/>
      <c r="OFF8" s="103"/>
      <c r="OFG8" s="103"/>
      <c r="OFH8" s="103"/>
      <c r="OFI8" s="103"/>
      <c r="OFJ8" s="103"/>
      <c r="OFK8" s="103"/>
      <c r="OFL8" s="103"/>
      <c r="OFM8" s="103"/>
      <c r="OFN8" s="103"/>
      <c r="OFO8" s="103"/>
      <c r="OFP8" s="103"/>
      <c r="OFQ8" s="103"/>
      <c r="OFR8" s="103"/>
      <c r="OFS8" s="103"/>
      <c r="OFT8" s="103"/>
      <c r="OFU8" s="103"/>
      <c r="OFV8" s="103"/>
      <c r="OFW8" s="103"/>
      <c r="OFX8" s="103"/>
      <c r="OFY8" s="103"/>
      <c r="OFZ8" s="103"/>
      <c r="OGA8" s="103"/>
      <c r="OGB8" s="103"/>
      <c r="OGC8" s="103"/>
      <c r="OGD8" s="103"/>
      <c r="OGE8" s="103"/>
      <c r="OGF8" s="103"/>
      <c r="OGG8" s="103"/>
      <c r="OGH8" s="103"/>
      <c r="OGI8" s="103"/>
      <c r="OGJ8" s="103"/>
      <c r="OGK8" s="103"/>
      <c r="OGL8" s="103"/>
      <c r="OGM8" s="103"/>
      <c r="OGN8" s="103"/>
      <c r="OGO8" s="103"/>
      <c r="OGP8" s="103"/>
      <c r="OGQ8" s="103"/>
      <c r="OGR8" s="103"/>
      <c r="OGS8" s="103"/>
      <c r="OGT8" s="103"/>
      <c r="OGU8" s="103"/>
      <c r="OGV8" s="103"/>
      <c r="OGW8" s="103"/>
      <c r="OGX8" s="103"/>
      <c r="OGY8" s="103"/>
      <c r="OGZ8" s="103"/>
      <c r="OHA8" s="103"/>
      <c r="OHB8" s="103"/>
      <c r="OHC8" s="103"/>
      <c r="OHD8" s="103"/>
      <c r="OHE8" s="103"/>
      <c r="OHF8" s="103"/>
      <c r="OHG8" s="103"/>
      <c r="OHH8" s="103"/>
      <c r="OHI8" s="103"/>
      <c r="OHJ8" s="103"/>
      <c r="OHK8" s="103"/>
      <c r="OHL8" s="103"/>
      <c r="OHM8" s="103"/>
      <c r="OHN8" s="103"/>
      <c r="OHO8" s="103"/>
      <c r="OHP8" s="103"/>
      <c r="OHQ8" s="103"/>
      <c r="OHR8" s="103"/>
      <c r="OHS8" s="103"/>
      <c r="OHT8" s="103"/>
      <c r="OHU8" s="103"/>
      <c r="OHV8" s="103"/>
      <c r="OHW8" s="103"/>
      <c r="OHX8" s="103"/>
      <c r="OHY8" s="103"/>
      <c r="OHZ8" s="103"/>
      <c r="OIA8" s="103"/>
      <c r="OIB8" s="103"/>
      <c r="OIC8" s="103"/>
      <c r="OID8" s="103"/>
      <c r="OIE8" s="103"/>
      <c r="OIF8" s="103"/>
      <c r="OIG8" s="103"/>
      <c r="OIH8" s="103"/>
      <c r="OII8" s="103"/>
      <c r="OIJ8" s="103"/>
      <c r="OIK8" s="103"/>
      <c r="OIL8" s="103"/>
      <c r="OIM8" s="103"/>
      <c r="OIN8" s="103"/>
      <c r="OIO8" s="103"/>
      <c r="OIP8" s="103"/>
      <c r="OIQ8" s="103"/>
      <c r="OIR8" s="103"/>
      <c r="OIS8" s="103"/>
      <c r="OIT8" s="103"/>
      <c r="OIU8" s="103"/>
      <c r="OIV8" s="103"/>
      <c r="OIW8" s="103"/>
      <c r="OIX8" s="103"/>
      <c r="OIY8" s="103"/>
      <c r="OIZ8" s="103"/>
      <c r="OJA8" s="103"/>
      <c r="OJB8" s="103"/>
      <c r="OJC8" s="103"/>
      <c r="OJD8" s="103"/>
      <c r="OJE8" s="103"/>
      <c r="OJF8" s="103"/>
      <c r="OJG8" s="103"/>
      <c r="OJH8" s="103"/>
      <c r="OJI8" s="103"/>
      <c r="OJJ8" s="103"/>
      <c r="OJK8" s="103"/>
      <c r="OJL8" s="103"/>
      <c r="OJM8" s="103"/>
      <c r="OJN8" s="103"/>
      <c r="OJO8" s="103"/>
      <c r="OJP8" s="103"/>
      <c r="OJQ8" s="103"/>
      <c r="OJR8" s="103"/>
      <c r="OJS8" s="103"/>
      <c r="OJT8" s="103"/>
      <c r="OJU8" s="103"/>
      <c r="OJV8" s="103"/>
      <c r="OJW8" s="103"/>
      <c r="OJX8" s="103"/>
      <c r="OJY8" s="103"/>
      <c r="OJZ8" s="103"/>
      <c r="OKA8" s="103"/>
      <c r="OKB8" s="103"/>
      <c r="OKC8" s="103"/>
      <c r="OKD8" s="103"/>
      <c r="OKE8" s="103"/>
      <c r="OKF8" s="103"/>
      <c r="OKG8" s="103"/>
      <c r="OKH8" s="103"/>
      <c r="OKI8" s="103"/>
      <c r="OKJ8" s="103"/>
      <c r="OKK8" s="103"/>
      <c r="OKL8" s="103"/>
      <c r="OKM8" s="103"/>
      <c r="OKN8" s="103"/>
      <c r="OKO8" s="103"/>
      <c r="OKP8" s="103"/>
      <c r="OKQ8" s="103"/>
      <c r="OKR8" s="103"/>
      <c r="OKS8" s="103"/>
      <c r="OKT8" s="103"/>
      <c r="OKU8" s="103"/>
      <c r="OKV8" s="103"/>
      <c r="OKW8" s="103"/>
      <c r="OKX8" s="103"/>
      <c r="OKY8" s="103"/>
      <c r="OKZ8" s="103"/>
      <c r="OLA8" s="103"/>
      <c r="OLB8" s="103"/>
      <c r="OLC8" s="103"/>
      <c r="OLD8" s="103"/>
      <c r="OLE8" s="103"/>
      <c r="OLF8" s="103"/>
      <c r="OLG8" s="103"/>
      <c r="OLH8" s="103"/>
      <c r="OLI8" s="103"/>
      <c r="OLJ8" s="103"/>
      <c r="OLK8" s="103"/>
      <c r="OLL8" s="103"/>
      <c r="OLM8" s="103"/>
      <c r="OLN8" s="103"/>
      <c r="OLO8" s="103"/>
      <c r="OLP8" s="103"/>
      <c r="OLQ8" s="103"/>
      <c r="OLR8" s="103"/>
      <c r="OLS8" s="103"/>
      <c r="OLT8" s="103"/>
      <c r="OLU8" s="103"/>
      <c r="OLV8" s="103"/>
      <c r="OLW8" s="103"/>
      <c r="OLX8" s="103"/>
      <c r="OLY8" s="103"/>
      <c r="OLZ8" s="103"/>
      <c r="OMA8" s="103"/>
      <c r="OMB8" s="103"/>
      <c r="OMC8" s="103"/>
      <c r="OMD8" s="103"/>
      <c r="OME8" s="103"/>
      <c r="OMF8" s="103"/>
      <c r="OMG8" s="103"/>
      <c r="OMH8" s="103"/>
      <c r="OMI8" s="103"/>
      <c r="OMJ8" s="103"/>
      <c r="OMK8" s="103"/>
      <c r="OML8" s="103"/>
      <c r="OMM8" s="103"/>
      <c r="OMN8" s="103"/>
      <c r="OMO8" s="103"/>
      <c r="OMP8" s="103"/>
      <c r="OMQ8" s="103"/>
      <c r="OMR8" s="103"/>
      <c r="OMS8" s="103"/>
      <c r="OMT8" s="103"/>
      <c r="OMU8" s="103"/>
      <c r="OMV8" s="103"/>
      <c r="OMW8" s="103"/>
      <c r="OMX8" s="103"/>
      <c r="OMY8" s="103"/>
      <c r="OMZ8" s="103"/>
      <c r="ONA8" s="103"/>
      <c r="ONB8" s="103"/>
      <c r="ONC8" s="103"/>
      <c r="OND8" s="103"/>
      <c r="ONE8" s="103"/>
      <c r="ONF8" s="103"/>
      <c r="ONG8" s="103"/>
      <c r="ONH8" s="103"/>
      <c r="ONI8" s="103"/>
      <c r="ONJ8" s="103"/>
      <c r="ONK8" s="103"/>
      <c r="ONL8" s="103"/>
      <c r="ONM8" s="103"/>
      <c r="ONN8" s="103"/>
      <c r="ONO8" s="103"/>
      <c r="ONP8" s="103"/>
      <c r="ONQ8" s="103"/>
      <c r="ONR8" s="103"/>
      <c r="ONS8" s="103"/>
      <c r="ONT8" s="103"/>
      <c r="ONU8" s="103"/>
      <c r="ONV8" s="103"/>
      <c r="ONW8" s="103"/>
      <c r="ONX8" s="103"/>
      <c r="ONY8" s="103"/>
      <c r="ONZ8" s="103"/>
      <c r="OOA8" s="103"/>
      <c r="OOB8" s="103"/>
      <c r="OOC8" s="103"/>
      <c r="OOD8" s="103"/>
      <c r="OOE8" s="103"/>
      <c r="OOF8" s="103"/>
      <c r="OOG8" s="103"/>
      <c r="OOH8" s="103"/>
      <c r="OOI8" s="103"/>
      <c r="OOJ8" s="103"/>
      <c r="OOK8" s="103"/>
      <c r="OOL8" s="103"/>
      <c r="OOM8" s="103"/>
      <c r="OON8" s="103"/>
      <c r="OOO8" s="103"/>
      <c r="OOP8" s="103"/>
      <c r="OOQ8" s="103"/>
      <c r="OOR8" s="103"/>
      <c r="OOS8" s="103"/>
      <c r="OOT8" s="103"/>
      <c r="OOU8" s="103"/>
      <c r="OOV8" s="103"/>
      <c r="OOW8" s="103"/>
      <c r="OOX8" s="103"/>
      <c r="OOY8" s="103"/>
      <c r="OOZ8" s="103"/>
      <c r="OPA8" s="103"/>
      <c r="OPB8" s="103"/>
      <c r="OPC8" s="103"/>
      <c r="OPD8" s="103"/>
      <c r="OPE8" s="103"/>
      <c r="OPF8" s="103"/>
      <c r="OPG8" s="103"/>
      <c r="OPH8" s="103"/>
      <c r="OPI8" s="103"/>
      <c r="OPJ8" s="103"/>
      <c r="OPK8" s="103"/>
      <c r="OPL8" s="103"/>
      <c r="OPM8" s="103"/>
      <c r="OPN8" s="103"/>
      <c r="OPO8" s="103"/>
      <c r="OPP8" s="103"/>
      <c r="OPQ8" s="103"/>
      <c r="OPR8" s="103"/>
      <c r="OPS8" s="103"/>
      <c r="OPT8" s="103"/>
      <c r="OPU8" s="103"/>
      <c r="OPV8" s="103"/>
      <c r="OPW8" s="103"/>
      <c r="OPX8" s="103"/>
      <c r="OPY8" s="103"/>
      <c r="OPZ8" s="103"/>
      <c r="OQA8" s="103"/>
      <c r="OQB8" s="103"/>
      <c r="OQC8" s="103"/>
      <c r="OQD8" s="103"/>
      <c r="OQE8" s="103"/>
      <c r="OQF8" s="103"/>
      <c r="OQG8" s="103"/>
      <c r="OQH8" s="103"/>
      <c r="OQI8" s="103"/>
      <c r="OQJ8" s="103"/>
      <c r="OQK8" s="103"/>
      <c r="OQL8" s="103"/>
      <c r="OQM8" s="103"/>
      <c r="OQN8" s="103"/>
      <c r="OQO8" s="103"/>
      <c r="OQP8" s="103"/>
      <c r="OQQ8" s="103"/>
      <c r="OQR8" s="103"/>
      <c r="OQS8" s="103"/>
      <c r="OQT8" s="103"/>
      <c r="OQU8" s="103"/>
      <c r="OQV8" s="103"/>
      <c r="OQW8" s="103"/>
      <c r="OQX8" s="103"/>
      <c r="OQY8" s="103"/>
      <c r="OQZ8" s="103"/>
      <c r="ORA8" s="103"/>
      <c r="ORB8" s="103"/>
      <c r="ORC8" s="103"/>
      <c r="ORD8" s="103"/>
      <c r="ORE8" s="103"/>
      <c r="ORF8" s="103"/>
      <c r="ORG8" s="103"/>
      <c r="ORH8" s="103"/>
      <c r="ORI8" s="103"/>
      <c r="ORJ8" s="103"/>
      <c r="ORK8" s="103"/>
      <c r="ORL8" s="103"/>
      <c r="ORM8" s="103"/>
      <c r="ORN8" s="103"/>
      <c r="ORO8" s="103"/>
      <c r="ORP8" s="103"/>
      <c r="ORQ8" s="103"/>
      <c r="ORR8" s="103"/>
      <c r="ORS8" s="103"/>
      <c r="ORT8" s="103"/>
      <c r="ORU8" s="103"/>
      <c r="ORV8" s="103"/>
      <c r="ORW8" s="103"/>
      <c r="ORX8" s="103"/>
      <c r="ORY8" s="103"/>
      <c r="ORZ8" s="103"/>
      <c r="OSA8" s="103"/>
      <c r="OSB8" s="103"/>
      <c r="OSC8" s="103"/>
      <c r="OSD8" s="103"/>
      <c r="OSE8" s="103"/>
      <c r="OSF8" s="103"/>
      <c r="OSG8" s="103"/>
      <c r="OSH8" s="103"/>
      <c r="OSI8" s="103"/>
      <c r="OSJ8" s="103"/>
      <c r="OSK8" s="103"/>
      <c r="OSL8" s="103"/>
      <c r="OSM8" s="103"/>
      <c r="OSN8" s="103"/>
      <c r="OSO8" s="103"/>
      <c r="OSP8" s="103"/>
      <c r="OSQ8" s="103"/>
      <c r="OSR8" s="103"/>
      <c r="OSS8" s="103"/>
      <c r="OST8" s="103"/>
      <c r="OSU8" s="103"/>
      <c r="OSV8" s="103"/>
      <c r="OSW8" s="103"/>
      <c r="OSX8" s="103"/>
      <c r="OSY8" s="103"/>
      <c r="OSZ8" s="103"/>
      <c r="OTA8" s="103"/>
      <c r="OTB8" s="103"/>
      <c r="OTC8" s="103"/>
      <c r="OTD8" s="103"/>
      <c r="OTE8" s="103"/>
      <c r="OTF8" s="103"/>
      <c r="OTG8" s="103"/>
      <c r="OTH8" s="103"/>
      <c r="OTI8" s="103"/>
      <c r="OTJ8" s="103"/>
      <c r="OTK8" s="103"/>
      <c r="OTL8" s="103"/>
      <c r="OTM8" s="103"/>
      <c r="OTN8" s="103"/>
      <c r="OTO8" s="103"/>
      <c r="OTP8" s="103"/>
      <c r="OTQ8" s="103"/>
      <c r="OTR8" s="103"/>
      <c r="OTS8" s="103"/>
      <c r="OTT8" s="103"/>
      <c r="OTU8" s="103"/>
      <c r="OTV8" s="103"/>
      <c r="OTW8" s="103"/>
      <c r="OTX8" s="103"/>
      <c r="OTY8" s="103"/>
      <c r="OTZ8" s="103"/>
      <c r="OUA8" s="103"/>
      <c r="OUB8" s="103"/>
      <c r="OUC8" s="103"/>
      <c r="OUD8" s="103"/>
      <c r="OUE8" s="103"/>
      <c r="OUF8" s="103"/>
      <c r="OUG8" s="103"/>
      <c r="OUH8" s="103"/>
      <c r="OUI8" s="103"/>
      <c r="OUJ8" s="103"/>
      <c r="OUK8" s="103"/>
      <c r="OUL8" s="103"/>
      <c r="OUM8" s="103"/>
      <c r="OUN8" s="103"/>
      <c r="OUO8" s="103"/>
      <c r="OUP8" s="103"/>
      <c r="OUQ8" s="103"/>
      <c r="OUR8" s="103"/>
      <c r="OUS8" s="103"/>
      <c r="OUT8" s="103"/>
      <c r="OUU8" s="103"/>
      <c r="OUV8" s="103"/>
      <c r="OUW8" s="103"/>
      <c r="OUX8" s="103"/>
      <c r="OUY8" s="103"/>
      <c r="OUZ8" s="103"/>
      <c r="OVA8" s="103"/>
      <c r="OVB8" s="103"/>
      <c r="OVC8" s="103"/>
      <c r="OVD8" s="103"/>
      <c r="OVE8" s="103"/>
      <c r="OVF8" s="103"/>
      <c r="OVG8" s="103"/>
      <c r="OVH8" s="103"/>
      <c r="OVI8" s="103"/>
      <c r="OVJ8" s="103"/>
      <c r="OVK8" s="103"/>
      <c r="OVL8" s="103"/>
      <c r="OVM8" s="103"/>
      <c r="OVN8" s="103"/>
      <c r="OVO8" s="103"/>
      <c r="OVP8" s="103"/>
      <c r="OVQ8" s="103"/>
      <c r="OVR8" s="103"/>
      <c r="OVS8" s="103"/>
      <c r="OVT8" s="103"/>
      <c r="OVU8" s="103"/>
      <c r="OVV8" s="103"/>
      <c r="OVW8" s="103"/>
      <c r="OVX8" s="103"/>
      <c r="OVY8" s="103"/>
      <c r="OVZ8" s="103"/>
      <c r="OWA8" s="103"/>
      <c r="OWB8" s="103"/>
      <c r="OWC8" s="103"/>
      <c r="OWD8" s="103"/>
      <c r="OWE8" s="103"/>
      <c r="OWF8" s="103"/>
      <c r="OWG8" s="103"/>
      <c r="OWH8" s="103"/>
      <c r="OWI8" s="103"/>
      <c r="OWJ8" s="103"/>
      <c r="OWK8" s="103"/>
      <c r="OWL8" s="103"/>
      <c r="OWM8" s="103"/>
      <c r="OWN8" s="103"/>
      <c r="OWO8" s="103"/>
      <c r="OWP8" s="103"/>
      <c r="OWQ8" s="103"/>
      <c r="OWR8" s="103"/>
      <c r="OWS8" s="103"/>
      <c r="OWT8" s="103"/>
      <c r="OWU8" s="103"/>
      <c r="OWV8" s="103"/>
      <c r="OWW8" s="103"/>
      <c r="OWX8" s="103"/>
      <c r="OWY8" s="103"/>
      <c r="OWZ8" s="103"/>
      <c r="OXA8" s="103"/>
      <c r="OXB8" s="103"/>
      <c r="OXC8" s="103"/>
      <c r="OXD8" s="103"/>
      <c r="OXE8" s="103"/>
      <c r="OXF8" s="103"/>
      <c r="OXG8" s="103"/>
      <c r="OXH8" s="103"/>
      <c r="OXI8" s="103"/>
      <c r="OXJ8" s="103"/>
      <c r="OXK8" s="103"/>
      <c r="OXL8" s="103"/>
      <c r="OXM8" s="103"/>
      <c r="OXN8" s="103"/>
      <c r="OXO8" s="103"/>
      <c r="OXP8" s="103"/>
      <c r="OXQ8" s="103"/>
      <c r="OXR8" s="103"/>
      <c r="OXS8" s="103"/>
      <c r="OXT8" s="103"/>
      <c r="OXU8" s="103"/>
      <c r="OXV8" s="103"/>
      <c r="OXW8" s="103"/>
      <c r="OXX8" s="103"/>
      <c r="OXY8" s="103"/>
      <c r="OXZ8" s="103"/>
      <c r="OYA8" s="103"/>
      <c r="OYB8" s="103"/>
      <c r="OYC8" s="103"/>
      <c r="OYD8" s="103"/>
      <c r="OYE8" s="103"/>
      <c r="OYF8" s="103"/>
      <c r="OYG8" s="103"/>
      <c r="OYH8" s="103"/>
      <c r="OYI8" s="103"/>
      <c r="OYJ8" s="103"/>
      <c r="OYK8" s="103"/>
      <c r="OYL8" s="103"/>
      <c r="OYM8" s="103"/>
      <c r="OYN8" s="103"/>
      <c r="OYO8" s="103"/>
      <c r="OYP8" s="103"/>
      <c r="OYQ8" s="103"/>
      <c r="OYR8" s="103"/>
      <c r="OYS8" s="103"/>
      <c r="OYT8" s="103"/>
      <c r="OYU8" s="103"/>
      <c r="OYV8" s="103"/>
      <c r="OYW8" s="103"/>
      <c r="OYX8" s="103"/>
      <c r="OYY8" s="103"/>
      <c r="OYZ8" s="103"/>
      <c r="OZA8" s="103"/>
      <c r="OZB8" s="103"/>
      <c r="OZC8" s="103"/>
      <c r="OZD8" s="103"/>
      <c r="OZE8" s="103"/>
      <c r="OZF8" s="103"/>
      <c r="OZG8" s="103"/>
      <c r="OZH8" s="103"/>
      <c r="OZI8" s="103"/>
      <c r="OZJ8" s="103"/>
      <c r="OZK8" s="103"/>
      <c r="OZL8" s="103"/>
      <c r="OZM8" s="103"/>
      <c r="OZN8" s="103"/>
      <c r="OZO8" s="103"/>
      <c r="OZP8" s="103"/>
      <c r="OZQ8" s="103"/>
      <c r="OZR8" s="103"/>
      <c r="OZS8" s="103"/>
      <c r="OZT8" s="103"/>
      <c r="OZU8" s="103"/>
      <c r="OZV8" s="103"/>
      <c r="OZW8" s="103"/>
      <c r="OZX8" s="103"/>
      <c r="OZY8" s="103"/>
      <c r="OZZ8" s="103"/>
      <c r="PAA8" s="103"/>
      <c r="PAB8" s="103"/>
      <c r="PAC8" s="103"/>
      <c r="PAD8" s="103"/>
      <c r="PAE8" s="103"/>
      <c r="PAF8" s="103"/>
      <c r="PAG8" s="103"/>
      <c r="PAH8" s="103"/>
      <c r="PAI8" s="103"/>
      <c r="PAJ8" s="103"/>
      <c r="PAK8" s="103"/>
      <c r="PAL8" s="103"/>
      <c r="PAM8" s="103"/>
      <c r="PAN8" s="103"/>
      <c r="PAO8" s="103"/>
      <c r="PAP8" s="103"/>
      <c r="PAQ8" s="103"/>
      <c r="PAR8" s="103"/>
      <c r="PAS8" s="103"/>
      <c r="PAT8" s="103"/>
      <c r="PAU8" s="103"/>
      <c r="PAV8" s="103"/>
      <c r="PAW8" s="103"/>
      <c r="PAX8" s="103"/>
      <c r="PAY8" s="103"/>
      <c r="PAZ8" s="103"/>
      <c r="PBA8" s="103"/>
      <c r="PBB8" s="103"/>
      <c r="PBC8" s="103"/>
      <c r="PBD8" s="103"/>
      <c r="PBE8" s="103"/>
      <c r="PBF8" s="103"/>
      <c r="PBG8" s="103"/>
      <c r="PBH8" s="103"/>
      <c r="PBI8" s="103"/>
      <c r="PBJ8" s="103"/>
      <c r="PBK8" s="103"/>
      <c r="PBL8" s="103"/>
      <c r="PBM8" s="103"/>
      <c r="PBN8" s="103"/>
      <c r="PBO8" s="103"/>
      <c r="PBP8" s="103"/>
      <c r="PBQ8" s="103"/>
      <c r="PBR8" s="103"/>
      <c r="PBS8" s="103"/>
      <c r="PBT8" s="103"/>
      <c r="PBU8" s="103"/>
      <c r="PBV8" s="103"/>
      <c r="PBW8" s="103"/>
      <c r="PBX8" s="103"/>
      <c r="PBY8" s="103"/>
      <c r="PBZ8" s="103"/>
      <c r="PCA8" s="103"/>
      <c r="PCB8" s="103"/>
      <c r="PCC8" s="103"/>
      <c r="PCD8" s="103"/>
      <c r="PCE8" s="103"/>
      <c r="PCF8" s="103"/>
      <c r="PCG8" s="103"/>
      <c r="PCH8" s="103"/>
      <c r="PCI8" s="103"/>
      <c r="PCJ8" s="103"/>
      <c r="PCK8" s="103"/>
      <c r="PCL8" s="103"/>
      <c r="PCM8" s="103"/>
      <c r="PCN8" s="103"/>
      <c r="PCO8" s="103"/>
      <c r="PCP8" s="103"/>
      <c r="PCQ8" s="103"/>
      <c r="PCR8" s="103"/>
      <c r="PCS8" s="103"/>
      <c r="PCT8" s="103"/>
      <c r="PCU8" s="103"/>
      <c r="PCV8" s="103"/>
      <c r="PCW8" s="103"/>
      <c r="PCX8" s="103"/>
      <c r="PCY8" s="103"/>
      <c r="PCZ8" s="103"/>
      <c r="PDA8" s="103"/>
      <c r="PDB8" s="103"/>
      <c r="PDC8" s="103"/>
      <c r="PDD8" s="103"/>
      <c r="PDE8" s="103"/>
      <c r="PDF8" s="103"/>
      <c r="PDG8" s="103"/>
      <c r="PDH8" s="103"/>
      <c r="PDI8" s="103"/>
      <c r="PDJ8" s="103"/>
      <c r="PDK8" s="103"/>
      <c r="PDL8" s="103"/>
      <c r="PDM8" s="103"/>
      <c r="PDN8" s="103"/>
      <c r="PDO8" s="103"/>
      <c r="PDP8" s="103"/>
      <c r="PDQ8" s="103"/>
      <c r="PDR8" s="103"/>
      <c r="PDS8" s="103"/>
      <c r="PDT8" s="103"/>
      <c r="PDU8" s="103"/>
      <c r="PDV8" s="103"/>
      <c r="PDW8" s="103"/>
      <c r="PDX8" s="103"/>
      <c r="PDY8" s="103"/>
      <c r="PDZ8" s="103"/>
      <c r="PEA8" s="103"/>
      <c r="PEB8" s="103"/>
      <c r="PEC8" s="103"/>
      <c r="PED8" s="103"/>
      <c r="PEE8" s="103"/>
      <c r="PEF8" s="103"/>
      <c r="PEG8" s="103"/>
      <c r="PEH8" s="103"/>
      <c r="PEI8" s="103"/>
      <c r="PEJ8" s="103"/>
      <c r="PEK8" s="103"/>
      <c r="PEL8" s="103"/>
      <c r="PEM8" s="103"/>
      <c r="PEN8" s="103"/>
      <c r="PEO8" s="103"/>
      <c r="PEP8" s="103"/>
      <c r="PEQ8" s="103"/>
      <c r="PER8" s="103"/>
      <c r="PES8" s="103"/>
      <c r="PET8" s="103"/>
      <c r="PEU8" s="103"/>
      <c r="PEV8" s="103"/>
      <c r="PEW8" s="103"/>
      <c r="PEX8" s="103"/>
      <c r="PEY8" s="103"/>
      <c r="PEZ8" s="103"/>
      <c r="PFA8" s="103"/>
      <c r="PFB8" s="103"/>
      <c r="PFC8" s="103"/>
      <c r="PFD8" s="103"/>
      <c r="PFE8" s="103"/>
      <c r="PFF8" s="103"/>
      <c r="PFG8" s="103"/>
      <c r="PFH8" s="103"/>
      <c r="PFI8" s="103"/>
      <c r="PFJ8" s="103"/>
      <c r="PFK8" s="103"/>
      <c r="PFL8" s="103"/>
      <c r="PFM8" s="103"/>
      <c r="PFN8" s="103"/>
      <c r="PFO8" s="103"/>
      <c r="PFP8" s="103"/>
      <c r="PFQ8" s="103"/>
      <c r="PFR8" s="103"/>
      <c r="PFS8" s="103"/>
      <c r="PFT8" s="103"/>
      <c r="PFU8" s="103"/>
      <c r="PFV8" s="103"/>
      <c r="PFW8" s="103"/>
      <c r="PFX8" s="103"/>
      <c r="PFY8" s="103"/>
      <c r="PFZ8" s="103"/>
      <c r="PGA8" s="103"/>
      <c r="PGB8" s="103"/>
      <c r="PGC8" s="103"/>
      <c r="PGD8" s="103"/>
      <c r="PGE8" s="103"/>
      <c r="PGF8" s="103"/>
      <c r="PGG8" s="103"/>
      <c r="PGH8" s="103"/>
      <c r="PGI8" s="103"/>
      <c r="PGJ8" s="103"/>
      <c r="PGK8" s="103"/>
      <c r="PGL8" s="103"/>
      <c r="PGM8" s="103"/>
      <c r="PGN8" s="103"/>
      <c r="PGO8" s="103"/>
      <c r="PGP8" s="103"/>
      <c r="PGQ8" s="103"/>
      <c r="PGR8" s="103"/>
      <c r="PGS8" s="103"/>
      <c r="PGT8" s="103"/>
      <c r="PGU8" s="103"/>
      <c r="PGV8" s="103"/>
      <c r="PGW8" s="103"/>
      <c r="PGX8" s="103"/>
      <c r="PGY8" s="103"/>
      <c r="PGZ8" s="103"/>
      <c r="PHA8" s="103"/>
      <c r="PHB8" s="103"/>
      <c r="PHC8" s="103"/>
      <c r="PHD8" s="103"/>
      <c r="PHE8" s="103"/>
      <c r="PHF8" s="103"/>
      <c r="PHG8" s="103"/>
      <c r="PHH8" s="103"/>
      <c r="PHI8" s="103"/>
      <c r="PHJ8" s="103"/>
      <c r="PHK8" s="103"/>
      <c r="PHL8" s="103"/>
      <c r="PHM8" s="103"/>
      <c r="PHN8" s="103"/>
      <c r="PHO8" s="103"/>
      <c r="PHP8" s="103"/>
      <c r="PHQ8" s="103"/>
      <c r="PHR8" s="103"/>
      <c r="PHS8" s="103"/>
      <c r="PHT8" s="103"/>
      <c r="PHU8" s="103"/>
      <c r="PHV8" s="103"/>
      <c r="PHW8" s="103"/>
      <c r="PHX8" s="103"/>
      <c r="PHY8" s="103"/>
      <c r="PHZ8" s="103"/>
      <c r="PIA8" s="103"/>
      <c r="PIB8" s="103"/>
      <c r="PIC8" s="103"/>
      <c r="PID8" s="103"/>
      <c r="PIE8" s="103"/>
      <c r="PIF8" s="103"/>
      <c r="PIG8" s="103"/>
      <c r="PIH8" s="103"/>
      <c r="PII8" s="103"/>
      <c r="PIJ8" s="103"/>
      <c r="PIK8" s="103"/>
      <c r="PIL8" s="103"/>
      <c r="PIM8" s="103"/>
      <c r="PIN8" s="103"/>
      <c r="PIO8" s="103"/>
      <c r="PIP8" s="103"/>
      <c r="PIQ8" s="103"/>
      <c r="PIR8" s="103"/>
      <c r="PIS8" s="103"/>
      <c r="PIT8" s="103"/>
      <c r="PIU8" s="103"/>
      <c r="PIV8" s="103"/>
      <c r="PIW8" s="103"/>
      <c r="PIX8" s="103"/>
      <c r="PIY8" s="103"/>
      <c r="PIZ8" s="103"/>
      <c r="PJA8" s="103"/>
      <c r="PJB8" s="103"/>
      <c r="PJC8" s="103"/>
      <c r="PJD8" s="103"/>
      <c r="PJE8" s="103"/>
      <c r="PJF8" s="103"/>
      <c r="PJG8" s="103"/>
      <c r="PJH8" s="103"/>
      <c r="PJI8" s="103"/>
      <c r="PJJ8" s="103"/>
      <c r="PJK8" s="103"/>
      <c r="PJL8" s="103"/>
      <c r="PJM8" s="103"/>
      <c r="PJN8" s="103"/>
      <c r="PJO8" s="103"/>
      <c r="PJP8" s="103"/>
      <c r="PJQ8" s="103"/>
      <c r="PJR8" s="103"/>
      <c r="PJS8" s="103"/>
      <c r="PJT8" s="103"/>
      <c r="PJU8" s="103"/>
      <c r="PJV8" s="103"/>
      <c r="PJW8" s="103"/>
      <c r="PJX8" s="103"/>
      <c r="PJY8" s="103"/>
      <c r="PJZ8" s="103"/>
      <c r="PKA8" s="103"/>
      <c r="PKB8" s="103"/>
      <c r="PKC8" s="103"/>
      <c r="PKD8" s="103"/>
      <c r="PKE8" s="103"/>
      <c r="PKF8" s="103"/>
      <c r="PKG8" s="103"/>
      <c r="PKH8" s="103"/>
      <c r="PKI8" s="103"/>
      <c r="PKJ8" s="103"/>
      <c r="PKK8" s="103"/>
      <c r="PKL8" s="103"/>
      <c r="PKM8" s="103"/>
      <c r="PKN8" s="103"/>
      <c r="PKO8" s="103"/>
      <c r="PKP8" s="103"/>
      <c r="PKQ8" s="103"/>
      <c r="PKR8" s="103"/>
      <c r="PKS8" s="103"/>
      <c r="PKT8" s="103"/>
      <c r="PKU8" s="103"/>
      <c r="PKV8" s="103"/>
      <c r="PKW8" s="103"/>
      <c r="PKX8" s="103"/>
      <c r="PKY8" s="103"/>
      <c r="PKZ8" s="103"/>
      <c r="PLA8" s="103"/>
      <c r="PLB8" s="103"/>
      <c r="PLC8" s="103"/>
      <c r="PLD8" s="103"/>
      <c r="PLE8" s="103"/>
      <c r="PLF8" s="103"/>
      <c r="PLG8" s="103"/>
      <c r="PLH8" s="103"/>
      <c r="PLI8" s="103"/>
      <c r="PLJ8" s="103"/>
      <c r="PLK8" s="103"/>
      <c r="PLL8" s="103"/>
      <c r="PLM8" s="103"/>
      <c r="PLN8" s="103"/>
      <c r="PLO8" s="103"/>
      <c r="PLP8" s="103"/>
      <c r="PLQ8" s="103"/>
      <c r="PLR8" s="103"/>
      <c r="PLS8" s="103"/>
      <c r="PLT8" s="103"/>
      <c r="PLU8" s="103"/>
      <c r="PLV8" s="103"/>
      <c r="PLW8" s="103"/>
      <c r="PLX8" s="103"/>
      <c r="PLY8" s="103"/>
      <c r="PLZ8" s="103"/>
      <c r="PMA8" s="103"/>
      <c r="PMB8" s="103"/>
      <c r="PMC8" s="103"/>
      <c r="PMD8" s="103"/>
      <c r="PME8" s="103"/>
      <c r="PMF8" s="103"/>
      <c r="PMG8" s="103"/>
      <c r="PMH8" s="103"/>
      <c r="PMI8" s="103"/>
      <c r="PMJ8" s="103"/>
      <c r="PMK8" s="103"/>
      <c r="PML8" s="103"/>
      <c r="PMM8" s="103"/>
      <c r="PMN8" s="103"/>
      <c r="PMO8" s="103"/>
      <c r="PMP8" s="103"/>
      <c r="PMQ8" s="103"/>
      <c r="PMR8" s="103"/>
      <c r="PMS8" s="103"/>
      <c r="PMT8" s="103"/>
      <c r="PMU8" s="103"/>
      <c r="PMV8" s="103"/>
      <c r="PMW8" s="103"/>
      <c r="PMX8" s="103"/>
      <c r="PMY8" s="103"/>
      <c r="PMZ8" s="103"/>
      <c r="PNA8" s="103"/>
      <c r="PNB8" s="103"/>
      <c r="PNC8" s="103"/>
      <c r="PND8" s="103"/>
      <c r="PNE8" s="103"/>
      <c r="PNF8" s="103"/>
      <c r="PNG8" s="103"/>
      <c r="PNH8" s="103"/>
      <c r="PNI8" s="103"/>
      <c r="PNJ8" s="103"/>
      <c r="PNK8" s="103"/>
      <c r="PNL8" s="103"/>
      <c r="PNM8" s="103"/>
      <c r="PNN8" s="103"/>
      <c r="PNO8" s="103"/>
      <c r="PNP8" s="103"/>
      <c r="PNQ8" s="103"/>
      <c r="PNR8" s="103"/>
      <c r="PNS8" s="103"/>
      <c r="PNT8" s="103"/>
      <c r="PNU8" s="103"/>
      <c r="PNV8" s="103"/>
      <c r="PNW8" s="103"/>
      <c r="PNX8" s="103"/>
      <c r="PNY8" s="103"/>
      <c r="PNZ8" s="103"/>
      <c r="POA8" s="103"/>
      <c r="POB8" s="103"/>
      <c r="POC8" s="103"/>
      <c r="POD8" s="103"/>
      <c r="POE8" s="103"/>
      <c r="POF8" s="103"/>
      <c r="POG8" s="103"/>
      <c r="POH8" s="103"/>
      <c r="POI8" s="103"/>
      <c r="POJ8" s="103"/>
      <c r="POK8" s="103"/>
      <c r="POL8" s="103"/>
      <c r="POM8" s="103"/>
      <c r="PON8" s="103"/>
      <c r="POO8" s="103"/>
      <c r="POP8" s="103"/>
      <c r="POQ8" s="103"/>
      <c r="POR8" s="103"/>
      <c r="POS8" s="103"/>
      <c r="POT8" s="103"/>
      <c r="POU8" s="103"/>
      <c r="POV8" s="103"/>
      <c r="POW8" s="103"/>
      <c r="POX8" s="103"/>
      <c r="POY8" s="103"/>
      <c r="POZ8" s="103"/>
      <c r="PPA8" s="103"/>
      <c r="PPB8" s="103"/>
      <c r="PPC8" s="103"/>
      <c r="PPD8" s="103"/>
      <c r="PPE8" s="103"/>
      <c r="PPF8" s="103"/>
      <c r="PPG8" s="103"/>
      <c r="PPH8" s="103"/>
      <c r="PPI8" s="103"/>
      <c r="PPJ8" s="103"/>
      <c r="PPK8" s="103"/>
      <c r="PPL8" s="103"/>
      <c r="PPM8" s="103"/>
      <c r="PPN8" s="103"/>
      <c r="PPO8" s="103"/>
      <c r="PPP8" s="103"/>
      <c r="PPQ8" s="103"/>
      <c r="PPR8" s="103"/>
      <c r="PPS8" s="103"/>
      <c r="PPT8" s="103"/>
      <c r="PPU8" s="103"/>
      <c r="PPV8" s="103"/>
      <c r="PPW8" s="103"/>
      <c r="PPX8" s="103"/>
      <c r="PPY8" s="103"/>
      <c r="PPZ8" s="103"/>
      <c r="PQA8" s="103"/>
      <c r="PQB8" s="103"/>
      <c r="PQC8" s="103"/>
      <c r="PQD8" s="103"/>
      <c r="PQE8" s="103"/>
      <c r="PQF8" s="103"/>
      <c r="PQG8" s="103"/>
      <c r="PQH8" s="103"/>
      <c r="PQI8" s="103"/>
      <c r="PQJ8" s="103"/>
      <c r="PQK8" s="103"/>
      <c r="PQL8" s="103"/>
      <c r="PQM8" s="103"/>
      <c r="PQN8" s="103"/>
      <c r="PQO8" s="103"/>
      <c r="PQP8" s="103"/>
      <c r="PQQ8" s="103"/>
      <c r="PQR8" s="103"/>
      <c r="PQS8" s="103"/>
      <c r="PQT8" s="103"/>
      <c r="PQU8" s="103"/>
      <c r="PQV8" s="103"/>
      <c r="PQW8" s="103"/>
      <c r="PQX8" s="103"/>
      <c r="PQY8" s="103"/>
      <c r="PQZ8" s="103"/>
      <c r="PRA8" s="103"/>
      <c r="PRB8" s="103"/>
      <c r="PRC8" s="103"/>
      <c r="PRD8" s="103"/>
      <c r="PRE8" s="103"/>
      <c r="PRF8" s="103"/>
      <c r="PRG8" s="103"/>
      <c r="PRH8" s="103"/>
      <c r="PRI8" s="103"/>
      <c r="PRJ8" s="103"/>
      <c r="PRK8" s="103"/>
      <c r="PRL8" s="103"/>
      <c r="PRM8" s="103"/>
      <c r="PRN8" s="103"/>
      <c r="PRO8" s="103"/>
      <c r="PRP8" s="103"/>
      <c r="PRQ8" s="103"/>
      <c r="PRR8" s="103"/>
      <c r="PRS8" s="103"/>
      <c r="PRT8" s="103"/>
      <c r="PRU8" s="103"/>
      <c r="PRV8" s="103"/>
      <c r="PRW8" s="103"/>
      <c r="PRX8" s="103"/>
      <c r="PRY8" s="103"/>
      <c r="PRZ8" s="103"/>
      <c r="PSA8" s="103"/>
      <c r="PSB8" s="103"/>
      <c r="PSC8" s="103"/>
      <c r="PSD8" s="103"/>
      <c r="PSE8" s="103"/>
      <c r="PSF8" s="103"/>
      <c r="PSG8" s="103"/>
      <c r="PSH8" s="103"/>
      <c r="PSI8" s="103"/>
      <c r="PSJ8" s="103"/>
      <c r="PSK8" s="103"/>
      <c r="PSL8" s="103"/>
      <c r="PSM8" s="103"/>
      <c r="PSN8" s="103"/>
      <c r="PSO8" s="103"/>
      <c r="PSP8" s="103"/>
      <c r="PSQ8" s="103"/>
      <c r="PSR8" s="103"/>
      <c r="PSS8" s="103"/>
      <c r="PST8" s="103"/>
      <c r="PSU8" s="103"/>
      <c r="PSV8" s="103"/>
      <c r="PSW8" s="103"/>
      <c r="PSX8" s="103"/>
      <c r="PSY8" s="103"/>
      <c r="PSZ8" s="103"/>
      <c r="PTA8" s="103"/>
      <c r="PTB8" s="103"/>
      <c r="PTC8" s="103"/>
      <c r="PTD8" s="103"/>
      <c r="PTE8" s="103"/>
      <c r="PTF8" s="103"/>
      <c r="PTG8" s="103"/>
      <c r="PTH8" s="103"/>
      <c r="PTI8" s="103"/>
      <c r="PTJ8" s="103"/>
      <c r="PTK8" s="103"/>
      <c r="PTL8" s="103"/>
      <c r="PTM8" s="103"/>
      <c r="PTN8" s="103"/>
      <c r="PTO8" s="103"/>
      <c r="PTP8" s="103"/>
      <c r="PTQ8" s="103"/>
      <c r="PTR8" s="103"/>
      <c r="PTS8" s="103"/>
      <c r="PTT8" s="103"/>
      <c r="PTU8" s="103"/>
      <c r="PTV8" s="103"/>
      <c r="PTW8" s="103"/>
      <c r="PTX8" s="103"/>
      <c r="PTY8" s="103"/>
      <c r="PTZ8" s="103"/>
      <c r="PUA8" s="103"/>
      <c r="PUB8" s="103"/>
      <c r="PUC8" s="103"/>
      <c r="PUD8" s="103"/>
      <c r="PUE8" s="103"/>
      <c r="PUF8" s="103"/>
      <c r="PUG8" s="103"/>
      <c r="PUH8" s="103"/>
      <c r="PUI8" s="103"/>
      <c r="PUJ8" s="103"/>
      <c r="PUK8" s="103"/>
      <c r="PUL8" s="103"/>
      <c r="PUM8" s="103"/>
      <c r="PUN8" s="103"/>
      <c r="PUO8" s="103"/>
      <c r="PUP8" s="103"/>
      <c r="PUQ8" s="103"/>
      <c r="PUR8" s="103"/>
      <c r="PUS8" s="103"/>
      <c r="PUT8" s="103"/>
      <c r="PUU8" s="103"/>
      <c r="PUV8" s="103"/>
      <c r="PUW8" s="103"/>
      <c r="PUX8" s="103"/>
      <c r="PUY8" s="103"/>
      <c r="PUZ8" s="103"/>
      <c r="PVA8" s="103"/>
      <c r="PVB8" s="103"/>
      <c r="PVC8" s="103"/>
      <c r="PVD8" s="103"/>
      <c r="PVE8" s="103"/>
      <c r="PVF8" s="103"/>
      <c r="PVG8" s="103"/>
      <c r="PVH8" s="103"/>
      <c r="PVI8" s="103"/>
      <c r="PVJ8" s="103"/>
      <c r="PVK8" s="103"/>
      <c r="PVL8" s="103"/>
      <c r="PVM8" s="103"/>
      <c r="PVN8" s="103"/>
      <c r="PVO8" s="103"/>
      <c r="PVP8" s="103"/>
      <c r="PVQ8" s="103"/>
      <c r="PVR8" s="103"/>
      <c r="PVS8" s="103"/>
      <c r="PVT8" s="103"/>
      <c r="PVU8" s="103"/>
      <c r="PVV8" s="103"/>
      <c r="PVW8" s="103"/>
      <c r="PVX8" s="103"/>
      <c r="PVY8" s="103"/>
      <c r="PVZ8" s="103"/>
      <c r="PWA8" s="103"/>
      <c r="PWB8" s="103"/>
      <c r="PWC8" s="103"/>
      <c r="PWD8" s="103"/>
      <c r="PWE8" s="103"/>
      <c r="PWF8" s="103"/>
      <c r="PWG8" s="103"/>
      <c r="PWH8" s="103"/>
      <c r="PWI8" s="103"/>
      <c r="PWJ8" s="103"/>
      <c r="PWK8" s="103"/>
      <c r="PWL8" s="103"/>
      <c r="PWM8" s="103"/>
      <c r="PWN8" s="103"/>
      <c r="PWO8" s="103"/>
      <c r="PWP8" s="103"/>
      <c r="PWQ8" s="103"/>
      <c r="PWR8" s="103"/>
      <c r="PWS8" s="103"/>
      <c r="PWT8" s="103"/>
      <c r="PWU8" s="103"/>
      <c r="PWV8" s="103"/>
      <c r="PWW8" s="103"/>
      <c r="PWX8" s="103"/>
      <c r="PWY8" s="103"/>
      <c r="PWZ8" s="103"/>
      <c r="PXA8" s="103"/>
      <c r="PXB8" s="103"/>
      <c r="PXC8" s="103"/>
      <c r="PXD8" s="103"/>
      <c r="PXE8" s="103"/>
      <c r="PXF8" s="103"/>
      <c r="PXG8" s="103"/>
      <c r="PXH8" s="103"/>
      <c r="PXI8" s="103"/>
      <c r="PXJ8" s="103"/>
      <c r="PXK8" s="103"/>
      <c r="PXL8" s="103"/>
      <c r="PXM8" s="103"/>
      <c r="PXN8" s="103"/>
      <c r="PXO8" s="103"/>
      <c r="PXP8" s="103"/>
      <c r="PXQ8" s="103"/>
      <c r="PXR8" s="103"/>
      <c r="PXS8" s="103"/>
      <c r="PXT8" s="103"/>
      <c r="PXU8" s="103"/>
      <c r="PXV8" s="103"/>
      <c r="PXW8" s="103"/>
      <c r="PXX8" s="103"/>
      <c r="PXY8" s="103"/>
      <c r="PXZ8" s="103"/>
      <c r="PYA8" s="103"/>
      <c r="PYB8" s="103"/>
      <c r="PYC8" s="103"/>
      <c r="PYD8" s="103"/>
      <c r="PYE8" s="103"/>
      <c r="PYF8" s="103"/>
      <c r="PYG8" s="103"/>
      <c r="PYH8" s="103"/>
      <c r="PYI8" s="103"/>
      <c r="PYJ8" s="103"/>
      <c r="PYK8" s="103"/>
      <c r="PYL8" s="103"/>
      <c r="PYM8" s="103"/>
      <c r="PYN8" s="103"/>
      <c r="PYO8" s="103"/>
      <c r="PYP8" s="103"/>
      <c r="PYQ8" s="103"/>
      <c r="PYR8" s="103"/>
      <c r="PYS8" s="103"/>
      <c r="PYT8" s="103"/>
      <c r="PYU8" s="103"/>
      <c r="PYV8" s="103"/>
      <c r="PYW8" s="103"/>
      <c r="PYX8" s="103"/>
      <c r="PYY8" s="103"/>
      <c r="PYZ8" s="103"/>
      <c r="PZA8" s="103"/>
      <c r="PZB8" s="103"/>
      <c r="PZC8" s="103"/>
      <c r="PZD8" s="103"/>
      <c r="PZE8" s="103"/>
      <c r="PZF8" s="103"/>
      <c r="PZG8" s="103"/>
      <c r="PZH8" s="103"/>
      <c r="PZI8" s="103"/>
      <c r="PZJ8" s="103"/>
      <c r="PZK8" s="103"/>
      <c r="PZL8" s="103"/>
      <c r="PZM8" s="103"/>
      <c r="PZN8" s="103"/>
      <c r="PZO8" s="103"/>
      <c r="PZP8" s="103"/>
      <c r="PZQ8" s="103"/>
      <c r="PZR8" s="103"/>
      <c r="PZS8" s="103"/>
      <c r="PZT8" s="103"/>
      <c r="PZU8" s="103"/>
      <c r="PZV8" s="103"/>
      <c r="PZW8" s="103"/>
      <c r="PZX8" s="103"/>
      <c r="PZY8" s="103"/>
      <c r="PZZ8" s="103"/>
      <c r="QAA8" s="103"/>
      <c r="QAB8" s="103"/>
      <c r="QAC8" s="103"/>
      <c r="QAD8" s="103"/>
      <c r="QAE8" s="103"/>
      <c r="QAF8" s="103"/>
      <c r="QAG8" s="103"/>
      <c r="QAH8" s="103"/>
      <c r="QAI8" s="103"/>
      <c r="QAJ8" s="103"/>
      <c r="QAK8" s="103"/>
      <c r="QAL8" s="103"/>
      <c r="QAM8" s="103"/>
      <c r="QAN8" s="103"/>
      <c r="QAO8" s="103"/>
      <c r="QAP8" s="103"/>
      <c r="QAQ8" s="103"/>
      <c r="QAR8" s="103"/>
      <c r="QAS8" s="103"/>
      <c r="QAT8" s="103"/>
      <c r="QAU8" s="103"/>
      <c r="QAV8" s="103"/>
      <c r="QAW8" s="103"/>
      <c r="QAX8" s="103"/>
      <c r="QAY8" s="103"/>
      <c r="QAZ8" s="103"/>
      <c r="QBA8" s="103"/>
      <c r="QBB8" s="103"/>
      <c r="QBC8" s="103"/>
      <c r="QBD8" s="103"/>
      <c r="QBE8" s="103"/>
      <c r="QBF8" s="103"/>
      <c r="QBG8" s="103"/>
      <c r="QBH8" s="103"/>
      <c r="QBI8" s="103"/>
      <c r="QBJ8" s="103"/>
      <c r="QBK8" s="103"/>
      <c r="QBL8" s="103"/>
      <c r="QBM8" s="103"/>
      <c r="QBN8" s="103"/>
      <c r="QBO8" s="103"/>
      <c r="QBP8" s="103"/>
      <c r="QBQ8" s="103"/>
      <c r="QBR8" s="103"/>
      <c r="QBS8" s="103"/>
      <c r="QBT8" s="103"/>
      <c r="QBU8" s="103"/>
      <c r="QBV8" s="103"/>
      <c r="QBW8" s="103"/>
      <c r="QBX8" s="103"/>
      <c r="QBY8" s="103"/>
      <c r="QBZ8" s="103"/>
      <c r="QCA8" s="103"/>
      <c r="QCB8" s="103"/>
      <c r="QCC8" s="103"/>
      <c r="QCD8" s="103"/>
      <c r="QCE8" s="103"/>
      <c r="QCF8" s="103"/>
      <c r="QCG8" s="103"/>
      <c r="QCH8" s="103"/>
      <c r="QCI8" s="103"/>
      <c r="QCJ8" s="103"/>
      <c r="QCK8" s="103"/>
      <c r="QCL8" s="103"/>
      <c r="QCM8" s="103"/>
      <c r="QCN8" s="103"/>
      <c r="QCO8" s="103"/>
      <c r="QCP8" s="103"/>
      <c r="QCQ8" s="103"/>
      <c r="QCR8" s="103"/>
      <c r="QCS8" s="103"/>
      <c r="QCT8" s="103"/>
      <c r="QCU8" s="103"/>
      <c r="QCV8" s="103"/>
      <c r="QCW8" s="103"/>
      <c r="QCX8" s="103"/>
      <c r="QCY8" s="103"/>
      <c r="QCZ8" s="103"/>
      <c r="QDA8" s="103"/>
      <c r="QDB8" s="103"/>
      <c r="QDC8" s="103"/>
      <c r="QDD8" s="103"/>
      <c r="QDE8" s="103"/>
      <c r="QDF8" s="103"/>
      <c r="QDG8" s="103"/>
      <c r="QDH8" s="103"/>
      <c r="QDI8" s="103"/>
      <c r="QDJ8" s="103"/>
      <c r="QDK8" s="103"/>
      <c r="QDL8" s="103"/>
      <c r="QDM8" s="103"/>
      <c r="QDN8" s="103"/>
      <c r="QDO8" s="103"/>
      <c r="QDP8" s="103"/>
      <c r="QDQ8" s="103"/>
      <c r="QDR8" s="103"/>
      <c r="QDS8" s="103"/>
      <c r="QDT8" s="103"/>
      <c r="QDU8" s="103"/>
      <c r="QDV8" s="103"/>
      <c r="QDW8" s="103"/>
      <c r="QDX8" s="103"/>
      <c r="QDY8" s="103"/>
      <c r="QDZ8" s="103"/>
      <c r="QEA8" s="103"/>
      <c r="QEB8" s="103"/>
      <c r="QEC8" s="103"/>
      <c r="QED8" s="103"/>
      <c r="QEE8" s="103"/>
      <c r="QEF8" s="103"/>
      <c r="QEG8" s="103"/>
      <c r="QEH8" s="103"/>
      <c r="QEI8" s="103"/>
      <c r="QEJ8" s="103"/>
      <c r="QEK8" s="103"/>
      <c r="QEL8" s="103"/>
      <c r="QEM8" s="103"/>
      <c r="QEN8" s="103"/>
      <c r="QEO8" s="103"/>
      <c r="QEP8" s="103"/>
      <c r="QEQ8" s="103"/>
      <c r="QER8" s="103"/>
      <c r="QES8" s="103"/>
      <c r="QET8" s="103"/>
      <c r="QEU8" s="103"/>
      <c r="QEV8" s="103"/>
      <c r="QEW8" s="103"/>
      <c r="QEX8" s="103"/>
      <c r="QEY8" s="103"/>
      <c r="QEZ8" s="103"/>
      <c r="QFA8" s="103"/>
      <c r="QFB8" s="103"/>
      <c r="QFC8" s="103"/>
      <c r="QFD8" s="103"/>
      <c r="QFE8" s="103"/>
      <c r="QFF8" s="103"/>
      <c r="QFG8" s="103"/>
      <c r="QFH8" s="103"/>
      <c r="QFI8" s="103"/>
      <c r="QFJ8" s="103"/>
      <c r="QFK8" s="103"/>
      <c r="QFL8" s="103"/>
      <c r="QFM8" s="103"/>
      <c r="QFN8" s="103"/>
      <c r="QFO8" s="103"/>
      <c r="QFP8" s="103"/>
      <c r="QFQ8" s="103"/>
      <c r="QFR8" s="103"/>
      <c r="QFS8" s="103"/>
      <c r="QFT8" s="103"/>
      <c r="QFU8" s="103"/>
      <c r="QFV8" s="103"/>
      <c r="QFW8" s="103"/>
      <c r="QFX8" s="103"/>
      <c r="QFY8" s="103"/>
      <c r="QFZ8" s="103"/>
      <c r="QGA8" s="103"/>
      <c r="QGB8" s="103"/>
      <c r="QGC8" s="103"/>
      <c r="QGD8" s="103"/>
      <c r="QGE8" s="103"/>
      <c r="QGF8" s="103"/>
      <c r="QGG8" s="103"/>
      <c r="QGH8" s="103"/>
      <c r="QGI8" s="103"/>
      <c r="QGJ8" s="103"/>
      <c r="QGK8" s="103"/>
      <c r="QGL8" s="103"/>
      <c r="QGM8" s="103"/>
      <c r="QGN8" s="103"/>
      <c r="QGO8" s="103"/>
      <c r="QGP8" s="103"/>
      <c r="QGQ8" s="103"/>
      <c r="QGR8" s="103"/>
      <c r="QGS8" s="103"/>
      <c r="QGT8" s="103"/>
      <c r="QGU8" s="103"/>
      <c r="QGV8" s="103"/>
      <c r="QGW8" s="103"/>
      <c r="QGX8" s="103"/>
      <c r="QGY8" s="103"/>
      <c r="QGZ8" s="103"/>
      <c r="QHA8" s="103"/>
      <c r="QHB8" s="103"/>
      <c r="QHC8" s="103"/>
      <c r="QHD8" s="103"/>
      <c r="QHE8" s="103"/>
      <c r="QHF8" s="103"/>
      <c r="QHG8" s="103"/>
      <c r="QHH8" s="103"/>
      <c r="QHI8" s="103"/>
      <c r="QHJ8" s="103"/>
      <c r="QHK8" s="103"/>
      <c r="QHL8" s="103"/>
      <c r="QHM8" s="103"/>
      <c r="QHN8" s="103"/>
      <c r="QHO8" s="103"/>
      <c r="QHP8" s="103"/>
      <c r="QHQ8" s="103"/>
      <c r="QHR8" s="103"/>
      <c r="QHS8" s="103"/>
      <c r="QHT8" s="103"/>
      <c r="QHU8" s="103"/>
      <c r="QHV8" s="103"/>
      <c r="QHW8" s="103"/>
      <c r="QHX8" s="103"/>
      <c r="QHY8" s="103"/>
      <c r="QHZ8" s="103"/>
      <c r="QIA8" s="103"/>
      <c r="QIB8" s="103"/>
      <c r="QIC8" s="103"/>
      <c r="QID8" s="103"/>
      <c r="QIE8" s="103"/>
      <c r="QIF8" s="103"/>
      <c r="QIG8" s="103"/>
      <c r="QIH8" s="103"/>
      <c r="QII8" s="103"/>
      <c r="QIJ8" s="103"/>
      <c r="QIK8" s="103"/>
      <c r="QIL8" s="103"/>
      <c r="QIM8" s="103"/>
      <c r="QIN8" s="103"/>
      <c r="QIO8" s="103"/>
      <c r="QIP8" s="103"/>
      <c r="QIQ8" s="103"/>
      <c r="QIR8" s="103"/>
      <c r="QIS8" s="103"/>
      <c r="QIT8" s="103"/>
      <c r="QIU8" s="103"/>
      <c r="QIV8" s="103"/>
      <c r="QIW8" s="103"/>
      <c r="QIX8" s="103"/>
      <c r="QIY8" s="103"/>
      <c r="QIZ8" s="103"/>
      <c r="QJA8" s="103"/>
      <c r="QJB8" s="103"/>
      <c r="QJC8" s="103"/>
      <c r="QJD8" s="103"/>
      <c r="QJE8" s="103"/>
      <c r="QJF8" s="103"/>
      <c r="QJG8" s="103"/>
      <c r="QJH8" s="103"/>
      <c r="QJI8" s="103"/>
      <c r="QJJ8" s="103"/>
      <c r="QJK8" s="103"/>
      <c r="QJL8" s="103"/>
      <c r="QJM8" s="103"/>
      <c r="QJN8" s="103"/>
      <c r="QJO8" s="103"/>
      <c r="QJP8" s="103"/>
      <c r="QJQ8" s="103"/>
      <c r="QJR8" s="103"/>
      <c r="QJS8" s="103"/>
      <c r="QJT8" s="103"/>
      <c r="QJU8" s="103"/>
      <c r="QJV8" s="103"/>
      <c r="QJW8" s="103"/>
      <c r="QJX8" s="103"/>
      <c r="QJY8" s="103"/>
      <c r="QJZ8" s="103"/>
      <c r="QKA8" s="103"/>
      <c r="QKB8" s="103"/>
      <c r="QKC8" s="103"/>
      <c r="QKD8" s="103"/>
      <c r="QKE8" s="103"/>
      <c r="QKF8" s="103"/>
      <c r="QKG8" s="103"/>
      <c r="QKH8" s="103"/>
      <c r="QKI8" s="103"/>
      <c r="QKJ8" s="103"/>
      <c r="QKK8" s="103"/>
      <c r="QKL8" s="103"/>
      <c r="QKM8" s="103"/>
      <c r="QKN8" s="103"/>
      <c r="QKO8" s="103"/>
      <c r="QKP8" s="103"/>
      <c r="QKQ8" s="103"/>
      <c r="QKR8" s="103"/>
      <c r="QKS8" s="103"/>
      <c r="QKT8" s="103"/>
      <c r="QKU8" s="103"/>
      <c r="QKV8" s="103"/>
      <c r="QKW8" s="103"/>
      <c r="QKX8" s="103"/>
      <c r="QKY8" s="103"/>
      <c r="QKZ8" s="103"/>
      <c r="QLA8" s="103"/>
      <c r="QLB8" s="103"/>
      <c r="QLC8" s="103"/>
      <c r="QLD8" s="103"/>
      <c r="QLE8" s="103"/>
      <c r="QLF8" s="103"/>
      <c r="QLG8" s="103"/>
      <c r="QLH8" s="103"/>
      <c r="QLI8" s="103"/>
      <c r="QLJ8" s="103"/>
      <c r="QLK8" s="103"/>
      <c r="QLL8" s="103"/>
      <c r="QLM8" s="103"/>
      <c r="QLN8" s="103"/>
      <c r="QLO8" s="103"/>
      <c r="QLP8" s="103"/>
      <c r="QLQ8" s="103"/>
      <c r="QLR8" s="103"/>
      <c r="QLS8" s="103"/>
      <c r="QLT8" s="103"/>
      <c r="QLU8" s="103"/>
      <c r="QLV8" s="103"/>
      <c r="QLW8" s="103"/>
      <c r="QLX8" s="103"/>
      <c r="QLY8" s="103"/>
      <c r="QLZ8" s="103"/>
      <c r="QMA8" s="103"/>
      <c r="QMB8" s="103"/>
      <c r="QMC8" s="103"/>
      <c r="QMD8" s="103"/>
      <c r="QME8" s="103"/>
      <c r="QMF8" s="103"/>
      <c r="QMG8" s="103"/>
      <c r="QMH8" s="103"/>
      <c r="QMI8" s="103"/>
      <c r="QMJ8" s="103"/>
      <c r="QMK8" s="103"/>
      <c r="QML8" s="103"/>
      <c r="QMM8" s="103"/>
      <c r="QMN8" s="103"/>
      <c r="QMO8" s="103"/>
      <c r="QMP8" s="103"/>
      <c r="QMQ8" s="103"/>
      <c r="QMR8" s="103"/>
      <c r="QMS8" s="103"/>
      <c r="QMT8" s="103"/>
      <c r="QMU8" s="103"/>
      <c r="QMV8" s="103"/>
      <c r="QMW8" s="103"/>
      <c r="QMX8" s="103"/>
      <c r="QMY8" s="103"/>
      <c r="QMZ8" s="103"/>
      <c r="QNA8" s="103"/>
      <c r="QNB8" s="103"/>
      <c r="QNC8" s="103"/>
      <c r="QND8" s="103"/>
      <c r="QNE8" s="103"/>
      <c r="QNF8" s="103"/>
      <c r="QNG8" s="103"/>
      <c r="QNH8" s="103"/>
      <c r="QNI8" s="103"/>
      <c r="QNJ8" s="103"/>
      <c r="QNK8" s="103"/>
      <c r="QNL8" s="103"/>
      <c r="QNM8" s="103"/>
      <c r="QNN8" s="103"/>
      <c r="QNO8" s="103"/>
      <c r="QNP8" s="103"/>
      <c r="QNQ8" s="103"/>
      <c r="QNR8" s="103"/>
      <c r="QNS8" s="103"/>
      <c r="QNT8" s="103"/>
      <c r="QNU8" s="103"/>
      <c r="QNV8" s="103"/>
      <c r="QNW8" s="103"/>
      <c r="QNX8" s="103"/>
      <c r="QNY8" s="103"/>
      <c r="QNZ8" s="103"/>
      <c r="QOA8" s="103"/>
      <c r="QOB8" s="103"/>
      <c r="QOC8" s="103"/>
      <c r="QOD8" s="103"/>
      <c r="QOE8" s="103"/>
      <c r="QOF8" s="103"/>
      <c r="QOG8" s="103"/>
      <c r="QOH8" s="103"/>
      <c r="QOI8" s="103"/>
      <c r="QOJ8" s="103"/>
      <c r="QOK8" s="103"/>
      <c r="QOL8" s="103"/>
      <c r="QOM8" s="103"/>
      <c r="QON8" s="103"/>
      <c r="QOO8" s="103"/>
      <c r="QOP8" s="103"/>
      <c r="QOQ8" s="103"/>
      <c r="QOR8" s="103"/>
      <c r="QOS8" s="103"/>
      <c r="QOT8" s="103"/>
      <c r="QOU8" s="103"/>
      <c r="QOV8" s="103"/>
      <c r="QOW8" s="103"/>
      <c r="QOX8" s="103"/>
      <c r="QOY8" s="103"/>
      <c r="QOZ8" s="103"/>
      <c r="QPA8" s="103"/>
      <c r="QPB8" s="103"/>
      <c r="QPC8" s="103"/>
      <c r="QPD8" s="103"/>
      <c r="QPE8" s="103"/>
      <c r="QPF8" s="103"/>
      <c r="QPG8" s="103"/>
      <c r="QPH8" s="103"/>
      <c r="QPI8" s="103"/>
      <c r="QPJ8" s="103"/>
      <c r="QPK8" s="103"/>
      <c r="QPL8" s="103"/>
      <c r="QPM8" s="103"/>
      <c r="QPN8" s="103"/>
      <c r="QPO8" s="103"/>
      <c r="QPP8" s="103"/>
      <c r="QPQ8" s="103"/>
      <c r="QPR8" s="103"/>
      <c r="QPS8" s="103"/>
      <c r="QPT8" s="103"/>
      <c r="QPU8" s="103"/>
      <c r="QPV8" s="103"/>
      <c r="QPW8" s="103"/>
      <c r="QPX8" s="103"/>
      <c r="QPY8" s="103"/>
      <c r="QPZ8" s="103"/>
      <c r="QQA8" s="103"/>
      <c r="QQB8" s="103"/>
      <c r="QQC8" s="103"/>
      <c r="QQD8" s="103"/>
      <c r="QQE8" s="103"/>
      <c r="QQF8" s="103"/>
      <c r="QQG8" s="103"/>
      <c r="QQH8" s="103"/>
      <c r="QQI8" s="103"/>
      <c r="QQJ8" s="103"/>
      <c r="QQK8" s="103"/>
      <c r="QQL8" s="103"/>
      <c r="QQM8" s="103"/>
      <c r="QQN8" s="103"/>
      <c r="QQO8" s="103"/>
      <c r="QQP8" s="103"/>
      <c r="QQQ8" s="103"/>
      <c r="QQR8" s="103"/>
      <c r="QQS8" s="103"/>
      <c r="QQT8" s="103"/>
      <c r="QQU8" s="103"/>
      <c r="QQV8" s="103"/>
      <c r="QQW8" s="103"/>
      <c r="QQX8" s="103"/>
      <c r="QQY8" s="103"/>
      <c r="QQZ8" s="103"/>
      <c r="QRA8" s="103"/>
      <c r="QRB8" s="103"/>
      <c r="QRC8" s="103"/>
      <c r="QRD8" s="103"/>
      <c r="QRE8" s="103"/>
      <c r="QRF8" s="103"/>
      <c r="QRG8" s="103"/>
      <c r="QRH8" s="103"/>
      <c r="QRI8" s="103"/>
      <c r="QRJ8" s="103"/>
      <c r="QRK8" s="103"/>
      <c r="QRL8" s="103"/>
      <c r="QRM8" s="103"/>
      <c r="QRN8" s="103"/>
      <c r="QRO8" s="103"/>
      <c r="QRP8" s="103"/>
      <c r="QRQ8" s="103"/>
      <c r="QRR8" s="103"/>
      <c r="QRS8" s="103"/>
      <c r="QRT8" s="103"/>
      <c r="QRU8" s="103"/>
      <c r="QRV8" s="103"/>
      <c r="QRW8" s="103"/>
      <c r="QRX8" s="103"/>
      <c r="QRY8" s="103"/>
      <c r="QRZ8" s="103"/>
      <c r="QSA8" s="103"/>
      <c r="QSB8" s="103"/>
      <c r="QSC8" s="103"/>
      <c r="QSD8" s="103"/>
      <c r="QSE8" s="103"/>
      <c r="QSF8" s="103"/>
      <c r="QSG8" s="103"/>
      <c r="QSH8" s="103"/>
      <c r="QSI8" s="103"/>
      <c r="QSJ8" s="103"/>
      <c r="QSK8" s="103"/>
      <c r="QSL8" s="103"/>
      <c r="QSM8" s="103"/>
      <c r="QSN8" s="103"/>
      <c r="QSO8" s="103"/>
      <c r="QSP8" s="103"/>
      <c r="QSQ8" s="103"/>
      <c r="QSR8" s="103"/>
      <c r="QSS8" s="103"/>
      <c r="QST8" s="103"/>
      <c r="QSU8" s="103"/>
      <c r="QSV8" s="103"/>
      <c r="QSW8" s="103"/>
      <c r="QSX8" s="103"/>
      <c r="QSY8" s="103"/>
      <c r="QSZ8" s="103"/>
      <c r="QTA8" s="103"/>
      <c r="QTB8" s="103"/>
      <c r="QTC8" s="103"/>
      <c r="QTD8" s="103"/>
      <c r="QTE8" s="103"/>
      <c r="QTF8" s="103"/>
      <c r="QTG8" s="103"/>
      <c r="QTH8" s="103"/>
      <c r="QTI8" s="103"/>
      <c r="QTJ8" s="103"/>
      <c r="QTK8" s="103"/>
      <c r="QTL8" s="103"/>
      <c r="QTM8" s="103"/>
      <c r="QTN8" s="103"/>
      <c r="QTO8" s="103"/>
      <c r="QTP8" s="103"/>
      <c r="QTQ8" s="103"/>
      <c r="QTR8" s="103"/>
      <c r="QTS8" s="103"/>
      <c r="QTT8" s="103"/>
      <c r="QTU8" s="103"/>
      <c r="QTV8" s="103"/>
      <c r="QTW8" s="103"/>
      <c r="QTX8" s="103"/>
      <c r="QTY8" s="103"/>
      <c r="QTZ8" s="103"/>
      <c r="QUA8" s="103"/>
      <c r="QUB8" s="103"/>
      <c r="QUC8" s="103"/>
      <c r="QUD8" s="103"/>
      <c r="QUE8" s="103"/>
      <c r="QUF8" s="103"/>
      <c r="QUG8" s="103"/>
      <c r="QUH8" s="103"/>
      <c r="QUI8" s="103"/>
      <c r="QUJ8" s="103"/>
      <c r="QUK8" s="103"/>
      <c r="QUL8" s="103"/>
      <c r="QUM8" s="103"/>
      <c r="QUN8" s="103"/>
      <c r="QUO8" s="103"/>
      <c r="QUP8" s="103"/>
      <c r="QUQ8" s="103"/>
      <c r="QUR8" s="103"/>
      <c r="QUS8" s="103"/>
      <c r="QUT8" s="103"/>
      <c r="QUU8" s="103"/>
      <c r="QUV8" s="103"/>
      <c r="QUW8" s="103"/>
      <c r="QUX8" s="103"/>
      <c r="QUY8" s="103"/>
      <c r="QUZ8" s="103"/>
      <c r="QVA8" s="103"/>
      <c r="QVB8" s="103"/>
      <c r="QVC8" s="103"/>
      <c r="QVD8" s="103"/>
      <c r="QVE8" s="103"/>
      <c r="QVF8" s="103"/>
      <c r="QVG8" s="103"/>
      <c r="QVH8" s="103"/>
      <c r="QVI8" s="103"/>
      <c r="QVJ8" s="103"/>
      <c r="QVK8" s="103"/>
      <c r="QVL8" s="103"/>
      <c r="QVM8" s="103"/>
      <c r="QVN8" s="103"/>
      <c r="QVO8" s="103"/>
      <c r="QVP8" s="103"/>
      <c r="QVQ8" s="103"/>
      <c r="QVR8" s="103"/>
      <c r="QVS8" s="103"/>
      <c r="QVT8" s="103"/>
      <c r="QVU8" s="103"/>
      <c r="QVV8" s="103"/>
      <c r="QVW8" s="103"/>
      <c r="QVX8" s="103"/>
      <c r="QVY8" s="103"/>
      <c r="QVZ8" s="103"/>
      <c r="QWA8" s="103"/>
      <c r="QWB8" s="103"/>
      <c r="QWC8" s="103"/>
      <c r="QWD8" s="103"/>
      <c r="QWE8" s="103"/>
      <c r="QWF8" s="103"/>
      <c r="QWG8" s="103"/>
      <c r="QWH8" s="103"/>
      <c r="QWI8" s="103"/>
      <c r="QWJ8" s="103"/>
      <c r="QWK8" s="103"/>
      <c r="QWL8" s="103"/>
      <c r="QWM8" s="103"/>
      <c r="QWN8" s="103"/>
      <c r="QWO8" s="103"/>
      <c r="QWP8" s="103"/>
      <c r="QWQ8" s="103"/>
      <c r="QWR8" s="103"/>
      <c r="QWS8" s="103"/>
      <c r="QWT8" s="103"/>
      <c r="QWU8" s="103"/>
      <c r="QWV8" s="103"/>
      <c r="QWW8" s="103"/>
      <c r="QWX8" s="103"/>
      <c r="QWY8" s="103"/>
      <c r="QWZ8" s="103"/>
      <c r="QXA8" s="103"/>
      <c r="QXB8" s="103"/>
      <c r="QXC8" s="103"/>
      <c r="QXD8" s="103"/>
      <c r="QXE8" s="103"/>
      <c r="QXF8" s="103"/>
      <c r="QXG8" s="103"/>
      <c r="QXH8" s="103"/>
      <c r="QXI8" s="103"/>
      <c r="QXJ8" s="103"/>
      <c r="QXK8" s="103"/>
      <c r="QXL8" s="103"/>
      <c r="QXM8" s="103"/>
      <c r="QXN8" s="103"/>
      <c r="QXO8" s="103"/>
      <c r="QXP8" s="103"/>
      <c r="QXQ8" s="103"/>
      <c r="QXR8" s="103"/>
      <c r="QXS8" s="103"/>
      <c r="QXT8" s="103"/>
      <c r="QXU8" s="103"/>
      <c r="QXV8" s="103"/>
      <c r="QXW8" s="103"/>
      <c r="QXX8" s="103"/>
      <c r="QXY8" s="103"/>
      <c r="QXZ8" s="103"/>
      <c r="QYA8" s="103"/>
      <c r="QYB8" s="103"/>
      <c r="QYC8" s="103"/>
      <c r="QYD8" s="103"/>
      <c r="QYE8" s="103"/>
      <c r="QYF8" s="103"/>
      <c r="QYG8" s="103"/>
      <c r="QYH8" s="103"/>
      <c r="QYI8" s="103"/>
      <c r="QYJ8" s="103"/>
      <c r="QYK8" s="103"/>
      <c r="QYL8" s="103"/>
      <c r="QYM8" s="103"/>
      <c r="QYN8" s="103"/>
      <c r="QYO8" s="103"/>
      <c r="QYP8" s="103"/>
      <c r="QYQ8" s="103"/>
      <c r="QYR8" s="103"/>
      <c r="QYS8" s="103"/>
      <c r="QYT8" s="103"/>
      <c r="QYU8" s="103"/>
      <c r="QYV8" s="103"/>
      <c r="QYW8" s="103"/>
      <c r="QYX8" s="103"/>
      <c r="QYY8" s="103"/>
      <c r="QYZ8" s="103"/>
      <c r="QZA8" s="103"/>
      <c r="QZB8" s="103"/>
      <c r="QZC8" s="103"/>
      <c r="QZD8" s="103"/>
      <c r="QZE8" s="103"/>
      <c r="QZF8" s="103"/>
      <c r="QZG8" s="103"/>
      <c r="QZH8" s="103"/>
      <c r="QZI8" s="103"/>
      <c r="QZJ8" s="103"/>
      <c r="QZK8" s="103"/>
      <c r="QZL8" s="103"/>
      <c r="QZM8" s="103"/>
      <c r="QZN8" s="103"/>
      <c r="QZO8" s="103"/>
      <c r="QZP8" s="103"/>
      <c r="QZQ8" s="103"/>
      <c r="QZR8" s="103"/>
      <c r="QZS8" s="103"/>
      <c r="QZT8" s="103"/>
      <c r="QZU8" s="103"/>
      <c r="QZV8" s="103"/>
      <c r="QZW8" s="103"/>
      <c r="QZX8" s="103"/>
      <c r="QZY8" s="103"/>
      <c r="QZZ8" s="103"/>
      <c r="RAA8" s="103"/>
      <c r="RAB8" s="103"/>
      <c r="RAC8" s="103"/>
      <c r="RAD8" s="103"/>
      <c r="RAE8" s="103"/>
      <c r="RAF8" s="103"/>
      <c r="RAG8" s="103"/>
      <c r="RAH8" s="103"/>
      <c r="RAI8" s="103"/>
      <c r="RAJ8" s="103"/>
      <c r="RAK8" s="103"/>
      <c r="RAL8" s="103"/>
      <c r="RAM8" s="103"/>
      <c r="RAN8" s="103"/>
      <c r="RAO8" s="103"/>
      <c r="RAP8" s="103"/>
      <c r="RAQ8" s="103"/>
      <c r="RAR8" s="103"/>
      <c r="RAS8" s="103"/>
      <c r="RAT8" s="103"/>
      <c r="RAU8" s="103"/>
      <c r="RAV8" s="103"/>
      <c r="RAW8" s="103"/>
      <c r="RAX8" s="103"/>
      <c r="RAY8" s="103"/>
      <c r="RAZ8" s="103"/>
      <c r="RBA8" s="103"/>
      <c r="RBB8" s="103"/>
      <c r="RBC8" s="103"/>
      <c r="RBD8" s="103"/>
      <c r="RBE8" s="103"/>
      <c r="RBF8" s="103"/>
      <c r="RBG8" s="103"/>
      <c r="RBH8" s="103"/>
      <c r="RBI8" s="103"/>
      <c r="RBJ8" s="103"/>
      <c r="RBK8" s="103"/>
      <c r="RBL8" s="103"/>
      <c r="RBM8" s="103"/>
      <c r="RBN8" s="103"/>
      <c r="RBO8" s="103"/>
      <c r="RBP8" s="103"/>
      <c r="RBQ8" s="103"/>
      <c r="RBR8" s="103"/>
      <c r="RBS8" s="103"/>
      <c r="RBT8" s="103"/>
      <c r="RBU8" s="103"/>
      <c r="RBV8" s="103"/>
      <c r="RBW8" s="103"/>
      <c r="RBX8" s="103"/>
      <c r="RBY8" s="103"/>
      <c r="RBZ8" s="103"/>
      <c r="RCA8" s="103"/>
      <c r="RCB8" s="103"/>
      <c r="RCC8" s="103"/>
      <c r="RCD8" s="103"/>
      <c r="RCE8" s="103"/>
      <c r="RCF8" s="103"/>
      <c r="RCG8" s="103"/>
      <c r="RCH8" s="103"/>
      <c r="RCI8" s="103"/>
      <c r="RCJ8" s="103"/>
      <c r="RCK8" s="103"/>
      <c r="RCL8" s="103"/>
      <c r="RCM8" s="103"/>
      <c r="RCN8" s="103"/>
      <c r="RCO8" s="103"/>
      <c r="RCP8" s="103"/>
      <c r="RCQ8" s="103"/>
      <c r="RCR8" s="103"/>
      <c r="RCS8" s="103"/>
      <c r="RCT8" s="103"/>
      <c r="RCU8" s="103"/>
      <c r="RCV8" s="103"/>
      <c r="RCW8" s="103"/>
      <c r="RCX8" s="103"/>
      <c r="RCY8" s="103"/>
      <c r="RCZ8" s="103"/>
      <c r="RDA8" s="103"/>
      <c r="RDB8" s="103"/>
      <c r="RDC8" s="103"/>
      <c r="RDD8" s="103"/>
      <c r="RDE8" s="103"/>
      <c r="RDF8" s="103"/>
      <c r="RDG8" s="103"/>
      <c r="RDH8" s="103"/>
      <c r="RDI8" s="103"/>
      <c r="RDJ8" s="103"/>
      <c r="RDK8" s="103"/>
      <c r="RDL8" s="103"/>
      <c r="RDM8" s="103"/>
      <c r="RDN8" s="103"/>
      <c r="RDO8" s="103"/>
      <c r="RDP8" s="103"/>
      <c r="RDQ8" s="103"/>
      <c r="RDR8" s="103"/>
      <c r="RDS8" s="103"/>
      <c r="RDT8" s="103"/>
      <c r="RDU8" s="103"/>
      <c r="RDV8" s="103"/>
      <c r="RDW8" s="103"/>
      <c r="RDX8" s="103"/>
      <c r="RDY8" s="103"/>
      <c r="RDZ8" s="103"/>
      <c r="REA8" s="103"/>
      <c r="REB8" s="103"/>
      <c r="REC8" s="103"/>
      <c r="RED8" s="103"/>
      <c r="REE8" s="103"/>
      <c r="REF8" s="103"/>
      <c r="REG8" s="103"/>
      <c r="REH8" s="103"/>
      <c r="REI8" s="103"/>
      <c r="REJ8" s="103"/>
      <c r="REK8" s="103"/>
      <c r="REL8" s="103"/>
      <c r="REM8" s="103"/>
      <c r="REN8" s="103"/>
      <c r="REO8" s="103"/>
      <c r="REP8" s="103"/>
      <c r="REQ8" s="103"/>
      <c r="RER8" s="103"/>
      <c r="RES8" s="103"/>
      <c r="RET8" s="103"/>
      <c r="REU8" s="103"/>
      <c r="REV8" s="103"/>
      <c r="REW8" s="103"/>
      <c r="REX8" s="103"/>
      <c r="REY8" s="103"/>
      <c r="REZ8" s="103"/>
      <c r="RFA8" s="103"/>
      <c r="RFB8" s="103"/>
      <c r="RFC8" s="103"/>
      <c r="RFD8" s="103"/>
      <c r="RFE8" s="103"/>
      <c r="RFF8" s="103"/>
      <c r="RFG8" s="103"/>
      <c r="RFH8" s="103"/>
      <c r="RFI8" s="103"/>
      <c r="RFJ8" s="103"/>
      <c r="RFK8" s="103"/>
      <c r="RFL8" s="103"/>
      <c r="RFM8" s="103"/>
      <c r="RFN8" s="103"/>
      <c r="RFO8" s="103"/>
      <c r="RFP8" s="103"/>
      <c r="RFQ8" s="103"/>
      <c r="RFR8" s="103"/>
      <c r="RFS8" s="103"/>
      <c r="RFT8" s="103"/>
      <c r="RFU8" s="103"/>
      <c r="RFV8" s="103"/>
      <c r="RFW8" s="103"/>
      <c r="RFX8" s="103"/>
      <c r="RFY8" s="103"/>
      <c r="RFZ8" s="103"/>
      <c r="RGA8" s="103"/>
      <c r="RGB8" s="103"/>
      <c r="RGC8" s="103"/>
      <c r="RGD8" s="103"/>
      <c r="RGE8" s="103"/>
      <c r="RGF8" s="103"/>
      <c r="RGG8" s="103"/>
      <c r="RGH8" s="103"/>
      <c r="RGI8" s="103"/>
      <c r="RGJ8" s="103"/>
      <c r="RGK8" s="103"/>
      <c r="RGL8" s="103"/>
      <c r="RGM8" s="103"/>
      <c r="RGN8" s="103"/>
      <c r="RGO8" s="103"/>
      <c r="RGP8" s="103"/>
      <c r="RGQ8" s="103"/>
      <c r="RGR8" s="103"/>
      <c r="RGS8" s="103"/>
      <c r="RGT8" s="103"/>
      <c r="RGU8" s="103"/>
      <c r="RGV8" s="103"/>
      <c r="RGW8" s="103"/>
      <c r="RGX8" s="103"/>
      <c r="RGY8" s="103"/>
      <c r="RGZ8" s="103"/>
      <c r="RHA8" s="103"/>
      <c r="RHB8" s="103"/>
      <c r="RHC8" s="103"/>
      <c r="RHD8" s="103"/>
      <c r="RHE8" s="103"/>
      <c r="RHF8" s="103"/>
      <c r="RHG8" s="103"/>
      <c r="RHH8" s="103"/>
      <c r="RHI8" s="103"/>
      <c r="RHJ8" s="103"/>
      <c r="RHK8" s="103"/>
      <c r="RHL8" s="103"/>
      <c r="RHM8" s="103"/>
      <c r="RHN8" s="103"/>
      <c r="RHO8" s="103"/>
      <c r="RHP8" s="103"/>
      <c r="RHQ8" s="103"/>
      <c r="RHR8" s="103"/>
      <c r="RHS8" s="103"/>
      <c r="RHT8" s="103"/>
      <c r="RHU8" s="103"/>
      <c r="RHV8" s="103"/>
      <c r="RHW8" s="103"/>
      <c r="RHX8" s="103"/>
      <c r="RHY8" s="103"/>
      <c r="RHZ8" s="103"/>
      <c r="RIA8" s="103"/>
      <c r="RIB8" s="103"/>
      <c r="RIC8" s="103"/>
      <c r="RID8" s="103"/>
      <c r="RIE8" s="103"/>
      <c r="RIF8" s="103"/>
      <c r="RIG8" s="103"/>
      <c r="RIH8" s="103"/>
      <c r="RII8" s="103"/>
      <c r="RIJ8" s="103"/>
      <c r="RIK8" s="103"/>
      <c r="RIL8" s="103"/>
      <c r="RIM8" s="103"/>
      <c r="RIN8" s="103"/>
      <c r="RIO8" s="103"/>
      <c r="RIP8" s="103"/>
      <c r="RIQ8" s="103"/>
      <c r="RIR8" s="103"/>
      <c r="RIS8" s="103"/>
      <c r="RIT8" s="103"/>
      <c r="RIU8" s="103"/>
      <c r="RIV8" s="103"/>
      <c r="RIW8" s="103"/>
      <c r="RIX8" s="103"/>
      <c r="RIY8" s="103"/>
      <c r="RIZ8" s="103"/>
      <c r="RJA8" s="103"/>
      <c r="RJB8" s="103"/>
      <c r="RJC8" s="103"/>
      <c r="RJD8" s="103"/>
      <c r="RJE8" s="103"/>
      <c r="RJF8" s="103"/>
      <c r="RJG8" s="103"/>
      <c r="RJH8" s="103"/>
      <c r="RJI8" s="103"/>
      <c r="RJJ8" s="103"/>
      <c r="RJK8" s="103"/>
      <c r="RJL8" s="103"/>
      <c r="RJM8" s="103"/>
      <c r="RJN8" s="103"/>
      <c r="RJO8" s="103"/>
      <c r="RJP8" s="103"/>
      <c r="RJQ8" s="103"/>
      <c r="RJR8" s="103"/>
      <c r="RJS8" s="103"/>
      <c r="RJT8" s="103"/>
      <c r="RJU8" s="103"/>
      <c r="RJV8" s="103"/>
      <c r="RJW8" s="103"/>
      <c r="RJX8" s="103"/>
      <c r="RJY8" s="103"/>
      <c r="RJZ8" s="103"/>
      <c r="RKA8" s="103"/>
      <c r="RKB8" s="103"/>
      <c r="RKC8" s="103"/>
      <c r="RKD8" s="103"/>
      <c r="RKE8" s="103"/>
      <c r="RKF8" s="103"/>
      <c r="RKG8" s="103"/>
      <c r="RKH8" s="103"/>
      <c r="RKI8" s="103"/>
      <c r="RKJ8" s="103"/>
      <c r="RKK8" s="103"/>
      <c r="RKL8" s="103"/>
      <c r="RKM8" s="103"/>
      <c r="RKN8" s="103"/>
      <c r="RKO8" s="103"/>
      <c r="RKP8" s="103"/>
      <c r="RKQ8" s="103"/>
      <c r="RKR8" s="103"/>
      <c r="RKS8" s="103"/>
      <c r="RKT8" s="103"/>
      <c r="RKU8" s="103"/>
      <c r="RKV8" s="103"/>
      <c r="RKW8" s="103"/>
      <c r="RKX8" s="103"/>
      <c r="RKY8" s="103"/>
      <c r="RKZ8" s="103"/>
      <c r="RLA8" s="103"/>
      <c r="RLB8" s="103"/>
      <c r="RLC8" s="103"/>
      <c r="RLD8" s="103"/>
      <c r="RLE8" s="103"/>
      <c r="RLF8" s="103"/>
      <c r="RLG8" s="103"/>
      <c r="RLH8" s="103"/>
      <c r="RLI8" s="103"/>
      <c r="RLJ8" s="103"/>
      <c r="RLK8" s="103"/>
      <c r="RLL8" s="103"/>
      <c r="RLM8" s="103"/>
      <c r="RLN8" s="103"/>
      <c r="RLO8" s="103"/>
      <c r="RLP8" s="103"/>
      <c r="RLQ8" s="103"/>
      <c r="RLR8" s="103"/>
      <c r="RLS8" s="103"/>
      <c r="RLT8" s="103"/>
      <c r="RLU8" s="103"/>
      <c r="RLV8" s="103"/>
      <c r="RLW8" s="103"/>
      <c r="RLX8" s="103"/>
      <c r="RLY8" s="103"/>
      <c r="RLZ8" s="103"/>
      <c r="RMA8" s="103"/>
      <c r="RMB8" s="103"/>
      <c r="RMC8" s="103"/>
      <c r="RMD8" s="103"/>
      <c r="RME8" s="103"/>
      <c r="RMF8" s="103"/>
      <c r="RMG8" s="103"/>
      <c r="RMH8" s="103"/>
      <c r="RMI8" s="103"/>
      <c r="RMJ8" s="103"/>
      <c r="RMK8" s="103"/>
      <c r="RML8" s="103"/>
      <c r="RMM8" s="103"/>
      <c r="RMN8" s="103"/>
      <c r="RMO8" s="103"/>
      <c r="RMP8" s="103"/>
      <c r="RMQ8" s="103"/>
      <c r="RMR8" s="103"/>
      <c r="RMS8" s="103"/>
      <c r="RMT8" s="103"/>
      <c r="RMU8" s="103"/>
      <c r="RMV8" s="103"/>
      <c r="RMW8" s="103"/>
      <c r="RMX8" s="103"/>
      <c r="RMY8" s="103"/>
      <c r="RMZ8" s="103"/>
      <c r="RNA8" s="103"/>
      <c r="RNB8" s="103"/>
      <c r="RNC8" s="103"/>
      <c r="RND8" s="103"/>
      <c r="RNE8" s="103"/>
      <c r="RNF8" s="103"/>
      <c r="RNG8" s="103"/>
      <c r="RNH8" s="103"/>
      <c r="RNI8" s="103"/>
      <c r="RNJ8" s="103"/>
      <c r="RNK8" s="103"/>
      <c r="RNL8" s="103"/>
      <c r="RNM8" s="103"/>
      <c r="RNN8" s="103"/>
      <c r="RNO8" s="103"/>
      <c r="RNP8" s="103"/>
      <c r="RNQ8" s="103"/>
      <c r="RNR8" s="103"/>
      <c r="RNS8" s="103"/>
      <c r="RNT8" s="103"/>
      <c r="RNU8" s="103"/>
      <c r="RNV8" s="103"/>
      <c r="RNW8" s="103"/>
      <c r="RNX8" s="103"/>
      <c r="RNY8" s="103"/>
      <c r="RNZ8" s="103"/>
      <c r="ROA8" s="103"/>
      <c r="ROB8" s="103"/>
      <c r="ROC8" s="103"/>
      <c r="ROD8" s="103"/>
      <c r="ROE8" s="103"/>
      <c r="ROF8" s="103"/>
      <c r="ROG8" s="103"/>
      <c r="ROH8" s="103"/>
      <c r="ROI8" s="103"/>
      <c r="ROJ8" s="103"/>
      <c r="ROK8" s="103"/>
      <c r="ROL8" s="103"/>
      <c r="ROM8" s="103"/>
      <c r="RON8" s="103"/>
      <c r="ROO8" s="103"/>
      <c r="ROP8" s="103"/>
      <c r="ROQ8" s="103"/>
      <c r="ROR8" s="103"/>
      <c r="ROS8" s="103"/>
      <c r="ROT8" s="103"/>
      <c r="ROU8" s="103"/>
      <c r="ROV8" s="103"/>
      <c r="ROW8" s="103"/>
      <c r="ROX8" s="103"/>
      <c r="ROY8" s="103"/>
      <c r="ROZ8" s="103"/>
      <c r="RPA8" s="103"/>
      <c r="RPB8" s="103"/>
      <c r="RPC8" s="103"/>
      <c r="RPD8" s="103"/>
      <c r="RPE8" s="103"/>
      <c r="RPF8" s="103"/>
      <c r="RPG8" s="103"/>
      <c r="RPH8" s="103"/>
      <c r="RPI8" s="103"/>
      <c r="RPJ8" s="103"/>
      <c r="RPK8" s="103"/>
      <c r="RPL8" s="103"/>
      <c r="RPM8" s="103"/>
      <c r="RPN8" s="103"/>
      <c r="RPO8" s="103"/>
      <c r="RPP8" s="103"/>
      <c r="RPQ8" s="103"/>
      <c r="RPR8" s="103"/>
      <c r="RPS8" s="103"/>
      <c r="RPT8" s="103"/>
      <c r="RPU8" s="103"/>
      <c r="RPV8" s="103"/>
      <c r="RPW8" s="103"/>
      <c r="RPX8" s="103"/>
      <c r="RPY8" s="103"/>
      <c r="RPZ8" s="103"/>
      <c r="RQA8" s="103"/>
      <c r="RQB8" s="103"/>
      <c r="RQC8" s="103"/>
      <c r="RQD8" s="103"/>
      <c r="RQE8" s="103"/>
      <c r="RQF8" s="103"/>
      <c r="RQG8" s="103"/>
      <c r="RQH8" s="103"/>
      <c r="RQI8" s="103"/>
      <c r="RQJ8" s="103"/>
      <c r="RQK8" s="103"/>
      <c r="RQL8" s="103"/>
      <c r="RQM8" s="103"/>
      <c r="RQN8" s="103"/>
      <c r="RQO8" s="103"/>
      <c r="RQP8" s="103"/>
      <c r="RQQ8" s="103"/>
      <c r="RQR8" s="103"/>
      <c r="RQS8" s="103"/>
      <c r="RQT8" s="103"/>
      <c r="RQU8" s="103"/>
      <c r="RQV8" s="103"/>
      <c r="RQW8" s="103"/>
      <c r="RQX8" s="103"/>
      <c r="RQY8" s="103"/>
      <c r="RQZ8" s="103"/>
      <c r="RRA8" s="103"/>
      <c r="RRB8" s="103"/>
      <c r="RRC8" s="103"/>
      <c r="RRD8" s="103"/>
      <c r="RRE8" s="103"/>
      <c r="RRF8" s="103"/>
      <c r="RRG8" s="103"/>
      <c r="RRH8" s="103"/>
      <c r="RRI8" s="103"/>
      <c r="RRJ8" s="103"/>
      <c r="RRK8" s="103"/>
      <c r="RRL8" s="103"/>
      <c r="RRM8" s="103"/>
      <c r="RRN8" s="103"/>
      <c r="RRO8" s="103"/>
      <c r="RRP8" s="103"/>
      <c r="RRQ8" s="103"/>
      <c r="RRR8" s="103"/>
      <c r="RRS8" s="103"/>
      <c r="RRT8" s="103"/>
      <c r="RRU8" s="103"/>
      <c r="RRV8" s="103"/>
      <c r="RRW8" s="103"/>
      <c r="RRX8" s="103"/>
      <c r="RRY8" s="103"/>
      <c r="RRZ8" s="103"/>
      <c r="RSA8" s="103"/>
      <c r="RSB8" s="103"/>
      <c r="RSC8" s="103"/>
      <c r="RSD8" s="103"/>
      <c r="RSE8" s="103"/>
      <c r="RSF8" s="103"/>
      <c r="RSG8" s="103"/>
      <c r="RSH8" s="103"/>
      <c r="RSI8" s="103"/>
      <c r="RSJ8" s="103"/>
      <c r="RSK8" s="103"/>
      <c r="RSL8" s="103"/>
      <c r="RSM8" s="103"/>
      <c r="RSN8" s="103"/>
      <c r="RSO8" s="103"/>
      <c r="RSP8" s="103"/>
      <c r="RSQ8" s="103"/>
      <c r="RSR8" s="103"/>
      <c r="RSS8" s="103"/>
      <c r="RST8" s="103"/>
      <c r="RSU8" s="103"/>
      <c r="RSV8" s="103"/>
      <c r="RSW8" s="103"/>
      <c r="RSX8" s="103"/>
      <c r="RSY8" s="103"/>
      <c r="RSZ8" s="103"/>
      <c r="RTA8" s="103"/>
      <c r="RTB8" s="103"/>
      <c r="RTC8" s="103"/>
      <c r="RTD8" s="103"/>
      <c r="RTE8" s="103"/>
      <c r="RTF8" s="103"/>
      <c r="RTG8" s="103"/>
      <c r="RTH8" s="103"/>
      <c r="RTI8" s="103"/>
      <c r="RTJ8" s="103"/>
      <c r="RTK8" s="103"/>
      <c r="RTL8" s="103"/>
      <c r="RTM8" s="103"/>
      <c r="RTN8" s="103"/>
      <c r="RTO8" s="103"/>
      <c r="RTP8" s="103"/>
      <c r="RTQ8" s="103"/>
      <c r="RTR8" s="103"/>
      <c r="RTS8" s="103"/>
      <c r="RTT8" s="103"/>
      <c r="RTU8" s="103"/>
      <c r="RTV8" s="103"/>
      <c r="RTW8" s="103"/>
      <c r="RTX8" s="103"/>
      <c r="RTY8" s="103"/>
      <c r="RTZ8" s="103"/>
      <c r="RUA8" s="103"/>
      <c r="RUB8" s="103"/>
      <c r="RUC8" s="103"/>
      <c r="RUD8" s="103"/>
      <c r="RUE8" s="103"/>
      <c r="RUF8" s="103"/>
      <c r="RUG8" s="103"/>
      <c r="RUH8" s="103"/>
      <c r="RUI8" s="103"/>
      <c r="RUJ8" s="103"/>
      <c r="RUK8" s="103"/>
      <c r="RUL8" s="103"/>
      <c r="RUM8" s="103"/>
      <c r="RUN8" s="103"/>
      <c r="RUO8" s="103"/>
      <c r="RUP8" s="103"/>
      <c r="RUQ8" s="103"/>
      <c r="RUR8" s="103"/>
      <c r="RUS8" s="103"/>
      <c r="RUT8" s="103"/>
      <c r="RUU8" s="103"/>
      <c r="RUV8" s="103"/>
      <c r="RUW8" s="103"/>
      <c r="RUX8" s="103"/>
      <c r="RUY8" s="103"/>
      <c r="RUZ8" s="103"/>
      <c r="RVA8" s="103"/>
      <c r="RVB8" s="103"/>
      <c r="RVC8" s="103"/>
      <c r="RVD8" s="103"/>
      <c r="RVE8" s="103"/>
      <c r="RVF8" s="103"/>
      <c r="RVG8" s="103"/>
      <c r="RVH8" s="103"/>
      <c r="RVI8" s="103"/>
      <c r="RVJ8" s="103"/>
      <c r="RVK8" s="103"/>
      <c r="RVL8" s="103"/>
      <c r="RVM8" s="103"/>
      <c r="RVN8" s="103"/>
      <c r="RVO8" s="103"/>
      <c r="RVP8" s="103"/>
      <c r="RVQ8" s="103"/>
      <c r="RVR8" s="103"/>
      <c r="RVS8" s="103"/>
      <c r="RVT8" s="103"/>
      <c r="RVU8" s="103"/>
      <c r="RVV8" s="103"/>
      <c r="RVW8" s="103"/>
      <c r="RVX8" s="103"/>
      <c r="RVY8" s="103"/>
      <c r="RVZ8" s="103"/>
      <c r="RWA8" s="103"/>
      <c r="RWB8" s="103"/>
      <c r="RWC8" s="103"/>
      <c r="RWD8" s="103"/>
      <c r="RWE8" s="103"/>
      <c r="RWF8" s="103"/>
      <c r="RWG8" s="103"/>
      <c r="RWH8" s="103"/>
      <c r="RWI8" s="103"/>
      <c r="RWJ8" s="103"/>
      <c r="RWK8" s="103"/>
      <c r="RWL8" s="103"/>
      <c r="RWM8" s="103"/>
      <c r="RWN8" s="103"/>
      <c r="RWO8" s="103"/>
      <c r="RWP8" s="103"/>
      <c r="RWQ8" s="103"/>
      <c r="RWR8" s="103"/>
      <c r="RWS8" s="103"/>
      <c r="RWT8" s="103"/>
      <c r="RWU8" s="103"/>
      <c r="RWV8" s="103"/>
      <c r="RWW8" s="103"/>
      <c r="RWX8" s="103"/>
      <c r="RWY8" s="103"/>
      <c r="RWZ8" s="103"/>
      <c r="RXA8" s="103"/>
      <c r="RXB8" s="103"/>
      <c r="RXC8" s="103"/>
      <c r="RXD8" s="103"/>
      <c r="RXE8" s="103"/>
      <c r="RXF8" s="103"/>
      <c r="RXG8" s="103"/>
      <c r="RXH8" s="103"/>
      <c r="RXI8" s="103"/>
      <c r="RXJ8" s="103"/>
      <c r="RXK8" s="103"/>
      <c r="RXL8" s="103"/>
      <c r="RXM8" s="103"/>
      <c r="RXN8" s="103"/>
      <c r="RXO8" s="103"/>
      <c r="RXP8" s="103"/>
      <c r="RXQ8" s="103"/>
      <c r="RXR8" s="103"/>
      <c r="RXS8" s="103"/>
      <c r="RXT8" s="103"/>
      <c r="RXU8" s="103"/>
      <c r="RXV8" s="103"/>
      <c r="RXW8" s="103"/>
      <c r="RXX8" s="103"/>
      <c r="RXY8" s="103"/>
      <c r="RXZ8" s="103"/>
      <c r="RYA8" s="103"/>
      <c r="RYB8" s="103"/>
      <c r="RYC8" s="103"/>
      <c r="RYD8" s="103"/>
      <c r="RYE8" s="103"/>
      <c r="RYF8" s="103"/>
      <c r="RYG8" s="103"/>
      <c r="RYH8" s="103"/>
      <c r="RYI8" s="103"/>
      <c r="RYJ8" s="103"/>
      <c r="RYK8" s="103"/>
      <c r="RYL8" s="103"/>
      <c r="RYM8" s="103"/>
      <c r="RYN8" s="103"/>
      <c r="RYO8" s="103"/>
      <c r="RYP8" s="103"/>
      <c r="RYQ8" s="103"/>
      <c r="RYR8" s="103"/>
      <c r="RYS8" s="103"/>
      <c r="RYT8" s="103"/>
      <c r="RYU8" s="103"/>
      <c r="RYV8" s="103"/>
      <c r="RYW8" s="103"/>
      <c r="RYX8" s="103"/>
      <c r="RYY8" s="103"/>
      <c r="RYZ8" s="103"/>
      <c r="RZA8" s="103"/>
      <c r="RZB8" s="103"/>
      <c r="RZC8" s="103"/>
      <c r="RZD8" s="103"/>
      <c r="RZE8" s="103"/>
      <c r="RZF8" s="103"/>
      <c r="RZG8" s="103"/>
      <c r="RZH8" s="103"/>
      <c r="RZI8" s="103"/>
      <c r="RZJ8" s="103"/>
      <c r="RZK8" s="103"/>
      <c r="RZL8" s="103"/>
      <c r="RZM8" s="103"/>
      <c r="RZN8" s="103"/>
      <c r="RZO8" s="103"/>
      <c r="RZP8" s="103"/>
      <c r="RZQ8" s="103"/>
      <c r="RZR8" s="103"/>
      <c r="RZS8" s="103"/>
      <c r="RZT8" s="103"/>
      <c r="RZU8" s="103"/>
      <c r="RZV8" s="103"/>
      <c r="RZW8" s="103"/>
      <c r="RZX8" s="103"/>
      <c r="RZY8" s="103"/>
      <c r="RZZ8" s="103"/>
      <c r="SAA8" s="103"/>
      <c r="SAB8" s="103"/>
      <c r="SAC8" s="103"/>
      <c r="SAD8" s="103"/>
      <c r="SAE8" s="103"/>
      <c r="SAF8" s="103"/>
      <c r="SAG8" s="103"/>
      <c r="SAH8" s="103"/>
      <c r="SAI8" s="103"/>
      <c r="SAJ8" s="103"/>
      <c r="SAK8" s="103"/>
      <c r="SAL8" s="103"/>
      <c r="SAM8" s="103"/>
      <c r="SAN8" s="103"/>
      <c r="SAO8" s="103"/>
      <c r="SAP8" s="103"/>
      <c r="SAQ8" s="103"/>
      <c r="SAR8" s="103"/>
      <c r="SAS8" s="103"/>
      <c r="SAT8" s="103"/>
      <c r="SAU8" s="103"/>
      <c r="SAV8" s="103"/>
      <c r="SAW8" s="103"/>
      <c r="SAX8" s="103"/>
      <c r="SAY8" s="103"/>
      <c r="SAZ8" s="103"/>
      <c r="SBA8" s="103"/>
      <c r="SBB8" s="103"/>
      <c r="SBC8" s="103"/>
      <c r="SBD8" s="103"/>
      <c r="SBE8" s="103"/>
      <c r="SBF8" s="103"/>
      <c r="SBG8" s="103"/>
      <c r="SBH8" s="103"/>
      <c r="SBI8" s="103"/>
      <c r="SBJ8" s="103"/>
      <c r="SBK8" s="103"/>
      <c r="SBL8" s="103"/>
      <c r="SBM8" s="103"/>
      <c r="SBN8" s="103"/>
      <c r="SBO8" s="103"/>
      <c r="SBP8" s="103"/>
      <c r="SBQ8" s="103"/>
      <c r="SBR8" s="103"/>
      <c r="SBS8" s="103"/>
      <c r="SBT8" s="103"/>
      <c r="SBU8" s="103"/>
      <c r="SBV8" s="103"/>
      <c r="SBW8" s="103"/>
      <c r="SBX8" s="103"/>
      <c r="SBY8" s="103"/>
      <c r="SBZ8" s="103"/>
      <c r="SCA8" s="103"/>
      <c r="SCB8" s="103"/>
      <c r="SCC8" s="103"/>
      <c r="SCD8" s="103"/>
      <c r="SCE8" s="103"/>
      <c r="SCF8" s="103"/>
      <c r="SCG8" s="103"/>
      <c r="SCH8" s="103"/>
      <c r="SCI8" s="103"/>
      <c r="SCJ8" s="103"/>
      <c r="SCK8" s="103"/>
      <c r="SCL8" s="103"/>
      <c r="SCM8" s="103"/>
      <c r="SCN8" s="103"/>
      <c r="SCO8" s="103"/>
      <c r="SCP8" s="103"/>
      <c r="SCQ8" s="103"/>
      <c r="SCR8" s="103"/>
      <c r="SCS8" s="103"/>
      <c r="SCT8" s="103"/>
      <c r="SCU8" s="103"/>
      <c r="SCV8" s="103"/>
      <c r="SCW8" s="103"/>
      <c r="SCX8" s="103"/>
      <c r="SCY8" s="103"/>
      <c r="SCZ8" s="103"/>
      <c r="SDA8" s="103"/>
      <c r="SDB8" s="103"/>
      <c r="SDC8" s="103"/>
      <c r="SDD8" s="103"/>
      <c r="SDE8" s="103"/>
      <c r="SDF8" s="103"/>
      <c r="SDG8" s="103"/>
      <c r="SDH8" s="103"/>
      <c r="SDI8" s="103"/>
      <c r="SDJ8" s="103"/>
      <c r="SDK8" s="103"/>
      <c r="SDL8" s="103"/>
      <c r="SDM8" s="103"/>
      <c r="SDN8" s="103"/>
      <c r="SDO8" s="103"/>
      <c r="SDP8" s="103"/>
      <c r="SDQ8" s="103"/>
      <c r="SDR8" s="103"/>
      <c r="SDS8" s="103"/>
      <c r="SDT8" s="103"/>
      <c r="SDU8" s="103"/>
      <c r="SDV8" s="103"/>
      <c r="SDW8" s="103"/>
      <c r="SDX8" s="103"/>
      <c r="SDY8" s="103"/>
      <c r="SDZ8" s="103"/>
      <c r="SEA8" s="103"/>
      <c r="SEB8" s="103"/>
      <c r="SEC8" s="103"/>
      <c r="SED8" s="103"/>
      <c r="SEE8" s="103"/>
      <c r="SEF8" s="103"/>
      <c r="SEG8" s="103"/>
      <c r="SEH8" s="103"/>
      <c r="SEI8" s="103"/>
      <c r="SEJ8" s="103"/>
      <c r="SEK8" s="103"/>
      <c r="SEL8" s="103"/>
      <c r="SEM8" s="103"/>
      <c r="SEN8" s="103"/>
      <c r="SEO8" s="103"/>
      <c r="SEP8" s="103"/>
      <c r="SEQ8" s="103"/>
      <c r="SER8" s="103"/>
      <c r="SES8" s="103"/>
      <c r="SET8" s="103"/>
      <c r="SEU8" s="103"/>
      <c r="SEV8" s="103"/>
      <c r="SEW8" s="103"/>
      <c r="SEX8" s="103"/>
      <c r="SEY8" s="103"/>
      <c r="SEZ8" s="103"/>
      <c r="SFA8" s="103"/>
      <c r="SFB8" s="103"/>
      <c r="SFC8" s="103"/>
      <c r="SFD8" s="103"/>
      <c r="SFE8" s="103"/>
      <c r="SFF8" s="103"/>
      <c r="SFG8" s="103"/>
      <c r="SFH8" s="103"/>
      <c r="SFI8" s="103"/>
      <c r="SFJ8" s="103"/>
      <c r="SFK8" s="103"/>
      <c r="SFL8" s="103"/>
      <c r="SFM8" s="103"/>
      <c r="SFN8" s="103"/>
      <c r="SFO8" s="103"/>
      <c r="SFP8" s="103"/>
      <c r="SFQ8" s="103"/>
      <c r="SFR8" s="103"/>
      <c r="SFS8" s="103"/>
      <c r="SFT8" s="103"/>
      <c r="SFU8" s="103"/>
      <c r="SFV8" s="103"/>
      <c r="SFW8" s="103"/>
      <c r="SFX8" s="103"/>
      <c r="SFY8" s="103"/>
      <c r="SFZ8" s="103"/>
      <c r="SGA8" s="103"/>
      <c r="SGB8" s="103"/>
      <c r="SGC8" s="103"/>
      <c r="SGD8" s="103"/>
      <c r="SGE8" s="103"/>
      <c r="SGF8" s="103"/>
      <c r="SGG8" s="103"/>
      <c r="SGH8" s="103"/>
      <c r="SGI8" s="103"/>
      <c r="SGJ8" s="103"/>
      <c r="SGK8" s="103"/>
      <c r="SGL8" s="103"/>
      <c r="SGM8" s="103"/>
      <c r="SGN8" s="103"/>
      <c r="SGO8" s="103"/>
      <c r="SGP8" s="103"/>
      <c r="SGQ8" s="103"/>
      <c r="SGR8" s="103"/>
      <c r="SGS8" s="103"/>
      <c r="SGT8" s="103"/>
      <c r="SGU8" s="103"/>
      <c r="SGV8" s="103"/>
      <c r="SGW8" s="103"/>
      <c r="SGX8" s="103"/>
      <c r="SGY8" s="103"/>
      <c r="SGZ8" s="103"/>
      <c r="SHA8" s="103"/>
      <c r="SHB8" s="103"/>
      <c r="SHC8" s="103"/>
      <c r="SHD8" s="103"/>
      <c r="SHE8" s="103"/>
      <c r="SHF8" s="103"/>
      <c r="SHG8" s="103"/>
      <c r="SHH8" s="103"/>
      <c r="SHI8" s="103"/>
      <c r="SHJ8" s="103"/>
      <c r="SHK8" s="103"/>
      <c r="SHL8" s="103"/>
      <c r="SHM8" s="103"/>
      <c r="SHN8" s="103"/>
      <c r="SHO8" s="103"/>
      <c r="SHP8" s="103"/>
      <c r="SHQ8" s="103"/>
      <c r="SHR8" s="103"/>
      <c r="SHS8" s="103"/>
      <c r="SHT8" s="103"/>
      <c r="SHU8" s="103"/>
      <c r="SHV8" s="103"/>
      <c r="SHW8" s="103"/>
      <c r="SHX8" s="103"/>
      <c r="SHY8" s="103"/>
      <c r="SHZ8" s="103"/>
      <c r="SIA8" s="103"/>
      <c r="SIB8" s="103"/>
      <c r="SIC8" s="103"/>
      <c r="SID8" s="103"/>
      <c r="SIE8" s="103"/>
      <c r="SIF8" s="103"/>
      <c r="SIG8" s="103"/>
      <c r="SIH8" s="103"/>
      <c r="SII8" s="103"/>
      <c r="SIJ8" s="103"/>
      <c r="SIK8" s="103"/>
      <c r="SIL8" s="103"/>
      <c r="SIM8" s="103"/>
      <c r="SIN8" s="103"/>
      <c r="SIO8" s="103"/>
      <c r="SIP8" s="103"/>
      <c r="SIQ8" s="103"/>
      <c r="SIR8" s="103"/>
      <c r="SIS8" s="103"/>
      <c r="SIT8" s="103"/>
      <c r="SIU8" s="103"/>
      <c r="SIV8" s="103"/>
      <c r="SIW8" s="103"/>
      <c r="SIX8" s="103"/>
      <c r="SIY8" s="103"/>
      <c r="SIZ8" s="103"/>
      <c r="SJA8" s="103"/>
      <c r="SJB8" s="103"/>
      <c r="SJC8" s="103"/>
      <c r="SJD8" s="103"/>
      <c r="SJE8" s="103"/>
      <c r="SJF8" s="103"/>
      <c r="SJG8" s="103"/>
      <c r="SJH8" s="103"/>
      <c r="SJI8" s="103"/>
      <c r="SJJ8" s="103"/>
      <c r="SJK8" s="103"/>
      <c r="SJL8" s="103"/>
      <c r="SJM8" s="103"/>
      <c r="SJN8" s="103"/>
      <c r="SJO8" s="103"/>
      <c r="SJP8" s="103"/>
      <c r="SJQ8" s="103"/>
      <c r="SJR8" s="103"/>
      <c r="SJS8" s="103"/>
      <c r="SJT8" s="103"/>
      <c r="SJU8" s="103"/>
      <c r="SJV8" s="103"/>
      <c r="SJW8" s="103"/>
      <c r="SJX8" s="103"/>
      <c r="SJY8" s="103"/>
      <c r="SJZ8" s="103"/>
      <c r="SKA8" s="103"/>
      <c r="SKB8" s="103"/>
      <c r="SKC8" s="103"/>
      <c r="SKD8" s="103"/>
      <c r="SKE8" s="103"/>
      <c r="SKF8" s="103"/>
      <c r="SKG8" s="103"/>
      <c r="SKH8" s="103"/>
      <c r="SKI8" s="103"/>
      <c r="SKJ8" s="103"/>
      <c r="SKK8" s="103"/>
      <c r="SKL8" s="103"/>
      <c r="SKM8" s="103"/>
      <c r="SKN8" s="103"/>
      <c r="SKO8" s="103"/>
      <c r="SKP8" s="103"/>
      <c r="SKQ8" s="103"/>
      <c r="SKR8" s="103"/>
      <c r="SKS8" s="103"/>
      <c r="SKT8" s="103"/>
      <c r="SKU8" s="103"/>
      <c r="SKV8" s="103"/>
      <c r="SKW8" s="103"/>
      <c r="SKX8" s="103"/>
      <c r="SKY8" s="103"/>
      <c r="SKZ8" s="103"/>
      <c r="SLA8" s="103"/>
      <c r="SLB8" s="103"/>
      <c r="SLC8" s="103"/>
      <c r="SLD8" s="103"/>
      <c r="SLE8" s="103"/>
      <c r="SLF8" s="103"/>
      <c r="SLG8" s="103"/>
      <c r="SLH8" s="103"/>
      <c r="SLI8" s="103"/>
      <c r="SLJ8" s="103"/>
      <c r="SLK8" s="103"/>
      <c r="SLL8" s="103"/>
      <c r="SLM8" s="103"/>
      <c r="SLN8" s="103"/>
      <c r="SLO8" s="103"/>
      <c r="SLP8" s="103"/>
      <c r="SLQ8" s="103"/>
      <c r="SLR8" s="103"/>
      <c r="SLS8" s="103"/>
      <c r="SLT8" s="103"/>
      <c r="SLU8" s="103"/>
      <c r="SLV8" s="103"/>
      <c r="SLW8" s="103"/>
      <c r="SLX8" s="103"/>
      <c r="SLY8" s="103"/>
      <c r="SLZ8" s="103"/>
      <c r="SMA8" s="103"/>
      <c r="SMB8" s="103"/>
      <c r="SMC8" s="103"/>
      <c r="SMD8" s="103"/>
      <c r="SME8" s="103"/>
      <c r="SMF8" s="103"/>
      <c r="SMG8" s="103"/>
      <c r="SMH8" s="103"/>
      <c r="SMI8" s="103"/>
      <c r="SMJ8" s="103"/>
      <c r="SMK8" s="103"/>
      <c r="SML8" s="103"/>
      <c r="SMM8" s="103"/>
      <c r="SMN8" s="103"/>
      <c r="SMO8" s="103"/>
      <c r="SMP8" s="103"/>
      <c r="SMQ8" s="103"/>
      <c r="SMR8" s="103"/>
      <c r="SMS8" s="103"/>
      <c r="SMT8" s="103"/>
      <c r="SMU8" s="103"/>
      <c r="SMV8" s="103"/>
      <c r="SMW8" s="103"/>
      <c r="SMX8" s="103"/>
      <c r="SMY8" s="103"/>
      <c r="SMZ8" s="103"/>
      <c r="SNA8" s="103"/>
      <c r="SNB8" s="103"/>
      <c r="SNC8" s="103"/>
      <c r="SND8" s="103"/>
      <c r="SNE8" s="103"/>
      <c r="SNF8" s="103"/>
      <c r="SNG8" s="103"/>
      <c r="SNH8" s="103"/>
      <c r="SNI8" s="103"/>
      <c r="SNJ8" s="103"/>
      <c r="SNK8" s="103"/>
      <c r="SNL8" s="103"/>
      <c r="SNM8" s="103"/>
      <c r="SNN8" s="103"/>
      <c r="SNO8" s="103"/>
      <c r="SNP8" s="103"/>
      <c r="SNQ8" s="103"/>
      <c r="SNR8" s="103"/>
      <c r="SNS8" s="103"/>
      <c r="SNT8" s="103"/>
      <c r="SNU8" s="103"/>
      <c r="SNV8" s="103"/>
      <c r="SNW8" s="103"/>
      <c r="SNX8" s="103"/>
      <c r="SNY8" s="103"/>
      <c r="SNZ8" s="103"/>
      <c r="SOA8" s="103"/>
      <c r="SOB8" s="103"/>
      <c r="SOC8" s="103"/>
      <c r="SOD8" s="103"/>
      <c r="SOE8" s="103"/>
      <c r="SOF8" s="103"/>
      <c r="SOG8" s="103"/>
      <c r="SOH8" s="103"/>
      <c r="SOI8" s="103"/>
      <c r="SOJ8" s="103"/>
      <c r="SOK8" s="103"/>
      <c r="SOL8" s="103"/>
      <c r="SOM8" s="103"/>
      <c r="SON8" s="103"/>
      <c r="SOO8" s="103"/>
      <c r="SOP8" s="103"/>
      <c r="SOQ8" s="103"/>
      <c r="SOR8" s="103"/>
      <c r="SOS8" s="103"/>
      <c r="SOT8" s="103"/>
      <c r="SOU8" s="103"/>
      <c r="SOV8" s="103"/>
      <c r="SOW8" s="103"/>
      <c r="SOX8" s="103"/>
      <c r="SOY8" s="103"/>
      <c r="SOZ8" s="103"/>
      <c r="SPA8" s="103"/>
      <c r="SPB8" s="103"/>
      <c r="SPC8" s="103"/>
      <c r="SPD8" s="103"/>
      <c r="SPE8" s="103"/>
      <c r="SPF8" s="103"/>
      <c r="SPG8" s="103"/>
      <c r="SPH8" s="103"/>
      <c r="SPI8" s="103"/>
      <c r="SPJ8" s="103"/>
      <c r="SPK8" s="103"/>
      <c r="SPL8" s="103"/>
      <c r="SPM8" s="103"/>
      <c r="SPN8" s="103"/>
      <c r="SPO8" s="103"/>
      <c r="SPP8" s="103"/>
      <c r="SPQ8" s="103"/>
      <c r="SPR8" s="103"/>
      <c r="SPS8" s="103"/>
      <c r="SPT8" s="103"/>
      <c r="SPU8" s="103"/>
      <c r="SPV8" s="103"/>
      <c r="SPW8" s="103"/>
      <c r="SPX8" s="103"/>
      <c r="SPY8" s="103"/>
      <c r="SPZ8" s="103"/>
      <c r="SQA8" s="103"/>
      <c r="SQB8" s="103"/>
      <c r="SQC8" s="103"/>
      <c r="SQD8" s="103"/>
      <c r="SQE8" s="103"/>
      <c r="SQF8" s="103"/>
      <c r="SQG8" s="103"/>
      <c r="SQH8" s="103"/>
      <c r="SQI8" s="103"/>
      <c r="SQJ8" s="103"/>
      <c r="SQK8" s="103"/>
      <c r="SQL8" s="103"/>
      <c r="SQM8" s="103"/>
      <c r="SQN8" s="103"/>
      <c r="SQO8" s="103"/>
      <c r="SQP8" s="103"/>
      <c r="SQQ8" s="103"/>
      <c r="SQR8" s="103"/>
      <c r="SQS8" s="103"/>
      <c r="SQT8" s="103"/>
      <c r="SQU8" s="103"/>
      <c r="SQV8" s="103"/>
      <c r="SQW8" s="103"/>
      <c r="SQX8" s="103"/>
      <c r="SQY8" s="103"/>
      <c r="SQZ8" s="103"/>
      <c r="SRA8" s="103"/>
      <c r="SRB8" s="103"/>
      <c r="SRC8" s="103"/>
      <c r="SRD8" s="103"/>
      <c r="SRE8" s="103"/>
      <c r="SRF8" s="103"/>
      <c r="SRG8" s="103"/>
      <c r="SRH8" s="103"/>
      <c r="SRI8" s="103"/>
      <c r="SRJ8" s="103"/>
      <c r="SRK8" s="103"/>
      <c r="SRL8" s="103"/>
      <c r="SRM8" s="103"/>
      <c r="SRN8" s="103"/>
      <c r="SRO8" s="103"/>
      <c r="SRP8" s="103"/>
      <c r="SRQ8" s="103"/>
      <c r="SRR8" s="103"/>
      <c r="SRS8" s="103"/>
      <c r="SRT8" s="103"/>
      <c r="SRU8" s="103"/>
      <c r="SRV8" s="103"/>
      <c r="SRW8" s="103"/>
      <c r="SRX8" s="103"/>
      <c r="SRY8" s="103"/>
      <c r="SRZ8" s="103"/>
      <c r="SSA8" s="103"/>
      <c r="SSB8" s="103"/>
      <c r="SSC8" s="103"/>
      <c r="SSD8" s="103"/>
      <c r="SSE8" s="103"/>
      <c r="SSF8" s="103"/>
      <c r="SSG8" s="103"/>
      <c r="SSH8" s="103"/>
      <c r="SSI8" s="103"/>
      <c r="SSJ8" s="103"/>
      <c r="SSK8" s="103"/>
      <c r="SSL8" s="103"/>
      <c r="SSM8" s="103"/>
      <c r="SSN8" s="103"/>
      <c r="SSO8" s="103"/>
      <c r="SSP8" s="103"/>
      <c r="SSQ8" s="103"/>
      <c r="SSR8" s="103"/>
      <c r="SSS8" s="103"/>
      <c r="SST8" s="103"/>
      <c r="SSU8" s="103"/>
      <c r="SSV8" s="103"/>
      <c r="SSW8" s="103"/>
      <c r="SSX8" s="103"/>
      <c r="SSY8" s="103"/>
      <c r="SSZ8" s="103"/>
      <c r="STA8" s="103"/>
      <c r="STB8" s="103"/>
      <c r="STC8" s="103"/>
      <c r="STD8" s="103"/>
      <c r="STE8" s="103"/>
      <c r="STF8" s="103"/>
      <c r="STG8" s="103"/>
      <c r="STH8" s="103"/>
      <c r="STI8" s="103"/>
      <c r="STJ8" s="103"/>
      <c r="STK8" s="103"/>
      <c r="STL8" s="103"/>
      <c r="STM8" s="103"/>
      <c r="STN8" s="103"/>
      <c r="STO8" s="103"/>
      <c r="STP8" s="103"/>
      <c r="STQ8" s="103"/>
      <c r="STR8" s="103"/>
      <c r="STS8" s="103"/>
      <c r="STT8" s="103"/>
      <c r="STU8" s="103"/>
      <c r="STV8" s="103"/>
      <c r="STW8" s="103"/>
      <c r="STX8" s="103"/>
      <c r="STY8" s="103"/>
      <c r="STZ8" s="103"/>
      <c r="SUA8" s="103"/>
      <c r="SUB8" s="103"/>
      <c r="SUC8" s="103"/>
      <c r="SUD8" s="103"/>
      <c r="SUE8" s="103"/>
      <c r="SUF8" s="103"/>
      <c r="SUG8" s="103"/>
      <c r="SUH8" s="103"/>
      <c r="SUI8" s="103"/>
      <c r="SUJ8" s="103"/>
      <c r="SUK8" s="103"/>
      <c r="SUL8" s="103"/>
      <c r="SUM8" s="103"/>
      <c r="SUN8" s="103"/>
      <c r="SUO8" s="103"/>
      <c r="SUP8" s="103"/>
      <c r="SUQ8" s="103"/>
      <c r="SUR8" s="103"/>
      <c r="SUS8" s="103"/>
      <c r="SUT8" s="103"/>
      <c r="SUU8" s="103"/>
      <c r="SUV8" s="103"/>
      <c r="SUW8" s="103"/>
      <c r="SUX8" s="103"/>
      <c r="SUY8" s="103"/>
      <c r="SUZ8" s="103"/>
      <c r="SVA8" s="103"/>
      <c r="SVB8" s="103"/>
      <c r="SVC8" s="103"/>
      <c r="SVD8" s="103"/>
      <c r="SVE8" s="103"/>
      <c r="SVF8" s="103"/>
      <c r="SVG8" s="103"/>
      <c r="SVH8" s="103"/>
      <c r="SVI8" s="103"/>
      <c r="SVJ8" s="103"/>
      <c r="SVK8" s="103"/>
      <c r="SVL8" s="103"/>
      <c r="SVM8" s="103"/>
      <c r="SVN8" s="103"/>
      <c r="SVO8" s="103"/>
      <c r="SVP8" s="103"/>
      <c r="SVQ8" s="103"/>
      <c r="SVR8" s="103"/>
      <c r="SVS8" s="103"/>
      <c r="SVT8" s="103"/>
      <c r="SVU8" s="103"/>
      <c r="SVV8" s="103"/>
      <c r="SVW8" s="103"/>
      <c r="SVX8" s="103"/>
      <c r="SVY8" s="103"/>
      <c r="SVZ8" s="103"/>
      <c r="SWA8" s="103"/>
      <c r="SWB8" s="103"/>
      <c r="SWC8" s="103"/>
      <c r="SWD8" s="103"/>
      <c r="SWE8" s="103"/>
      <c r="SWF8" s="103"/>
      <c r="SWG8" s="103"/>
      <c r="SWH8" s="103"/>
      <c r="SWI8" s="103"/>
      <c r="SWJ8" s="103"/>
      <c r="SWK8" s="103"/>
      <c r="SWL8" s="103"/>
      <c r="SWM8" s="103"/>
      <c r="SWN8" s="103"/>
      <c r="SWO8" s="103"/>
      <c r="SWP8" s="103"/>
      <c r="SWQ8" s="103"/>
      <c r="SWR8" s="103"/>
      <c r="SWS8" s="103"/>
      <c r="SWT8" s="103"/>
      <c r="SWU8" s="103"/>
      <c r="SWV8" s="103"/>
      <c r="SWW8" s="103"/>
      <c r="SWX8" s="103"/>
      <c r="SWY8" s="103"/>
      <c r="SWZ8" s="103"/>
      <c r="SXA8" s="103"/>
      <c r="SXB8" s="103"/>
      <c r="SXC8" s="103"/>
      <c r="SXD8" s="103"/>
      <c r="SXE8" s="103"/>
      <c r="SXF8" s="103"/>
      <c r="SXG8" s="103"/>
      <c r="SXH8" s="103"/>
      <c r="SXI8" s="103"/>
      <c r="SXJ8" s="103"/>
      <c r="SXK8" s="103"/>
      <c r="SXL8" s="103"/>
      <c r="SXM8" s="103"/>
      <c r="SXN8" s="103"/>
      <c r="SXO8" s="103"/>
      <c r="SXP8" s="103"/>
      <c r="SXQ8" s="103"/>
      <c r="SXR8" s="103"/>
      <c r="SXS8" s="103"/>
      <c r="SXT8" s="103"/>
      <c r="SXU8" s="103"/>
      <c r="SXV8" s="103"/>
      <c r="SXW8" s="103"/>
      <c r="SXX8" s="103"/>
      <c r="SXY8" s="103"/>
      <c r="SXZ8" s="103"/>
      <c r="SYA8" s="103"/>
      <c r="SYB8" s="103"/>
      <c r="SYC8" s="103"/>
      <c r="SYD8" s="103"/>
      <c r="SYE8" s="103"/>
      <c r="SYF8" s="103"/>
      <c r="SYG8" s="103"/>
      <c r="SYH8" s="103"/>
      <c r="SYI8" s="103"/>
      <c r="SYJ8" s="103"/>
      <c r="SYK8" s="103"/>
      <c r="SYL8" s="103"/>
      <c r="SYM8" s="103"/>
      <c r="SYN8" s="103"/>
      <c r="SYO8" s="103"/>
      <c r="SYP8" s="103"/>
      <c r="SYQ8" s="103"/>
      <c r="SYR8" s="103"/>
      <c r="SYS8" s="103"/>
      <c r="SYT8" s="103"/>
      <c r="SYU8" s="103"/>
      <c r="SYV8" s="103"/>
      <c r="SYW8" s="103"/>
      <c r="SYX8" s="103"/>
      <c r="SYY8" s="103"/>
      <c r="SYZ8" s="103"/>
      <c r="SZA8" s="103"/>
      <c r="SZB8" s="103"/>
      <c r="SZC8" s="103"/>
      <c r="SZD8" s="103"/>
      <c r="SZE8" s="103"/>
      <c r="SZF8" s="103"/>
      <c r="SZG8" s="103"/>
      <c r="SZH8" s="103"/>
      <c r="SZI8" s="103"/>
      <c r="SZJ8" s="103"/>
      <c r="SZK8" s="103"/>
      <c r="SZL8" s="103"/>
      <c r="SZM8" s="103"/>
      <c r="SZN8" s="103"/>
      <c r="SZO8" s="103"/>
      <c r="SZP8" s="103"/>
      <c r="SZQ8" s="103"/>
      <c r="SZR8" s="103"/>
      <c r="SZS8" s="103"/>
      <c r="SZT8" s="103"/>
      <c r="SZU8" s="103"/>
      <c r="SZV8" s="103"/>
      <c r="SZW8" s="103"/>
      <c r="SZX8" s="103"/>
      <c r="SZY8" s="103"/>
      <c r="SZZ8" s="103"/>
      <c r="TAA8" s="103"/>
      <c r="TAB8" s="103"/>
      <c r="TAC8" s="103"/>
      <c r="TAD8" s="103"/>
      <c r="TAE8" s="103"/>
      <c r="TAF8" s="103"/>
      <c r="TAG8" s="103"/>
      <c r="TAH8" s="103"/>
      <c r="TAI8" s="103"/>
      <c r="TAJ8" s="103"/>
      <c r="TAK8" s="103"/>
      <c r="TAL8" s="103"/>
      <c r="TAM8" s="103"/>
      <c r="TAN8" s="103"/>
      <c r="TAO8" s="103"/>
      <c r="TAP8" s="103"/>
      <c r="TAQ8" s="103"/>
      <c r="TAR8" s="103"/>
      <c r="TAS8" s="103"/>
      <c r="TAT8" s="103"/>
      <c r="TAU8" s="103"/>
      <c r="TAV8" s="103"/>
      <c r="TAW8" s="103"/>
      <c r="TAX8" s="103"/>
      <c r="TAY8" s="103"/>
      <c r="TAZ8" s="103"/>
      <c r="TBA8" s="103"/>
      <c r="TBB8" s="103"/>
      <c r="TBC8" s="103"/>
      <c r="TBD8" s="103"/>
      <c r="TBE8" s="103"/>
      <c r="TBF8" s="103"/>
      <c r="TBG8" s="103"/>
      <c r="TBH8" s="103"/>
      <c r="TBI8" s="103"/>
      <c r="TBJ8" s="103"/>
      <c r="TBK8" s="103"/>
      <c r="TBL8" s="103"/>
      <c r="TBM8" s="103"/>
      <c r="TBN8" s="103"/>
      <c r="TBO8" s="103"/>
      <c r="TBP8" s="103"/>
      <c r="TBQ8" s="103"/>
      <c r="TBR8" s="103"/>
      <c r="TBS8" s="103"/>
      <c r="TBT8" s="103"/>
      <c r="TBU8" s="103"/>
      <c r="TBV8" s="103"/>
      <c r="TBW8" s="103"/>
      <c r="TBX8" s="103"/>
      <c r="TBY8" s="103"/>
      <c r="TBZ8" s="103"/>
      <c r="TCA8" s="103"/>
      <c r="TCB8" s="103"/>
      <c r="TCC8" s="103"/>
      <c r="TCD8" s="103"/>
      <c r="TCE8" s="103"/>
      <c r="TCF8" s="103"/>
      <c r="TCG8" s="103"/>
      <c r="TCH8" s="103"/>
      <c r="TCI8" s="103"/>
      <c r="TCJ8" s="103"/>
      <c r="TCK8" s="103"/>
      <c r="TCL8" s="103"/>
      <c r="TCM8" s="103"/>
      <c r="TCN8" s="103"/>
      <c r="TCO8" s="103"/>
      <c r="TCP8" s="103"/>
      <c r="TCQ8" s="103"/>
      <c r="TCR8" s="103"/>
      <c r="TCS8" s="103"/>
      <c r="TCT8" s="103"/>
      <c r="TCU8" s="103"/>
      <c r="TCV8" s="103"/>
      <c r="TCW8" s="103"/>
      <c r="TCX8" s="103"/>
      <c r="TCY8" s="103"/>
      <c r="TCZ8" s="103"/>
      <c r="TDA8" s="103"/>
      <c r="TDB8" s="103"/>
      <c r="TDC8" s="103"/>
      <c r="TDD8" s="103"/>
      <c r="TDE8" s="103"/>
      <c r="TDF8" s="103"/>
      <c r="TDG8" s="103"/>
      <c r="TDH8" s="103"/>
      <c r="TDI8" s="103"/>
      <c r="TDJ8" s="103"/>
      <c r="TDK8" s="103"/>
      <c r="TDL8" s="103"/>
      <c r="TDM8" s="103"/>
      <c r="TDN8" s="103"/>
      <c r="TDO8" s="103"/>
      <c r="TDP8" s="103"/>
      <c r="TDQ8" s="103"/>
      <c r="TDR8" s="103"/>
      <c r="TDS8" s="103"/>
      <c r="TDT8" s="103"/>
      <c r="TDU8" s="103"/>
      <c r="TDV8" s="103"/>
      <c r="TDW8" s="103"/>
      <c r="TDX8" s="103"/>
      <c r="TDY8" s="103"/>
      <c r="TDZ8" s="103"/>
      <c r="TEA8" s="103"/>
      <c r="TEB8" s="103"/>
      <c r="TEC8" s="103"/>
      <c r="TED8" s="103"/>
      <c r="TEE8" s="103"/>
      <c r="TEF8" s="103"/>
      <c r="TEG8" s="103"/>
      <c r="TEH8" s="103"/>
      <c r="TEI8" s="103"/>
      <c r="TEJ8" s="103"/>
      <c r="TEK8" s="103"/>
      <c r="TEL8" s="103"/>
      <c r="TEM8" s="103"/>
      <c r="TEN8" s="103"/>
      <c r="TEO8" s="103"/>
      <c r="TEP8" s="103"/>
      <c r="TEQ8" s="103"/>
      <c r="TER8" s="103"/>
      <c r="TES8" s="103"/>
      <c r="TET8" s="103"/>
      <c r="TEU8" s="103"/>
      <c r="TEV8" s="103"/>
      <c r="TEW8" s="103"/>
      <c r="TEX8" s="103"/>
      <c r="TEY8" s="103"/>
      <c r="TEZ8" s="103"/>
      <c r="TFA8" s="103"/>
      <c r="TFB8" s="103"/>
      <c r="TFC8" s="103"/>
      <c r="TFD8" s="103"/>
      <c r="TFE8" s="103"/>
      <c r="TFF8" s="103"/>
      <c r="TFG8" s="103"/>
      <c r="TFH8" s="103"/>
      <c r="TFI8" s="103"/>
      <c r="TFJ8" s="103"/>
      <c r="TFK8" s="103"/>
      <c r="TFL8" s="103"/>
      <c r="TFM8" s="103"/>
      <c r="TFN8" s="103"/>
      <c r="TFO8" s="103"/>
      <c r="TFP8" s="103"/>
      <c r="TFQ8" s="103"/>
      <c r="TFR8" s="103"/>
      <c r="TFS8" s="103"/>
      <c r="TFT8" s="103"/>
      <c r="TFU8" s="103"/>
      <c r="TFV8" s="103"/>
      <c r="TFW8" s="103"/>
      <c r="TFX8" s="103"/>
      <c r="TFY8" s="103"/>
      <c r="TFZ8" s="103"/>
      <c r="TGA8" s="103"/>
      <c r="TGB8" s="103"/>
      <c r="TGC8" s="103"/>
      <c r="TGD8" s="103"/>
      <c r="TGE8" s="103"/>
      <c r="TGF8" s="103"/>
      <c r="TGG8" s="103"/>
      <c r="TGH8" s="103"/>
      <c r="TGI8" s="103"/>
      <c r="TGJ8" s="103"/>
      <c r="TGK8" s="103"/>
      <c r="TGL8" s="103"/>
      <c r="TGM8" s="103"/>
      <c r="TGN8" s="103"/>
      <c r="TGO8" s="103"/>
      <c r="TGP8" s="103"/>
      <c r="TGQ8" s="103"/>
      <c r="TGR8" s="103"/>
      <c r="TGS8" s="103"/>
      <c r="TGT8" s="103"/>
      <c r="TGU8" s="103"/>
      <c r="TGV8" s="103"/>
      <c r="TGW8" s="103"/>
      <c r="TGX8" s="103"/>
      <c r="TGY8" s="103"/>
      <c r="TGZ8" s="103"/>
      <c r="THA8" s="103"/>
      <c r="THB8" s="103"/>
      <c r="THC8" s="103"/>
      <c r="THD8" s="103"/>
      <c r="THE8" s="103"/>
      <c r="THF8" s="103"/>
      <c r="THG8" s="103"/>
      <c r="THH8" s="103"/>
      <c r="THI8" s="103"/>
      <c r="THJ8" s="103"/>
      <c r="THK8" s="103"/>
      <c r="THL8" s="103"/>
      <c r="THM8" s="103"/>
      <c r="THN8" s="103"/>
      <c r="THO8" s="103"/>
      <c r="THP8" s="103"/>
      <c r="THQ8" s="103"/>
      <c r="THR8" s="103"/>
      <c r="THS8" s="103"/>
      <c r="THT8" s="103"/>
      <c r="THU8" s="103"/>
      <c r="THV8" s="103"/>
      <c r="THW8" s="103"/>
      <c r="THX8" s="103"/>
      <c r="THY8" s="103"/>
      <c r="THZ8" s="103"/>
      <c r="TIA8" s="103"/>
      <c r="TIB8" s="103"/>
      <c r="TIC8" s="103"/>
      <c r="TID8" s="103"/>
      <c r="TIE8" s="103"/>
      <c r="TIF8" s="103"/>
      <c r="TIG8" s="103"/>
      <c r="TIH8" s="103"/>
      <c r="TII8" s="103"/>
      <c r="TIJ8" s="103"/>
      <c r="TIK8" s="103"/>
      <c r="TIL8" s="103"/>
      <c r="TIM8" s="103"/>
      <c r="TIN8" s="103"/>
      <c r="TIO8" s="103"/>
      <c r="TIP8" s="103"/>
      <c r="TIQ8" s="103"/>
      <c r="TIR8" s="103"/>
      <c r="TIS8" s="103"/>
      <c r="TIT8" s="103"/>
      <c r="TIU8" s="103"/>
      <c r="TIV8" s="103"/>
      <c r="TIW8" s="103"/>
      <c r="TIX8" s="103"/>
      <c r="TIY8" s="103"/>
      <c r="TIZ8" s="103"/>
      <c r="TJA8" s="103"/>
      <c r="TJB8" s="103"/>
      <c r="TJC8" s="103"/>
      <c r="TJD8" s="103"/>
      <c r="TJE8" s="103"/>
      <c r="TJF8" s="103"/>
      <c r="TJG8" s="103"/>
      <c r="TJH8" s="103"/>
      <c r="TJI8" s="103"/>
      <c r="TJJ8" s="103"/>
      <c r="TJK8" s="103"/>
      <c r="TJL8" s="103"/>
      <c r="TJM8" s="103"/>
      <c r="TJN8" s="103"/>
      <c r="TJO8" s="103"/>
      <c r="TJP8" s="103"/>
      <c r="TJQ8" s="103"/>
      <c r="TJR8" s="103"/>
      <c r="TJS8" s="103"/>
      <c r="TJT8" s="103"/>
      <c r="TJU8" s="103"/>
      <c r="TJV8" s="103"/>
      <c r="TJW8" s="103"/>
      <c r="TJX8" s="103"/>
      <c r="TJY8" s="103"/>
      <c r="TJZ8" s="103"/>
      <c r="TKA8" s="103"/>
      <c r="TKB8" s="103"/>
      <c r="TKC8" s="103"/>
      <c r="TKD8" s="103"/>
      <c r="TKE8" s="103"/>
      <c r="TKF8" s="103"/>
      <c r="TKG8" s="103"/>
      <c r="TKH8" s="103"/>
      <c r="TKI8" s="103"/>
      <c r="TKJ8" s="103"/>
      <c r="TKK8" s="103"/>
      <c r="TKL8" s="103"/>
      <c r="TKM8" s="103"/>
      <c r="TKN8" s="103"/>
      <c r="TKO8" s="103"/>
      <c r="TKP8" s="103"/>
      <c r="TKQ8" s="103"/>
      <c r="TKR8" s="103"/>
      <c r="TKS8" s="103"/>
      <c r="TKT8" s="103"/>
      <c r="TKU8" s="103"/>
      <c r="TKV8" s="103"/>
      <c r="TKW8" s="103"/>
      <c r="TKX8" s="103"/>
      <c r="TKY8" s="103"/>
      <c r="TKZ8" s="103"/>
      <c r="TLA8" s="103"/>
      <c r="TLB8" s="103"/>
      <c r="TLC8" s="103"/>
      <c r="TLD8" s="103"/>
      <c r="TLE8" s="103"/>
      <c r="TLF8" s="103"/>
      <c r="TLG8" s="103"/>
      <c r="TLH8" s="103"/>
      <c r="TLI8" s="103"/>
      <c r="TLJ8" s="103"/>
      <c r="TLK8" s="103"/>
      <c r="TLL8" s="103"/>
      <c r="TLM8" s="103"/>
      <c r="TLN8" s="103"/>
      <c r="TLO8" s="103"/>
      <c r="TLP8" s="103"/>
      <c r="TLQ8" s="103"/>
      <c r="TLR8" s="103"/>
      <c r="TLS8" s="103"/>
      <c r="TLT8" s="103"/>
      <c r="TLU8" s="103"/>
      <c r="TLV8" s="103"/>
      <c r="TLW8" s="103"/>
      <c r="TLX8" s="103"/>
      <c r="TLY8" s="103"/>
      <c r="TLZ8" s="103"/>
      <c r="TMA8" s="103"/>
      <c r="TMB8" s="103"/>
      <c r="TMC8" s="103"/>
      <c r="TMD8" s="103"/>
      <c r="TME8" s="103"/>
      <c r="TMF8" s="103"/>
      <c r="TMG8" s="103"/>
      <c r="TMH8" s="103"/>
      <c r="TMI8" s="103"/>
      <c r="TMJ8" s="103"/>
      <c r="TMK8" s="103"/>
      <c r="TML8" s="103"/>
      <c r="TMM8" s="103"/>
      <c r="TMN8" s="103"/>
      <c r="TMO8" s="103"/>
      <c r="TMP8" s="103"/>
      <c r="TMQ8" s="103"/>
      <c r="TMR8" s="103"/>
      <c r="TMS8" s="103"/>
      <c r="TMT8" s="103"/>
      <c r="TMU8" s="103"/>
      <c r="TMV8" s="103"/>
      <c r="TMW8" s="103"/>
      <c r="TMX8" s="103"/>
      <c r="TMY8" s="103"/>
      <c r="TMZ8" s="103"/>
      <c r="TNA8" s="103"/>
      <c r="TNB8" s="103"/>
      <c r="TNC8" s="103"/>
      <c r="TND8" s="103"/>
      <c r="TNE8" s="103"/>
      <c r="TNF8" s="103"/>
      <c r="TNG8" s="103"/>
      <c r="TNH8" s="103"/>
      <c r="TNI8" s="103"/>
      <c r="TNJ8" s="103"/>
      <c r="TNK8" s="103"/>
      <c r="TNL8" s="103"/>
      <c r="TNM8" s="103"/>
      <c r="TNN8" s="103"/>
      <c r="TNO8" s="103"/>
      <c r="TNP8" s="103"/>
      <c r="TNQ8" s="103"/>
      <c r="TNR8" s="103"/>
      <c r="TNS8" s="103"/>
      <c r="TNT8" s="103"/>
      <c r="TNU8" s="103"/>
      <c r="TNV8" s="103"/>
      <c r="TNW8" s="103"/>
      <c r="TNX8" s="103"/>
      <c r="TNY8" s="103"/>
      <c r="TNZ8" s="103"/>
      <c r="TOA8" s="103"/>
      <c r="TOB8" s="103"/>
      <c r="TOC8" s="103"/>
      <c r="TOD8" s="103"/>
      <c r="TOE8" s="103"/>
      <c r="TOF8" s="103"/>
      <c r="TOG8" s="103"/>
      <c r="TOH8" s="103"/>
      <c r="TOI8" s="103"/>
      <c r="TOJ8" s="103"/>
      <c r="TOK8" s="103"/>
      <c r="TOL8" s="103"/>
      <c r="TOM8" s="103"/>
      <c r="TON8" s="103"/>
      <c r="TOO8" s="103"/>
      <c r="TOP8" s="103"/>
      <c r="TOQ8" s="103"/>
      <c r="TOR8" s="103"/>
      <c r="TOS8" s="103"/>
      <c r="TOT8" s="103"/>
      <c r="TOU8" s="103"/>
      <c r="TOV8" s="103"/>
      <c r="TOW8" s="103"/>
      <c r="TOX8" s="103"/>
      <c r="TOY8" s="103"/>
      <c r="TOZ8" s="103"/>
      <c r="TPA8" s="103"/>
      <c r="TPB8" s="103"/>
      <c r="TPC8" s="103"/>
      <c r="TPD8" s="103"/>
      <c r="TPE8" s="103"/>
      <c r="TPF8" s="103"/>
      <c r="TPG8" s="103"/>
      <c r="TPH8" s="103"/>
      <c r="TPI8" s="103"/>
      <c r="TPJ8" s="103"/>
      <c r="TPK8" s="103"/>
      <c r="TPL8" s="103"/>
      <c r="TPM8" s="103"/>
      <c r="TPN8" s="103"/>
      <c r="TPO8" s="103"/>
      <c r="TPP8" s="103"/>
      <c r="TPQ8" s="103"/>
      <c r="TPR8" s="103"/>
      <c r="TPS8" s="103"/>
      <c r="TPT8" s="103"/>
      <c r="TPU8" s="103"/>
      <c r="TPV8" s="103"/>
      <c r="TPW8" s="103"/>
      <c r="TPX8" s="103"/>
      <c r="TPY8" s="103"/>
      <c r="TPZ8" s="103"/>
      <c r="TQA8" s="103"/>
      <c r="TQB8" s="103"/>
      <c r="TQC8" s="103"/>
      <c r="TQD8" s="103"/>
      <c r="TQE8" s="103"/>
      <c r="TQF8" s="103"/>
      <c r="TQG8" s="103"/>
      <c r="TQH8" s="103"/>
      <c r="TQI8" s="103"/>
      <c r="TQJ8" s="103"/>
      <c r="TQK8" s="103"/>
      <c r="TQL8" s="103"/>
      <c r="TQM8" s="103"/>
      <c r="TQN8" s="103"/>
      <c r="TQO8" s="103"/>
      <c r="TQP8" s="103"/>
      <c r="TQQ8" s="103"/>
      <c r="TQR8" s="103"/>
      <c r="TQS8" s="103"/>
      <c r="TQT8" s="103"/>
      <c r="TQU8" s="103"/>
      <c r="TQV8" s="103"/>
      <c r="TQW8" s="103"/>
      <c r="TQX8" s="103"/>
      <c r="TQY8" s="103"/>
      <c r="TQZ8" s="103"/>
      <c r="TRA8" s="103"/>
      <c r="TRB8" s="103"/>
      <c r="TRC8" s="103"/>
      <c r="TRD8" s="103"/>
      <c r="TRE8" s="103"/>
      <c r="TRF8" s="103"/>
      <c r="TRG8" s="103"/>
      <c r="TRH8" s="103"/>
      <c r="TRI8" s="103"/>
      <c r="TRJ8" s="103"/>
      <c r="TRK8" s="103"/>
      <c r="TRL8" s="103"/>
      <c r="TRM8" s="103"/>
      <c r="TRN8" s="103"/>
      <c r="TRO8" s="103"/>
      <c r="TRP8" s="103"/>
      <c r="TRQ8" s="103"/>
      <c r="TRR8" s="103"/>
      <c r="TRS8" s="103"/>
      <c r="TRT8" s="103"/>
      <c r="TRU8" s="103"/>
      <c r="TRV8" s="103"/>
      <c r="TRW8" s="103"/>
      <c r="TRX8" s="103"/>
      <c r="TRY8" s="103"/>
      <c r="TRZ8" s="103"/>
      <c r="TSA8" s="103"/>
      <c r="TSB8" s="103"/>
      <c r="TSC8" s="103"/>
      <c r="TSD8" s="103"/>
      <c r="TSE8" s="103"/>
      <c r="TSF8" s="103"/>
      <c r="TSG8" s="103"/>
      <c r="TSH8" s="103"/>
      <c r="TSI8" s="103"/>
      <c r="TSJ8" s="103"/>
      <c r="TSK8" s="103"/>
      <c r="TSL8" s="103"/>
      <c r="TSM8" s="103"/>
      <c r="TSN8" s="103"/>
      <c r="TSO8" s="103"/>
      <c r="TSP8" s="103"/>
      <c r="TSQ8" s="103"/>
      <c r="TSR8" s="103"/>
      <c r="TSS8" s="103"/>
      <c r="TST8" s="103"/>
      <c r="TSU8" s="103"/>
      <c r="TSV8" s="103"/>
      <c r="TSW8" s="103"/>
      <c r="TSX8" s="103"/>
      <c r="TSY8" s="103"/>
      <c r="TSZ8" s="103"/>
      <c r="TTA8" s="103"/>
      <c r="TTB8" s="103"/>
      <c r="TTC8" s="103"/>
      <c r="TTD8" s="103"/>
      <c r="TTE8" s="103"/>
      <c r="TTF8" s="103"/>
      <c r="TTG8" s="103"/>
      <c r="TTH8" s="103"/>
      <c r="TTI8" s="103"/>
      <c r="TTJ8" s="103"/>
      <c r="TTK8" s="103"/>
      <c r="TTL8" s="103"/>
      <c r="TTM8" s="103"/>
      <c r="TTN8" s="103"/>
      <c r="TTO8" s="103"/>
      <c r="TTP8" s="103"/>
      <c r="TTQ8" s="103"/>
      <c r="TTR8" s="103"/>
      <c r="TTS8" s="103"/>
      <c r="TTT8" s="103"/>
      <c r="TTU8" s="103"/>
      <c r="TTV8" s="103"/>
      <c r="TTW8" s="103"/>
      <c r="TTX8" s="103"/>
      <c r="TTY8" s="103"/>
      <c r="TTZ8" s="103"/>
      <c r="TUA8" s="103"/>
      <c r="TUB8" s="103"/>
      <c r="TUC8" s="103"/>
      <c r="TUD8" s="103"/>
      <c r="TUE8" s="103"/>
      <c r="TUF8" s="103"/>
      <c r="TUG8" s="103"/>
      <c r="TUH8" s="103"/>
      <c r="TUI8" s="103"/>
      <c r="TUJ8" s="103"/>
      <c r="TUK8" s="103"/>
      <c r="TUL8" s="103"/>
      <c r="TUM8" s="103"/>
      <c r="TUN8" s="103"/>
      <c r="TUO8" s="103"/>
      <c r="TUP8" s="103"/>
      <c r="TUQ8" s="103"/>
      <c r="TUR8" s="103"/>
      <c r="TUS8" s="103"/>
      <c r="TUT8" s="103"/>
      <c r="TUU8" s="103"/>
      <c r="TUV8" s="103"/>
      <c r="TUW8" s="103"/>
      <c r="TUX8" s="103"/>
      <c r="TUY8" s="103"/>
      <c r="TUZ8" s="103"/>
      <c r="TVA8" s="103"/>
      <c r="TVB8" s="103"/>
      <c r="TVC8" s="103"/>
      <c r="TVD8" s="103"/>
      <c r="TVE8" s="103"/>
      <c r="TVF8" s="103"/>
      <c r="TVG8" s="103"/>
      <c r="TVH8" s="103"/>
      <c r="TVI8" s="103"/>
      <c r="TVJ8" s="103"/>
      <c r="TVK8" s="103"/>
      <c r="TVL8" s="103"/>
      <c r="TVM8" s="103"/>
      <c r="TVN8" s="103"/>
      <c r="TVO8" s="103"/>
      <c r="TVP8" s="103"/>
      <c r="TVQ8" s="103"/>
      <c r="TVR8" s="103"/>
      <c r="TVS8" s="103"/>
      <c r="TVT8" s="103"/>
      <c r="TVU8" s="103"/>
      <c r="TVV8" s="103"/>
      <c r="TVW8" s="103"/>
      <c r="TVX8" s="103"/>
      <c r="TVY8" s="103"/>
      <c r="TVZ8" s="103"/>
      <c r="TWA8" s="103"/>
      <c r="TWB8" s="103"/>
      <c r="TWC8" s="103"/>
      <c r="TWD8" s="103"/>
      <c r="TWE8" s="103"/>
      <c r="TWF8" s="103"/>
      <c r="TWG8" s="103"/>
      <c r="TWH8" s="103"/>
      <c r="TWI8" s="103"/>
      <c r="TWJ8" s="103"/>
      <c r="TWK8" s="103"/>
      <c r="TWL8" s="103"/>
      <c r="TWM8" s="103"/>
      <c r="TWN8" s="103"/>
      <c r="TWO8" s="103"/>
      <c r="TWP8" s="103"/>
      <c r="TWQ8" s="103"/>
      <c r="TWR8" s="103"/>
      <c r="TWS8" s="103"/>
      <c r="TWT8" s="103"/>
      <c r="TWU8" s="103"/>
      <c r="TWV8" s="103"/>
      <c r="TWW8" s="103"/>
      <c r="TWX8" s="103"/>
      <c r="TWY8" s="103"/>
      <c r="TWZ8" s="103"/>
      <c r="TXA8" s="103"/>
      <c r="TXB8" s="103"/>
      <c r="TXC8" s="103"/>
      <c r="TXD8" s="103"/>
      <c r="TXE8" s="103"/>
      <c r="TXF8" s="103"/>
      <c r="TXG8" s="103"/>
      <c r="TXH8" s="103"/>
      <c r="TXI8" s="103"/>
      <c r="TXJ8" s="103"/>
      <c r="TXK8" s="103"/>
      <c r="TXL8" s="103"/>
      <c r="TXM8" s="103"/>
      <c r="TXN8" s="103"/>
      <c r="TXO8" s="103"/>
      <c r="TXP8" s="103"/>
      <c r="TXQ8" s="103"/>
      <c r="TXR8" s="103"/>
      <c r="TXS8" s="103"/>
      <c r="TXT8" s="103"/>
      <c r="TXU8" s="103"/>
      <c r="TXV8" s="103"/>
      <c r="TXW8" s="103"/>
      <c r="TXX8" s="103"/>
      <c r="TXY8" s="103"/>
      <c r="TXZ8" s="103"/>
      <c r="TYA8" s="103"/>
      <c r="TYB8" s="103"/>
      <c r="TYC8" s="103"/>
      <c r="TYD8" s="103"/>
      <c r="TYE8" s="103"/>
      <c r="TYF8" s="103"/>
      <c r="TYG8" s="103"/>
      <c r="TYH8" s="103"/>
      <c r="TYI8" s="103"/>
      <c r="TYJ8" s="103"/>
      <c r="TYK8" s="103"/>
      <c r="TYL8" s="103"/>
      <c r="TYM8" s="103"/>
      <c r="TYN8" s="103"/>
      <c r="TYO8" s="103"/>
      <c r="TYP8" s="103"/>
      <c r="TYQ8" s="103"/>
      <c r="TYR8" s="103"/>
      <c r="TYS8" s="103"/>
      <c r="TYT8" s="103"/>
      <c r="TYU8" s="103"/>
      <c r="TYV8" s="103"/>
      <c r="TYW8" s="103"/>
      <c r="TYX8" s="103"/>
      <c r="TYY8" s="103"/>
      <c r="TYZ8" s="103"/>
      <c r="TZA8" s="103"/>
      <c r="TZB8" s="103"/>
      <c r="TZC8" s="103"/>
      <c r="TZD8" s="103"/>
      <c r="TZE8" s="103"/>
      <c r="TZF8" s="103"/>
      <c r="TZG8" s="103"/>
      <c r="TZH8" s="103"/>
      <c r="TZI8" s="103"/>
      <c r="TZJ8" s="103"/>
      <c r="TZK8" s="103"/>
      <c r="TZL8" s="103"/>
      <c r="TZM8" s="103"/>
      <c r="TZN8" s="103"/>
      <c r="TZO8" s="103"/>
      <c r="TZP8" s="103"/>
      <c r="TZQ8" s="103"/>
      <c r="TZR8" s="103"/>
      <c r="TZS8" s="103"/>
      <c r="TZT8" s="103"/>
      <c r="TZU8" s="103"/>
      <c r="TZV8" s="103"/>
      <c r="TZW8" s="103"/>
      <c r="TZX8" s="103"/>
      <c r="TZY8" s="103"/>
      <c r="TZZ8" s="103"/>
      <c r="UAA8" s="103"/>
      <c r="UAB8" s="103"/>
      <c r="UAC8" s="103"/>
      <c r="UAD8" s="103"/>
      <c r="UAE8" s="103"/>
      <c r="UAF8" s="103"/>
      <c r="UAG8" s="103"/>
      <c r="UAH8" s="103"/>
      <c r="UAI8" s="103"/>
      <c r="UAJ8" s="103"/>
      <c r="UAK8" s="103"/>
      <c r="UAL8" s="103"/>
      <c r="UAM8" s="103"/>
      <c r="UAN8" s="103"/>
      <c r="UAO8" s="103"/>
      <c r="UAP8" s="103"/>
      <c r="UAQ8" s="103"/>
      <c r="UAR8" s="103"/>
      <c r="UAS8" s="103"/>
      <c r="UAT8" s="103"/>
      <c r="UAU8" s="103"/>
      <c r="UAV8" s="103"/>
      <c r="UAW8" s="103"/>
      <c r="UAX8" s="103"/>
      <c r="UAY8" s="103"/>
      <c r="UAZ8" s="103"/>
      <c r="UBA8" s="103"/>
      <c r="UBB8" s="103"/>
      <c r="UBC8" s="103"/>
      <c r="UBD8" s="103"/>
      <c r="UBE8" s="103"/>
      <c r="UBF8" s="103"/>
      <c r="UBG8" s="103"/>
      <c r="UBH8" s="103"/>
      <c r="UBI8" s="103"/>
      <c r="UBJ8" s="103"/>
      <c r="UBK8" s="103"/>
      <c r="UBL8" s="103"/>
      <c r="UBM8" s="103"/>
      <c r="UBN8" s="103"/>
      <c r="UBO8" s="103"/>
      <c r="UBP8" s="103"/>
      <c r="UBQ8" s="103"/>
      <c r="UBR8" s="103"/>
      <c r="UBS8" s="103"/>
      <c r="UBT8" s="103"/>
      <c r="UBU8" s="103"/>
      <c r="UBV8" s="103"/>
      <c r="UBW8" s="103"/>
      <c r="UBX8" s="103"/>
      <c r="UBY8" s="103"/>
      <c r="UBZ8" s="103"/>
      <c r="UCA8" s="103"/>
      <c r="UCB8" s="103"/>
      <c r="UCC8" s="103"/>
      <c r="UCD8" s="103"/>
      <c r="UCE8" s="103"/>
      <c r="UCF8" s="103"/>
      <c r="UCG8" s="103"/>
      <c r="UCH8" s="103"/>
      <c r="UCI8" s="103"/>
      <c r="UCJ8" s="103"/>
      <c r="UCK8" s="103"/>
      <c r="UCL8" s="103"/>
      <c r="UCM8" s="103"/>
      <c r="UCN8" s="103"/>
      <c r="UCO8" s="103"/>
      <c r="UCP8" s="103"/>
      <c r="UCQ8" s="103"/>
      <c r="UCR8" s="103"/>
      <c r="UCS8" s="103"/>
      <c r="UCT8" s="103"/>
      <c r="UCU8" s="103"/>
      <c r="UCV8" s="103"/>
      <c r="UCW8" s="103"/>
      <c r="UCX8" s="103"/>
      <c r="UCY8" s="103"/>
      <c r="UCZ8" s="103"/>
      <c r="UDA8" s="103"/>
      <c r="UDB8" s="103"/>
      <c r="UDC8" s="103"/>
      <c r="UDD8" s="103"/>
      <c r="UDE8" s="103"/>
      <c r="UDF8" s="103"/>
      <c r="UDG8" s="103"/>
      <c r="UDH8" s="103"/>
      <c r="UDI8" s="103"/>
      <c r="UDJ8" s="103"/>
      <c r="UDK8" s="103"/>
      <c r="UDL8" s="103"/>
      <c r="UDM8" s="103"/>
      <c r="UDN8" s="103"/>
      <c r="UDO8" s="103"/>
      <c r="UDP8" s="103"/>
      <c r="UDQ8" s="103"/>
      <c r="UDR8" s="103"/>
      <c r="UDS8" s="103"/>
      <c r="UDT8" s="103"/>
      <c r="UDU8" s="103"/>
      <c r="UDV8" s="103"/>
      <c r="UDW8" s="103"/>
      <c r="UDX8" s="103"/>
      <c r="UDY8" s="103"/>
      <c r="UDZ8" s="103"/>
      <c r="UEA8" s="103"/>
      <c r="UEB8" s="103"/>
      <c r="UEC8" s="103"/>
      <c r="UED8" s="103"/>
      <c r="UEE8" s="103"/>
      <c r="UEF8" s="103"/>
      <c r="UEG8" s="103"/>
      <c r="UEH8" s="103"/>
      <c r="UEI8" s="103"/>
      <c r="UEJ8" s="103"/>
      <c r="UEK8" s="103"/>
      <c r="UEL8" s="103"/>
      <c r="UEM8" s="103"/>
      <c r="UEN8" s="103"/>
      <c r="UEO8" s="103"/>
      <c r="UEP8" s="103"/>
      <c r="UEQ8" s="103"/>
      <c r="UER8" s="103"/>
      <c r="UES8" s="103"/>
      <c r="UET8" s="103"/>
      <c r="UEU8" s="103"/>
      <c r="UEV8" s="103"/>
      <c r="UEW8" s="103"/>
      <c r="UEX8" s="103"/>
      <c r="UEY8" s="103"/>
      <c r="UEZ8" s="103"/>
      <c r="UFA8" s="103"/>
      <c r="UFB8" s="103"/>
      <c r="UFC8" s="103"/>
      <c r="UFD8" s="103"/>
      <c r="UFE8" s="103"/>
      <c r="UFF8" s="103"/>
      <c r="UFG8" s="103"/>
      <c r="UFH8" s="103"/>
      <c r="UFI8" s="103"/>
      <c r="UFJ8" s="103"/>
      <c r="UFK8" s="103"/>
      <c r="UFL8" s="103"/>
      <c r="UFM8" s="103"/>
      <c r="UFN8" s="103"/>
      <c r="UFO8" s="103"/>
      <c r="UFP8" s="103"/>
      <c r="UFQ8" s="103"/>
      <c r="UFR8" s="103"/>
      <c r="UFS8" s="103"/>
      <c r="UFT8" s="103"/>
      <c r="UFU8" s="103"/>
      <c r="UFV8" s="103"/>
      <c r="UFW8" s="103"/>
      <c r="UFX8" s="103"/>
      <c r="UFY8" s="103"/>
      <c r="UFZ8" s="103"/>
      <c r="UGA8" s="103"/>
      <c r="UGB8" s="103"/>
      <c r="UGC8" s="103"/>
      <c r="UGD8" s="103"/>
      <c r="UGE8" s="103"/>
      <c r="UGF8" s="103"/>
      <c r="UGG8" s="103"/>
      <c r="UGH8" s="103"/>
      <c r="UGI8" s="103"/>
      <c r="UGJ8" s="103"/>
      <c r="UGK8" s="103"/>
      <c r="UGL8" s="103"/>
      <c r="UGM8" s="103"/>
      <c r="UGN8" s="103"/>
      <c r="UGO8" s="103"/>
      <c r="UGP8" s="103"/>
      <c r="UGQ8" s="103"/>
      <c r="UGR8" s="103"/>
      <c r="UGS8" s="103"/>
      <c r="UGT8" s="103"/>
      <c r="UGU8" s="103"/>
      <c r="UGV8" s="103"/>
      <c r="UGW8" s="103"/>
      <c r="UGX8" s="103"/>
      <c r="UGY8" s="103"/>
      <c r="UGZ8" s="103"/>
      <c r="UHA8" s="103"/>
      <c r="UHB8" s="103"/>
      <c r="UHC8" s="103"/>
      <c r="UHD8" s="103"/>
      <c r="UHE8" s="103"/>
      <c r="UHF8" s="103"/>
      <c r="UHG8" s="103"/>
      <c r="UHH8" s="103"/>
      <c r="UHI8" s="103"/>
      <c r="UHJ8" s="103"/>
      <c r="UHK8" s="103"/>
      <c r="UHL8" s="103"/>
      <c r="UHM8" s="103"/>
      <c r="UHN8" s="103"/>
      <c r="UHO8" s="103"/>
      <c r="UHP8" s="103"/>
      <c r="UHQ8" s="103"/>
      <c r="UHR8" s="103"/>
      <c r="UHS8" s="103"/>
      <c r="UHT8" s="103"/>
      <c r="UHU8" s="103"/>
      <c r="UHV8" s="103"/>
      <c r="UHW8" s="103"/>
      <c r="UHX8" s="103"/>
      <c r="UHY8" s="103"/>
      <c r="UHZ8" s="103"/>
      <c r="UIA8" s="103"/>
      <c r="UIB8" s="103"/>
      <c r="UIC8" s="103"/>
      <c r="UID8" s="103"/>
      <c r="UIE8" s="103"/>
      <c r="UIF8" s="103"/>
      <c r="UIG8" s="103"/>
      <c r="UIH8" s="103"/>
      <c r="UII8" s="103"/>
      <c r="UIJ8" s="103"/>
      <c r="UIK8" s="103"/>
      <c r="UIL8" s="103"/>
      <c r="UIM8" s="103"/>
      <c r="UIN8" s="103"/>
      <c r="UIO8" s="103"/>
      <c r="UIP8" s="103"/>
      <c r="UIQ8" s="103"/>
      <c r="UIR8" s="103"/>
      <c r="UIS8" s="103"/>
      <c r="UIT8" s="103"/>
      <c r="UIU8" s="103"/>
      <c r="UIV8" s="103"/>
      <c r="UIW8" s="103"/>
      <c r="UIX8" s="103"/>
      <c r="UIY8" s="103"/>
      <c r="UIZ8" s="103"/>
      <c r="UJA8" s="103"/>
      <c r="UJB8" s="103"/>
      <c r="UJC8" s="103"/>
      <c r="UJD8" s="103"/>
      <c r="UJE8" s="103"/>
      <c r="UJF8" s="103"/>
      <c r="UJG8" s="103"/>
      <c r="UJH8" s="103"/>
      <c r="UJI8" s="103"/>
      <c r="UJJ8" s="103"/>
      <c r="UJK8" s="103"/>
      <c r="UJL8" s="103"/>
      <c r="UJM8" s="103"/>
      <c r="UJN8" s="103"/>
      <c r="UJO8" s="103"/>
      <c r="UJP8" s="103"/>
      <c r="UJQ8" s="103"/>
      <c r="UJR8" s="103"/>
      <c r="UJS8" s="103"/>
      <c r="UJT8" s="103"/>
      <c r="UJU8" s="103"/>
      <c r="UJV8" s="103"/>
      <c r="UJW8" s="103"/>
      <c r="UJX8" s="103"/>
      <c r="UJY8" s="103"/>
      <c r="UJZ8" s="103"/>
      <c r="UKA8" s="103"/>
      <c r="UKB8" s="103"/>
      <c r="UKC8" s="103"/>
      <c r="UKD8" s="103"/>
      <c r="UKE8" s="103"/>
      <c r="UKF8" s="103"/>
      <c r="UKG8" s="103"/>
      <c r="UKH8" s="103"/>
      <c r="UKI8" s="103"/>
      <c r="UKJ8" s="103"/>
      <c r="UKK8" s="103"/>
      <c r="UKL8" s="103"/>
      <c r="UKM8" s="103"/>
      <c r="UKN8" s="103"/>
      <c r="UKO8" s="103"/>
      <c r="UKP8" s="103"/>
      <c r="UKQ8" s="103"/>
      <c r="UKR8" s="103"/>
      <c r="UKS8" s="103"/>
      <c r="UKT8" s="103"/>
      <c r="UKU8" s="103"/>
      <c r="UKV8" s="103"/>
      <c r="UKW8" s="103"/>
      <c r="UKX8" s="103"/>
      <c r="UKY8" s="103"/>
      <c r="UKZ8" s="103"/>
      <c r="ULA8" s="103"/>
      <c r="ULB8" s="103"/>
      <c r="ULC8" s="103"/>
      <c r="ULD8" s="103"/>
      <c r="ULE8" s="103"/>
      <c r="ULF8" s="103"/>
      <c r="ULG8" s="103"/>
      <c r="ULH8" s="103"/>
      <c r="ULI8" s="103"/>
      <c r="ULJ8" s="103"/>
      <c r="ULK8" s="103"/>
      <c r="ULL8" s="103"/>
      <c r="ULM8" s="103"/>
      <c r="ULN8" s="103"/>
      <c r="ULO8" s="103"/>
      <c r="ULP8" s="103"/>
      <c r="ULQ8" s="103"/>
      <c r="ULR8" s="103"/>
      <c r="ULS8" s="103"/>
      <c r="ULT8" s="103"/>
      <c r="ULU8" s="103"/>
      <c r="ULV8" s="103"/>
      <c r="ULW8" s="103"/>
      <c r="ULX8" s="103"/>
      <c r="ULY8" s="103"/>
      <c r="ULZ8" s="103"/>
      <c r="UMA8" s="103"/>
      <c r="UMB8" s="103"/>
      <c r="UMC8" s="103"/>
      <c r="UMD8" s="103"/>
      <c r="UME8" s="103"/>
      <c r="UMF8" s="103"/>
      <c r="UMG8" s="103"/>
      <c r="UMH8" s="103"/>
      <c r="UMI8" s="103"/>
      <c r="UMJ8" s="103"/>
      <c r="UMK8" s="103"/>
      <c r="UML8" s="103"/>
      <c r="UMM8" s="103"/>
      <c r="UMN8" s="103"/>
      <c r="UMO8" s="103"/>
      <c r="UMP8" s="103"/>
      <c r="UMQ8" s="103"/>
      <c r="UMR8" s="103"/>
      <c r="UMS8" s="103"/>
      <c r="UMT8" s="103"/>
      <c r="UMU8" s="103"/>
      <c r="UMV8" s="103"/>
      <c r="UMW8" s="103"/>
      <c r="UMX8" s="103"/>
      <c r="UMY8" s="103"/>
      <c r="UMZ8" s="103"/>
      <c r="UNA8" s="103"/>
      <c r="UNB8" s="103"/>
      <c r="UNC8" s="103"/>
      <c r="UND8" s="103"/>
      <c r="UNE8" s="103"/>
      <c r="UNF8" s="103"/>
      <c r="UNG8" s="103"/>
      <c r="UNH8" s="103"/>
      <c r="UNI8" s="103"/>
      <c r="UNJ8" s="103"/>
      <c r="UNK8" s="103"/>
      <c r="UNL8" s="103"/>
      <c r="UNM8" s="103"/>
      <c r="UNN8" s="103"/>
      <c r="UNO8" s="103"/>
      <c r="UNP8" s="103"/>
      <c r="UNQ8" s="103"/>
      <c r="UNR8" s="103"/>
      <c r="UNS8" s="103"/>
      <c r="UNT8" s="103"/>
      <c r="UNU8" s="103"/>
      <c r="UNV8" s="103"/>
      <c r="UNW8" s="103"/>
      <c r="UNX8" s="103"/>
      <c r="UNY8" s="103"/>
      <c r="UNZ8" s="103"/>
      <c r="UOA8" s="103"/>
      <c r="UOB8" s="103"/>
      <c r="UOC8" s="103"/>
      <c r="UOD8" s="103"/>
      <c r="UOE8" s="103"/>
      <c r="UOF8" s="103"/>
      <c r="UOG8" s="103"/>
      <c r="UOH8" s="103"/>
      <c r="UOI8" s="103"/>
      <c r="UOJ8" s="103"/>
      <c r="UOK8" s="103"/>
      <c r="UOL8" s="103"/>
      <c r="UOM8" s="103"/>
      <c r="UON8" s="103"/>
      <c r="UOO8" s="103"/>
      <c r="UOP8" s="103"/>
      <c r="UOQ8" s="103"/>
      <c r="UOR8" s="103"/>
      <c r="UOS8" s="103"/>
      <c r="UOT8" s="103"/>
      <c r="UOU8" s="103"/>
      <c r="UOV8" s="103"/>
      <c r="UOW8" s="103"/>
      <c r="UOX8" s="103"/>
      <c r="UOY8" s="103"/>
      <c r="UOZ8" s="103"/>
      <c r="UPA8" s="103"/>
      <c r="UPB8" s="103"/>
      <c r="UPC8" s="103"/>
      <c r="UPD8" s="103"/>
      <c r="UPE8" s="103"/>
      <c r="UPF8" s="103"/>
      <c r="UPG8" s="103"/>
      <c r="UPH8" s="103"/>
      <c r="UPI8" s="103"/>
      <c r="UPJ8" s="103"/>
      <c r="UPK8" s="103"/>
      <c r="UPL8" s="103"/>
      <c r="UPM8" s="103"/>
      <c r="UPN8" s="103"/>
      <c r="UPO8" s="103"/>
      <c r="UPP8" s="103"/>
      <c r="UPQ8" s="103"/>
      <c r="UPR8" s="103"/>
      <c r="UPS8" s="103"/>
      <c r="UPT8" s="103"/>
      <c r="UPU8" s="103"/>
      <c r="UPV8" s="103"/>
      <c r="UPW8" s="103"/>
      <c r="UPX8" s="103"/>
      <c r="UPY8" s="103"/>
      <c r="UPZ8" s="103"/>
      <c r="UQA8" s="103"/>
      <c r="UQB8" s="103"/>
      <c r="UQC8" s="103"/>
      <c r="UQD8" s="103"/>
      <c r="UQE8" s="103"/>
      <c r="UQF8" s="103"/>
      <c r="UQG8" s="103"/>
      <c r="UQH8" s="103"/>
      <c r="UQI8" s="103"/>
      <c r="UQJ8" s="103"/>
      <c r="UQK8" s="103"/>
      <c r="UQL8" s="103"/>
      <c r="UQM8" s="103"/>
      <c r="UQN8" s="103"/>
      <c r="UQO8" s="103"/>
      <c r="UQP8" s="103"/>
      <c r="UQQ8" s="103"/>
      <c r="UQR8" s="103"/>
      <c r="UQS8" s="103"/>
      <c r="UQT8" s="103"/>
      <c r="UQU8" s="103"/>
      <c r="UQV8" s="103"/>
      <c r="UQW8" s="103"/>
      <c r="UQX8" s="103"/>
      <c r="UQY8" s="103"/>
      <c r="UQZ8" s="103"/>
      <c r="URA8" s="103"/>
      <c r="URB8" s="103"/>
      <c r="URC8" s="103"/>
      <c r="URD8" s="103"/>
      <c r="URE8" s="103"/>
      <c r="URF8" s="103"/>
      <c r="URG8" s="103"/>
      <c r="URH8" s="103"/>
      <c r="URI8" s="103"/>
      <c r="URJ8" s="103"/>
      <c r="URK8" s="103"/>
      <c r="URL8" s="103"/>
      <c r="URM8" s="103"/>
      <c r="URN8" s="103"/>
      <c r="URO8" s="103"/>
      <c r="URP8" s="103"/>
      <c r="URQ8" s="103"/>
      <c r="URR8" s="103"/>
      <c r="URS8" s="103"/>
      <c r="URT8" s="103"/>
      <c r="URU8" s="103"/>
      <c r="URV8" s="103"/>
      <c r="URW8" s="103"/>
      <c r="URX8" s="103"/>
      <c r="URY8" s="103"/>
      <c r="URZ8" s="103"/>
      <c r="USA8" s="103"/>
      <c r="USB8" s="103"/>
      <c r="USC8" s="103"/>
      <c r="USD8" s="103"/>
      <c r="USE8" s="103"/>
      <c r="USF8" s="103"/>
      <c r="USG8" s="103"/>
      <c r="USH8" s="103"/>
      <c r="USI8" s="103"/>
      <c r="USJ8" s="103"/>
      <c r="USK8" s="103"/>
      <c r="USL8" s="103"/>
      <c r="USM8" s="103"/>
      <c r="USN8" s="103"/>
      <c r="USO8" s="103"/>
      <c r="USP8" s="103"/>
      <c r="USQ8" s="103"/>
      <c r="USR8" s="103"/>
      <c r="USS8" s="103"/>
      <c r="UST8" s="103"/>
      <c r="USU8" s="103"/>
      <c r="USV8" s="103"/>
      <c r="USW8" s="103"/>
      <c r="USX8" s="103"/>
      <c r="USY8" s="103"/>
      <c r="USZ8" s="103"/>
      <c r="UTA8" s="103"/>
      <c r="UTB8" s="103"/>
      <c r="UTC8" s="103"/>
      <c r="UTD8" s="103"/>
      <c r="UTE8" s="103"/>
      <c r="UTF8" s="103"/>
      <c r="UTG8" s="103"/>
      <c r="UTH8" s="103"/>
      <c r="UTI8" s="103"/>
      <c r="UTJ8" s="103"/>
      <c r="UTK8" s="103"/>
      <c r="UTL8" s="103"/>
      <c r="UTM8" s="103"/>
      <c r="UTN8" s="103"/>
      <c r="UTO8" s="103"/>
      <c r="UTP8" s="103"/>
      <c r="UTQ8" s="103"/>
      <c r="UTR8" s="103"/>
      <c r="UTS8" s="103"/>
      <c r="UTT8" s="103"/>
      <c r="UTU8" s="103"/>
      <c r="UTV8" s="103"/>
      <c r="UTW8" s="103"/>
      <c r="UTX8" s="103"/>
      <c r="UTY8" s="103"/>
      <c r="UTZ8" s="103"/>
      <c r="UUA8" s="103"/>
      <c r="UUB8" s="103"/>
      <c r="UUC8" s="103"/>
      <c r="UUD8" s="103"/>
      <c r="UUE8" s="103"/>
      <c r="UUF8" s="103"/>
      <c r="UUG8" s="103"/>
      <c r="UUH8" s="103"/>
      <c r="UUI8" s="103"/>
      <c r="UUJ8" s="103"/>
      <c r="UUK8" s="103"/>
      <c r="UUL8" s="103"/>
      <c r="UUM8" s="103"/>
      <c r="UUN8" s="103"/>
      <c r="UUO8" s="103"/>
      <c r="UUP8" s="103"/>
      <c r="UUQ8" s="103"/>
      <c r="UUR8" s="103"/>
      <c r="UUS8" s="103"/>
      <c r="UUT8" s="103"/>
      <c r="UUU8" s="103"/>
      <c r="UUV8" s="103"/>
      <c r="UUW8" s="103"/>
      <c r="UUX8" s="103"/>
      <c r="UUY8" s="103"/>
      <c r="UUZ8" s="103"/>
      <c r="UVA8" s="103"/>
      <c r="UVB8" s="103"/>
      <c r="UVC8" s="103"/>
      <c r="UVD8" s="103"/>
      <c r="UVE8" s="103"/>
      <c r="UVF8" s="103"/>
      <c r="UVG8" s="103"/>
      <c r="UVH8" s="103"/>
      <c r="UVI8" s="103"/>
      <c r="UVJ8" s="103"/>
      <c r="UVK8" s="103"/>
      <c r="UVL8" s="103"/>
      <c r="UVM8" s="103"/>
      <c r="UVN8" s="103"/>
      <c r="UVO8" s="103"/>
      <c r="UVP8" s="103"/>
      <c r="UVQ8" s="103"/>
      <c r="UVR8" s="103"/>
      <c r="UVS8" s="103"/>
      <c r="UVT8" s="103"/>
      <c r="UVU8" s="103"/>
      <c r="UVV8" s="103"/>
      <c r="UVW8" s="103"/>
      <c r="UVX8" s="103"/>
      <c r="UVY8" s="103"/>
      <c r="UVZ8" s="103"/>
      <c r="UWA8" s="103"/>
      <c r="UWB8" s="103"/>
      <c r="UWC8" s="103"/>
      <c r="UWD8" s="103"/>
      <c r="UWE8" s="103"/>
      <c r="UWF8" s="103"/>
      <c r="UWG8" s="103"/>
      <c r="UWH8" s="103"/>
      <c r="UWI8" s="103"/>
      <c r="UWJ8" s="103"/>
      <c r="UWK8" s="103"/>
      <c r="UWL8" s="103"/>
      <c r="UWM8" s="103"/>
      <c r="UWN8" s="103"/>
      <c r="UWO8" s="103"/>
      <c r="UWP8" s="103"/>
      <c r="UWQ8" s="103"/>
      <c r="UWR8" s="103"/>
      <c r="UWS8" s="103"/>
      <c r="UWT8" s="103"/>
      <c r="UWU8" s="103"/>
      <c r="UWV8" s="103"/>
      <c r="UWW8" s="103"/>
      <c r="UWX8" s="103"/>
      <c r="UWY8" s="103"/>
      <c r="UWZ8" s="103"/>
      <c r="UXA8" s="103"/>
      <c r="UXB8" s="103"/>
      <c r="UXC8" s="103"/>
      <c r="UXD8" s="103"/>
      <c r="UXE8" s="103"/>
      <c r="UXF8" s="103"/>
      <c r="UXG8" s="103"/>
      <c r="UXH8" s="103"/>
      <c r="UXI8" s="103"/>
      <c r="UXJ8" s="103"/>
      <c r="UXK8" s="103"/>
      <c r="UXL8" s="103"/>
      <c r="UXM8" s="103"/>
      <c r="UXN8" s="103"/>
      <c r="UXO8" s="103"/>
      <c r="UXP8" s="103"/>
      <c r="UXQ8" s="103"/>
      <c r="UXR8" s="103"/>
      <c r="UXS8" s="103"/>
      <c r="UXT8" s="103"/>
      <c r="UXU8" s="103"/>
      <c r="UXV8" s="103"/>
      <c r="UXW8" s="103"/>
      <c r="UXX8" s="103"/>
      <c r="UXY8" s="103"/>
      <c r="UXZ8" s="103"/>
      <c r="UYA8" s="103"/>
      <c r="UYB8" s="103"/>
      <c r="UYC8" s="103"/>
      <c r="UYD8" s="103"/>
      <c r="UYE8" s="103"/>
      <c r="UYF8" s="103"/>
      <c r="UYG8" s="103"/>
      <c r="UYH8" s="103"/>
      <c r="UYI8" s="103"/>
      <c r="UYJ8" s="103"/>
      <c r="UYK8" s="103"/>
      <c r="UYL8" s="103"/>
      <c r="UYM8" s="103"/>
      <c r="UYN8" s="103"/>
      <c r="UYO8" s="103"/>
      <c r="UYP8" s="103"/>
      <c r="UYQ8" s="103"/>
      <c r="UYR8" s="103"/>
      <c r="UYS8" s="103"/>
      <c r="UYT8" s="103"/>
      <c r="UYU8" s="103"/>
      <c r="UYV8" s="103"/>
      <c r="UYW8" s="103"/>
      <c r="UYX8" s="103"/>
      <c r="UYY8" s="103"/>
      <c r="UYZ8" s="103"/>
      <c r="UZA8" s="103"/>
      <c r="UZB8" s="103"/>
      <c r="UZC8" s="103"/>
      <c r="UZD8" s="103"/>
      <c r="UZE8" s="103"/>
      <c r="UZF8" s="103"/>
      <c r="UZG8" s="103"/>
      <c r="UZH8" s="103"/>
      <c r="UZI8" s="103"/>
      <c r="UZJ8" s="103"/>
      <c r="UZK8" s="103"/>
      <c r="UZL8" s="103"/>
      <c r="UZM8" s="103"/>
      <c r="UZN8" s="103"/>
      <c r="UZO8" s="103"/>
      <c r="UZP8" s="103"/>
      <c r="UZQ8" s="103"/>
      <c r="UZR8" s="103"/>
      <c r="UZS8" s="103"/>
      <c r="UZT8" s="103"/>
      <c r="UZU8" s="103"/>
      <c r="UZV8" s="103"/>
      <c r="UZW8" s="103"/>
      <c r="UZX8" s="103"/>
      <c r="UZY8" s="103"/>
      <c r="UZZ8" s="103"/>
      <c r="VAA8" s="103"/>
      <c r="VAB8" s="103"/>
      <c r="VAC8" s="103"/>
      <c r="VAD8" s="103"/>
      <c r="VAE8" s="103"/>
      <c r="VAF8" s="103"/>
      <c r="VAG8" s="103"/>
      <c r="VAH8" s="103"/>
      <c r="VAI8" s="103"/>
      <c r="VAJ8" s="103"/>
      <c r="VAK8" s="103"/>
      <c r="VAL8" s="103"/>
      <c r="VAM8" s="103"/>
      <c r="VAN8" s="103"/>
      <c r="VAO8" s="103"/>
      <c r="VAP8" s="103"/>
      <c r="VAQ8" s="103"/>
      <c r="VAR8" s="103"/>
      <c r="VAS8" s="103"/>
      <c r="VAT8" s="103"/>
      <c r="VAU8" s="103"/>
      <c r="VAV8" s="103"/>
      <c r="VAW8" s="103"/>
      <c r="VAX8" s="103"/>
      <c r="VAY8" s="103"/>
      <c r="VAZ8" s="103"/>
      <c r="VBA8" s="103"/>
      <c r="VBB8" s="103"/>
      <c r="VBC8" s="103"/>
      <c r="VBD8" s="103"/>
      <c r="VBE8" s="103"/>
      <c r="VBF8" s="103"/>
      <c r="VBG8" s="103"/>
      <c r="VBH8" s="103"/>
      <c r="VBI8" s="103"/>
      <c r="VBJ8" s="103"/>
      <c r="VBK8" s="103"/>
      <c r="VBL8" s="103"/>
      <c r="VBM8" s="103"/>
      <c r="VBN8" s="103"/>
      <c r="VBO8" s="103"/>
      <c r="VBP8" s="103"/>
      <c r="VBQ8" s="103"/>
      <c r="VBR8" s="103"/>
      <c r="VBS8" s="103"/>
      <c r="VBT8" s="103"/>
      <c r="VBU8" s="103"/>
      <c r="VBV8" s="103"/>
      <c r="VBW8" s="103"/>
      <c r="VBX8" s="103"/>
      <c r="VBY8" s="103"/>
      <c r="VBZ8" s="103"/>
      <c r="VCA8" s="103"/>
      <c r="VCB8" s="103"/>
      <c r="VCC8" s="103"/>
      <c r="VCD8" s="103"/>
      <c r="VCE8" s="103"/>
      <c r="VCF8" s="103"/>
      <c r="VCG8" s="103"/>
      <c r="VCH8" s="103"/>
      <c r="VCI8" s="103"/>
      <c r="VCJ8" s="103"/>
      <c r="VCK8" s="103"/>
      <c r="VCL8" s="103"/>
      <c r="VCM8" s="103"/>
      <c r="VCN8" s="103"/>
      <c r="VCO8" s="103"/>
      <c r="VCP8" s="103"/>
      <c r="VCQ8" s="103"/>
      <c r="VCR8" s="103"/>
      <c r="VCS8" s="103"/>
      <c r="VCT8" s="103"/>
      <c r="VCU8" s="103"/>
      <c r="VCV8" s="103"/>
      <c r="VCW8" s="103"/>
      <c r="VCX8" s="103"/>
      <c r="VCY8" s="103"/>
      <c r="VCZ8" s="103"/>
      <c r="VDA8" s="103"/>
      <c r="VDB8" s="103"/>
      <c r="VDC8" s="103"/>
      <c r="VDD8" s="103"/>
      <c r="VDE8" s="103"/>
      <c r="VDF8" s="103"/>
      <c r="VDG8" s="103"/>
      <c r="VDH8" s="103"/>
      <c r="VDI8" s="103"/>
      <c r="VDJ8" s="103"/>
      <c r="VDK8" s="103"/>
      <c r="VDL8" s="103"/>
      <c r="VDM8" s="103"/>
      <c r="VDN8" s="103"/>
      <c r="VDO8" s="103"/>
      <c r="VDP8" s="103"/>
      <c r="VDQ8" s="103"/>
      <c r="VDR8" s="103"/>
      <c r="VDS8" s="103"/>
      <c r="VDT8" s="103"/>
      <c r="VDU8" s="103"/>
      <c r="VDV8" s="103"/>
      <c r="VDW8" s="103"/>
      <c r="VDX8" s="103"/>
      <c r="VDY8" s="103"/>
      <c r="VDZ8" s="103"/>
      <c r="VEA8" s="103"/>
      <c r="VEB8" s="103"/>
      <c r="VEC8" s="103"/>
      <c r="VED8" s="103"/>
      <c r="VEE8" s="103"/>
      <c r="VEF8" s="103"/>
      <c r="VEG8" s="103"/>
      <c r="VEH8" s="103"/>
      <c r="VEI8" s="103"/>
      <c r="VEJ8" s="103"/>
      <c r="VEK8" s="103"/>
      <c r="VEL8" s="103"/>
      <c r="VEM8" s="103"/>
      <c r="VEN8" s="103"/>
      <c r="VEO8" s="103"/>
      <c r="VEP8" s="103"/>
      <c r="VEQ8" s="103"/>
      <c r="VER8" s="103"/>
      <c r="VES8" s="103"/>
      <c r="VET8" s="103"/>
      <c r="VEU8" s="103"/>
      <c r="VEV8" s="103"/>
      <c r="VEW8" s="103"/>
      <c r="VEX8" s="103"/>
      <c r="VEY8" s="103"/>
      <c r="VEZ8" s="103"/>
      <c r="VFA8" s="103"/>
      <c r="VFB8" s="103"/>
      <c r="VFC8" s="103"/>
      <c r="VFD8" s="103"/>
      <c r="VFE8" s="103"/>
      <c r="VFF8" s="103"/>
      <c r="VFG8" s="103"/>
      <c r="VFH8" s="103"/>
      <c r="VFI8" s="103"/>
      <c r="VFJ8" s="103"/>
      <c r="VFK8" s="103"/>
      <c r="VFL8" s="103"/>
      <c r="VFM8" s="103"/>
      <c r="VFN8" s="103"/>
      <c r="VFO8" s="103"/>
      <c r="VFP8" s="103"/>
      <c r="VFQ8" s="103"/>
      <c r="VFR8" s="103"/>
      <c r="VFS8" s="103"/>
      <c r="VFT8" s="103"/>
      <c r="VFU8" s="103"/>
      <c r="VFV8" s="103"/>
      <c r="VFW8" s="103"/>
      <c r="VFX8" s="103"/>
      <c r="VFY8" s="103"/>
      <c r="VFZ8" s="103"/>
      <c r="VGA8" s="103"/>
      <c r="VGB8" s="103"/>
      <c r="VGC8" s="103"/>
      <c r="VGD8" s="103"/>
      <c r="VGE8" s="103"/>
      <c r="VGF8" s="103"/>
      <c r="VGG8" s="103"/>
      <c r="VGH8" s="103"/>
      <c r="VGI8" s="103"/>
      <c r="VGJ8" s="103"/>
      <c r="VGK8" s="103"/>
      <c r="VGL8" s="103"/>
      <c r="VGM8" s="103"/>
      <c r="VGN8" s="103"/>
      <c r="VGO8" s="103"/>
      <c r="VGP8" s="103"/>
      <c r="VGQ8" s="103"/>
      <c r="VGR8" s="103"/>
      <c r="VGS8" s="103"/>
      <c r="VGT8" s="103"/>
      <c r="VGU8" s="103"/>
      <c r="VGV8" s="103"/>
      <c r="VGW8" s="103"/>
      <c r="VGX8" s="103"/>
      <c r="VGY8" s="103"/>
      <c r="VGZ8" s="103"/>
      <c r="VHA8" s="103"/>
      <c r="VHB8" s="103"/>
      <c r="VHC8" s="103"/>
      <c r="VHD8" s="103"/>
      <c r="VHE8" s="103"/>
      <c r="VHF8" s="103"/>
      <c r="VHG8" s="103"/>
      <c r="VHH8" s="103"/>
      <c r="VHI8" s="103"/>
      <c r="VHJ8" s="103"/>
      <c r="VHK8" s="103"/>
      <c r="VHL8" s="103"/>
      <c r="VHM8" s="103"/>
      <c r="VHN8" s="103"/>
      <c r="VHO8" s="103"/>
      <c r="VHP8" s="103"/>
      <c r="VHQ8" s="103"/>
      <c r="VHR8" s="103"/>
      <c r="VHS8" s="103"/>
      <c r="VHT8" s="103"/>
      <c r="VHU8" s="103"/>
      <c r="VHV8" s="103"/>
      <c r="VHW8" s="103"/>
      <c r="VHX8" s="103"/>
      <c r="VHY8" s="103"/>
      <c r="VHZ8" s="103"/>
      <c r="VIA8" s="103"/>
      <c r="VIB8" s="103"/>
      <c r="VIC8" s="103"/>
      <c r="VID8" s="103"/>
      <c r="VIE8" s="103"/>
      <c r="VIF8" s="103"/>
      <c r="VIG8" s="103"/>
      <c r="VIH8" s="103"/>
      <c r="VII8" s="103"/>
      <c r="VIJ8" s="103"/>
      <c r="VIK8" s="103"/>
      <c r="VIL8" s="103"/>
      <c r="VIM8" s="103"/>
      <c r="VIN8" s="103"/>
      <c r="VIO8" s="103"/>
      <c r="VIP8" s="103"/>
      <c r="VIQ8" s="103"/>
      <c r="VIR8" s="103"/>
      <c r="VIS8" s="103"/>
      <c r="VIT8" s="103"/>
      <c r="VIU8" s="103"/>
      <c r="VIV8" s="103"/>
      <c r="VIW8" s="103"/>
      <c r="VIX8" s="103"/>
      <c r="VIY8" s="103"/>
      <c r="VIZ8" s="103"/>
      <c r="VJA8" s="103"/>
      <c r="VJB8" s="103"/>
      <c r="VJC8" s="103"/>
      <c r="VJD8" s="103"/>
      <c r="VJE8" s="103"/>
      <c r="VJF8" s="103"/>
      <c r="VJG8" s="103"/>
      <c r="VJH8" s="103"/>
      <c r="VJI8" s="103"/>
      <c r="VJJ8" s="103"/>
      <c r="VJK8" s="103"/>
      <c r="VJL8" s="103"/>
      <c r="VJM8" s="103"/>
      <c r="VJN8" s="103"/>
      <c r="VJO8" s="103"/>
      <c r="VJP8" s="103"/>
      <c r="VJQ8" s="103"/>
      <c r="VJR8" s="103"/>
      <c r="VJS8" s="103"/>
      <c r="VJT8" s="103"/>
      <c r="VJU8" s="103"/>
      <c r="VJV8" s="103"/>
      <c r="VJW8" s="103"/>
      <c r="VJX8" s="103"/>
      <c r="VJY8" s="103"/>
      <c r="VJZ8" s="103"/>
      <c r="VKA8" s="103"/>
      <c r="VKB8" s="103"/>
      <c r="VKC8" s="103"/>
      <c r="VKD8" s="103"/>
      <c r="VKE8" s="103"/>
      <c r="VKF8" s="103"/>
      <c r="VKG8" s="103"/>
      <c r="VKH8" s="103"/>
      <c r="VKI8" s="103"/>
      <c r="VKJ8" s="103"/>
      <c r="VKK8" s="103"/>
      <c r="VKL8" s="103"/>
      <c r="VKM8" s="103"/>
      <c r="VKN8" s="103"/>
      <c r="VKO8" s="103"/>
      <c r="VKP8" s="103"/>
      <c r="VKQ8" s="103"/>
      <c r="VKR8" s="103"/>
      <c r="VKS8" s="103"/>
      <c r="VKT8" s="103"/>
      <c r="VKU8" s="103"/>
      <c r="VKV8" s="103"/>
      <c r="VKW8" s="103"/>
      <c r="VKX8" s="103"/>
      <c r="VKY8" s="103"/>
      <c r="VKZ8" s="103"/>
      <c r="VLA8" s="103"/>
      <c r="VLB8" s="103"/>
      <c r="VLC8" s="103"/>
      <c r="VLD8" s="103"/>
      <c r="VLE8" s="103"/>
      <c r="VLF8" s="103"/>
      <c r="VLG8" s="103"/>
      <c r="VLH8" s="103"/>
      <c r="VLI8" s="103"/>
      <c r="VLJ8" s="103"/>
      <c r="VLK8" s="103"/>
      <c r="VLL8" s="103"/>
      <c r="VLM8" s="103"/>
      <c r="VLN8" s="103"/>
      <c r="VLO8" s="103"/>
      <c r="VLP8" s="103"/>
      <c r="VLQ8" s="103"/>
      <c r="VLR8" s="103"/>
      <c r="VLS8" s="103"/>
      <c r="VLT8" s="103"/>
      <c r="VLU8" s="103"/>
      <c r="VLV8" s="103"/>
      <c r="VLW8" s="103"/>
      <c r="VLX8" s="103"/>
      <c r="VLY8" s="103"/>
      <c r="VLZ8" s="103"/>
      <c r="VMA8" s="103"/>
      <c r="VMB8" s="103"/>
      <c r="VMC8" s="103"/>
      <c r="VMD8" s="103"/>
      <c r="VME8" s="103"/>
      <c r="VMF8" s="103"/>
      <c r="VMG8" s="103"/>
      <c r="VMH8" s="103"/>
      <c r="VMI8" s="103"/>
      <c r="VMJ8" s="103"/>
      <c r="VMK8" s="103"/>
      <c r="VML8" s="103"/>
      <c r="VMM8" s="103"/>
      <c r="VMN8" s="103"/>
      <c r="VMO8" s="103"/>
      <c r="VMP8" s="103"/>
      <c r="VMQ8" s="103"/>
      <c r="VMR8" s="103"/>
      <c r="VMS8" s="103"/>
      <c r="VMT8" s="103"/>
      <c r="VMU8" s="103"/>
      <c r="VMV8" s="103"/>
      <c r="VMW8" s="103"/>
      <c r="VMX8" s="103"/>
      <c r="VMY8" s="103"/>
      <c r="VMZ8" s="103"/>
      <c r="VNA8" s="103"/>
      <c r="VNB8" s="103"/>
      <c r="VNC8" s="103"/>
      <c r="VND8" s="103"/>
      <c r="VNE8" s="103"/>
      <c r="VNF8" s="103"/>
      <c r="VNG8" s="103"/>
      <c r="VNH8" s="103"/>
      <c r="VNI8" s="103"/>
      <c r="VNJ8" s="103"/>
      <c r="VNK8" s="103"/>
      <c r="VNL8" s="103"/>
      <c r="VNM8" s="103"/>
      <c r="VNN8" s="103"/>
      <c r="VNO8" s="103"/>
      <c r="VNP8" s="103"/>
      <c r="VNQ8" s="103"/>
      <c r="VNR8" s="103"/>
      <c r="VNS8" s="103"/>
      <c r="VNT8" s="103"/>
      <c r="VNU8" s="103"/>
      <c r="VNV8" s="103"/>
      <c r="VNW8" s="103"/>
      <c r="VNX8" s="103"/>
      <c r="VNY8" s="103"/>
      <c r="VNZ8" s="103"/>
      <c r="VOA8" s="103"/>
      <c r="VOB8" s="103"/>
      <c r="VOC8" s="103"/>
      <c r="VOD8" s="103"/>
      <c r="VOE8" s="103"/>
      <c r="VOF8" s="103"/>
      <c r="VOG8" s="103"/>
      <c r="VOH8" s="103"/>
      <c r="VOI8" s="103"/>
      <c r="VOJ8" s="103"/>
      <c r="VOK8" s="103"/>
      <c r="VOL8" s="103"/>
      <c r="VOM8" s="103"/>
      <c r="VON8" s="103"/>
      <c r="VOO8" s="103"/>
      <c r="VOP8" s="103"/>
      <c r="VOQ8" s="103"/>
      <c r="VOR8" s="103"/>
      <c r="VOS8" s="103"/>
      <c r="VOT8" s="103"/>
      <c r="VOU8" s="103"/>
      <c r="VOV8" s="103"/>
      <c r="VOW8" s="103"/>
      <c r="VOX8" s="103"/>
      <c r="VOY8" s="103"/>
      <c r="VOZ8" s="103"/>
      <c r="VPA8" s="103"/>
      <c r="VPB8" s="103"/>
      <c r="VPC8" s="103"/>
      <c r="VPD8" s="103"/>
      <c r="VPE8" s="103"/>
      <c r="VPF8" s="103"/>
      <c r="VPG8" s="103"/>
      <c r="VPH8" s="103"/>
      <c r="VPI8" s="103"/>
      <c r="VPJ8" s="103"/>
      <c r="VPK8" s="103"/>
      <c r="VPL8" s="103"/>
      <c r="VPM8" s="103"/>
      <c r="VPN8" s="103"/>
      <c r="VPO8" s="103"/>
      <c r="VPP8" s="103"/>
      <c r="VPQ8" s="103"/>
      <c r="VPR8" s="103"/>
      <c r="VPS8" s="103"/>
      <c r="VPT8" s="103"/>
      <c r="VPU8" s="103"/>
      <c r="VPV8" s="103"/>
      <c r="VPW8" s="103"/>
      <c r="VPX8" s="103"/>
      <c r="VPY8" s="103"/>
      <c r="VPZ8" s="103"/>
      <c r="VQA8" s="103"/>
      <c r="VQB8" s="103"/>
      <c r="VQC8" s="103"/>
      <c r="VQD8" s="103"/>
      <c r="VQE8" s="103"/>
      <c r="VQF8" s="103"/>
      <c r="VQG8" s="103"/>
      <c r="VQH8" s="103"/>
      <c r="VQI8" s="103"/>
      <c r="VQJ8" s="103"/>
      <c r="VQK8" s="103"/>
      <c r="VQL8" s="103"/>
      <c r="VQM8" s="103"/>
      <c r="VQN8" s="103"/>
      <c r="VQO8" s="103"/>
      <c r="VQP8" s="103"/>
      <c r="VQQ8" s="103"/>
      <c r="VQR8" s="103"/>
      <c r="VQS8" s="103"/>
      <c r="VQT8" s="103"/>
      <c r="VQU8" s="103"/>
      <c r="VQV8" s="103"/>
      <c r="VQW8" s="103"/>
      <c r="VQX8" s="103"/>
      <c r="VQY8" s="103"/>
      <c r="VQZ8" s="103"/>
      <c r="VRA8" s="103"/>
      <c r="VRB8" s="103"/>
      <c r="VRC8" s="103"/>
      <c r="VRD8" s="103"/>
      <c r="VRE8" s="103"/>
      <c r="VRF8" s="103"/>
      <c r="VRG8" s="103"/>
      <c r="VRH8" s="103"/>
      <c r="VRI8" s="103"/>
      <c r="VRJ8" s="103"/>
      <c r="VRK8" s="103"/>
      <c r="VRL8" s="103"/>
      <c r="VRM8" s="103"/>
      <c r="VRN8" s="103"/>
      <c r="VRO8" s="103"/>
      <c r="VRP8" s="103"/>
      <c r="VRQ8" s="103"/>
      <c r="VRR8" s="103"/>
      <c r="VRS8" s="103"/>
      <c r="VRT8" s="103"/>
      <c r="VRU8" s="103"/>
      <c r="VRV8" s="103"/>
      <c r="VRW8" s="103"/>
      <c r="VRX8" s="103"/>
      <c r="VRY8" s="103"/>
      <c r="VRZ8" s="103"/>
      <c r="VSA8" s="103"/>
      <c r="VSB8" s="103"/>
      <c r="VSC8" s="103"/>
      <c r="VSD8" s="103"/>
      <c r="VSE8" s="103"/>
      <c r="VSF8" s="103"/>
      <c r="VSG8" s="103"/>
      <c r="VSH8" s="103"/>
      <c r="VSI8" s="103"/>
      <c r="VSJ8" s="103"/>
      <c r="VSK8" s="103"/>
      <c r="VSL8" s="103"/>
      <c r="VSM8" s="103"/>
      <c r="VSN8" s="103"/>
      <c r="VSO8" s="103"/>
      <c r="VSP8" s="103"/>
      <c r="VSQ8" s="103"/>
      <c r="VSR8" s="103"/>
      <c r="VSS8" s="103"/>
      <c r="VST8" s="103"/>
      <c r="VSU8" s="103"/>
      <c r="VSV8" s="103"/>
      <c r="VSW8" s="103"/>
      <c r="VSX8" s="103"/>
      <c r="VSY8" s="103"/>
      <c r="VSZ8" s="103"/>
      <c r="VTA8" s="103"/>
      <c r="VTB8" s="103"/>
      <c r="VTC8" s="103"/>
      <c r="VTD8" s="103"/>
      <c r="VTE8" s="103"/>
      <c r="VTF8" s="103"/>
      <c r="VTG8" s="103"/>
      <c r="VTH8" s="103"/>
      <c r="VTI8" s="103"/>
      <c r="VTJ8" s="103"/>
      <c r="VTK8" s="103"/>
      <c r="VTL8" s="103"/>
      <c r="VTM8" s="103"/>
      <c r="VTN8" s="103"/>
      <c r="VTO8" s="103"/>
      <c r="VTP8" s="103"/>
      <c r="VTQ8" s="103"/>
      <c r="VTR8" s="103"/>
      <c r="VTS8" s="103"/>
      <c r="VTT8" s="103"/>
      <c r="VTU8" s="103"/>
      <c r="VTV8" s="103"/>
      <c r="VTW8" s="103"/>
      <c r="VTX8" s="103"/>
      <c r="VTY8" s="103"/>
      <c r="VTZ8" s="103"/>
      <c r="VUA8" s="103"/>
      <c r="VUB8" s="103"/>
      <c r="VUC8" s="103"/>
      <c r="VUD8" s="103"/>
      <c r="VUE8" s="103"/>
      <c r="VUF8" s="103"/>
      <c r="VUG8" s="103"/>
      <c r="VUH8" s="103"/>
      <c r="VUI8" s="103"/>
      <c r="VUJ8" s="103"/>
      <c r="VUK8" s="103"/>
      <c r="VUL8" s="103"/>
      <c r="VUM8" s="103"/>
      <c r="VUN8" s="103"/>
      <c r="VUO8" s="103"/>
      <c r="VUP8" s="103"/>
      <c r="VUQ8" s="103"/>
      <c r="VUR8" s="103"/>
      <c r="VUS8" s="103"/>
      <c r="VUT8" s="103"/>
      <c r="VUU8" s="103"/>
      <c r="VUV8" s="103"/>
      <c r="VUW8" s="103"/>
      <c r="VUX8" s="103"/>
      <c r="VUY8" s="103"/>
      <c r="VUZ8" s="103"/>
      <c r="VVA8" s="103"/>
      <c r="VVB8" s="103"/>
      <c r="VVC8" s="103"/>
      <c r="VVD8" s="103"/>
      <c r="VVE8" s="103"/>
      <c r="VVF8" s="103"/>
      <c r="VVG8" s="103"/>
      <c r="VVH8" s="103"/>
      <c r="VVI8" s="103"/>
      <c r="VVJ8" s="103"/>
      <c r="VVK8" s="103"/>
      <c r="VVL8" s="103"/>
      <c r="VVM8" s="103"/>
      <c r="VVN8" s="103"/>
      <c r="VVO8" s="103"/>
      <c r="VVP8" s="103"/>
      <c r="VVQ8" s="103"/>
      <c r="VVR8" s="103"/>
      <c r="VVS8" s="103"/>
      <c r="VVT8" s="103"/>
      <c r="VVU8" s="103"/>
      <c r="VVV8" s="103"/>
      <c r="VVW8" s="103"/>
      <c r="VVX8" s="103"/>
      <c r="VVY8" s="103"/>
      <c r="VVZ8" s="103"/>
      <c r="VWA8" s="103"/>
      <c r="VWB8" s="103"/>
      <c r="VWC8" s="103"/>
      <c r="VWD8" s="103"/>
      <c r="VWE8" s="103"/>
      <c r="VWF8" s="103"/>
      <c r="VWG8" s="103"/>
      <c r="VWH8" s="103"/>
      <c r="VWI8" s="103"/>
      <c r="VWJ8" s="103"/>
      <c r="VWK8" s="103"/>
      <c r="VWL8" s="103"/>
      <c r="VWM8" s="103"/>
      <c r="VWN8" s="103"/>
      <c r="VWO8" s="103"/>
      <c r="VWP8" s="103"/>
      <c r="VWQ8" s="103"/>
      <c r="VWR8" s="103"/>
      <c r="VWS8" s="103"/>
      <c r="VWT8" s="103"/>
      <c r="VWU8" s="103"/>
      <c r="VWV8" s="103"/>
      <c r="VWW8" s="103"/>
      <c r="VWX8" s="103"/>
      <c r="VWY8" s="103"/>
      <c r="VWZ8" s="103"/>
      <c r="VXA8" s="103"/>
      <c r="VXB8" s="103"/>
      <c r="VXC8" s="103"/>
      <c r="VXD8" s="103"/>
      <c r="VXE8" s="103"/>
      <c r="VXF8" s="103"/>
      <c r="VXG8" s="103"/>
      <c r="VXH8" s="103"/>
      <c r="VXI8" s="103"/>
      <c r="VXJ8" s="103"/>
      <c r="VXK8" s="103"/>
      <c r="VXL8" s="103"/>
      <c r="VXM8" s="103"/>
      <c r="VXN8" s="103"/>
      <c r="VXO8" s="103"/>
      <c r="VXP8" s="103"/>
      <c r="VXQ8" s="103"/>
      <c r="VXR8" s="103"/>
      <c r="VXS8" s="103"/>
      <c r="VXT8" s="103"/>
      <c r="VXU8" s="103"/>
      <c r="VXV8" s="103"/>
      <c r="VXW8" s="103"/>
      <c r="VXX8" s="103"/>
      <c r="VXY8" s="103"/>
      <c r="VXZ8" s="103"/>
      <c r="VYA8" s="103"/>
      <c r="VYB8" s="103"/>
      <c r="VYC8" s="103"/>
      <c r="VYD8" s="103"/>
      <c r="VYE8" s="103"/>
      <c r="VYF8" s="103"/>
      <c r="VYG8" s="103"/>
      <c r="VYH8" s="103"/>
      <c r="VYI8" s="103"/>
      <c r="VYJ8" s="103"/>
      <c r="VYK8" s="103"/>
      <c r="VYL8" s="103"/>
      <c r="VYM8" s="103"/>
      <c r="VYN8" s="103"/>
      <c r="VYO8" s="103"/>
      <c r="VYP8" s="103"/>
      <c r="VYQ8" s="103"/>
      <c r="VYR8" s="103"/>
      <c r="VYS8" s="103"/>
      <c r="VYT8" s="103"/>
      <c r="VYU8" s="103"/>
      <c r="VYV8" s="103"/>
      <c r="VYW8" s="103"/>
      <c r="VYX8" s="103"/>
      <c r="VYY8" s="103"/>
      <c r="VYZ8" s="103"/>
      <c r="VZA8" s="103"/>
      <c r="VZB8" s="103"/>
      <c r="VZC8" s="103"/>
      <c r="VZD8" s="103"/>
      <c r="VZE8" s="103"/>
      <c r="VZF8" s="103"/>
      <c r="VZG8" s="103"/>
      <c r="VZH8" s="103"/>
      <c r="VZI8" s="103"/>
      <c r="VZJ8" s="103"/>
      <c r="VZK8" s="103"/>
      <c r="VZL8" s="103"/>
      <c r="VZM8" s="103"/>
      <c r="VZN8" s="103"/>
      <c r="VZO8" s="103"/>
      <c r="VZP8" s="103"/>
      <c r="VZQ8" s="103"/>
      <c r="VZR8" s="103"/>
      <c r="VZS8" s="103"/>
      <c r="VZT8" s="103"/>
      <c r="VZU8" s="103"/>
      <c r="VZV8" s="103"/>
      <c r="VZW8" s="103"/>
      <c r="VZX8" s="103"/>
      <c r="VZY8" s="103"/>
      <c r="VZZ8" s="103"/>
      <c r="WAA8" s="103"/>
      <c r="WAB8" s="103"/>
      <c r="WAC8" s="103"/>
      <c r="WAD8" s="103"/>
      <c r="WAE8" s="103"/>
      <c r="WAF8" s="103"/>
      <c r="WAG8" s="103"/>
      <c r="WAH8" s="103"/>
      <c r="WAI8" s="103"/>
      <c r="WAJ8" s="103"/>
      <c r="WAK8" s="103"/>
      <c r="WAL8" s="103"/>
      <c r="WAM8" s="103"/>
      <c r="WAN8" s="103"/>
      <c r="WAO8" s="103"/>
      <c r="WAP8" s="103"/>
      <c r="WAQ8" s="103"/>
      <c r="WAR8" s="103"/>
      <c r="WAS8" s="103"/>
      <c r="WAT8" s="103"/>
      <c r="WAU8" s="103"/>
      <c r="WAV8" s="103"/>
      <c r="WAW8" s="103"/>
      <c r="WAX8" s="103"/>
      <c r="WAY8" s="103"/>
      <c r="WAZ8" s="103"/>
      <c r="WBA8" s="103"/>
      <c r="WBB8" s="103"/>
      <c r="WBC8" s="103"/>
      <c r="WBD8" s="103"/>
      <c r="WBE8" s="103"/>
      <c r="WBF8" s="103"/>
      <c r="WBG8" s="103"/>
      <c r="WBH8" s="103"/>
      <c r="WBI8" s="103"/>
      <c r="WBJ8" s="103"/>
      <c r="WBK8" s="103"/>
      <c r="WBL8" s="103"/>
      <c r="WBM8" s="103"/>
      <c r="WBN8" s="103"/>
      <c r="WBO8" s="103"/>
      <c r="WBP8" s="103"/>
      <c r="WBQ8" s="103"/>
      <c r="WBR8" s="103"/>
      <c r="WBS8" s="103"/>
      <c r="WBT8" s="103"/>
      <c r="WBU8" s="103"/>
      <c r="WBV8" s="103"/>
      <c r="WBW8" s="103"/>
      <c r="WBX8" s="103"/>
      <c r="WBY8" s="103"/>
      <c r="WBZ8" s="103"/>
      <c r="WCA8" s="103"/>
      <c r="WCB8" s="103"/>
      <c r="WCC8" s="103"/>
      <c r="WCD8" s="103"/>
      <c r="WCE8" s="103"/>
      <c r="WCF8" s="103"/>
      <c r="WCG8" s="103"/>
      <c r="WCH8" s="103"/>
      <c r="WCI8" s="103"/>
      <c r="WCJ8" s="103"/>
      <c r="WCK8" s="103"/>
      <c r="WCL8" s="103"/>
      <c r="WCM8" s="103"/>
      <c r="WCN8" s="103"/>
      <c r="WCO8" s="103"/>
      <c r="WCP8" s="103"/>
      <c r="WCQ8" s="103"/>
      <c r="WCR8" s="103"/>
      <c r="WCS8" s="103"/>
      <c r="WCT8" s="103"/>
      <c r="WCU8" s="103"/>
      <c r="WCV8" s="103"/>
      <c r="WCW8" s="103"/>
      <c r="WCX8" s="103"/>
      <c r="WCY8" s="103"/>
      <c r="WCZ8" s="103"/>
      <c r="WDA8" s="103"/>
      <c r="WDB8" s="103"/>
      <c r="WDC8" s="103"/>
      <c r="WDD8" s="103"/>
      <c r="WDE8" s="103"/>
      <c r="WDF8" s="103"/>
      <c r="WDG8" s="103"/>
      <c r="WDH8" s="103"/>
      <c r="WDI8" s="103"/>
      <c r="WDJ8" s="103"/>
      <c r="WDK8" s="103"/>
      <c r="WDL8" s="103"/>
      <c r="WDM8" s="103"/>
      <c r="WDN8" s="103"/>
      <c r="WDO8" s="103"/>
      <c r="WDP8" s="103"/>
      <c r="WDQ8" s="103"/>
      <c r="WDR8" s="103"/>
      <c r="WDS8" s="103"/>
      <c r="WDT8" s="103"/>
      <c r="WDU8" s="103"/>
      <c r="WDV8" s="103"/>
      <c r="WDW8" s="103"/>
      <c r="WDX8" s="103"/>
      <c r="WDY8" s="103"/>
      <c r="WDZ8" s="103"/>
      <c r="WEA8" s="103"/>
      <c r="WEB8" s="103"/>
      <c r="WEC8" s="103"/>
      <c r="WED8" s="103"/>
      <c r="WEE8" s="103"/>
      <c r="WEF8" s="103"/>
      <c r="WEG8" s="103"/>
      <c r="WEH8" s="103"/>
      <c r="WEI8" s="103"/>
      <c r="WEJ8" s="103"/>
      <c r="WEK8" s="103"/>
      <c r="WEL8" s="103"/>
      <c r="WEM8" s="103"/>
      <c r="WEN8" s="103"/>
      <c r="WEO8" s="103"/>
      <c r="WEP8" s="103"/>
      <c r="WEQ8" s="103"/>
      <c r="WER8" s="103"/>
      <c r="WES8" s="103"/>
      <c r="WET8" s="103"/>
      <c r="WEU8" s="103"/>
      <c r="WEV8" s="103"/>
      <c r="WEW8" s="103"/>
      <c r="WEX8" s="103"/>
      <c r="WEY8" s="103"/>
      <c r="WEZ8" s="103"/>
      <c r="WFA8" s="103"/>
      <c r="WFB8" s="103"/>
      <c r="WFC8" s="103"/>
      <c r="WFD8" s="103"/>
      <c r="WFE8" s="103"/>
      <c r="WFF8" s="103"/>
      <c r="WFG8" s="103"/>
      <c r="WFH8" s="103"/>
      <c r="WFI8" s="103"/>
      <c r="WFJ8" s="103"/>
      <c r="WFK8" s="103"/>
      <c r="WFL8" s="103"/>
      <c r="WFM8" s="103"/>
      <c r="WFN8" s="103"/>
      <c r="WFO8" s="103"/>
      <c r="WFP8" s="103"/>
      <c r="WFQ8" s="103"/>
      <c r="WFR8" s="103"/>
      <c r="WFS8" s="103"/>
      <c r="WFT8" s="103"/>
      <c r="WFU8" s="103"/>
      <c r="WFV8" s="103"/>
      <c r="WFW8" s="103"/>
      <c r="WFX8" s="103"/>
      <c r="WFY8" s="103"/>
      <c r="WFZ8" s="103"/>
      <c r="WGA8" s="103"/>
      <c r="WGB8" s="103"/>
      <c r="WGC8" s="103"/>
      <c r="WGD8" s="103"/>
      <c r="WGE8" s="103"/>
      <c r="WGF8" s="103"/>
      <c r="WGG8" s="103"/>
      <c r="WGH8" s="103"/>
      <c r="WGI8" s="103"/>
      <c r="WGJ8" s="103"/>
      <c r="WGK8" s="103"/>
      <c r="WGL8" s="103"/>
      <c r="WGM8" s="103"/>
      <c r="WGN8" s="103"/>
      <c r="WGO8" s="103"/>
      <c r="WGP8" s="103"/>
      <c r="WGQ8" s="103"/>
      <c r="WGR8" s="103"/>
      <c r="WGS8" s="103"/>
      <c r="WGT8" s="103"/>
      <c r="WGU8" s="103"/>
      <c r="WGV8" s="103"/>
      <c r="WGW8" s="103"/>
      <c r="WGX8" s="103"/>
      <c r="WGY8" s="103"/>
      <c r="WGZ8" s="103"/>
      <c r="WHA8" s="103"/>
      <c r="WHB8" s="103"/>
      <c r="WHC8" s="103"/>
      <c r="WHD8" s="103"/>
      <c r="WHE8" s="103"/>
      <c r="WHF8" s="103"/>
      <c r="WHG8" s="103"/>
      <c r="WHH8" s="103"/>
      <c r="WHI8" s="103"/>
      <c r="WHJ8" s="103"/>
      <c r="WHK8" s="103"/>
      <c r="WHL8" s="103"/>
      <c r="WHM8" s="103"/>
      <c r="WHN8" s="103"/>
      <c r="WHO8" s="103"/>
      <c r="WHP8" s="103"/>
      <c r="WHQ8" s="103"/>
      <c r="WHR8" s="103"/>
      <c r="WHS8" s="103"/>
      <c r="WHT8" s="103"/>
      <c r="WHU8" s="103"/>
      <c r="WHV8" s="103"/>
      <c r="WHW8" s="103"/>
      <c r="WHX8" s="103"/>
      <c r="WHY8" s="103"/>
      <c r="WHZ8" s="103"/>
      <c r="WIA8" s="103"/>
      <c r="WIB8" s="103"/>
      <c r="WIC8" s="103"/>
      <c r="WID8" s="103"/>
      <c r="WIE8" s="103"/>
      <c r="WIF8" s="103"/>
      <c r="WIG8" s="103"/>
      <c r="WIH8" s="103"/>
      <c r="WII8" s="103"/>
      <c r="WIJ8" s="103"/>
      <c r="WIK8" s="103"/>
      <c r="WIL8" s="103"/>
      <c r="WIM8" s="103"/>
      <c r="WIN8" s="103"/>
      <c r="WIO8" s="103"/>
      <c r="WIP8" s="103"/>
      <c r="WIQ8" s="103"/>
      <c r="WIR8" s="103"/>
      <c r="WIS8" s="103"/>
      <c r="WIT8" s="103"/>
      <c r="WIU8" s="103"/>
      <c r="WIV8" s="103"/>
      <c r="WIW8" s="103"/>
      <c r="WIX8" s="103"/>
      <c r="WIY8" s="103"/>
      <c r="WIZ8" s="103"/>
      <c r="WJA8" s="103"/>
      <c r="WJB8" s="103"/>
      <c r="WJC8" s="103"/>
      <c r="WJD8" s="103"/>
      <c r="WJE8" s="103"/>
      <c r="WJF8" s="103"/>
      <c r="WJG8" s="103"/>
      <c r="WJH8" s="103"/>
      <c r="WJI8" s="103"/>
      <c r="WJJ8" s="103"/>
      <c r="WJK8" s="103"/>
      <c r="WJL8" s="103"/>
      <c r="WJM8" s="103"/>
      <c r="WJN8" s="103"/>
      <c r="WJO8" s="103"/>
      <c r="WJP8" s="103"/>
      <c r="WJQ8" s="103"/>
      <c r="WJR8" s="103"/>
      <c r="WJS8" s="103"/>
      <c r="WJT8" s="103"/>
      <c r="WJU8" s="103"/>
      <c r="WJV8" s="103"/>
      <c r="WJW8" s="103"/>
      <c r="WJX8" s="103"/>
      <c r="WJY8" s="103"/>
      <c r="WJZ8" s="103"/>
      <c r="WKA8" s="103"/>
      <c r="WKB8" s="103"/>
      <c r="WKC8" s="103"/>
      <c r="WKD8" s="103"/>
      <c r="WKE8" s="103"/>
      <c r="WKF8" s="103"/>
      <c r="WKG8" s="103"/>
      <c r="WKH8" s="103"/>
      <c r="WKI8" s="103"/>
      <c r="WKJ8" s="103"/>
      <c r="WKK8" s="103"/>
      <c r="WKL8" s="103"/>
      <c r="WKM8" s="103"/>
      <c r="WKN8" s="103"/>
      <c r="WKO8" s="103"/>
      <c r="WKP8" s="103"/>
      <c r="WKQ8" s="103"/>
      <c r="WKR8" s="103"/>
      <c r="WKS8" s="103"/>
      <c r="WKT8" s="103"/>
      <c r="WKU8" s="103"/>
      <c r="WKV8" s="103"/>
      <c r="WKW8" s="103"/>
      <c r="WKX8" s="103"/>
      <c r="WKY8" s="103"/>
      <c r="WKZ8" s="103"/>
      <c r="WLA8" s="103"/>
      <c r="WLB8" s="103"/>
      <c r="WLC8" s="103"/>
      <c r="WLD8" s="103"/>
      <c r="WLE8" s="103"/>
      <c r="WLF8" s="103"/>
      <c r="WLG8" s="103"/>
      <c r="WLH8" s="103"/>
      <c r="WLI8" s="103"/>
      <c r="WLJ8" s="103"/>
      <c r="WLK8" s="103"/>
      <c r="WLL8" s="103"/>
      <c r="WLM8" s="103"/>
      <c r="WLN8" s="103"/>
      <c r="WLO8" s="103"/>
      <c r="WLP8" s="103"/>
      <c r="WLQ8" s="103"/>
      <c r="WLR8" s="103"/>
      <c r="WLS8" s="103"/>
      <c r="WLT8" s="103"/>
      <c r="WLU8" s="103"/>
      <c r="WLV8" s="103"/>
      <c r="WLW8" s="103"/>
      <c r="WLX8" s="103"/>
      <c r="WLY8" s="103"/>
      <c r="WLZ8" s="103"/>
      <c r="WMA8" s="103"/>
      <c r="WMB8" s="103"/>
      <c r="WMC8" s="103"/>
      <c r="WMD8" s="103"/>
      <c r="WME8" s="103"/>
      <c r="WMF8" s="103"/>
      <c r="WMG8" s="103"/>
      <c r="WMH8" s="103"/>
      <c r="WMI8" s="103"/>
      <c r="WMJ8" s="103"/>
      <c r="WMK8" s="103"/>
      <c r="WML8" s="103"/>
      <c r="WMM8" s="103"/>
      <c r="WMN8" s="103"/>
      <c r="WMO8" s="103"/>
      <c r="WMP8" s="103"/>
      <c r="WMQ8" s="103"/>
      <c r="WMR8" s="103"/>
      <c r="WMS8" s="103"/>
      <c r="WMT8" s="103"/>
      <c r="WMU8" s="103"/>
      <c r="WMV8" s="103"/>
      <c r="WMW8" s="103"/>
      <c r="WMX8" s="103"/>
      <c r="WMY8" s="103"/>
      <c r="WMZ8" s="103"/>
      <c r="WNA8" s="103"/>
      <c r="WNB8" s="103"/>
      <c r="WNC8" s="103"/>
      <c r="WND8" s="103"/>
      <c r="WNE8" s="103"/>
      <c r="WNF8" s="103"/>
      <c r="WNG8" s="103"/>
      <c r="WNH8" s="103"/>
      <c r="WNI8" s="103"/>
      <c r="WNJ8" s="103"/>
      <c r="WNK8" s="103"/>
      <c r="WNL8" s="103"/>
      <c r="WNM8" s="103"/>
      <c r="WNN8" s="103"/>
      <c r="WNO8" s="103"/>
      <c r="WNP8" s="103"/>
      <c r="WNQ8" s="103"/>
      <c r="WNR8" s="103"/>
      <c r="WNS8" s="103"/>
      <c r="WNT8" s="103"/>
      <c r="WNU8" s="103"/>
      <c r="WNV8" s="103"/>
      <c r="WNW8" s="103"/>
      <c r="WNX8" s="103"/>
      <c r="WNY8" s="103"/>
      <c r="WNZ8" s="103"/>
      <c r="WOA8" s="103"/>
      <c r="WOB8" s="103"/>
      <c r="WOC8" s="103"/>
      <c r="WOD8" s="103"/>
      <c r="WOE8" s="103"/>
      <c r="WOF8" s="103"/>
      <c r="WOG8" s="103"/>
      <c r="WOH8" s="103"/>
      <c r="WOI8" s="103"/>
      <c r="WOJ8" s="103"/>
      <c r="WOK8" s="103"/>
      <c r="WOL8" s="103"/>
      <c r="WOM8" s="103"/>
      <c r="WON8" s="103"/>
      <c r="WOO8" s="103"/>
      <c r="WOP8" s="103"/>
      <c r="WOQ8" s="103"/>
      <c r="WOR8" s="103"/>
      <c r="WOS8" s="103"/>
      <c r="WOT8" s="103"/>
      <c r="WOU8" s="103"/>
      <c r="WOV8" s="103"/>
      <c r="WOW8" s="103"/>
      <c r="WOX8" s="103"/>
      <c r="WOY8" s="103"/>
      <c r="WOZ8" s="103"/>
      <c r="WPA8" s="103"/>
      <c r="WPB8" s="103"/>
      <c r="WPC8" s="103"/>
      <c r="WPD8" s="103"/>
      <c r="WPE8" s="103"/>
      <c r="WPF8" s="103"/>
      <c r="WPG8" s="103"/>
      <c r="WPH8" s="103"/>
      <c r="WPI8" s="103"/>
      <c r="WPJ8" s="103"/>
      <c r="WPK8" s="103"/>
      <c r="WPL8" s="103"/>
      <c r="WPM8" s="103"/>
      <c r="WPN8" s="103"/>
      <c r="WPO8" s="103"/>
      <c r="WPP8" s="103"/>
      <c r="WPQ8" s="103"/>
      <c r="WPR8" s="103"/>
      <c r="WPS8" s="103"/>
      <c r="WPT8" s="103"/>
      <c r="WPU8" s="103"/>
      <c r="WPV8" s="103"/>
      <c r="WPW8" s="103"/>
      <c r="WPX8" s="103"/>
      <c r="WPY8" s="103"/>
      <c r="WPZ8" s="103"/>
      <c r="WQA8" s="103"/>
      <c r="WQB8" s="103"/>
      <c r="WQC8" s="103"/>
      <c r="WQD8" s="103"/>
      <c r="WQE8" s="103"/>
      <c r="WQF8" s="103"/>
      <c r="WQG8" s="103"/>
      <c r="WQH8" s="103"/>
      <c r="WQI8" s="103"/>
      <c r="WQJ8" s="103"/>
      <c r="WQK8" s="103"/>
      <c r="WQL8" s="103"/>
      <c r="WQM8" s="103"/>
      <c r="WQN8" s="103"/>
      <c r="WQO8" s="103"/>
      <c r="WQP8" s="103"/>
      <c r="WQQ8" s="103"/>
      <c r="WQR8" s="103"/>
      <c r="WQS8" s="103"/>
      <c r="WQT8" s="103"/>
      <c r="WQU8" s="103"/>
      <c r="WQV8" s="103"/>
      <c r="WQW8" s="103"/>
      <c r="WQX8" s="103"/>
      <c r="WQY8" s="103"/>
      <c r="WQZ8" s="103"/>
      <c r="WRA8" s="103"/>
      <c r="WRB8" s="103"/>
      <c r="WRC8" s="103"/>
      <c r="WRD8" s="103"/>
      <c r="WRE8" s="103"/>
      <c r="WRF8" s="103"/>
      <c r="WRG8" s="103"/>
      <c r="WRH8" s="103"/>
      <c r="WRI8" s="103"/>
      <c r="WRJ8" s="103"/>
      <c r="WRK8" s="103"/>
      <c r="WRL8" s="103"/>
      <c r="WRM8" s="103"/>
      <c r="WRN8" s="103"/>
      <c r="WRO8" s="103"/>
      <c r="WRP8" s="103"/>
      <c r="WRQ8" s="103"/>
      <c r="WRR8" s="103"/>
      <c r="WRS8" s="103"/>
      <c r="WRT8" s="103"/>
      <c r="WRU8" s="103"/>
      <c r="WRV8" s="103"/>
      <c r="WRW8" s="103"/>
      <c r="WRX8" s="103"/>
      <c r="WRY8" s="103"/>
      <c r="WRZ8" s="103"/>
      <c r="WSA8" s="103"/>
      <c r="WSB8" s="103"/>
      <c r="WSC8" s="103"/>
      <c r="WSD8" s="103"/>
      <c r="WSE8" s="103"/>
      <c r="WSF8" s="103"/>
      <c r="WSG8" s="103"/>
      <c r="WSH8" s="103"/>
      <c r="WSI8" s="103"/>
      <c r="WSJ8" s="103"/>
      <c r="WSK8" s="103"/>
      <c r="WSL8" s="103"/>
      <c r="WSM8" s="103"/>
      <c r="WSN8" s="103"/>
      <c r="WSO8" s="103"/>
      <c r="WSP8" s="103"/>
      <c r="WSQ8" s="103"/>
      <c r="WSR8" s="103"/>
      <c r="WSS8" s="103"/>
      <c r="WST8" s="103"/>
      <c r="WSU8" s="103"/>
      <c r="WSV8" s="103"/>
      <c r="WSW8" s="103"/>
      <c r="WSX8" s="103"/>
      <c r="WSY8" s="103"/>
      <c r="WSZ8" s="103"/>
      <c r="WTA8" s="103"/>
      <c r="WTB8" s="103"/>
      <c r="WTC8" s="103"/>
      <c r="WTD8" s="103"/>
      <c r="WTE8" s="103"/>
      <c r="WTF8" s="103"/>
      <c r="WTG8" s="103"/>
      <c r="WTH8" s="103"/>
      <c r="WTI8" s="103"/>
      <c r="WTJ8" s="103"/>
      <c r="WTK8" s="103"/>
      <c r="WTL8" s="103"/>
      <c r="WTM8" s="103"/>
      <c r="WTN8" s="103"/>
      <c r="WTO8" s="103"/>
      <c r="WTP8" s="103"/>
      <c r="WTQ8" s="103"/>
      <c r="WTR8" s="103"/>
      <c r="WTS8" s="103"/>
      <c r="WTT8" s="103"/>
      <c r="WTU8" s="103"/>
      <c r="WTV8" s="103"/>
      <c r="WTW8" s="103"/>
      <c r="WTX8" s="103"/>
      <c r="WTY8" s="103"/>
      <c r="WTZ8" s="103"/>
      <c r="WUA8" s="103"/>
      <c r="WUB8" s="103"/>
      <c r="WUC8" s="103"/>
      <c r="WUD8" s="103"/>
      <c r="WUE8" s="103"/>
      <c r="WUF8" s="103"/>
      <c r="WUG8" s="103"/>
      <c r="WUH8" s="103"/>
      <c r="WUI8" s="103"/>
      <c r="WUJ8" s="103"/>
      <c r="WUK8" s="103"/>
      <c r="WUL8" s="103"/>
      <c r="WUM8" s="103"/>
      <c r="WUN8" s="103"/>
      <c r="WUO8" s="103"/>
      <c r="WUP8" s="103"/>
      <c r="WUQ8" s="103"/>
      <c r="WUR8" s="103"/>
      <c r="WUS8" s="103"/>
      <c r="WUT8" s="103"/>
      <c r="WUU8" s="103"/>
      <c r="WUV8" s="103"/>
      <c r="WUW8" s="103"/>
      <c r="WUX8" s="103"/>
      <c r="WUY8" s="103"/>
      <c r="WUZ8" s="103"/>
      <c r="WVA8" s="103"/>
      <c r="WVB8" s="103"/>
      <c r="WVC8" s="103"/>
      <c r="WVD8" s="103"/>
      <c r="WVE8" s="103"/>
      <c r="WVF8" s="103"/>
      <c r="WVG8" s="103"/>
      <c r="WVH8" s="103"/>
      <c r="WVI8" s="103"/>
      <c r="WVJ8" s="103"/>
      <c r="WVK8" s="103"/>
      <c r="WVL8" s="103"/>
      <c r="WVM8" s="103"/>
      <c r="WVN8" s="103"/>
      <c r="WVO8" s="103"/>
      <c r="WVP8" s="103"/>
      <c r="WVQ8" s="103"/>
      <c r="WVR8" s="103"/>
      <c r="WVS8" s="103"/>
      <c r="WVT8" s="103"/>
      <c r="WVU8" s="103"/>
      <c r="WVV8" s="103"/>
      <c r="WVW8" s="103"/>
      <c r="WVX8" s="103"/>
      <c r="WVY8" s="103"/>
      <c r="WVZ8" s="103"/>
      <c r="WWA8" s="103"/>
      <c r="WWB8" s="103"/>
      <c r="WWC8" s="103"/>
      <c r="WWD8" s="103"/>
      <c r="WWE8" s="103"/>
      <c r="WWF8" s="103"/>
      <c r="WWG8" s="103"/>
      <c r="WWH8" s="103"/>
      <c r="WWI8" s="103"/>
      <c r="WWJ8" s="103"/>
      <c r="WWK8" s="103"/>
      <c r="WWL8" s="103"/>
      <c r="WWM8" s="103"/>
      <c r="WWN8" s="103"/>
      <c r="WWO8" s="103"/>
      <c r="WWP8" s="103"/>
      <c r="WWQ8" s="103"/>
      <c r="WWR8" s="103"/>
      <c r="WWS8" s="103"/>
      <c r="WWT8" s="103"/>
      <c r="WWU8" s="103"/>
      <c r="WWV8" s="103"/>
      <c r="WWW8" s="103"/>
      <c r="WWX8" s="103"/>
      <c r="WWY8" s="103"/>
      <c r="WWZ8" s="103"/>
      <c r="WXA8" s="103"/>
      <c r="WXB8" s="103"/>
      <c r="WXC8" s="103"/>
      <c r="WXD8" s="103"/>
      <c r="WXE8" s="103"/>
      <c r="WXF8" s="103"/>
      <c r="WXG8" s="103"/>
      <c r="WXH8" s="103"/>
      <c r="WXI8" s="103"/>
      <c r="WXJ8" s="103"/>
      <c r="WXK8" s="103"/>
      <c r="WXL8" s="103"/>
      <c r="WXM8" s="103"/>
      <c r="WXN8" s="103"/>
      <c r="WXO8" s="103"/>
      <c r="WXP8" s="103"/>
      <c r="WXQ8" s="103"/>
      <c r="WXR8" s="103"/>
      <c r="WXS8" s="103"/>
      <c r="WXT8" s="103"/>
      <c r="WXU8" s="103"/>
      <c r="WXV8" s="103"/>
      <c r="WXW8" s="103"/>
      <c r="WXX8" s="103"/>
      <c r="WXY8" s="103"/>
      <c r="WXZ8" s="103"/>
      <c r="WYA8" s="103"/>
      <c r="WYB8" s="103"/>
      <c r="WYC8" s="103"/>
      <c r="WYD8" s="103"/>
      <c r="WYE8" s="103"/>
      <c r="WYF8" s="103"/>
      <c r="WYG8" s="103"/>
      <c r="WYH8" s="103"/>
      <c r="WYI8" s="103"/>
      <c r="WYJ8" s="103"/>
      <c r="WYK8" s="103"/>
      <c r="WYL8" s="103"/>
      <c r="WYM8" s="103"/>
      <c r="WYN8" s="103"/>
      <c r="WYO8" s="103"/>
      <c r="WYP8" s="103"/>
      <c r="WYQ8" s="103"/>
      <c r="WYR8" s="103"/>
      <c r="WYS8" s="103"/>
      <c r="WYT8" s="103"/>
      <c r="WYU8" s="103"/>
      <c r="WYV8" s="103"/>
      <c r="WYW8" s="103"/>
      <c r="WYX8" s="103"/>
      <c r="WYY8" s="103"/>
      <c r="WYZ8" s="103"/>
      <c r="WZA8" s="103"/>
      <c r="WZB8" s="103"/>
      <c r="WZC8" s="103"/>
      <c r="WZD8" s="103"/>
      <c r="WZE8" s="103"/>
      <c r="WZF8" s="103"/>
      <c r="WZG8" s="103"/>
      <c r="WZH8" s="103"/>
      <c r="WZI8" s="103"/>
      <c r="WZJ8" s="103"/>
      <c r="WZK8" s="103"/>
      <c r="WZL8" s="103"/>
      <c r="WZM8" s="103"/>
      <c r="WZN8" s="103"/>
      <c r="WZO8" s="103"/>
      <c r="WZP8" s="103"/>
      <c r="WZQ8" s="103"/>
      <c r="WZR8" s="103"/>
      <c r="WZS8" s="103"/>
      <c r="WZT8" s="103"/>
      <c r="WZU8" s="103"/>
      <c r="WZV8" s="103"/>
      <c r="WZW8" s="103"/>
      <c r="WZX8" s="103"/>
      <c r="WZY8" s="103"/>
      <c r="WZZ8" s="103"/>
      <c r="XAA8" s="103"/>
      <c r="XAB8" s="103"/>
      <c r="XAC8" s="103"/>
      <c r="XAD8" s="103"/>
      <c r="XAE8" s="103"/>
      <c r="XAF8" s="103"/>
      <c r="XAG8" s="103"/>
      <c r="XAH8" s="103"/>
      <c r="XAI8" s="103"/>
      <c r="XAJ8" s="103"/>
      <c r="XAK8" s="103"/>
      <c r="XAL8" s="103"/>
      <c r="XAM8" s="103"/>
      <c r="XAN8" s="103"/>
      <c r="XAO8" s="103"/>
      <c r="XAP8" s="103"/>
      <c r="XAQ8" s="103"/>
      <c r="XAR8" s="103"/>
      <c r="XAS8" s="103"/>
      <c r="XAT8" s="103"/>
      <c r="XAU8" s="103"/>
      <c r="XAV8" s="103"/>
      <c r="XAW8" s="103"/>
      <c r="XAX8" s="103"/>
      <c r="XAY8" s="103"/>
      <c r="XAZ8" s="103"/>
      <c r="XBA8" s="103"/>
      <c r="XBB8" s="103"/>
      <c r="XBC8" s="103"/>
      <c r="XBD8" s="103"/>
      <c r="XBE8" s="103"/>
      <c r="XBF8" s="103"/>
      <c r="XBG8" s="103"/>
      <c r="XBH8" s="103"/>
      <c r="XBI8" s="103"/>
      <c r="XBJ8" s="103"/>
      <c r="XBK8" s="103"/>
      <c r="XBL8" s="103"/>
      <c r="XBM8" s="103"/>
      <c r="XBN8" s="103"/>
      <c r="XBO8" s="103"/>
      <c r="XBP8" s="103"/>
      <c r="XBQ8" s="103"/>
      <c r="XBR8" s="103"/>
      <c r="XBS8" s="103"/>
      <c r="XBT8" s="103"/>
      <c r="XBU8" s="103"/>
      <c r="XBV8" s="103"/>
      <c r="XBW8" s="103"/>
      <c r="XBX8" s="103"/>
      <c r="XBY8" s="103"/>
      <c r="XBZ8" s="103"/>
      <c r="XCA8" s="103"/>
      <c r="XCB8" s="103"/>
      <c r="XCC8" s="103"/>
      <c r="XCD8" s="103"/>
      <c r="XCE8" s="103"/>
      <c r="XCF8" s="103"/>
      <c r="XCG8" s="103"/>
      <c r="XCH8" s="103"/>
      <c r="XCI8" s="103"/>
      <c r="XCJ8" s="103"/>
      <c r="XCK8" s="103"/>
      <c r="XCL8" s="103"/>
      <c r="XCM8" s="103"/>
      <c r="XCN8" s="103"/>
      <c r="XCO8" s="103"/>
      <c r="XCP8" s="103"/>
      <c r="XCQ8" s="103"/>
      <c r="XCR8" s="103"/>
      <c r="XCS8" s="103"/>
      <c r="XCT8" s="103"/>
      <c r="XCU8" s="103"/>
      <c r="XCV8" s="103"/>
      <c r="XCW8" s="103"/>
      <c r="XCX8" s="103"/>
      <c r="XCY8" s="103"/>
      <c r="XCZ8" s="103"/>
      <c r="XDA8" s="103"/>
      <c r="XDB8" s="103"/>
      <c r="XDC8" s="103"/>
      <c r="XDD8" s="103"/>
      <c r="XDE8" s="103"/>
      <c r="XDF8" s="103"/>
      <c r="XDG8" s="103"/>
      <c r="XDH8" s="103"/>
      <c r="XDI8" s="103"/>
      <c r="XDJ8" s="103"/>
      <c r="XDK8" s="103"/>
      <c r="XDL8" s="103"/>
      <c r="XDM8" s="103"/>
      <c r="XDN8" s="103"/>
      <c r="XDO8" s="103"/>
      <c r="XDP8" s="103"/>
      <c r="XDQ8" s="103"/>
      <c r="XDR8" s="103"/>
      <c r="XDS8" s="103"/>
      <c r="XDT8" s="103"/>
      <c r="XDU8" s="103"/>
      <c r="XDV8" s="103"/>
      <c r="XDW8" s="103"/>
      <c r="XDX8" s="103"/>
      <c r="XDY8" s="103"/>
      <c r="XDZ8" s="103"/>
      <c r="XEA8" s="103"/>
      <c r="XEB8" s="103"/>
      <c r="XEC8" s="103"/>
      <c r="XED8" s="103"/>
      <c r="XEE8" s="103"/>
      <c r="XEF8" s="103"/>
      <c r="XEG8" s="103"/>
      <c r="XEH8" s="103"/>
      <c r="XEI8" s="103"/>
      <c r="XEJ8" s="103"/>
      <c r="XEK8" s="103"/>
      <c r="XEL8" s="103"/>
      <c r="XEM8" s="103"/>
    </row>
    <row r="9" spans="1:16367" s="103" customFormat="1" x14ac:dyDescent="0.25">
      <c r="A9" s="87" t="s">
        <v>1350</v>
      </c>
      <c r="B9" s="92">
        <v>44181</v>
      </c>
      <c r="C9" s="87" t="s">
        <v>973</v>
      </c>
      <c r="D9" s="87" t="s">
        <v>52</v>
      </c>
      <c r="E9" s="87" t="s">
        <v>1377</v>
      </c>
      <c r="F9" s="87" t="s">
        <v>1444</v>
      </c>
      <c r="G9" s="87" t="s">
        <v>48</v>
      </c>
      <c r="H9" s="87" t="s">
        <v>2100</v>
      </c>
      <c r="I9" s="89" t="s">
        <v>47</v>
      </c>
      <c r="J9" s="89" t="s">
        <v>47</v>
      </c>
      <c r="K9" s="89" t="s">
        <v>47</v>
      </c>
      <c r="L9" s="89" t="s">
        <v>47</v>
      </c>
      <c r="M9" s="89">
        <v>0</v>
      </c>
      <c r="N9" s="87" t="s">
        <v>47</v>
      </c>
      <c r="O9" s="87" t="s">
        <v>55</v>
      </c>
      <c r="P9" s="87" t="s">
        <v>47</v>
      </c>
      <c r="Q9" s="89">
        <v>22754.996000051498</v>
      </c>
      <c r="R9" s="89">
        <v>0</v>
      </c>
      <c r="S9" s="89">
        <v>22754.996000051498</v>
      </c>
      <c r="T9" s="89">
        <v>0</v>
      </c>
      <c r="U9" s="87" t="s">
        <v>49</v>
      </c>
      <c r="V9" s="89">
        <v>0</v>
      </c>
      <c r="W9" s="89">
        <v>0</v>
      </c>
      <c r="X9" s="87" t="s">
        <v>50</v>
      </c>
      <c r="Y9" s="89">
        <v>0</v>
      </c>
      <c r="Z9" s="89">
        <v>0</v>
      </c>
      <c r="AA9" s="87" t="s">
        <v>49</v>
      </c>
      <c r="AB9" s="89">
        <v>0</v>
      </c>
      <c r="AC9" s="89">
        <v>0</v>
      </c>
      <c r="AD9" s="87" t="s">
        <v>49</v>
      </c>
      <c r="AE9" s="89">
        <v>0</v>
      </c>
      <c r="AF9" s="87">
        <v>0</v>
      </c>
      <c r="AG9" s="87" t="s">
        <v>49</v>
      </c>
      <c r="AH9" s="89">
        <v>0</v>
      </c>
      <c r="AI9" s="89">
        <v>0</v>
      </c>
      <c r="AJ9" s="87" t="s">
        <v>49</v>
      </c>
      <c r="AK9" s="89">
        <v>0</v>
      </c>
      <c r="AL9" s="89">
        <v>0</v>
      </c>
      <c r="AM9" s="88" t="s">
        <v>47</v>
      </c>
      <c r="AN9" s="96"/>
      <c r="AO9" s="96"/>
      <c r="AP9" s="96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</row>
    <row r="10" spans="1:16367" x14ac:dyDescent="0.25">
      <c r="A10" s="87" t="s">
        <v>1348</v>
      </c>
      <c r="B10" s="92">
        <v>44181</v>
      </c>
      <c r="C10" s="87" t="s">
        <v>973</v>
      </c>
      <c r="D10" s="87" t="s">
        <v>52</v>
      </c>
      <c r="E10" s="87" t="s">
        <v>1377</v>
      </c>
      <c r="F10" s="87" t="s">
        <v>1420</v>
      </c>
      <c r="G10" s="87" t="s">
        <v>48</v>
      </c>
      <c r="H10" s="87" t="s">
        <v>1689</v>
      </c>
      <c r="I10" s="89" t="s">
        <v>47</v>
      </c>
      <c r="J10" s="89" t="s">
        <v>47</v>
      </c>
      <c r="K10" s="89" t="s">
        <v>47</v>
      </c>
      <c r="L10" s="89" t="s">
        <v>47</v>
      </c>
      <c r="M10" s="89">
        <v>0</v>
      </c>
      <c r="N10" s="87" t="s">
        <v>47</v>
      </c>
      <c r="O10" s="87" t="s">
        <v>55</v>
      </c>
      <c r="P10" s="87" t="s">
        <v>47</v>
      </c>
      <c r="Q10" s="89">
        <v>170043223</v>
      </c>
      <c r="R10" s="89">
        <v>0</v>
      </c>
      <c r="S10" s="89">
        <v>107789735</v>
      </c>
      <c r="T10" s="89">
        <v>0</v>
      </c>
      <c r="U10" s="87" t="s">
        <v>49</v>
      </c>
      <c r="V10" s="89">
        <v>0</v>
      </c>
      <c r="W10" s="89">
        <v>53666800</v>
      </c>
      <c r="X10" s="87" t="s">
        <v>50</v>
      </c>
      <c r="Y10" s="89">
        <v>8586688</v>
      </c>
      <c r="Z10" s="89">
        <v>0</v>
      </c>
      <c r="AA10" s="87" t="s">
        <v>49</v>
      </c>
      <c r="AB10" s="89">
        <v>0</v>
      </c>
      <c r="AC10" s="89">
        <v>0</v>
      </c>
      <c r="AD10" s="87" t="s">
        <v>49</v>
      </c>
      <c r="AE10" s="89">
        <v>0</v>
      </c>
      <c r="AF10" s="87">
        <v>0</v>
      </c>
      <c r="AG10" s="87" t="s">
        <v>49</v>
      </c>
      <c r="AH10" s="89">
        <v>0</v>
      </c>
      <c r="AI10" s="89">
        <v>0</v>
      </c>
      <c r="AJ10" s="87" t="s">
        <v>49</v>
      </c>
      <c r="AK10" s="89">
        <v>0</v>
      </c>
      <c r="AL10" s="89">
        <v>0</v>
      </c>
      <c r="AM10" s="88" t="s">
        <v>47</v>
      </c>
      <c r="AN10" s="87" t="s">
        <v>47</v>
      </c>
      <c r="AO10" s="88" t="s">
        <v>47</v>
      </c>
      <c r="AP10" s="87" t="s">
        <v>47</v>
      </c>
      <c r="AR10" s="90"/>
      <c r="AS10" s="78"/>
      <c r="AT10" s="79"/>
      <c r="AU10" s="91"/>
    </row>
    <row r="11" spans="1:16367" x14ac:dyDescent="0.25">
      <c r="A11" s="87" t="s">
        <v>51</v>
      </c>
      <c r="B11" s="92">
        <v>44181</v>
      </c>
      <c r="C11" s="87" t="s">
        <v>973</v>
      </c>
      <c r="D11" s="87" t="s">
        <v>52</v>
      </c>
      <c r="E11" s="87" t="s">
        <v>1377</v>
      </c>
      <c r="F11" s="87" t="s">
        <v>1420</v>
      </c>
      <c r="G11" s="87" t="s">
        <v>48</v>
      </c>
      <c r="H11" s="87" t="s">
        <v>1692</v>
      </c>
      <c r="I11" s="89" t="s">
        <v>47</v>
      </c>
      <c r="J11" s="89" t="s">
        <v>47</v>
      </c>
      <c r="K11" s="89" t="s">
        <v>47</v>
      </c>
      <c r="L11" s="89" t="s">
        <v>47</v>
      </c>
      <c r="M11" s="89">
        <v>0</v>
      </c>
      <c r="N11" s="87" t="s">
        <v>47</v>
      </c>
      <c r="O11" s="87" t="s">
        <v>1691</v>
      </c>
      <c r="P11" s="87" t="s">
        <v>1690</v>
      </c>
      <c r="Q11" s="89">
        <v>22011000</v>
      </c>
      <c r="R11" s="89">
        <v>0</v>
      </c>
      <c r="S11" s="89">
        <v>0</v>
      </c>
      <c r="T11" s="89">
        <v>18975000</v>
      </c>
      <c r="U11" s="87" t="s">
        <v>50</v>
      </c>
      <c r="V11" s="89">
        <v>3036000</v>
      </c>
      <c r="W11" s="89">
        <v>0</v>
      </c>
      <c r="X11" s="87" t="s">
        <v>49</v>
      </c>
      <c r="Y11" s="89">
        <v>0</v>
      </c>
      <c r="Z11" s="89">
        <v>0</v>
      </c>
      <c r="AA11" s="87" t="s">
        <v>49</v>
      </c>
      <c r="AB11" s="89">
        <v>0</v>
      </c>
      <c r="AC11" s="89">
        <v>0</v>
      </c>
      <c r="AD11" s="87" t="s">
        <v>49</v>
      </c>
      <c r="AE11" s="89">
        <v>0</v>
      </c>
      <c r="AF11" s="87">
        <v>0</v>
      </c>
      <c r="AG11" s="87" t="s">
        <v>49</v>
      </c>
      <c r="AH11" s="89">
        <v>0</v>
      </c>
      <c r="AI11" s="89">
        <v>0</v>
      </c>
      <c r="AJ11" s="87" t="s">
        <v>49</v>
      </c>
      <c r="AK11" s="89">
        <v>0</v>
      </c>
      <c r="AL11" s="89">
        <v>0</v>
      </c>
      <c r="AM11" s="88" t="s">
        <v>47</v>
      </c>
      <c r="AN11" s="87" t="s">
        <v>47</v>
      </c>
      <c r="AO11" s="88" t="s">
        <v>47</v>
      </c>
      <c r="AP11" s="87" t="s">
        <v>47</v>
      </c>
      <c r="AR11" s="90"/>
      <c r="AS11" s="78"/>
      <c r="AT11" s="79"/>
      <c r="AU11" s="91"/>
    </row>
    <row r="12" spans="1:16367" ht="14.25" customHeight="1" x14ac:dyDescent="0.25">
      <c r="A12" s="87" t="s">
        <v>56</v>
      </c>
      <c r="B12" s="92">
        <v>44181</v>
      </c>
      <c r="C12" s="87" t="s">
        <v>973</v>
      </c>
      <c r="D12" s="87" t="s">
        <v>52</v>
      </c>
      <c r="E12" s="87" t="s">
        <v>1377</v>
      </c>
      <c r="F12" s="87" t="s">
        <v>1420</v>
      </c>
      <c r="G12" s="87" t="s">
        <v>48</v>
      </c>
      <c r="H12" s="87" t="s">
        <v>1693</v>
      </c>
      <c r="I12" s="89" t="s">
        <v>47</v>
      </c>
      <c r="J12" s="89" t="s">
        <v>47</v>
      </c>
      <c r="K12" s="89" t="s">
        <v>47</v>
      </c>
      <c r="L12" s="89" t="s">
        <v>47</v>
      </c>
      <c r="M12" s="89">
        <v>0</v>
      </c>
      <c r="N12" s="87" t="s">
        <v>47</v>
      </c>
      <c r="O12" s="87" t="s">
        <v>55</v>
      </c>
      <c r="P12" s="87" t="s">
        <v>47</v>
      </c>
      <c r="Q12" s="89">
        <v>144876686.80000001</v>
      </c>
      <c r="R12" s="89">
        <v>0</v>
      </c>
      <c r="S12" s="89">
        <v>104560214</v>
      </c>
      <c r="T12" s="89">
        <v>0</v>
      </c>
      <c r="U12" s="87" t="s">
        <v>49</v>
      </c>
      <c r="V12" s="89">
        <v>0</v>
      </c>
      <c r="W12" s="89">
        <v>34755580</v>
      </c>
      <c r="X12" s="87" t="s">
        <v>50</v>
      </c>
      <c r="Y12" s="89">
        <v>5560892.7999999998</v>
      </c>
      <c r="Z12" s="89">
        <v>0</v>
      </c>
      <c r="AA12" s="87" t="s">
        <v>49</v>
      </c>
      <c r="AB12" s="89">
        <v>0</v>
      </c>
      <c r="AC12" s="89">
        <v>0</v>
      </c>
      <c r="AD12" s="87" t="s">
        <v>49</v>
      </c>
      <c r="AE12" s="89">
        <v>0</v>
      </c>
      <c r="AF12" s="87">
        <v>0</v>
      </c>
      <c r="AG12" s="87" t="s">
        <v>49</v>
      </c>
      <c r="AH12" s="89">
        <v>0</v>
      </c>
      <c r="AI12" s="89">
        <v>0</v>
      </c>
      <c r="AJ12" s="87" t="s">
        <v>49</v>
      </c>
      <c r="AK12" s="89">
        <v>0</v>
      </c>
      <c r="AL12" s="89">
        <v>0</v>
      </c>
      <c r="AM12" s="88" t="s">
        <v>47</v>
      </c>
      <c r="AN12" s="87" t="s">
        <v>47</v>
      </c>
      <c r="AO12" s="88" t="s">
        <v>47</v>
      </c>
      <c r="AP12" s="87" t="s">
        <v>47</v>
      </c>
      <c r="AR12" s="90"/>
      <c r="AS12" s="78"/>
      <c r="AT12" s="79"/>
      <c r="AU12" s="91"/>
    </row>
    <row r="13" spans="1:16367" ht="14.25" customHeight="1" x14ac:dyDescent="0.25">
      <c r="A13" s="87" t="s">
        <v>60</v>
      </c>
      <c r="B13" s="92">
        <v>44181</v>
      </c>
      <c r="C13" s="87" t="s">
        <v>46</v>
      </c>
      <c r="D13" s="87" t="s">
        <v>52</v>
      </c>
      <c r="E13" s="87" t="s">
        <v>53</v>
      </c>
      <c r="F13" s="87" t="s">
        <v>850</v>
      </c>
      <c r="G13" s="87" t="s">
        <v>48</v>
      </c>
      <c r="H13" s="87" t="s">
        <v>61</v>
      </c>
      <c r="I13" s="89" t="s">
        <v>47</v>
      </c>
      <c r="J13" s="89" t="s">
        <v>47</v>
      </c>
      <c r="K13" s="89" t="s">
        <v>47</v>
      </c>
      <c r="L13" s="89" t="s">
        <v>47</v>
      </c>
      <c r="M13" s="89">
        <v>0</v>
      </c>
      <c r="N13" s="87" t="s">
        <v>47</v>
      </c>
      <c r="O13" s="87" t="s">
        <v>55</v>
      </c>
      <c r="P13" s="87" t="s">
        <v>47</v>
      </c>
      <c r="Q13" s="89">
        <v>125174395.56</v>
      </c>
      <c r="R13" s="89">
        <v>0</v>
      </c>
      <c r="S13" s="89">
        <v>98980591</v>
      </c>
      <c r="T13" s="89">
        <v>0</v>
      </c>
      <c r="U13" s="87" t="s">
        <v>49</v>
      </c>
      <c r="V13" s="89">
        <v>0</v>
      </c>
      <c r="W13" s="89">
        <v>22580866</v>
      </c>
      <c r="X13" s="87" t="s">
        <v>49</v>
      </c>
      <c r="Y13" s="89">
        <v>3612938.5599999996</v>
      </c>
      <c r="Z13" s="89">
        <v>0</v>
      </c>
      <c r="AA13" s="87" t="s">
        <v>49</v>
      </c>
      <c r="AB13" s="89">
        <v>0</v>
      </c>
      <c r="AC13" s="89">
        <v>0</v>
      </c>
      <c r="AD13" s="87" t="s">
        <v>49</v>
      </c>
      <c r="AE13" s="89">
        <v>0</v>
      </c>
      <c r="AF13" s="87">
        <v>0</v>
      </c>
      <c r="AG13" s="87" t="s">
        <v>49</v>
      </c>
      <c r="AH13" s="89">
        <v>0</v>
      </c>
      <c r="AI13" s="89">
        <v>0</v>
      </c>
      <c r="AJ13" s="87" t="s">
        <v>49</v>
      </c>
      <c r="AK13" s="89">
        <v>0</v>
      </c>
      <c r="AL13" s="89">
        <v>0</v>
      </c>
      <c r="AM13" s="88" t="s">
        <v>47</v>
      </c>
      <c r="AN13" s="87" t="s">
        <v>47</v>
      </c>
      <c r="AO13" s="88" t="s">
        <v>47</v>
      </c>
      <c r="AP13" s="87" t="s">
        <v>47</v>
      </c>
      <c r="AR13" s="90"/>
      <c r="AS13" s="78"/>
      <c r="AT13" s="79"/>
      <c r="AU13" s="91"/>
    </row>
    <row r="14" spans="1:16367" x14ac:dyDescent="0.25">
      <c r="A14" s="87" t="s">
        <v>62</v>
      </c>
      <c r="B14" s="92">
        <v>44181</v>
      </c>
      <c r="C14" s="87" t="s">
        <v>46</v>
      </c>
      <c r="D14" s="87" t="s">
        <v>52</v>
      </c>
      <c r="E14" s="87" t="s">
        <v>53</v>
      </c>
      <c r="F14" s="87" t="s">
        <v>850</v>
      </c>
      <c r="G14" s="87" t="s">
        <v>48</v>
      </c>
      <c r="H14" s="87" t="s">
        <v>57</v>
      </c>
      <c r="I14" s="89" t="s">
        <v>47</v>
      </c>
      <c r="J14" s="89" t="s">
        <v>47</v>
      </c>
      <c r="K14" s="89" t="s">
        <v>47</v>
      </c>
      <c r="L14" s="89" t="s">
        <v>47</v>
      </c>
      <c r="M14" s="89">
        <v>0</v>
      </c>
      <c r="N14" s="87" t="s">
        <v>47</v>
      </c>
      <c r="O14" s="87" t="s">
        <v>58</v>
      </c>
      <c r="P14" s="87" t="s">
        <v>59</v>
      </c>
      <c r="Q14" s="89">
        <v>2882308</v>
      </c>
      <c r="R14" s="89">
        <v>0</v>
      </c>
      <c r="S14" s="89">
        <v>1787500</v>
      </c>
      <c r="T14" s="89">
        <v>943800</v>
      </c>
      <c r="U14" s="87" t="s">
        <v>50</v>
      </c>
      <c r="V14" s="89">
        <v>151008</v>
      </c>
      <c r="W14" s="89">
        <v>0</v>
      </c>
      <c r="X14" s="87" t="s">
        <v>49</v>
      </c>
      <c r="Y14" s="89">
        <v>0</v>
      </c>
      <c r="Z14" s="89">
        <v>0</v>
      </c>
      <c r="AA14" s="87" t="s">
        <v>49</v>
      </c>
      <c r="AB14" s="89">
        <v>0</v>
      </c>
      <c r="AC14" s="89">
        <v>0</v>
      </c>
      <c r="AD14" s="87" t="s">
        <v>49</v>
      </c>
      <c r="AE14" s="89">
        <v>0</v>
      </c>
      <c r="AF14" s="87">
        <v>0</v>
      </c>
      <c r="AG14" s="87" t="s">
        <v>49</v>
      </c>
      <c r="AH14" s="89">
        <v>0</v>
      </c>
      <c r="AI14" s="89">
        <v>0</v>
      </c>
      <c r="AJ14" s="87" t="s">
        <v>49</v>
      </c>
      <c r="AK14" s="89">
        <v>0</v>
      </c>
      <c r="AL14" s="89">
        <v>0</v>
      </c>
      <c r="AM14" s="88" t="s">
        <v>47</v>
      </c>
      <c r="AN14" s="87" t="s">
        <v>47</v>
      </c>
      <c r="AO14" s="88" t="s">
        <v>47</v>
      </c>
      <c r="AP14" s="87" t="s">
        <v>47</v>
      </c>
      <c r="AR14" s="90"/>
      <c r="AS14" s="78"/>
      <c r="AT14" s="79"/>
      <c r="AU14" s="91"/>
    </row>
    <row r="15" spans="1:16367" ht="14.25" customHeight="1" x14ac:dyDescent="0.25">
      <c r="A15" s="87" t="s">
        <v>66</v>
      </c>
      <c r="B15" s="92">
        <v>44181</v>
      </c>
      <c r="C15" s="87" t="s">
        <v>46</v>
      </c>
      <c r="D15" s="87" t="s">
        <v>52</v>
      </c>
      <c r="E15" s="87" t="s">
        <v>53</v>
      </c>
      <c r="F15" s="87" t="s">
        <v>850</v>
      </c>
      <c r="G15" s="87" t="s">
        <v>48</v>
      </c>
      <c r="H15" s="87" t="s">
        <v>54</v>
      </c>
      <c r="I15" s="89" t="s">
        <v>47</v>
      </c>
      <c r="J15" s="89" t="s">
        <v>47</v>
      </c>
      <c r="K15" s="89" t="s">
        <v>47</v>
      </c>
      <c r="L15" s="89" t="s">
        <v>47</v>
      </c>
      <c r="M15" s="89">
        <v>0</v>
      </c>
      <c r="N15" s="87" t="s">
        <v>47</v>
      </c>
      <c r="O15" s="87" t="s">
        <v>55</v>
      </c>
      <c r="P15" s="87" t="s">
        <v>47</v>
      </c>
      <c r="Q15" s="89">
        <v>904908961.10000014</v>
      </c>
      <c r="R15" s="89">
        <v>0</v>
      </c>
      <c r="S15" s="89">
        <v>716477447.5</v>
      </c>
      <c r="T15" s="89">
        <v>0</v>
      </c>
      <c r="U15" s="87" t="s">
        <v>49</v>
      </c>
      <c r="V15" s="89">
        <v>0</v>
      </c>
      <c r="W15" s="89">
        <v>162440960</v>
      </c>
      <c r="X15" s="87" t="s">
        <v>49</v>
      </c>
      <c r="Y15" s="89">
        <v>25990553.599999998</v>
      </c>
      <c r="Z15" s="89">
        <v>0</v>
      </c>
      <c r="AA15" s="87" t="s">
        <v>49</v>
      </c>
      <c r="AB15" s="89">
        <v>0</v>
      </c>
      <c r="AC15" s="89">
        <v>0</v>
      </c>
      <c r="AD15" s="87" t="s">
        <v>49</v>
      </c>
      <c r="AE15" s="89">
        <v>0</v>
      </c>
      <c r="AF15" s="87">
        <v>0</v>
      </c>
      <c r="AG15" s="87" t="s">
        <v>49</v>
      </c>
      <c r="AH15" s="89">
        <v>0</v>
      </c>
      <c r="AI15" s="89">
        <v>0</v>
      </c>
      <c r="AJ15" s="87" t="s">
        <v>49</v>
      </c>
      <c r="AK15" s="89">
        <v>0</v>
      </c>
      <c r="AL15" s="89">
        <v>0</v>
      </c>
      <c r="AM15" s="88" t="s">
        <v>47</v>
      </c>
      <c r="AN15" s="87" t="s">
        <v>47</v>
      </c>
      <c r="AO15" s="88" t="s">
        <v>47</v>
      </c>
      <c r="AP15" s="87" t="s">
        <v>47</v>
      </c>
      <c r="AR15" s="90"/>
      <c r="AS15" s="78"/>
      <c r="AT15" s="79"/>
      <c r="AU15" s="91"/>
    </row>
    <row r="16" spans="1:16367" x14ac:dyDescent="0.25">
      <c r="A16" s="87" t="s">
        <v>70</v>
      </c>
      <c r="B16" s="92">
        <v>44181</v>
      </c>
      <c r="C16" s="87" t="s">
        <v>46</v>
      </c>
      <c r="D16" s="87" t="s">
        <v>52</v>
      </c>
      <c r="E16" s="87" t="s">
        <v>1088</v>
      </c>
      <c r="F16" s="87" t="s">
        <v>1107</v>
      </c>
      <c r="G16" s="87" t="s">
        <v>48</v>
      </c>
      <c r="H16" s="87" t="s">
        <v>1089</v>
      </c>
      <c r="I16" s="89"/>
      <c r="J16" s="89"/>
      <c r="K16" s="89"/>
      <c r="L16" s="89"/>
      <c r="M16" s="89">
        <v>0</v>
      </c>
      <c r="N16" s="87"/>
      <c r="O16" s="87" t="s">
        <v>937</v>
      </c>
      <c r="P16" s="87"/>
      <c r="Q16" s="89">
        <v>0</v>
      </c>
      <c r="R16" s="89">
        <v>0</v>
      </c>
      <c r="S16" s="89">
        <v>0</v>
      </c>
      <c r="T16" s="89">
        <v>0</v>
      </c>
      <c r="U16" s="87" t="s">
        <v>49</v>
      </c>
      <c r="V16" s="89">
        <v>0</v>
      </c>
      <c r="W16" s="89">
        <v>0</v>
      </c>
      <c r="X16" s="87" t="s">
        <v>49</v>
      </c>
      <c r="Y16" s="89">
        <v>0</v>
      </c>
      <c r="Z16" s="89">
        <v>0</v>
      </c>
      <c r="AA16" s="87" t="s">
        <v>49</v>
      </c>
      <c r="AB16" s="89">
        <v>0</v>
      </c>
      <c r="AC16" s="89">
        <v>0</v>
      </c>
      <c r="AD16" s="87" t="s">
        <v>49</v>
      </c>
      <c r="AE16" s="89">
        <v>0</v>
      </c>
      <c r="AF16" s="87">
        <v>0</v>
      </c>
      <c r="AG16" s="87" t="s">
        <v>49</v>
      </c>
      <c r="AH16" s="89">
        <v>0</v>
      </c>
      <c r="AI16" s="89">
        <v>0</v>
      </c>
      <c r="AJ16" s="87" t="s">
        <v>49</v>
      </c>
      <c r="AK16" s="89">
        <v>0</v>
      </c>
      <c r="AL16" s="89">
        <v>0</v>
      </c>
      <c r="AM16" s="88" t="s">
        <v>47</v>
      </c>
      <c r="AN16" s="87" t="s">
        <v>47</v>
      </c>
      <c r="AO16" s="88" t="s">
        <v>47</v>
      </c>
      <c r="AP16" s="87" t="s">
        <v>47</v>
      </c>
      <c r="AR16" s="90"/>
      <c r="AS16" s="78"/>
      <c r="AT16" s="79"/>
      <c r="AU16" s="91"/>
    </row>
    <row r="17" spans="1:47" x14ac:dyDescent="0.25">
      <c r="A17" s="87" t="s">
        <v>74</v>
      </c>
      <c r="B17" s="92">
        <v>44181</v>
      </c>
      <c r="C17" s="87" t="s">
        <v>973</v>
      </c>
      <c r="D17" s="87" t="s">
        <v>63</v>
      </c>
      <c r="E17" s="87" t="s">
        <v>1373</v>
      </c>
      <c r="F17" s="87" t="s">
        <v>1541</v>
      </c>
      <c r="G17" s="87" t="s">
        <v>48</v>
      </c>
      <c r="H17" s="87" t="s">
        <v>1684</v>
      </c>
      <c r="I17" s="89" t="s">
        <v>47</v>
      </c>
      <c r="J17" s="89" t="s">
        <v>47</v>
      </c>
      <c r="K17" s="89" t="s">
        <v>47</v>
      </c>
      <c r="L17" s="89" t="s">
        <v>47</v>
      </c>
      <c r="M17" s="89">
        <v>0</v>
      </c>
      <c r="N17" s="87" t="s">
        <v>47</v>
      </c>
      <c r="O17" s="87" t="s">
        <v>55</v>
      </c>
      <c r="P17" s="87" t="s">
        <v>47</v>
      </c>
      <c r="Q17" s="89">
        <f>157160958.56-22550</f>
        <v>157138408.56</v>
      </c>
      <c r="R17" s="89">
        <v>0</v>
      </c>
      <c r="S17" s="89">
        <f>88640320-22550</f>
        <v>88617770</v>
      </c>
      <c r="T17" s="89">
        <v>0</v>
      </c>
      <c r="U17" s="87" t="s">
        <v>49</v>
      </c>
      <c r="V17" s="89">
        <v>0</v>
      </c>
      <c r="W17" s="89">
        <v>59069516</v>
      </c>
      <c r="X17" s="87" t="s">
        <v>50</v>
      </c>
      <c r="Y17" s="89">
        <v>9451122.5600000005</v>
      </c>
      <c r="Z17" s="89">
        <v>0</v>
      </c>
      <c r="AA17" s="87" t="s">
        <v>49</v>
      </c>
      <c r="AB17" s="89">
        <v>0</v>
      </c>
      <c r="AC17" s="89">
        <v>0</v>
      </c>
      <c r="AD17" s="87" t="s">
        <v>49</v>
      </c>
      <c r="AE17" s="89">
        <v>0</v>
      </c>
      <c r="AF17" s="87">
        <v>0</v>
      </c>
      <c r="AG17" s="87" t="s">
        <v>49</v>
      </c>
      <c r="AH17" s="89">
        <v>0</v>
      </c>
      <c r="AI17" s="89">
        <v>0</v>
      </c>
      <c r="AJ17" s="87" t="s">
        <v>49</v>
      </c>
      <c r="AK17" s="89">
        <v>0</v>
      </c>
      <c r="AL17" s="89">
        <v>0</v>
      </c>
      <c r="AM17" s="88" t="s">
        <v>47</v>
      </c>
      <c r="AN17" s="87" t="s">
        <v>47</v>
      </c>
      <c r="AO17" s="88" t="s">
        <v>47</v>
      </c>
      <c r="AP17" s="87" t="s">
        <v>47</v>
      </c>
      <c r="AR17" s="90"/>
      <c r="AS17" s="78"/>
      <c r="AT17" s="79"/>
      <c r="AU17" s="91"/>
    </row>
    <row r="18" spans="1:47" x14ac:dyDescent="0.25">
      <c r="A18" s="87" t="s">
        <v>76</v>
      </c>
      <c r="B18" s="92">
        <v>44181</v>
      </c>
      <c r="C18" s="87" t="s">
        <v>973</v>
      </c>
      <c r="D18" s="87" t="s">
        <v>63</v>
      </c>
      <c r="E18" s="87" t="s">
        <v>1373</v>
      </c>
      <c r="F18" s="87" t="s">
        <v>1539</v>
      </c>
      <c r="G18" s="87" t="s">
        <v>48</v>
      </c>
      <c r="H18" s="87" t="s">
        <v>1687</v>
      </c>
      <c r="I18" s="89" t="s">
        <v>47</v>
      </c>
      <c r="J18" s="89" t="s">
        <v>47</v>
      </c>
      <c r="K18" s="89" t="s">
        <v>47</v>
      </c>
      <c r="L18" s="89" t="s">
        <v>47</v>
      </c>
      <c r="M18" s="89">
        <v>0</v>
      </c>
      <c r="N18" s="87" t="s">
        <v>47</v>
      </c>
      <c r="O18" s="87" t="s">
        <v>1686</v>
      </c>
      <c r="P18" s="87" t="s">
        <v>1685</v>
      </c>
      <c r="Q18" s="89">
        <v>2628560</v>
      </c>
      <c r="R18" s="89">
        <v>0</v>
      </c>
      <c r="S18" s="89">
        <v>0</v>
      </c>
      <c r="T18" s="89">
        <v>2266000</v>
      </c>
      <c r="U18" s="87" t="s">
        <v>50</v>
      </c>
      <c r="V18" s="89">
        <v>362560</v>
      </c>
      <c r="W18" s="89">
        <v>0</v>
      </c>
      <c r="X18" s="87" t="s">
        <v>49</v>
      </c>
      <c r="Y18" s="89">
        <v>0</v>
      </c>
      <c r="Z18" s="89">
        <v>0</v>
      </c>
      <c r="AA18" s="87" t="s">
        <v>49</v>
      </c>
      <c r="AB18" s="89">
        <v>0</v>
      </c>
      <c r="AC18" s="89">
        <v>0</v>
      </c>
      <c r="AD18" s="87" t="s">
        <v>49</v>
      </c>
      <c r="AE18" s="89">
        <v>0</v>
      </c>
      <c r="AF18" s="87">
        <v>0</v>
      </c>
      <c r="AG18" s="87" t="s">
        <v>49</v>
      </c>
      <c r="AH18" s="89">
        <v>0</v>
      </c>
      <c r="AI18" s="89">
        <v>0</v>
      </c>
      <c r="AJ18" s="87" t="s">
        <v>49</v>
      </c>
      <c r="AK18" s="89">
        <v>0</v>
      </c>
      <c r="AL18" s="89">
        <v>0</v>
      </c>
      <c r="AM18" s="88" t="s">
        <v>47</v>
      </c>
      <c r="AN18" s="87" t="s">
        <v>47</v>
      </c>
      <c r="AO18" s="88" t="s">
        <v>47</v>
      </c>
      <c r="AP18" s="87" t="s">
        <v>47</v>
      </c>
      <c r="AR18" s="90"/>
      <c r="AS18" s="78"/>
      <c r="AT18" s="79"/>
      <c r="AU18" s="91"/>
    </row>
    <row r="19" spans="1:47" x14ac:dyDescent="0.25">
      <c r="A19" s="87" t="s">
        <v>80</v>
      </c>
      <c r="B19" s="92">
        <v>44181</v>
      </c>
      <c r="C19" s="87" t="s">
        <v>973</v>
      </c>
      <c r="D19" s="87" t="s">
        <v>63</v>
      </c>
      <c r="E19" s="87" t="s">
        <v>1373</v>
      </c>
      <c r="F19" s="87" t="s">
        <v>1541</v>
      </c>
      <c r="G19" s="87" t="s">
        <v>48</v>
      </c>
      <c r="H19" s="87" t="s">
        <v>1688</v>
      </c>
      <c r="I19" s="89" t="s">
        <v>47</v>
      </c>
      <c r="J19" s="89" t="s">
        <v>47</v>
      </c>
      <c r="K19" s="89" t="s">
        <v>47</v>
      </c>
      <c r="L19" s="89" t="s">
        <v>47</v>
      </c>
      <c r="M19" s="89">
        <v>0</v>
      </c>
      <c r="N19" s="87" t="s">
        <v>47</v>
      </c>
      <c r="O19" s="87" t="s">
        <v>55</v>
      </c>
      <c r="P19" s="87" t="s">
        <v>47</v>
      </c>
      <c r="Q19" s="89">
        <v>499999600.07999998</v>
      </c>
      <c r="R19" s="89">
        <v>0</v>
      </c>
      <c r="S19" s="89">
        <v>383118855</v>
      </c>
      <c r="T19" s="89">
        <v>0</v>
      </c>
      <c r="U19" s="87" t="s">
        <v>49</v>
      </c>
      <c r="V19" s="89">
        <v>0</v>
      </c>
      <c r="W19" s="89">
        <v>100759263</v>
      </c>
      <c r="X19" s="87" t="s">
        <v>50</v>
      </c>
      <c r="Y19" s="89">
        <v>16121482.079999998</v>
      </c>
      <c r="Z19" s="89">
        <v>0</v>
      </c>
      <c r="AA19" s="87" t="s">
        <v>49</v>
      </c>
      <c r="AB19" s="89">
        <v>0</v>
      </c>
      <c r="AC19" s="89">
        <v>0</v>
      </c>
      <c r="AD19" s="87" t="s">
        <v>49</v>
      </c>
      <c r="AE19" s="89">
        <v>0</v>
      </c>
      <c r="AF19" s="87">
        <v>0</v>
      </c>
      <c r="AG19" s="87" t="s">
        <v>49</v>
      </c>
      <c r="AH19" s="89">
        <v>0</v>
      </c>
      <c r="AI19" s="89">
        <v>0</v>
      </c>
      <c r="AJ19" s="87" t="s">
        <v>49</v>
      </c>
      <c r="AK19" s="89">
        <v>0</v>
      </c>
      <c r="AL19" s="89">
        <v>0</v>
      </c>
      <c r="AM19" s="88" t="s">
        <v>47</v>
      </c>
      <c r="AN19" s="87" t="s">
        <v>47</v>
      </c>
      <c r="AO19" s="88" t="s">
        <v>47</v>
      </c>
      <c r="AP19" s="87" t="s">
        <v>47</v>
      </c>
      <c r="AR19" s="90"/>
      <c r="AS19" s="78"/>
      <c r="AT19" s="79"/>
      <c r="AU19" s="91"/>
    </row>
    <row r="20" spans="1:47" x14ac:dyDescent="0.25">
      <c r="A20" s="87" t="s">
        <v>84</v>
      </c>
      <c r="B20" s="92">
        <v>44181</v>
      </c>
      <c r="C20" s="87" t="s">
        <v>980</v>
      </c>
      <c r="D20" s="87" t="s">
        <v>63</v>
      </c>
      <c r="E20" s="87" t="s">
        <v>1208</v>
      </c>
      <c r="F20" s="87" t="s">
        <v>1180</v>
      </c>
      <c r="G20" s="87" t="s">
        <v>104</v>
      </c>
      <c r="H20" s="87" t="s">
        <v>47</v>
      </c>
      <c r="I20" s="89" t="s">
        <v>1265</v>
      </c>
      <c r="J20" s="89" t="s">
        <v>47</v>
      </c>
      <c r="K20" s="89" t="s">
        <v>1264</v>
      </c>
      <c r="L20" s="89" t="s">
        <v>1263</v>
      </c>
      <c r="M20" s="89">
        <v>621600</v>
      </c>
      <c r="N20" s="87" t="s">
        <v>107</v>
      </c>
      <c r="O20" s="87" t="s">
        <v>1262</v>
      </c>
      <c r="P20" s="87" t="s">
        <v>1261</v>
      </c>
      <c r="Q20" s="89">
        <v>-621600</v>
      </c>
      <c r="R20" s="89">
        <v>0</v>
      </c>
      <c r="S20" s="89">
        <v>-621600</v>
      </c>
      <c r="T20" s="89">
        <v>0</v>
      </c>
      <c r="U20" s="87" t="s">
        <v>49</v>
      </c>
      <c r="V20" s="89">
        <v>0</v>
      </c>
      <c r="W20" s="89">
        <v>0</v>
      </c>
      <c r="X20" s="87" t="s">
        <v>49</v>
      </c>
      <c r="Y20" s="89">
        <v>0</v>
      </c>
      <c r="Z20" s="89">
        <v>0</v>
      </c>
      <c r="AA20" s="87" t="s">
        <v>49</v>
      </c>
      <c r="AB20" s="89">
        <v>0</v>
      </c>
      <c r="AC20" s="89">
        <v>0</v>
      </c>
      <c r="AD20" s="87" t="s">
        <v>49</v>
      </c>
      <c r="AE20" s="89">
        <v>0</v>
      </c>
      <c r="AF20" s="87">
        <v>0</v>
      </c>
      <c r="AG20" s="87" t="s">
        <v>49</v>
      </c>
      <c r="AH20" s="89">
        <v>0</v>
      </c>
      <c r="AI20" s="89">
        <v>0</v>
      </c>
      <c r="AJ20" s="87" t="s">
        <v>49</v>
      </c>
      <c r="AK20" s="89">
        <v>0</v>
      </c>
      <c r="AL20" s="89">
        <v>0</v>
      </c>
      <c r="AM20" s="88" t="s">
        <v>47</v>
      </c>
      <c r="AN20" s="87" t="s">
        <v>47</v>
      </c>
      <c r="AO20" s="88" t="s">
        <v>47</v>
      </c>
      <c r="AP20" s="87" t="s">
        <v>47</v>
      </c>
      <c r="AR20" s="90"/>
      <c r="AS20" s="78"/>
      <c r="AT20" s="79"/>
      <c r="AU20" s="91"/>
    </row>
    <row r="21" spans="1:47" x14ac:dyDescent="0.25">
      <c r="A21" s="87" t="s">
        <v>86</v>
      </c>
      <c r="B21" s="92">
        <v>44181</v>
      </c>
      <c r="C21" s="87" t="s">
        <v>980</v>
      </c>
      <c r="D21" s="87" t="s">
        <v>63</v>
      </c>
      <c r="E21" s="87" t="s">
        <v>1208</v>
      </c>
      <c r="F21" s="87" t="s">
        <v>1180</v>
      </c>
      <c r="G21" s="87" t="s">
        <v>104</v>
      </c>
      <c r="H21" s="87" t="s">
        <v>47</v>
      </c>
      <c r="I21" s="89" t="s">
        <v>1269</v>
      </c>
      <c r="J21" s="89" t="s">
        <v>47</v>
      </c>
      <c r="K21" s="89" t="s">
        <v>1268</v>
      </c>
      <c r="L21" s="89" t="s">
        <v>45</v>
      </c>
      <c r="M21" s="89">
        <v>140360</v>
      </c>
      <c r="N21" s="87" t="s">
        <v>107</v>
      </c>
      <c r="O21" s="87" t="s">
        <v>1267</v>
      </c>
      <c r="P21" s="87" t="s">
        <v>1266</v>
      </c>
      <c r="Q21" s="89">
        <v>-140360</v>
      </c>
      <c r="R21" s="89">
        <v>0</v>
      </c>
      <c r="S21" s="89">
        <v>0</v>
      </c>
      <c r="T21" s="89">
        <v>0</v>
      </c>
      <c r="U21" s="87" t="s">
        <v>49</v>
      </c>
      <c r="V21" s="89">
        <v>0</v>
      </c>
      <c r="W21" s="89">
        <v>-121000</v>
      </c>
      <c r="X21" s="87" t="s">
        <v>50</v>
      </c>
      <c r="Y21" s="89">
        <v>-19360</v>
      </c>
      <c r="Z21" s="89">
        <v>0</v>
      </c>
      <c r="AA21" s="87" t="s">
        <v>49</v>
      </c>
      <c r="AB21" s="89">
        <v>0</v>
      </c>
      <c r="AC21" s="89">
        <v>0</v>
      </c>
      <c r="AD21" s="87" t="s">
        <v>49</v>
      </c>
      <c r="AE21" s="89">
        <v>0</v>
      </c>
      <c r="AF21" s="87">
        <v>0</v>
      </c>
      <c r="AG21" s="87" t="s">
        <v>49</v>
      </c>
      <c r="AH21" s="89">
        <v>0</v>
      </c>
      <c r="AI21" s="89">
        <v>0</v>
      </c>
      <c r="AJ21" s="87" t="s">
        <v>49</v>
      </c>
      <c r="AK21" s="89">
        <v>0</v>
      </c>
      <c r="AL21" s="89">
        <v>0</v>
      </c>
      <c r="AM21" s="88" t="s">
        <v>47</v>
      </c>
      <c r="AN21" s="87" t="s">
        <v>47</v>
      </c>
      <c r="AO21" s="88" t="s">
        <v>47</v>
      </c>
      <c r="AP21" s="87" t="s">
        <v>47</v>
      </c>
      <c r="AR21" s="90"/>
      <c r="AS21" s="78"/>
      <c r="AT21" s="79"/>
      <c r="AU21" s="91"/>
    </row>
    <row r="22" spans="1:47" x14ac:dyDescent="0.25">
      <c r="A22" s="87" t="s">
        <v>90</v>
      </c>
      <c r="B22" s="92">
        <v>44181</v>
      </c>
      <c r="C22" s="87" t="s">
        <v>980</v>
      </c>
      <c r="D22" s="87" t="s">
        <v>63</v>
      </c>
      <c r="E22" s="87" t="s">
        <v>1208</v>
      </c>
      <c r="F22" s="87" t="s">
        <v>1180</v>
      </c>
      <c r="G22" s="87" t="s">
        <v>104</v>
      </c>
      <c r="H22" s="87" t="s">
        <v>47</v>
      </c>
      <c r="I22" s="89" t="s">
        <v>1273</v>
      </c>
      <c r="J22" s="89" t="s">
        <v>47</v>
      </c>
      <c r="K22" s="89" t="s">
        <v>1272</v>
      </c>
      <c r="L22" s="89" t="s">
        <v>45</v>
      </c>
      <c r="M22" s="89">
        <v>310800</v>
      </c>
      <c r="N22" s="87" t="s">
        <v>107</v>
      </c>
      <c r="O22" s="87" t="s">
        <v>1271</v>
      </c>
      <c r="P22" s="87" t="s">
        <v>1270</v>
      </c>
      <c r="Q22" s="89">
        <v>-310800</v>
      </c>
      <c r="R22" s="89">
        <v>0</v>
      </c>
      <c r="S22" s="89">
        <v>-310800</v>
      </c>
      <c r="T22" s="89">
        <v>0</v>
      </c>
      <c r="U22" s="87" t="s">
        <v>49</v>
      </c>
      <c r="V22" s="89">
        <v>0</v>
      </c>
      <c r="W22" s="89">
        <v>0</v>
      </c>
      <c r="X22" s="87" t="s">
        <v>49</v>
      </c>
      <c r="Y22" s="89">
        <v>0</v>
      </c>
      <c r="Z22" s="89">
        <v>0</v>
      </c>
      <c r="AA22" s="87" t="s">
        <v>49</v>
      </c>
      <c r="AB22" s="89">
        <v>0</v>
      </c>
      <c r="AC22" s="89">
        <v>0</v>
      </c>
      <c r="AD22" s="87" t="s">
        <v>49</v>
      </c>
      <c r="AE22" s="89">
        <v>0</v>
      </c>
      <c r="AF22" s="87">
        <v>0</v>
      </c>
      <c r="AG22" s="87" t="s">
        <v>49</v>
      </c>
      <c r="AH22" s="89">
        <v>0</v>
      </c>
      <c r="AI22" s="89">
        <v>0</v>
      </c>
      <c r="AJ22" s="87" t="s">
        <v>49</v>
      </c>
      <c r="AK22" s="89">
        <v>0</v>
      </c>
      <c r="AL22" s="89">
        <v>0</v>
      </c>
      <c r="AM22" s="88" t="s">
        <v>47</v>
      </c>
      <c r="AN22" s="87" t="s">
        <v>47</v>
      </c>
      <c r="AO22" s="88" t="s">
        <v>47</v>
      </c>
      <c r="AP22" s="87" t="s">
        <v>47</v>
      </c>
      <c r="AR22" s="90"/>
      <c r="AS22" s="78"/>
      <c r="AT22" s="79"/>
      <c r="AU22" s="91"/>
    </row>
    <row r="23" spans="1:47" x14ac:dyDescent="0.25">
      <c r="A23" s="87" t="s">
        <v>94</v>
      </c>
      <c r="B23" s="92">
        <v>44181</v>
      </c>
      <c r="C23" s="87" t="s">
        <v>980</v>
      </c>
      <c r="D23" s="87" t="s">
        <v>63</v>
      </c>
      <c r="E23" s="87" t="s">
        <v>1208</v>
      </c>
      <c r="F23" s="87" t="s">
        <v>1180</v>
      </c>
      <c r="G23" s="87" t="s">
        <v>48</v>
      </c>
      <c r="H23" s="87" t="s">
        <v>1274</v>
      </c>
      <c r="I23" s="89" t="s">
        <v>47</v>
      </c>
      <c r="J23" s="89" t="s">
        <v>47</v>
      </c>
      <c r="K23" s="89" t="s">
        <v>47</v>
      </c>
      <c r="L23" s="89" t="s">
        <v>47</v>
      </c>
      <c r="M23" s="89">
        <v>0</v>
      </c>
      <c r="N23" s="87" t="s">
        <v>47</v>
      </c>
      <c r="O23" s="87" t="s">
        <v>55</v>
      </c>
      <c r="P23" s="87" t="s">
        <v>47</v>
      </c>
      <c r="Q23" s="89">
        <v>295898415.38</v>
      </c>
      <c r="R23" s="89">
        <v>0</v>
      </c>
      <c r="S23" s="89">
        <v>277087907</v>
      </c>
      <c r="T23" s="89">
        <v>0</v>
      </c>
      <c r="U23" s="87" t="s">
        <v>49</v>
      </c>
      <c r="V23" s="89">
        <v>0</v>
      </c>
      <c r="W23" s="89">
        <v>16215955.5</v>
      </c>
      <c r="X23" s="87" t="s">
        <v>50</v>
      </c>
      <c r="Y23" s="89">
        <v>2594552.88</v>
      </c>
      <c r="Z23" s="89">
        <v>0</v>
      </c>
      <c r="AA23" s="87" t="s">
        <v>49</v>
      </c>
      <c r="AB23" s="89">
        <v>0</v>
      </c>
      <c r="AC23" s="89">
        <v>0</v>
      </c>
      <c r="AD23" s="87" t="s">
        <v>49</v>
      </c>
      <c r="AE23" s="89">
        <v>0</v>
      </c>
      <c r="AF23" s="87">
        <v>0</v>
      </c>
      <c r="AG23" s="87" t="s">
        <v>49</v>
      </c>
      <c r="AH23" s="89">
        <v>0</v>
      </c>
      <c r="AI23" s="89">
        <v>0</v>
      </c>
      <c r="AJ23" s="87" t="s">
        <v>49</v>
      </c>
      <c r="AK23" s="89">
        <v>0</v>
      </c>
      <c r="AL23" s="89">
        <v>0</v>
      </c>
      <c r="AM23" s="88" t="s">
        <v>47</v>
      </c>
      <c r="AN23" s="87" t="s">
        <v>47</v>
      </c>
      <c r="AO23" s="88" t="s">
        <v>47</v>
      </c>
      <c r="AP23" s="87" t="s">
        <v>47</v>
      </c>
      <c r="AR23" s="90"/>
      <c r="AS23" s="78"/>
      <c r="AT23" s="79"/>
      <c r="AU23" s="91"/>
    </row>
    <row r="24" spans="1:47" x14ac:dyDescent="0.25">
      <c r="A24" s="87" t="s">
        <v>50</v>
      </c>
      <c r="B24" s="92">
        <v>44181</v>
      </c>
      <c r="C24" s="87" t="s">
        <v>46</v>
      </c>
      <c r="D24" s="87" t="s">
        <v>63</v>
      </c>
      <c r="E24" s="87" t="s">
        <v>1086</v>
      </c>
      <c r="F24" s="87" t="s">
        <v>1090</v>
      </c>
      <c r="G24" s="87" t="s">
        <v>48</v>
      </c>
      <c r="H24" s="87" t="s">
        <v>1091</v>
      </c>
      <c r="I24" s="89"/>
      <c r="J24" s="89"/>
      <c r="K24" s="89"/>
      <c r="L24" s="89"/>
      <c r="M24" s="89">
        <v>0</v>
      </c>
      <c r="N24" s="87"/>
      <c r="O24" s="87" t="s">
        <v>55</v>
      </c>
      <c r="P24" s="87"/>
      <c r="Q24" s="89">
        <v>258416381.09</v>
      </c>
      <c r="R24" s="89">
        <v>0</v>
      </c>
      <c r="S24" s="89">
        <v>258416381.09</v>
      </c>
      <c r="T24" s="89">
        <v>0</v>
      </c>
      <c r="U24" s="87" t="s">
        <v>49</v>
      </c>
      <c r="V24" s="89">
        <v>0</v>
      </c>
      <c r="W24" s="89">
        <v>0</v>
      </c>
      <c r="X24" s="87" t="s">
        <v>49</v>
      </c>
      <c r="Y24" s="89">
        <v>0</v>
      </c>
      <c r="Z24" s="89">
        <v>0</v>
      </c>
      <c r="AA24" s="87" t="s">
        <v>49</v>
      </c>
      <c r="AB24" s="89">
        <v>0</v>
      </c>
      <c r="AC24" s="89">
        <v>0</v>
      </c>
      <c r="AD24" s="87" t="s">
        <v>49</v>
      </c>
      <c r="AE24" s="89">
        <v>0</v>
      </c>
      <c r="AF24" s="87">
        <v>0</v>
      </c>
      <c r="AG24" s="87" t="s">
        <v>49</v>
      </c>
      <c r="AH24" s="89">
        <v>0</v>
      </c>
      <c r="AI24" s="89">
        <v>0</v>
      </c>
      <c r="AJ24" s="87" t="s">
        <v>49</v>
      </c>
      <c r="AK24" s="89">
        <v>0</v>
      </c>
      <c r="AL24" s="89">
        <v>0</v>
      </c>
      <c r="AM24" s="88" t="s">
        <v>47</v>
      </c>
      <c r="AN24" s="87" t="s">
        <v>47</v>
      </c>
      <c r="AO24" s="88" t="s">
        <v>47</v>
      </c>
      <c r="AP24" s="87" t="s">
        <v>47</v>
      </c>
      <c r="AR24" s="90"/>
      <c r="AS24" s="78"/>
      <c r="AT24" s="79"/>
      <c r="AU24" s="91"/>
    </row>
    <row r="25" spans="1:47" x14ac:dyDescent="0.25">
      <c r="A25" s="87" t="s">
        <v>99</v>
      </c>
      <c r="B25" s="92">
        <v>44181</v>
      </c>
      <c r="C25" s="87" t="s">
        <v>46</v>
      </c>
      <c r="D25" s="87" t="s">
        <v>63</v>
      </c>
      <c r="E25" s="87" t="s">
        <v>64</v>
      </c>
      <c r="F25" s="87" t="s">
        <v>861</v>
      </c>
      <c r="G25" s="87" t="s">
        <v>48</v>
      </c>
      <c r="H25" s="87" t="s">
        <v>65</v>
      </c>
      <c r="I25" s="89" t="s">
        <v>47</v>
      </c>
      <c r="J25" s="89" t="s">
        <v>47</v>
      </c>
      <c r="K25" s="89" t="s">
        <v>47</v>
      </c>
      <c r="L25" s="89" t="s">
        <v>47</v>
      </c>
      <c r="M25" s="89">
        <v>0</v>
      </c>
      <c r="N25" s="87" t="s">
        <v>47</v>
      </c>
      <c r="O25" s="87" t="s">
        <v>55</v>
      </c>
      <c r="P25" s="87" t="s">
        <v>47</v>
      </c>
      <c r="Q25" s="89">
        <v>298385033.45000005</v>
      </c>
      <c r="R25" s="89">
        <v>0</v>
      </c>
      <c r="S25" s="89">
        <v>246910619.25</v>
      </c>
      <c r="T25" s="89">
        <v>0</v>
      </c>
      <c r="U25" s="87" t="s">
        <v>49</v>
      </c>
      <c r="V25" s="89">
        <v>0</v>
      </c>
      <c r="W25" s="89">
        <v>44374495</v>
      </c>
      <c r="X25" s="87" t="s">
        <v>50</v>
      </c>
      <c r="Y25" s="89">
        <v>7099919.1999999993</v>
      </c>
      <c r="Z25" s="89">
        <v>0</v>
      </c>
      <c r="AA25" s="87" t="s">
        <v>49</v>
      </c>
      <c r="AB25" s="89">
        <v>0</v>
      </c>
      <c r="AC25" s="89">
        <v>0</v>
      </c>
      <c r="AD25" s="87" t="s">
        <v>49</v>
      </c>
      <c r="AE25" s="89">
        <v>0</v>
      </c>
      <c r="AF25" s="87">
        <v>0</v>
      </c>
      <c r="AG25" s="87" t="s">
        <v>49</v>
      </c>
      <c r="AH25" s="89">
        <v>0</v>
      </c>
      <c r="AI25" s="89">
        <v>0</v>
      </c>
      <c r="AJ25" s="87" t="s">
        <v>49</v>
      </c>
      <c r="AK25" s="89">
        <v>0</v>
      </c>
      <c r="AL25" s="89">
        <v>0</v>
      </c>
      <c r="AM25" s="88" t="s">
        <v>47</v>
      </c>
      <c r="AN25" s="87" t="s">
        <v>47</v>
      </c>
      <c r="AO25" s="88" t="s">
        <v>47</v>
      </c>
      <c r="AP25" s="87" t="s">
        <v>47</v>
      </c>
      <c r="AR25" s="90"/>
      <c r="AS25" s="78"/>
      <c r="AT25" s="79"/>
      <c r="AU25" s="91"/>
    </row>
    <row r="26" spans="1:47" x14ac:dyDescent="0.25">
      <c r="A26" s="87" t="s">
        <v>103</v>
      </c>
      <c r="B26" s="92">
        <v>44181</v>
      </c>
      <c r="C26" s="87" t="s">
        <v>973</v>
      </c>
      <c r="D26" s="87" t="s">
        <v>67</v>
      </c>
      <c r="E26" s="87" t="s">
        <v>1362</v>
      </c>
      <c r="F26" s="87" t="s">
        <v>1512</v>
      </c>
      <c r="G26" s="87" t="s">
        <v>48</v>
      </c>
      <c r="H26" s="87" t="s">
        <v>1680</v>
      </c>
      <c r="I26" s="89" t="s">
        <v>47</v>
      </c>
      <c r="J26" s="89" t="s">
        <v>47</v>
      </c>
      <c r="K26" s="89" t="s">
        <v>47</v>
      </c>
      <c r="L26" s="89" t="s">
        <v>47</v>
      </c>
      <c r="M26" s="89">
        <v>0</v>
      </c>
      <c r="N26" s="87" t="s">
        <v>47</v>
      </c>
      <c r="O26" s="87" t="s">
        <v>55</v>
      </c>
      <c r="P26" s="87" t="s">
        <v>47</v>
      </c>
      <c r="Q26" s="89">
        <v>193713024.68000001</v>
      </c>
      <c r="R26" s="89">
        <v>0</v>
      </c>
      <c r="S26" s="89">
        <v>131768737</v>
      </c>
      <c r="T26" s="89">
        <v>0</v>
      </c>
      <c r="U26" s="87" t="s">
        <v>49</v>
      </c>
      <c r="V26" s="89">
        <v>0</v>
      </c>
      <c r="W26" s="89">
        <v>53400248</v>
      </c>
      <c r="X26" s="87" t="s">
        <v>50</v>
      </c>
      <c r="Y26" s="89">
        <v>8544039.6799999997</v>
      </c>
      <c r="Z26" s="89">
        <v>0</v>
      </c>
      <c r="AA26" s="87" t="s">
        <v>49</v>
      </c>
      <c r="AB26" s="89">
        <v>0</v>
      </c>
      <c r="AC26" s="89">
        <v>0</v>
      </c>
      <c r="AD26" s="87" t="s">
        <v>49</v>
      </c>
      <c r="AE26" s="89">
        <v>0</v>
      </c>
      <c r="AF26" s="87">
        <v>0</v>
      </c>
      <c r="AG26" s="87" t="s">
        <v>49</v>
      </c>
      <c r="AH26" s="89">
        <v>0</v>
      </c>
      <c r="AI26" s="89">
        <v>0</v>
      </c>
      <c r="AJ26" s="87" t="s">
        <v>49</v>
      </c>
      <c r="AK26" s="89">
        <v>0</v>
      </c>
      <c r="AL26" s="89">
        <v>0</v>
      </c>
      <c r="AM26" s="88" t="s">
        <v>47</v>
      </c>
      <c r="AN26" s="87" t="s">
        <v>47</v>
      </c>
      <c r="AO26" s="88" t="s">
        <v>47</v>
      </c>
      <c r="AP26" s="87" t="s">
        <v>47</v>
      </c>
      <c r="AR26" s="90"/>
      <c r="AS26" s="78"/>
      <c r="AT26" s="79"/>
      <c r="AU26" s="91"/>
    </row>
    <row r="27" spans="1:47" x14ac:dyDescent="0.25">
      <c r="A27" s="87" t="s">
        <v>110</v>
      </c>
      <c r="B27" s="92">
        <v>44181</v>
      </c>
      <c r="C27" s="87" t="s">
        <v>973</v>
      </c>
      <c r="D27" s="87" t="s">
        <v>67</v>
      </c>
      <c r="E27" s="87" t="s">
        <v>1362</v>
      </c>
      <c r="F27" s="87" t="s">
        <v>1512</v>
      </c>
      <c r="G27" s="87" t="s">
        <v>48</v>
      </c>
      <c r="H27" s="87" t="s">
        <v>1681</v>
      </c>
      <c r="I27" s="89" t="s">
        <v>47</v>
      </c>
      <c r="J27" s="89" t="s">
        <v>47</v>
      </c>
      <c r="K27" s="89" t="s">
        <v>47</v>
      </c>
      <c r="L27" s="89" t="s">
        <v>47</v>
      </c>
      <c r="M27" s="89">
        <v>0</v>
      </c>
      <c r="N27" s="87" t="s">
        <v>47</v>
      </c>
      <c r="O27" s="87" t="s">
        <v>1388</v>
      </c>
      <c r="P27" s="87" t="s">
        <v>1387</v>
      </c>
      <c r="Q27" s="89">
        <v>1065900</v>
      </c>
      <c r="R27" s="89">
        <v>0</v>
      </c>
      <c r="S27" s="89">
        <v>1065900</v>
      </c>
      <c r="T27" s="89">
        <v>0</v>
      </c>
      <c r="U27" s="87" t="s">
        <v>49</v>
      </c>
      <c r="V27" s="89">
        <v>0</v>
      </c>
      <c r="W27" s="89">
        <v>0</v>
      </c>
      <c r="X27" s="87" t="s">
        <v>49</v>
      </c>
      <c r="Y27" s="89">
        <v>0</v>
      </c>
      <c r="Z27" s="89">
        <v>0</v>
      </c>
      <c r="AA27" s="87" t="s">
        <v>49</v>
      </c>
      <c r="AB27" s="89">
        <v>0</v>
      </c>
      <c r="AC27" s="89">
        <v>0</v>
      </c>
      <c r="AD27" s="87" t="s">
        <v>49</v>
      </c>
      <c r="AE27" s="89">
        <v>0</v>
      </c>
      <c r="AF27" s="87">
        <v>0</v>
      </c>
      <c r="AG27" s="87" t="s">
        <v>49</v>
      </c>
      <c r="AH27" s="89">
        <v>0</v>
      </c>
      <c r="AI27" s="89">
        <v>0</v>
      </c>
      <c r="AJ27" s="87" t="s">
        <v>49</v>
      </c>
      <c r="AK27" s="89">
        <v>0</v>
      </c>
      <c r="AL27" s="89">
        <v>0</v>
      </c>
      <c r="AM27" s="88" t="s">
        <v>47</v>
      </c>
      <c r="AN27" s="87" t="s">
        <v>47</v>
      </c>
      <c r="AO27" s="88" t="s">
        <v>47</v>
      </c>
      <c r="AP27" s="87" t="s">
        <v>47</v>
      </c>
      <c r="AR27" s="90"/>
      <c r="AS27" s="78"/>
      <c r="AT27" s="79"/>
      <c r="AU27" s="91"/>
    </row>
    <row r="28" spans="1:47" x14ac:dyDescent="0.25">
      <c r="A28" s="87" t="s">
        <v>114</v>
      </c>
      <c r="B28" s="92">
        <v>44181</v>
      </c>
      <c r="C28" s="87" t="s">
        <v>973</v>
      </c>
      <c r="D28" s="87" t="s">
        <v>67</v>
      </c>
      <c r="E28" s="87" t="s">
        <v>1362</v>
      </c>
      <c r="F28" s="87" t="s">
        <v>1512</v>
      </c>
      <c r="G28" s="87" t="s">
        <v>48</v>
      </c>
      <c r="H28" s="87" t="s">
        <v>1682</v>
      </c>
      <c r="I28" s="89" t="s">
        <v>47</v>
      </c>
      <c r="J28" s="89" t="s">
        <v>47</v>
      </c>
      <c r="K28" s="89" t="s">
        <v>47</v>
      </c>
      <c r="L28" s="89" t="s">
        <v>47</v>
      </c>
      <c r="M28" s="89">
        <v>0</v>
      </c>
      <c r="N28" s="87" t="s">
        <v>47</v>
      </c>
      <c r="O28" s="87" t="s">
        <v>1388</v>
      </c>
      <c r="P28" s="87" t="s">
        <v>1387</v>
      </c>
      <c r="Q28" s="89">
        <v>6308808</v>
      </c>
      <c r="R28" s="89">
        <v>0</v>
      </c>
      <c r="S28" s="89">
        <v>1373240</v>
      </c>
      <c r="T28" s="89">
        <v>4254800</v>
      </c>
      <c r="U28" s="87" t="s">
        <v>50</v>
      </c>
      <c r="V28" s="89">
        <v>680768</v>
      </c>
      <c r="W28" s="89">
        <v>0</v>
      </c>
      <c r="X28" s="87" t="s">
        <v>49</v>
      </c>
      <c r="Y28" s="89">
        <v>0</v>
      </c>
      <c r="Z28" s="89">
        <v>0</v>
      </c>
      <c r="AA28" s="87" t="s">
        <v>49</v>
      </c>
      <c r="AB28" s="89">
        <v>0</v>
      </c>
      <c r="AC28" s="89">
        <v>0</v>
      </c>
      <c r="AD28" s="87" t="s">
        <v>49</v>
      </c>
      <c r="AE28" s="89">
        <v>0</v>
      </c>
      <c r="AF28" s="87">
        <v>0</v>
      </c>
      <c r="AG28" s="87" t="s">
        <v>49</v>
      </c>
      <c r="AH28" s="89">
        <v>0</v>
      </c>
      <c r="AI28" s="89">
        <v>0</v>
      </c>
      <c r="AJ28" s="87" t="s">
        <v>49</v>
      </c>
      <c r="AK28" s="89">
        <v>0</v>
      </c>
      <c r="AL28" s="89">
        <v>0</v>
      </c>
      <c r="AM28" s="88" t="s">
        <v>47</v>
      </c>
      <c r="AN28" s="87" t="s">
        <v>47</v>
      </c>
      <c r="AO28" s="88" t="s">
        <v>47</v>
      </c>
      <c r="AP28" s="87" t="s">
        <v>47</v>
      </c>
      <c r="AR28" s="90"/>
      <c r="AS28" s="78"/>
      <c r="AT28" s="79"/>
      <c r="AU28" s="91"/>
    </row>
    <row r="29" spans="1:47" x14ac:dyDescent="0.25">
      <c r="A29" s="87" t="s">
        <v>118</v>
      </c>
      <c r="B29" s="92">
        <v>44181</v>
      </c>
      <c r="C29" s="87" t="s">
        <v>973</v>
      </c>
      <c r="D29" s="87" t="s">
        <v>67</v>
      </c>
      <c r="E29" s="87" t="s">
        <v>1362</v>
      </c>
      <c r="F29" s="87" t="s">
        <v>1512</v>
      </c>
      <c r="G29" s="87" t="s">
        <v>48</v>
      </c>
      <c r="H29" s="87" t="s">
        <v>1683</v>
      </c>
      <c r="I29" s="89" t="s">
        <v>47</v>
      </c>
      <c r="J29" s="89" t="s">
        <v>47</v>
      </c>
      <c r="K29" s="89" t="s">
        <v>47</v>
      </c>
      <c r="L29" s="89" t="s">
        <v>47</v>
      </c>
      <c r="M29" s="89">
        <v>0</v>
      </c>
      <c r="N29" s="87" t="s">
        <v>47</v>
      </c>
      <c r="O29" s="87" t="s">
        <v>55</v>
      </c>
      <c r="P29" s="87" t="s">
        <v>47</v>
      </c>
      <c r="Q29" s="89">
        <v>444050588.45999998</v>
      </c>
      <c r="R29" s="89">
        <v>0</v>
      </c>
      <c r="S29" s="89">
        <v>316088328</v>
      </c>
      <c r="T29" s="89">
        <v>0</v>
      </c>
      <c r="U29" s="87" t="s">
        <v>49</v>
      </c>
      <c r="V29" s="89">
        <v>0</v>
      </c>
      <c r="W29" s="89">
        <v>110312293.5</v>
      </c>
      <c r="X29" s="87" t="s">
        <v>50</v>
      </c>
      <c r="Y29" s="89">
        <v>17649966.960000001</v>
      </c>
      <c r="Z29" s="89">
        <v>0</v>
      </c>
      <c r="AA29" s="87" t="s">
        <v>49</v>
      </c>
      <c r="AB29" s="89">
        <v>0</v>
      </c>
      <c r="AC29" s="89">
        <v>0</v>
      </c>
      <c r="AD29" s="87" t="s">
        <v>49</v>
      </c>
      <c r="AE29" s="89">
        <v>0</v>
      </c>
      <c r="AF29" s="87">
        <v>0</v>
      </c>
      <c r="AG29" s="87" t="s">
        <v>49</v>
      </c>
      <c r="AH29" s="89">
        <v>0</v>
      </c>
      <c r="AI29" s="89">
        <v>0</v>
      </c>
      <c r="AJ29" s="87" t="s">
        <v>49</v>
      </c>
      <c r="AK29" s="89">
        <v>0</v>
      </c>
      <c r="AL29" s="89">
        <v>0</v>
      </c>
      <c r="AM29" s="88" t="s">
        <v>47</v>
      </c>
      <c r="AN29" s="87" t="s">
        <v>47</v>
      </c>
      <c r="AO29" s="88" t="s">
        <v>47</v>
      </c>
      <c r="AP29" s="87" t="s">
        <v>47</v>
      </c>
      <c r="AR29" s="90"/>
      <c r="AS29" s="78"/>
      <c r="AT29" s="79"/>
      <c r="AU29" s="91"/>
    </row>
    <row r="30" spans="1:47" x14ac:dyDescent="0.25">
      <c r="A30" s="87" t="s">
        <v>1664</v>
      </c>
      <c r="B30" s="92">
        <v>44181</v>
      </c>
      <c r="C30" s="87" t="s">
        <v>980</v>
      </c>
      <c r="D30" s="87" t="s">
        <v>67</v>
      </c>
      <c r="E30" s="87" t="s">
        <v>1160</v>
      </c>
      <c r="F30" s="87" t="s">
        <v>1206</v>
      </c>
      <c r="G30" s="87" t="s">
        <v>48</v>
      </c>
      <c r="H30" s="87" t="s">
        <v>1205</v>
      </c>
      <c r="I30" s="89" t="s">
        <v>47</v>
      </c>
      <c r="J30" s="89" t="s">
        <v>47</v>
      </c>
      <c r="K30" s="89" t="s">
        <v>47</v>
      </c>
      <c r="L30" s="89" t="s">
        <v>47</v>
      </c>
      <c r="M30" s="89">
        <v>0</v>
      </c>
      <c r="N30" s="87" t="s">
        <v>47</v>
      </c>
      <c r="O30" s="87" t="s">
        <v>55</v>
      </c>
      <c r="P30" s="87" t="s">
        <v>47</v>
      </c>
      <c r="Q30" s="89">
        <v>235672383</v>
      </c>
      <c r="R30" s="89">
        <v>0</v>
      </c>
      <c r="S30" s="89">
        <v>227218883</v>
      </c>
      <c r="T30" s="89">
        <v>0</v>
      </c>
      <c r="U30" s="87" t="s">
        <v>49</v>
      </c>
      <c r="V30" s="89">
        <v>0</v>
      </c>
      <c r="W30" s="89">
        <v>7287500</v>
      </c>
      <c r="X30" s="87" t="s">
        <v>49</v>
      </c>
      <c r="Y30" s="89">
        <v>1166000</v>
      </c>
      <c r="Z30" s="89">
        <v>0</v>
      </c>
      <c r="AA30" s="87" t="s">
        <v>49</v>
      </c>
      <c r="AB30" s="89">
        <v>0</v>
      </c>
      <c r="AC30" s="89">
        <v>0</v>
      </c>
      <c r="AD30" s="87" t="s">
        <v>49</v>
      </c>
      <c r="AE30" s="89">
        <v>0</v>
      </c>
      <c r="AF30" s="87">
        <v>0</v>
      </c>
      <c r="AG30" s="87" t="s">
        <v>49</v>
      </c>
      <c r="AH30" s="89">
        <v>0</v>
      </c>
      <c r="AI30" s="89">
        <v>0</v>
      </c>
      <c r="AJ30" s="87" t="s">
        <v>49</v>
      </c>
      <c r="AK30" s="89">
        <v>0</v>
      </c>
      <c r="AL30" s="89">
        <v>0</v>
      </c>
      <c r="AM30" s="88" t="s">
        <v>47</v>
      </c>
      <c r="AN30" s="87" t="s">
        <v>47</v>
      </c>
      <c r="AO30" s="88" t="s">
        <v>47</v>
      </c>
      <c r="AP30" s="87" t="s">
        <v>47</v>
      </c>
      <c r="AR30" s="90"/>
      <c r="AS30" s="78"/>
      <c r="AT30" s="79"/>
      <c r="AU30" s="91"/>
    </row>
    <row r="31" spans="1:47" x14ac:dyDescent="0.25">
      <c r="A31" s="87" t="s">
        <v>1662</v>
      </c>
      <c r="B31" s="92">
        <v>44181</v>
      </c>
      <c r="C31" s="87" t="s">
        <v>46</v>
      </c>
      <c r="D31" s="87" t="s">
        <v>67</v>
      </c>
      <c r="E31" s="87" t="s">
        <v>68</v>
      </c>
      <c r="F31" s="87" t="s">
        <v>873</v>
      </c>
      <c r="G31" s="87" t="s">
        <v>48</v>
      </c>
      <c r="H31" s="87" t="s">
        <v>75</v>
      </c>
      <c r="I31" s="89" t="s">
        <v>47</v>
      </c>
      <c r="J31" s="89" t="s">
        <v>47</v>
      </c>
      <c r="K31" s="89" t="s">
        <v>47</v>
      </c>
      <c r="L31" s="89" t="s">
        <v>47</v>
      </c>
      <c r="M31" s="89">
        <v>0</v>
      </c>
      <c r="N31" s="87" t="s">
        <v>47</v>
      </c>
      <c r="O31" s="87" t="s">
        <v>55</v>
      </c>
      <c r="P31" s="87" t="s">
        <v>47</v>
      </c>
      <c r="Q31" s="89">
        <v>757272626.60000002</v>
      </c>
      <c r="R31" s="89">
        <v>0</v>
      </c>
      <c r="S31" s="89">
        <v>559964053.5</v>
      </c>
      <c r="T31" s="89">
        <v>0</v>
      </c>
      <c r="U31" s="87" t="s">
        <v>49</v>
      </c>
      <c r="V31" s="89">
        <v>0</v>
      </c>
      <c r="W31" s="89">
        <v>170093597.5</v>
      </c>
      <c r="X31" s="87" t="s">
        <v>50</v>
      </c>
      <c r="Y31" s="89">
        <v>27214975.599999994</v>
      </c>
      <c r="Z31" s="89">
        <v>0</v>
      </c>
      <c r="AA31" s="87" t="s">
        <v>49</v>
      </c>
      <c r="AB31" s="89">
        <v>0</v>
      </c>
      <c r="AC31" s="89">
        <v>0</v>
      </c>
      <c r="AD31" s="87" t="s">
        <v>49</v>
      </c>
      <c r="AE31" s="89">
        <v>0</v>
      </c>
      <c r="AF31" s="87">
        <v>0</v>
      </c>
      <c r="AG31" s="87" t="s">
        <v>49</v>
      </c>
      <c r="AH31" s="89">
        <v>0</v>
      </c>
      <c r="AI31" s="89">
        <v>0</v>
      </c>
      <c r="AJ31" s="87" t="s">
        <v>49</v>
      </c>
      <c r="AK31" s="89">
        <v>0</v>
      </c>
      <c r="AL31" s="89">
        <v>0</v>
      </c>
      <c r="AM31" s="88" t="s">
        <v>47</v>
      </c>
      <c r="AN31" s="87" t="s">
        <v>47</v>
      </c>
      <c r="AO31" s="88" t="s">
        <v>47</v>
      </c>
      <c r="AP31" s="87" t="s">
        <v>47</v>
      </c>
      <c r="AR31" s="90"/>
      <c r="AS31" s="78"/>
      <c r="AT31" s="79"/>
      <c r="AU31" s="91"/>
    </row>
    <row r="32" spans="1:47" x14ac:dyDescent="0.25">
      <c r="A32" s="87" t="s">
        <v>1660</v>
      </c>
      <c r="B32" s="92">
        <v>44181</v>
      </c>
      <c r="C32" s="87" t="s">
        <v>46</v>
      </c>
      <c r="D32" s="87" t="s">
        <v>67</v>
      </c>
      <c r="E32" s="87" t="s">
        <v>68</v>
      </c>
      <c r="F32" s="87" t="s">
        <v>873</v>
      </c>
      <c r="G32" s="87" t="s">
        <v>48</v>
      </c>
      <c r="H32" s="87" t="s">
        <v>71</v>
      </c>
      <c r="I32" s="89" t="s">
        <v>47</v>
      </c>
      <c r="J32" s="89" t="s">
        <v>47</v>
      </c>
      <c r="K32" s="89" t="s">
        <v>47</v>
      </c>
      <c r="L32" s="89" t="s">
        <v>47</v>
      </c>
      <c r="M32" s="89">
        <v>0</v>
      </c>
      <c r="N32" s="87" t="s">
        <v>47</v>
      </c>
      <c r="O32" s="87" t="s">
        <v>72</v>
      </c>
      <c r="P32" s="87" t="s">
        <v>73</v>
      </c>
      <c r="Q32" s="89">
        <v>4466000</v>
      </c>
      <c r="R32" s="89">
        <v>0</v>
      </c>
      <c r="S32" s="89">
        <v>0</v>
      </c>
      <c r="T32" s="89">
        <v>3850000</v>
      </c>
      <c r="U32" s="87" t="s">
        <v>50</v>
      </c>
      <c r="V32" s="89">
        <v>616000</v>
      </c>
      <c r="W32" s="89">
        <v>0</v>
      </c>
      <c r="X32" s="87" t="s">
        <v>49</v>
      </c>
      <c r="Y32" s="89">
        <v>0</v>
      </c>
      <c r="Z32" s="89">
        <v>0</v>
      </c>
      <c r="AA32" s="87" t="s">
        <v>49</v>
      </c>
      <c r="AB32" s="89">
        <v>0</v>
      </c>
      <c r="AC32" s="89">
        <v>0</v>
      </c>
      <c r="AD32" s="87" t="s">
        <v>49</v>
      </c>
      <c r="AE32" s="89">
        <v>0</v>
      </c>
      <c r="AF32" s="87">
        <v>0</v>
      </c>
      <c r="AG32" s="87" t="s">
        <v>49</v>
      </c>
      <c r="AH32" s="89">
        <v>0</v>
      </c>
      <c r="AI32" s="89">
        <v>0</v>
      </c>
      <c r="AJ32" s="87" t="s">
        <v>49</v>
      </c>
      <c r="AK32" s="89">
        <v>0</v>
      </c>
      <c r="AL32" s="89">
        <v>0</v>
      </c>
      <c r="AM32" s="88" t="s">
        <v>47</v>
      </c>
      <c r="AN32" s="87" t="s">
        <v>47</v>
      </c>
      <c r="AO32" s="88" t="s">
        <v>47</v>
      </c>
      <c r="AP32" s="87" t="s">
        <v>47</v>
      </c>
      <c r="AR32" s="90"/>
      <c r="AS32" s="78"/>
      <c r="AT32" s="79"/>
      <c r="AU32" s="91"/>
    </row>
    <row r="33" spans="1:47" x14ac:dyDescent="0.25">
      <c r="A33" s="87" t="s">
        <v>1658</v>
      </c>
      <c r="B33" s="92">
        <v>44181</v>
      </c>
      <c r="C33" s="87" t="s">
        <v>46</v>
      </c>
      <c r="D33" s="87" t="s">
        <v>67</v>
      </c>
      <c r="E33" s="87" t="s">
        <v>68</v>
      </c>
      <c r="F33" s="87" t="s">
        <v>873</v>
      </c>
      <c r="G33" s="87" t="s">
        <v>48</v>
      </c>
      <c r="H33" s="87" t="s">
        <v>69</v>
      </c>
      <c r="I33" s="89" t="s">
        <v>47</v>
      </c>
      <c r="J33" s="89" t="s">
        <v>47</v>
      </c>
      <c r="K33" s="89" t="s">
        <v>47</v>
      </c>
      <c r="L33" s="89" t="s">
        <v>47</v>
      </c>
      <c r="M33" s="89">
        <v>0</v>
      </c>
      <c r="N33" s="87" t="s">
        <v>47</v>
      </c>
      <c r="O33" s="87" t="s">
        <v>55</v>
      </c>
      <c r="P33" s="87" t="s">
        <v>47</v>
      </c>
      <c r="Q33" s="89">
        <v>249098158.40000001</v>
      </c>
      <c r="R33" s="89">
        <v>0</v>
      </c>
      <c r="S33" s="89">
        <v>199857547.5</v>
      </c>
      <c r="T33" s="89">
        <v>0</v>
      </c>
      <c r="U33" s="87" t="s">
        <v>49</v>
      </c>
      <c r="V33" s="89">
        <v>0</v>
      </c>
      <c r="W33" s="89">
        <v>42448802.5</v>
      </c>
      <c r="X33" s="87" t="s">
        <v>50</v>
      </c>
      <c r="Y33" s="89">
        <v>6791808.4000000004</v>
      </c>
      <c r="Z33" s="89">
        <v>0</v>
      </c>
      <c r="AA33" s="87" t="s">
        <v>49</v>
      </c>
      <c r="AB33" s="89">
        <v>0</v>
      </c>
      <c r="AC33" s="89">
        <v>0</v>
      </c>
      <c r="AD33" s="87" t="s">
        <v>49</v>
      </c>
      <c r="AE33" s="89">
        <v>0</v>
      </c>
      <c r="AF33" s="87">
        <v>0</v>
      </c>
      <c r="AG33" s="87" t="s">
        <v>49</v>
      </c>
      <c r="AH33" s="89">
        <v>0</v>
      </c>
      <c r="AI33" s="89">
        <v>0</v>
      </c>
      <c r="AJ33" s="87" t="s">
        <v>49</v>
      </c>
      <c r="AK33" s="89">
        <v>0</v>
      </c>
      <c r="AL33" s="89">
        <v>0</v>
      </c>
      <c r="AM33" s="88" t="s">
        <v>47</v>
      </c>
      <c r="AN33" s="87" t="s">
        <v>47</v>
      </c>
      <c r="AO33" s="88" t="s">
        <v>47</v>
      </c>
      <c r="AP33" s="87" t="s">
        <v>47</v>
      </c>
      <c r="AR33" s="90"/>
      <c r="AS33" s="78"/>
      <c r="AT33" s="79"/>
      <c r="AU33" s="91"/>
    </row>
    <row r="34" spans="1:47" x14ac:dyDescent="0.25">
      <c r="A34" s="87" t="s">
        <v>1656</v>
      </c>
      <c r="B34" s="92">
        <v>44181</v>
      </c>
      <c r="C34" s="87" t="s">
        <v>973</v>
      </c>
      <c r="D34" s="87" t="s">
        <v>77</v>
      </c>
      <c r="E34" s="87" t="s">
        <v>1359</v>
      </c>
      <c r="F34" s="87" t="s">
        <v>1512</v>
      </c>
      <c r="G34" s="87" t="s">
        <v>48</v>
      </c>
      <c r="H34" s="87" t="s">
        <v>1679</v>
      </c>
      <c r="I34" s="89" t="s">
        <v>47</v>
      </c>
      <c r="J34" s="89" t="s">
        <v>47</v>
      </c>
      <c r="K34" s="89" t="s">
        <v>47</v>
      </c>
      <c r="L34" s="89" t="s">
        <v>47</v>
      </c>
      <c r="M34" s="89">
        <v>0</v>
      </c>
      <c r="N34" s="87" t="s">
        <v>47</v>
      </c>
      <c r="O34" s="87" t="s">
        <v>55</v>
      </c>
      <c r="P34" s="87" t="s">
        <v>47</v>
      </c>
      <c r="Q34" s="89">
        <v>294620805</v>
      </c>
      <c r="R34" s="89">
        <v>0</v>
      </c>
      <c r="S34" s="89">
        <v>242987465</v>
      </c>
      <c r="T34" s="89">
        <v>0</v>
      </c>
      <c r="U34" s="87" t="s">
        <v>49</v>
      </c>
      <c r="V34" s="89">
        <v>0</v>
      </c>
      <c r="W34" s="89">
        <v>44511500</v>
      </c>
      <c r="X34" s="87" t="s">
        <v>49</v>
      </c>
      <c r="Y34" s="89">
        <v>7121840</v>
      </c>
      <c r="Z34" s="89">
        <v>0</v>
      </c>
      <c r="AA34" s="87" t="s">
        <v>49</v>
      </c>
      <c r="AB34" s="89">
        <v>0</v>
      </c>
      <c r="AC34" s="89">
        <v>0</v>
      </c>
      <c r="AD34" s="87" t="s">
        <v>49</v>
      </c>
      <c r="AE34" s="89">
        <v>0</v>
      </c>
      <c r="AF34" s="87">
        <v>0</v>
      </c>
      <c r="AG34" s="87" t="s">
        <v>49</v>
      </c>
      <c r="AH34" s="89">
        <v>0</v>
      </c>
      <c r="AI34" s="89">
        <v>0</v>
      </c>
      <c r="AJ34" s="87" t="s">
        <v>49</v>
      </c>
      <c r="AK34" s="89">
        <v>0</v>
      </c>
      <c r="AL34" s="89">
        <v>0</v>
      </c>
      <c r="AM34" s="88" t="s">
        <v>47</v>
      </c>
      <c r="AN34" s="87" t="s">
        <v>47</v>
      </c>
      <c r="AO34" s="88" t="s">
        <v>47</v>
      </c>
      <c r="AP34" s="87" t="s">
        <v>47</v>
      </c>
      <c r="AR34" s="90"/>
      <c r="AS34" s="78"/>
      <c r="AT34" s="79"/>
      <c r="AU34" s="91"/>
    </row>
    <row r="35" spans="1:47" x14ac:dyDescent="0.25">
      <c r="A35" s="87" t="s">
        <v>1344</v>
      </c>
      <c r="B35" s="92">
        <v>44181</v>
      </c>
      <c r="C35" s="87" t="s">
        <v>46</v>
      </c>
      <c r="D35" s="87" t="s">
        <v>77</v>
      </c>
      <c r="E35" s="87" t="s">
        <v>78</v>
      </c>
      <c r="F35" s="87" t="s">
        <v>884</v>
      </c>
      <c r="G35" s="87" t="s">
        <v>48</v>
      </c>
      <c r="H35" s="87" t="s">
        <v>85</v>
      </c>
      <c r="I35" s="89" t="s">
        <v>47</v>
      </c>
      <c r="J35" s="89" t="s">
        <v>47</v>
      </c>
      <c r="K35" s="89" t="s">
        <v>47</v>
      </c>
      <c r="L35" s="89" t="s">
        <v>47</v>
      </c>
      <c r="M35" s="89">
        <v>0</v>
      </c>
      <c r="N35" s="87" t="s">
        <v>47</v>
      </c>
      <c r="O35" s="87" t="s">
        <v>55</v>
      </c>
      <c r="P35" s="87" t="s">
        <v>47</v>
      </c>
      <c r="Q35" s="89">
        <v>247271677.53999999</v>
      </c>
      <c r="R35" s="89">
        <v>0</v>
      </c>
      <c r="S35" s="89">
        <v>197102018</v>
      </c>
      <c r="T35" s="89">
        <v>0</v>
      </c>
      <c r="U35" s="87" t="s">
        <v>49</v>
      </c>
      <c r="V35" s="89">
        <v>0</v>
      </c>
      <c r="W35" s="89">
        <v>43249706.5</v>
      </c>
      <c r="X35" s="87" t="s">
        <v>49</v>
      </c>
      <c r="Y35" s="89">
        <v>6919953.04</v>
      </c>
      <c r="Z35" s="89">
        <v>0</v>
      </c>
      <c r="AA35" s="87" t="s">
        <v>49</v>
      </c>
      <c r="AB35" s="89">
        <v>0</v>
      </c>
      <c r="AC35" s="89">
        <v>0</v>
      </c>
      <c r="AD35" s="87" t="s">
        <v>49</v>
      </c>
      <c r="AE35" s="89">
        <v>0</v>
      </c>
      <c r="AF35" s="87">
        <v>0</v>
      </c>
      <c r="AG35" s="87" t="s">
        <v>49</v>
      </c>
      <c r="AH35" s="89">
        <v>0</v>
      </c>
      <c r="AI35" s="89">
        <v>0</v>
      </c>
      <c r="AJ35" s="87" t="s">
        <v>49</v>
      </c>
      <c r="AK35" s="89">
        <v>0</v>
      </c>
      <c r="AL35" s="89">
        <v>0</v>
      </c>
      <c r="AM35" s="88" t="s">
        <v>47</v>
      </c>
      <c r="AN35" s="87" t="s">
        <v>47</v>
      </c>
      <c r="AO35" s="88" t="s">
        <v>47</v>
      </c>
      <c r="AP35" s="87" t="s">
        <v>47</v>
      </c>
      <c r="AR35" s="90"/>
      <c r="AS35" s="78"/>
      <c r="AT35" s="79"/>
      <c r="AU35" s="91"/>
    </row>
    <row r="36" spans="1:47" x14ac:dyDescent="0.25">
      <c r="A36" s="87" t="s">
        <v>123</v>
      </c>
      <c r="B36" s="92">
        <v>44181</v>
      </c>
      <c r="C36" s="87" t="s">
        <v>46</v>
      </c>
      <c r="D36" s="87" t="s">
        <v>77</v>
      </c>
      <c r="E36" s="87" t="s">
        <v>78</v>
      </c>
      <c r="F36" s="87" t="s">
        <v>884</v>
      </c>
      <c r="G36" s="87" t="s">
        <v>48</v>
      </c>
      <c r="H36" s="87" t="s">
        <v>81</v>
      </c>
      <c r="I36" s="89" t="s">
        <v>47</v>
      </c>
      <c r="J36" s="89" t="s">
        <v>47</v>
      </c>
      <c r="K36" s="89" t="s">
        <v>47</v>
      </c>
      <c r="L36" s="89" t="s">
        <v>47</v>
      </c>
      <c r="M36" s="89">
        <v>0</v>
      </c>
      <c r="N36" s="87" t="s">
        <v>47</v>
      </c>
      <c r="O36" s="87" t="s">
        <v>82</v>
      </c>
      <c r="P36" s="87" t="s">
        <v>83</v>
      </c>
      <c r="Q36" s="89">
        <v>54313455.240000002</v>
      </c>
      <c r="R36" s="89">
        <v>0</v>
      </c>
      <c r="S36" s="89">
        <v>14158705</v>
      </c>
      <c r="T36" s="89">
        <v>34616164</v>
      </c>
      <c r="U36" s="87" t="s">
        <v>50</v>
      </c>
      <c r="V36" s="89">
        <v>5538586.2400000002</v>
      </c>
      <c r="W36" s="89">
        <v>0</v>
      </c>
      <c r="X36" s="87" t="s">
        <v>49</v>
      </c>
      <c r="Y36" s="89">
        <v>0</v>
      </c>
      <c r="Z36" s="89">
        <v>0</v>
      </c>
      <c r="AA36" s="87" t="s">
        <v>49</v>
      </c>
      <c r="AB36" s="89">
        <v>0</v>
      </c>
      <c r="AC36" s="89">
        <v>0</v>
      </c>
      <c r="AD36" s="87" t="s">
        <v>49</v>
      </c>
      <c r="AE36" s="89">
        <v>0</v>
      </c>
      <c r="AF36" s="87">
        <v>0</v>
      </c>
      <c r="AG36" s="87" t="s">
        <v>49</v>
      </c>
      <c r="AH36" s="89">
        <v>0</v>
      </c>
      <c r="AI36" s="89">
        <v>0</v>
      </c>
      <c r="AJ36" s="87" t="s">
        <v>49</v>
      </c>
      <c r="AK36" s="89">
        <v>0</v>
      </c>
      <c r="AL36" s="89">
        <v>0</v>
      </c>
      <c r="AM36" s="88" t="s">
        <v>47</v>
      </c>
      <c r="AN36" s="87" t="s">
        <v>47</v>
      </c>
      <c r="AO36" s="88" t="s">
        <v>47</v>
      </c>
      <c r="AP36" s="87" t="s">
        <v>47</v>
      </c>
      <c r="AR36" s="90"/>
      <c r="AS36" s="78"/>
      <c r="AT36" s="79"/>
      <c r="AU36" s="91"/>
    </row>
    <row r="37" spans="1:47" x14ac:dyDescent="0.25">
      <c r="A37" s="87" t="s">
        <v>125</v>
      </c>
      <c r="B37" s="92">
        <v>44181</v>
      </c>
      <c r="C37" s="87" t="s">
        <v>46</v>
      </c>
      <c r="D37" s="87" t="s">
        <v>77</v>
      </c>
      <c r="E37" s="87" t="s">
        <v>78</v>
      </c>
      <c r="F37" s="87" t="s">
        <v>884</v>
      </c>
      <c r="G37" s="87" t="s">
        <v>48</v>
      </c>
      <c r="H37" s="87" t="s">
        <v>79</v>
      </c>
      <c r="I37" s="89" t="s">
        <v>47</v>
      </c>
      <c r="J37" s="89" t="s">
        <v>47</v>
      </c>
      <c r="K37" s="89" t="s">
        <v>47</v>
      </c>
      <c r="L37" s="89" t="s">
        <v>47</v>
      </c>
      <c r="M37" s="89">
        <v>0</v>
      </c>
      <c r="N37" s="87" t="s">
        <v>47</v>
      </c>
      <c r="O37" s="87" t="s">
        <v>55</v>
      </c>
      <c r="P37" s="87" t="s">
        <v>47</v>
      </c>
      <c r="Q37" s="89">
        <v>261753918.22</v>
      </c>
      <c r="R37" s="89">
        <v>0</v>
      </c>
      <c r="S37" s="89">
        <v>205990317.59999999</v>
      </c>
      <c r="T37" s="89">
        <v>0</v>
      </c>
      <c r="U37" s="87" t="s">
        <v>49</v>
      </c>
      <c r="V37" s="89">
        <v>0</v>
      </c>
      <c r="W37" s="89">
        <v>48072069.5</v>
      </c>
      <c r="X37" s="87" t="s">
        <v>50</v>
      </c>
      <c r="Y37" s="89">
        <v>7691531.1200000001</v>
      </c>
      <c r="Z37" s="89">
        <v>0</v>
      </c>
      <c r="AA37" s="87" t="s">
        <v>49</v>
      </c>
      <c r="AB37" s="89">
        <v>0</v>
      </c>
      <c r="AC37" s="89">
        <v>0</v>
      </c>
      <c r="AD37" s="87" t="s">
        <v>49</v>
      </c>
      <c r="AE37" s="89">
        <v>0</v>
      </c>
      <c r="AF37" s="87">
        <v>0</v>
      </c>
      <c r="AG37" s="87" t="s">
        <v>49</v>
      </c>
      <c r="AH37" s="89">
        <v>0</v>
      </c>
      <c r="AI37" s="89">
        <v>0</v>
      </c>
      <c r="AJ37" s="87" t="s">
        <v>49</v>
      </c>
      <c r="AK37" s="89">
        <v>0</v>
      </c>
      <c r="AL37" s="89">
        <v>0</v>
      </c>
      <c r="AM37" s="88" t="s">
        <v>47</v>
      </c>
      <c r="AN37" s="87" t="s">
        <v>47</v>
      </c>
      <c r="AO37" s="88" t="s">
        <v>47</v>
      </c>
      <c r="AP37" s="87" t="s">
        <v>47</v>
      </c>
      <c r="AR37" s="90"/>
      <c r="AS37" s="78"/>
      <c r="AT37" s="79"/>
      <c r="AU37" s="91"/>
    </row>
    <row r="38" spans="1:47" x14ac:dyDescent="0.25">
      <c r="A38" s="87" t="s">
        <v>128</v>
      </c>
      <c r="B38" s="92">
        <v>44181</v>
      </c>
      <c r="C38" s="87" t="s">
        <v>973</v>
      </c>
      <c r="D38" s="87" t="s">
        <v>87</v>
      </c>
      <c r="E38" s="87" t="s">
        <v>1356</v>
      </c>
      <c r="F38" s="87" t="s">
        <v>1677</v>
      </c>
      <c r="G38" s="87" t="s">
        <v>48</v>
      </c>
      <c r="H38" s="87" t="s">
        <v>1675</v>
      </c>
      <c r="I38" s="89" t="s">
        <v>47</v>
      </c>
      <c r="J38" s="89" t="s">
        <v>47</v>
      </c>
      <c r="K38" s="89" t="s">
        <v>47</v>
      </c>
      <c r="L38" s="89" t="s">
        <v>47</v>
      </c>
      <c r="M38" s="89">
        <v>0</v>
      </c>
      <c r="N38" s="87" t="s">
        <v>47</v>
      </c>
      <c r="O38" s="87" t="s">
        <v>55</v>
      </c>
      <c r="P38" s="87" t="s">
        <v>47</v>
      </c>
      <c r="Q38" s="89">
        <v>135588264.73000002</v>
      </c>
      <c r="R38" s="89">
        <v>0</v>
      </c>
      <c r="S38" s="89">
        <v>72551650</v>
      </c>
      <c r="T38" s="89">
        <v>0</v>
      </c>
      <c r="U38" s="87" t="s">
        <v>49</v>
      </c>
      <c r="V38" s="89">
        <v>0</v>
      </c>
      <c r="W38" s="89">
        <v>54341909.25</v>
      </c>
      <c r="X38" s="87" t="s">
        <v>49</v>
      </c>
      <c r="Y38" s="89">
        <v>8694705.4800000004</v>
      </c>
      <c r="Z38" s="89">
        <v>0</v>
      </c>
      <c r="AA38" s="87" t="s">
        <v>49</v>
      </c>
      <c r="AB38" s="89">
        <v>0</v>
      </c>
      <c r="AC38" s="89">
        <v>0</v>
      </c>
      <c r="AD38" s="87" t="s">
        <v>49</v>
      </c>
      <c r="AE38" s="89">
        <v>0</v>
      </c>
      <c r="AF38" s="87">
        <v>0</v>
      </c>
      <c r="AG38" s="87" t="s">
        <v>49</v>
      </c>
      <c r="AH38" s="89">
        <v>0</v>
      </c>
      <c r="AI38" s="89">
        <v>0</v>
      </c>
      <c r="AJ38" s="87" t="s">
        <v>49</v>
      </c>
      <c r="AK38" s="89">
        <v>0</v>
      </c>
      <c r="AL38" s="89">
        <v>0</v>
      </c>
      <c r="AM38" s="88" t="s">
        <v>47</v>
      </c>
      <c r="AN38" s="87" t="s">
        <v>47</v>
      </c>
      <c r="AO38" s="88" t="s">
        <v>47</v>
      </c>
      <c r="AP38" s="87" t="s">
        <v>47</v>
      </c>
      <c r="AR38" s="90"/>
      <c r="AS38" s="78"/>
      <c r="AT38" s="79"/>
      <c r="AU38" s="91"/>
    </row>
    <row r="39" spans="1:47" x14ac:dyDescent="0.25">
      <c r="A39" s="87" t="s">
        <v>130</v>
      </c>
      <c r="B39" s="92">
        <v>44181</v>
      </c>
      <c r="C39" s="87" t="s">
        <v>973</v>
      </c>
      <c r="D39" s="87" t="s">
        <v>87</v>
      </c>
      <c r="E39" s="87" t="s">
        <v>1356</v>
      </c>
      <c r="F39" s="87" t="s">
        <v>1677</v>
      </c>
      <c r="G39" s="87" t="s">
        <v>48</v>
      </c>
      <c r="H39" s="87" t="s">
        <v>1676</v>
      </c>
      <c r="I39" s="89" t="s">
        <v>47</v>
      </c>
      <c r="J39" s="89" t="s">
        <v>47</v>
      </c>
      <c r="K39" s="89" t="s">
        <v>47</v>
      </c>
      <c r="L39" s="89" t="s">
        <v>47</v>
      </c>
      <c r="M39" s="89">
        <v>0</v>
      </c>
      <c r="N39" s="87" t="s">
        <v>47</v>
      </c>
      <c r="O39" s="87" t="s">
        <v>1388</v>
      </c>
      <c r="P39" s="87" t="s">
        <v>1387</v>
      </c>
      <c r="Q39" s="89">
        <v>14258090</v>
      </c>
      <c r="R39" s="89">
        <v>0</v>
      </c>
      <c r="S39" s="89">
        <v>12088890</v>
      </c>
      <c r="T39" s="89">
        <v>1870000</v>
      </c>
      <c r="U39" s="87" t="s">
        <v>50</v>
      </c>
      <c r="V39" s="89">
        <v>299200</v>
      </c>
      <c r="W39" s="89">
        <v>0</v>
      </c>
      <c r="X39" s="87" t="s">
        <v>49</v>
      </c>
      <c r="Y39" s="89">
        <v>0</v>
      </c>
      <c r="Z39" s="89">
        <v>0</v>
      </c>
      <c r="AA39" s="87" t="s">
        <v>49</v>
      </c>
      <c r="AB39" s="89">
        <v>0</v>
      </c>
      <c r="AC39" s="89">
        <v>0</v>
      </c>
      <c r="AD39" s="87" t="s">
        <v>49</v>
      </c>
      <c r="AE39" s="89">
        <v>0</v>
      </c>
      <c r="AF39" s="87">
        <v>0</v>
      </c>
      <c r="AG39" s="87" t="s">
        <v>49</v>
      </c>
      <c r="AH39" s="89">
        <v>0</v>
      </c>
      <c r="AI39" s="89">
        <v>0</v>
      </c>
      <c r="AJ39" s="87" t="s">
        <v>49</v>
      </c>
      <c r="AK39" s="89">
        <v>0</v>
      </c>
      <c r="AL39" s="89">
        <v>0</v>
      </c>
      <c r="AM39" s="88" t="s">
        <v>47</v>
      </c>
      <c r="AN39" s="87" t="s">
        <v>47</v>
      </c>
      <c r="AO39" s="88" t="s">
        <v>47</v>
      </c>
      <c r="AP39" s="87" t="s">
        <v>47</v>
      </c>
      <c r="AR39" s="90"/>
      <c r="AS39" s="78"/>
      <c r="AT39" s="79"/>
      <c r="AU39" s="91"/>
    </row>
    <row r="40" spans="1:47" x14ac:dyDescent="0.25">
      <c r="A40" s="87" t="s">
        <v>132</v>
      </c>
      <c r="B40" s="92">
        <v>44181</v>
      </c>
      <c r="C40" s="87" t="s">
        <v>973</v>
      </c>
      <c r="D40" s="87" t="s">
        <v>87</v>
      </c>
      <c r="E40" s="87" t="s">
        <v>1356</v>
      </c>
      <c r="F40" s="87" t="s">
        <v>1677</v>
      </c>
      <c r="G40" s="87" t="s">
        <v>48</v>
      </c>
      <c r="H40" s="87" t="s">
        <v>1678</v>
      </c>
      <c r="I40" s="89" t="s">
        <v>47</v>
      </c>
      <c r="J40" s="89" t="s">
        <v>47</v>
      </c>
      <c r="K40" s="89" t="s">
        <v>47</v>
      </c>
      <c r="L40" s="89" t="s">
        <v>47</v>
      </c>
      <c r="M40" s="89">
        <v>0</v>
      </c>
      <c r="N40" s="87" t="s">
        <v>47</v>
      </c>
      <c r="O40" s="87" t="s">
        <v>55</v>
      </c>
      <c r="P40" s="87" t="s">
        <v>47</v>
      </c>
      <c r="Q40" s="89">
        <v>233394584.6672</v>
      </c>
      <c r="R40" s="89">
        <v>0</v>
      </c>
      <c r="S40" s="89">
        <v>168190876.30000001</v>
      </c>
      <c r="T40" s="89">
        <v>0</v>
      </c>
      <c r="U40" s="87" t="s">
        <v>49</v>
      </c>
      <c r="V40" s="89">
        <v>0</v>
      </c>
      <c r="W40" s="89">
        <v>56210093.420000002</v>
      </c>
      <c r="X40" s="87" t="s">
        <v>49</v>
      </c>
      <c r="Y40" s="89">
        <v>8993614.9472000003</v>
      </c>
      <c r="Z40" s="89">
        <v>0</v>
      </c>
      <c r="AA40" s="87" t="s">
        <v>49</v>
      </c>
      <c r="AB40" s="89">
        <v>0</v>
      </c>
      <c r="AC40" s="89">
        <v>0</v>
      </c>
      <c r="AD40" s="87" t="s">
        <v>49</v>
      </c>
      <c r="AE40" s="89">
        <v>0</v>
      </c>
      <c r="AF40" s="87">
        <v>0</v>
      </c>
      <c r="AG40" s="87" t="s">
        <v>49</v>
      </c>
      <c r="AH40" s="89">
        <v>0</v>
      </c>
      <c r="AI40" s="89">
        <v>0</v>
      </c>
      <c r="AJ40" s="87" t="s">
        <v>49</v>
      </c>
      <c r="AK40" s="89">
        <v>0</v>
      </c>
      <c r="AL40" s="89">
        <v>0</v>
      </c>
      <c r="AM40" s="88" t="s">
        <v>47</v>
      </c>
      <c r="AN40" s="87" t="s">
        <v>47</v>
      </c>
      <c r="AO40" s="88" t="s">
        <v>47</v>
      </c>
      <c r="AP40" s="87" t="s">
        <v>47</v>
      </c>
      <c r="AR40" s="90"/>
      <c r="AS40" s="78"/>
      <c r="AT40" s="79"/>
      <c r="AU40" s="91"/>
    </row>
    <row r="41" spans="1:47" x14ac:dyDescent="0.25">
      <c r="A41" s="87" t="s">
        <v>136</v>
      </c>
      <c r="B41" s="92">
        <v>44181</v>
      </c>
      <c r="C41" s="87" t="s">
        <v>46</v>
      </c>
      <c r="D41" s="87" t="s">
        <v>87</v>
      </c>
      <c r="E41" s="87" t="s">
        <v>88</v>
      </c>
      <c r="F41" s="87" t="s">
        <v>895</v>
      </c>
      <c r="G41" s="87" t="s">
        <v>48</v>
      </c>
      <c r="H41" s="87" t="s">
        <v>95</v>
      </c>
      <c r="I41" s="89" t="s">
        <v>47</v>
      </c>
      <c r="J41" s="89" t="s">
        <v>47</v>
      </c>
      <c r="K41" s="89" t="s">
        <v>47</v>
      </c>
      <c r="L41" s="89" t="s">
        <v>47</v>
      </c>
      <c r="M41" s="89">
        <v>0</v>
      </c>
      <c r="N41" s="87" t="s">
        <v>47</v>
      </c>
      <c r="O41" s="87" t="s">
        <v>55</v>
      </c>
      <c r="P41" s="87" t="s">
        <v>47</v>
      </c>
      <c r="Q41" s="89">
        <v>868210855.86000001</v>
      </c>
      <c r="R41" s="89">
        <v>0</v>
      </c>
      <c r="S41" s="89">
        <v>673173477.5</v>
      </c>
      <c r="T41" s="89">
        <v>0</v>
      </c>
      <c r="U41" s="87" t="s">
        <v>49</v>
      </c>
      <c r="V41" s="89">
        <v>0</v>
      </c>
      <c r="W41" s="89">
        <v>168135671</v>
      </c>
      <c r="X41" s="87" t="s">
        <v>50</v>
      </c>
      <c r="Y41" s="89">
        <v>26901707.359999999</v>
      </c>
      <c r="Z41" s="89">
        <v>0</v>
      </c>
      <c r="AA41" s="87" t="s">
        <v>49</v>
      </c>
      <c r="AB41" s="89">
        <v>0</v>
      </c>
      <c r="AC41" s="89">
        <v>0</v>
      </c>
      <c r="AD41" s="87" t="s">
        <v>49</v>
      </c>
      <c r="AE41" s="89">
        <v>0</v>
      </c>
      <c r="AF41" s="87">
        <v>0</v>
      </c>
      <c r="AG41" s="87" t="s">
        <v>49</v>
      </c>
      <c r="AH41" s="89">
        <v>0</v>
      </c>
      <c r="AI41" s="89">
        <v>0</v>
      </c>
      <c r="AJ41" s="87" t="s">
        <v>49</v>
      </c>
      <c r="AK41" s="89">
        <v>0</v>
      </c>
      <c r="AL41" s="89">
        <v>0</v>
      </c>
      <c r="AM41" s="88" t="s">
        <v>47</v>
      </c>
      <c r="AN41" s="87" t="s">
        <v>47</v>
      </c>
      <c r="AO41" s="88" t="s">
        <v>47</v>
      </c>
      <c r="AP41" s="87" t="s">
        <v>47</v>
      </c>
      <c r="AR41" s="90"/>
      <c r="AS41" s="78"/>
      <c r="AT41" s="79"/>
      <c r="AU41" s="91"/>
    </row>
    <row r="42" spans="1:47" x14ac:dyDescent="0.25">
      <c r="A42" s="87" t="s">
        <v>140</v>
      </c>
      <c r="B42" s="92">
        <v>44181</v>
      </c>
      <c r="C42" s="87" t="s">
        <v>46</v>
      </c>
      <c r="D42" s="87" t="s">
        <v>87</v>
      </c>
      <c r="E42" s="87" t="s">
        <v>88</v>
      </c>
      <c r="F42" s="87" t="s">
        <v>895</v>
      </c>
      <c r="G42" s="87" t="s">
        <v>48</v>
      </c>
      <c r="H42" s="87" t="s">
        <v>91</v>
      </c>
      <c r="I42" s="89" t="s">
        <v>47</v>
      </c>
      <c r="J42" s="89" t="s">
        <v>47</v>
      </c>
      <c r="K42" s="89" t="s">
        <v>47</v>
      </c>
      <c r="L42" s="89" t="s">
        <v>47</v>
      </c>
      <c r="M42" s="89">
        <v>0</v>
      </c>
      <c r="N42" s="87" t="s">
        <v>47</v>
      </c>
      <c r="O42" s="87" t="s">
        <v>92</v>
      </c>
      <c r="P42" s="87" t="s">
        <v>93</v>
      </c>
      <c r="Q42" s="89">
        <v>49479039.5</v>
      </c>
      <c r="R42" s="89">
        <v>0</v>
      </c>
      <c r="S42" s="89">
        <v>31375470.5</v>
      </c>
      <c r="T42" s="89">
        <v>15606525</v>
      </c>
      <c r="U42" s="87" t="s">
        <v>50</v>
      </c>
      <c r="V42" s="89">
        <v>2497044</v>
      </c>
      <c r="W42" s="89">
        <v>0</v>
      </c>
      <c r="X42" s="87" t="s">
        <v>49</v>
      </c>
      <c r="Y42" s="89">
        <v>0</v>
      </c>
      <c r="Z42" s="89">
        <v>0</v>
      </c>
      <c r="AA42" s="87" t="s">
        <v>49</v>
      </c>
      <c r="AB42" s="89">
        <v>0</v>
      </c>
      <c r="AC42" s="89">
        <v>0</v>
      </c>
      <c r="AD42" s="87" t="s">
        <v>49</v>
      </c>
      <c r="AE42" s="89">
        <v>0</v>
      </c>
      <c r="AF42" s="87">
        <v>0</v>
      </c>
      <c r="AG42" s="87" t="s">
        <v>49</v>
      </c>
      <c r="AH42" s="89">
        <v>0</v>
      </c>
      <c r="AI42" s="89">
        <v>0</v>
      </c>
      <c r="AJ42" s="87" t="s">
        <v>49</v>
      </c>
      <c r="AK42" s="89">
        <v>0</v>
      </c>
      <c r="AL42" s="89">
        <v>0</v>
      </c>
      <c r="AM42" s="88" t="s">
        <v>47</v>
      </c>
      <c r="AN42" s="87" t="s">
        <v>47</v>
      </c>
      <c r="AO42" s="88" t="s">
        <v>47</v>
      </c>
      <c r="AP42" s="87" t="s">
        <v>47</v>
      </c>
      <c r="AR42" s="90"/>
      <c r="AS42" s="78"/>
      <c r="AT42" s="79"/>
      <c r="AU42" s="91"/>
    </row>
    <row r="43" spans="1:47" x14ac:dyDescent="0.25">
      <c r="A43" s="87" t="s">
        <v>142</v>
      </c>
      <c r="B43" s="92">
        <v>44181</v>
      </c>
      <c r="C43" s="87" t="s">
        <v>46</v>
      </c>
      <c r="D43" s="87" t="s">
        <v>87</v>
      </c>
      <c r="E43" s="87" t="s">
        <v>88</v>
      </c>
      <c r="F43" s="87" t="s">
        <v>895</v>
      </c>
      <c r="G43" s="87" t="s">
        <v>48</v>
      </c>
      <c r="H43" s="87" t="s">
        <v>89</v>
      </c>
      <c r="I43" s="89" t="s">
        <v>47</v>
      </c>
      <c r="J43" s="89" t="s">
        <v>47</v>
      </c>
      <c r="K43" s="89" t="s">
        <v>47</v>
      </c>
      <c r="L43" s="89" t="s">
        <v>47</v>
      </c>
      <c r="M43" s="89">
        <v>0</v>
      </c>
      <c r="N43" s="87" t="s">
        <v>47</v>
      </c>
      <c r="O43" s="87" t="s">
        <v>55</v>
      </c>
      <c r="P43" s="87" t="s">
        <v>47</v>
      </c>
      <c r="Q43" s="89">
        <v>464867312.79400003</v>
      </c>
      <c r="R43" s="89">
        <v>0</v>
      </c>
      <c r="S43" s="89">
        <v>394029362.65000004</v>
      </c>
      <c r="T43" s="89">
        <v>0</v>
      </c>
      <c r="U43" s="87" t="s">
        <v>49</v>
      </c>
      <c r="V43" s="89">
        <v>0</v>
      </c>
      <c r="W43" s="89">
        <v>61067198.399999999</v>
      </c>
      <c r="X43" s="87" t="s">
        <v>49</v>
      </c>
      <c r="Y43" s="89">
        <v>9770751.743999999</v>
      </c>
      <c r="Z43" s="89">
        <v>0</v>
      </c>
      <c r="AA43" s="87" t="s">
        <v>49</v>
      </c>
      <c r="AB43" s="89">
        <v>0</v>
      </c>
      <c r="AC43" s="89">
        <v>0</v>
      </c>
      <c r="AD43" s="87" t="s">
        <v>49</v>
      </c>
      <c r="AE43" s="89">
        <v>0</v>
      </c>
      <c r="AF43" s="87">
        <v>0</v>
      </c>
      <c r="AG43" s="87" t="s">
        <v>49</v>
      </c>
      <c r="AH43" s="89">
        <v>0</v>
      </c>
      <c r="AI43" s="89">
        <v>0</v>
      </c>
      <c r="AJ43" s="87" t="s">
        <v>49</v>
      </c>
      <c r="AK43" s="89">
        <v>0</v>
      </c>
      <c r="AL43" s="89">
        <v>0</v>
      </c>
      <c r="AM43" s="88" t="s">
        <v>47</v>
      </c>
      <c r="AN43" s="87" t="s">
        <v>47</v>
      </c>
      <c r="AO43" s="88" t="s">
        <v>47</v>
      </c>
      <c r="AP43" s="87" t="s">
        <v>47</v>
      </c>
      <c r="AR43" s="90"/>
      <c r="AS43" s="78"/>
      <c r="AT43" s="79"/>
      <c r="AU43" s="91"/>
    </row>
    <row r="44" spans="1:47" x14ac:dyDescent="0.25">
      <c r="A44" s="87" t="s">
        <v>146</v>
      </c>
      <c r="B44" s="92">
        <v>44181</v>
      </c>
      <c r="C44" s="87" t="s">
        <v>973</v>
      </c>
      <c r="D44" s="87" t="s">
        <v>96</v>
      </c>
      <c r="E44" s="87" t="s">
        <v>1353</v>
      </c>
      <c r="F44" s="87" t="s">
        <v>1673</v>
      </c>
      <c r="G44" s="87" t="s">
        <v>48</v>
      </c>
      <c r="H44" s="87" t="s">
        <v>1671</v>
      </c>
      <c r="I44" s="89" t="s">
        <v>47</v>
      </c>
      <c r="J44" s="89" t="s">
        <v>47</v>
      </c>
      <c r="K44" s="89" t="s">
        <v>47</v>
      </c>
      <c r="L44" s="89" t="s">
        <v>47</v>
      </c>
      <c r="M44" s="89">
        <v>0</v>
      </c>
      <c r="N44" s="87" t="s">
        <v>47</v>
      </c>
      <c r="O44" s="87" t="s">
        <v>55</v>
      </c>
      <c r="P44" s="87" t="s">
        <v>47</v>
      </c>
      <c r="Q44" s="89">
        <v>6254160</v>
      </c>
      <c r="R44" s="89">
        <v>0</v>
      </c>
      <c r="S44" s="89">
        <v>6254160</v>
      </c>
      <c r="T44" s="89">
        <v>0</v>
      </c>
      <c r="U44" s="87" t="s">
        <v>49</v>
      </c>
      <c r="V44" s="89">
        <v>0</v>
      </c>
      <c r="W44" s="89">
        <v>0</v>
      </c>
      <c r="X44" s="87" t="s">
        <v>49</v>
      </c>
      <c r="Y44" s="89">
        <v>0</v>
      </c>
      <c r="Z44" s="89">
        <v>0</v>
      </c>
      <c r="AA44" s="87" t="s">
        <v>49</v>
      </c>
      <c r="AB44" s="89">
        <v>0</v>
      </c>
      <c r="AC44" s="89">
        <v>0</v>
      </c>
      <c r="AD44" s="87" t="s">
        <v>49</v>
      </c>
      <c r="AE44" s="89">
        <v>0</v>
      </c>
      <c r="AF44" s="87">
        <v>0</v>
      </c>
      <c r="AG44" s="87" t="s">
        <v>49</v>
      </c>
      <c r="AH44" s="89">
        <v>0</v>
      </c>
      <c r="AI44" s="89">
        <v>0</v>
      </c>
      <c r="AJ44" s="87" t="s">
        <v>49</v>
      </c>
      <c r="AK44" s="89">
        <v>0</v>
      </c>
      <c r="AL44" s="89">
        <v>0</v>
      </c>
      <c r="AM44" s="88" t="s">
        <v>47</v>
      </c>
      <c r="AN44" s="87" t="s">
        <v>47</v>
      </c>
      <c r="AO44" s="88" t="s">
        <v>47</v>
      </c>
      <c r="AP44" s="87" t="s">
        <v>47</v>
      </c>
      <c r="AR44" s="90"/>
      <c r="AS44" s="78"/>
      <c r="AT44" s="79"/>
      <c r="AU44" s="91"/>
    </row>
    <row r="45" spans="1:47" x14ac:dyDescent="0.25">
      <c r="A45" s="87" t="s">
        <v>148</v>
      </c>
      <c r="B45" s="92">
        <v>44181</v>
      </c>
      <c r="C45" s="87" t="s">
        <v>973</v>
      </c>
      <c r="D45" s="87" t="s">
        <v>96</v>
      </c>
      <c r="E45" s="87" t="s">
        <v>1353</v>
      </c>
      <c r="F45" s="87" t="s">
        <v>1673</v>
      </c>
      <c r="G45" s="87" t="s">
        <v>48</v>
      </c>
      <c r="H45" s="87" t="s">
        <v>1672</v>
      </c>
      <c r="I45" s="89" t="s">
        <v>47</v>
      </c>
      <c r="J45" s="89" t="s">
        <v>47</v>
      </c>
      <c r="K45" s="89" t="s">
        <v>47</v>
      </c>
      <c r="L45" s="89" t="s">
        <v>47</v>
      </c>
      <c r="M45" s="89">
        <v>0</v>
      </c>
      <c r="N45" s="87" t="s">
        <v>47</v>
      </c>
      <c r="O45" s="87" t="s">
        <v>1463</v>
      </c>
      <c r="P45" s="87" t="s">
        <v>1462</v>
      </c>
      <c r="Q45" s="89">
        <v>7637300</v>
      </c>
      <c r="R45" s="89">
        <v>0</v>
      </c>
      <c r="S45" s="89">
        <v>6552700</v>
      </c>
      <c r="T45" s="89">
        <v>935000</v>
      </c>
      <c r="U45" s="87" t="s">
        <v>50</v>
      </c>
      <c r="V45" s="89">
        <v>149600</v>
      </c>
      <c r="W45" s="89">
        <v>0</v>
      </c>
      <c r="X45" s="87" t="s">
        <v>49</v>
      </c>
      <c r="Y45" s="89">
        <v>0</v>
      </c>
      <c r="Z45" s="89">
        <v>0</v>
      </c>
      <c r="AA45" s="87" t="s">
        <v>49</v>
      </c>
      <c r="AB45" s="89">
        <v>0</v>
      </c>
      <c r="AC45" s="89">
        <v>0</v>
      </c>
      <c r="AD45" s="87" t="s">
        <v>49</v>
      </c>
      <c r="AE45" s="89">
        <v>0</v>
      </c>
      <c r="AF45" s="87">
        <v>0</v>
      </c>
      <c r="AG45" s="87" t="s">
        <v>49</v>
      </c>
      <c r="AH45" s="89">
        <v>0</v>
      </c>
      <c r="AI45" s="89">
        <v>0</v>
      </c>
      <c r="AJ45" s="87" t="s">
        <v>49</v>
      </c>
      <c r="AK45" s="89">
        <v>0</v>
      </c>
      <c r="AL45" s="89">
        <v>0</v>
      </c>
      <c r="AM45" s="88" t="s">
        <v>47</v>
      </c>
      <c r="AN45" s="87" t="s">
        <v>47</v>
      </c>
      <c r="AO45" s="88" t="s">
        <v>47</v>
      </c>
      <c r="AP45" s="87" t="s">
        <v>47</v>
      </c>
      <c r="AR45" s="90"/>
      <c r="AS45" s="78"/>
      <c r="AT45" s="79"/>
      <c r="AU45" s="91"/>
    </row>
    <row r="46" spans="1:47" x14ac:dyDescent="0.25">
      <c r="A46" s="87" t="s">
        <v>152</v>
      </c>
      <c r="B46" s="92">
        <v>44181</v>
      </c>
      <c r="C46" s="87" t="s">
        <v>973</v>
      </c>
      <c r="D46" s="87" t="s">
        <v>96</v>
      </c>
      <c r="E46" s="87" t="s">
        <v>1353</v>
      </c>
      <c r="F46" s="87" t="s">
        <v>1673</v>
      </c>
      <c r="G46" s="87" t="s">
        <v>48</v>
      </c>
      <c r="H46" s="87" t="s">
        <v>1674</v>
      </c>
      <c r="I46" s="89" t="s">
        <v>47</v>
      </c>
      <c r="J46" s="89" t="s">
        <v>47</v>
      </c>
      <c r="K46" s="89" t="s">
        <v>47</v>
      </c>
      <c r="L46" s="89" t="s">
        <v>47</v>
      </c>
      <c r="M46" s="89">
        <v>0</v>
      </c>
      <c r="N46" s="87" t="s">
        <v>47</v>
      </c>
      <c r="O46" s="87" t="s">
        <v>55</v>
      </c>
      <c r="P46" s="87" t="s">
        <v>47</v>
      </c>
      <c r="Q46" s="89">
        <v>70632139.159999996</v>
      </c>
      <c r="R46" s="89">
        <v>0</v>
      </c>
      <c r="S46" s="89">
        <v>62313212.5</v>
      </c>
      <c r="T46" s="89">
        <v>0</v>
      </c>
      <c r="U46" s="87" t="s">
        <v>49</v>
      </c>
      <c r="V46" s="89">
        <v>0</v>
      </c>
      <c r="W46" s="89">
        <v>7171488.5</v>
      </c>
      <c r="X46" s="87" t="s">
        <v>49</v>
      </c>
      <c r="Y46" s="89">
        <v>1147438.1600000001</v>
      </c>
      <c r="Z46" s="89">
        <v>0</v>
      </c>
      <c r="AA46" s="87" t="s">
        <v>49</v>
      </c>
      <c r="AB46" s="89">
        <v>0</v>
      </c>
      <c r="AC46" s="89">
        <v>0</v>
      </c>
      <c r="AD46" s="87" t="s">
        <v>49</v>
      </c>
      <c r="AE46" s="89">
        <v>0</v>
      </c>
      <c r="AF46" s="87">
        <v>0</v>
      </c>
      <c r="AG46" s="87" t="s">
        <v>49</v>
      </c>
      <c r="AH46" s="89">
        <v>0</v>
      </c>
      <c r="AI46" s="89">
        <v>0</v>
      </c>
      <c r="AJ46" s="87" t="s">
        <v>49</v>
      </c>
      <c r="AK46" s="89">
        <v>0</v>
      </c>
      <c r="AL46" s="89">
        <v>0</v>
      </c>
      <c r="AM46" s="88" t="s">
        <v>47</v>
      </c>
      <c r="AN46" s="87" t="s">
        <v>47</v>
      </c>
      <c r="AO46" s="88" t="s">
        <v>47</v>
      </c>
      <c r="AP46" s="87" t="s">
        <v>47</v>
      </c>
      <c r="AR46" s="90"/>
      <c r="AS46" s="78"/>
      <c r="AT46" s="79"/>
      <c r="AU46" s="91"/>
    </row>
    <row r="47" spans="1:47" x14ac:dyDescent="0.25">
      <c r="A47" s="87" t="s">
        <v>154</v>
      </c>
      <c r="B47" s="92">
        <v>44181</v>
      </c>
      <c r="C47" s="87" t="s">
        <v>46</v>
      </c>
      <c r="D47" s="87" t="s">
        <v>96</v>
      </c>
      <c r="E47" s="87" t="s">
        <v>97</v>
      </c>
      <c r="F47" s="87" t="s">
        <v>902</v>
      </c>
      <c r="G47" s="87" t="s">
        <v>48</v>
      </c>
      <c r="H47" s="87" t="s">
        <v>98</v>
      </c>
      <c r="I47" s="89" t="s">
        <v>47</v>
      </c>
      <c r="J47" s="89" t="s">
        <v>47</v>
      </c>
      <c r="K47" s="89" t="s">
        <v>47</v>
      </c>
      <c r="L47" s="89" t="s">
        <v>47</v>
      </c>
      <c r="M47" s="89">
        <v>0</v>
      </c>
      <c r="N47" s="87" t="s">
        <v>47</v>
      </c>
      <c r="O47" s="87" t="s">
        <v>55</v>
      </c>
      <c r="P47" s="87" t="s">
        <v>47</v>
      </c>
      <c r="Q47" s="89">
        <v>317716464.73000002</v>
      </c>
      <c r="R47" s="89">
        <v>0</v>
      </c>
      <c r="S47" s="89">
        <v>249387653.05000001</v>
      </c>
      <c r="T47" s="89">
        <v>0</v>
      </c>
      <c r="U47" s="87" t="s">
        <v>49</v>
      </c>
      <c r="V47" s="89">
        <v>0</v>
      </c>
      <c r="W47" s="89">
        <v>58904148</v>
      </c>
      <c r="X47" s="87" t="s">
        <v>50</v>
      </c>
      <c r="Y47" s="89">
        <v>9424663.6799999997</v>
      </c>
      <c r="Z47" s="89">
        <v>0</v>
      </c>
      <c r="AA47" s="87" t="s">
        <v>49</v>
      </c>
      <c r="AB47" s="89">
        <v>0</v>
      </c>
      <c r="AC47" s="89">
        <v>0</v>
      </c>
      <c r="AD47" s="87" t="s">
        <v>49</v>
      </c>
      <c r="AE47" s="89">
        <v>0</v>
      </c>
      <c r="AF47" s="87">
        <v>0</v>
      </c>
      <c r="AG47" s="87" t="s">
        <v>49</v>
      </c>
      <c r="AH47" s="89">
        <v>0</v>
      </c>
      <c r="AI47" s="89">
        <v>0</v>
      </c>
      <c r="AJ47" s="87" t="s">
        <v>49</v>
      </c>
      <c r="AK47" s="89">
        <v>0</v>
      </c>
      <c r="AL47" s="89">
        <v>0</v>
      </c>
      <c r="AM47" s="88" t="s">
        <v>47</v>
      </c>
      <c r="AN47" s="87" t="s">
        <v>47</v>
      </c>
      <c r="AO47" s="88" t="s">
        <v>47</v>
      </c>
      <c r="AP47" s="87" t="s">
        <v>47</v>
      </c>
      <c r="AR47" s="90"/>
      <c r="AS47" s="78"/>
      <c r="AT47" s="79"/>
      <c r="AU47" s="91"/>
    </row>
    <row r="48" spans="1:47" x14ac:dyDescent="0.25">
      <c r="A48" s="87" t="s">
        <v>156</v>
      </c>
      <c r="B48" s="92">
        <v>44181</v>
      </c>
      <c r="C48" s="87" t="s">
        <v>46</v>
      </c>
      <c r="D48" s="87" t="s">
        <v>100</v>
      </c>
      <c r="E48" s="87" t="s">
        <v>101</v>
      </c>
      <c r="F48" s="87" t="s">
        <v>913</v>
      </c>
      <c r="G48" s="87" t="s">
        <v>104</v>
      </c>
      <c r="H48" s="87" t="s">
        <v>47</v>
      </c>
      <c r="I48" s="89" t="s">
        <v>105</v>
      </c>
      <c r="J48" s="89" t="s">
        <v>47</v>
      </c>
      <c r="K48" s="89" t="s">
        <v>106</v>
      </c>
      <c r="L48" s="89" t="s">
        <v>45</v>
      </c>
      <c r="M48" s="89">
        <v>3404000</v>
      </c>
      <c r="N48" s="87" t="s">
        <v>107</v>
      </c>
      <c r="O48" s="87" t="s">
        <v>108</v>
      </c>
      <c r="P48" s="87" t="s">
        <v>109</v>
      </c>
      <c r="Q48" s="89">
        <v>-1232000</v>
      </c>
      <c r="R48" s="89">
        <v>0</v>
      </c>
      <c r="S48" s="89">
        <v>-1232000</v>
      </c>
      <c r="T48" s="89">
        <v>0</v>
      </c>
      <c r="U48" s="87" t="s">
        <v>49</v>
      </c>
      <c r="V48" s="89">
        <v>0</v>
      </c>
      <c r="W48" s="89">
        <v>0</v>
      </c>
      <c r="X48" s="87" t="s">
        <v>49</v>
      </c>
      <c r="Y48" s="89">
        <v>0</v>
      </c>
      <c r="Z48" s="89">
        <v>0</v>
      </c>
      <c r="AA48" s="87" t="s">
        <v>49</v>
      </c>
      <c r="AB48" s="89">
        <v>0</v>
      </c>
      <c r="AC48" s="89">
        <v>0</v>
      </c>
      <c r="AD48" s="87" t="s">
        <v>49</v>
      </c>
      <c r="AE48" s="89">
        <v>0</v>
      </c>
      <c r="AF48" s="87">
        <v>0</v>
      </c>
      <c r="AG48" s="87" t="s">
        <v>49</v>
      </c>
      <c r="AH48" s="89">
        <v>0</v>
      </c>
      <c r="AI48" s="89">
        <v>0</v>
      </c>
      <c r="AJ48" s="87" t="s">
        <v>49</v>
      </c>
      <c r="AK48" s="89">
        <v>0</v>
      </c>
      <c r="AL48" s="89">
        <v>0</v>
      </c>
      <c r="AM48" s="88" t="s">
        <v>47</v>
      </c>
      <c r="AN48" s="87" t="s">
        <v>47</v>
      </c>
      <c r="AO48" s="88" t="s">
        <v>47</v>
      </c>
      <c r="AP48" s="87" t="s">
        <v>47</v>
      </c>
      <c r="AR48" s="90"/>
      <c r="AS48" s="78"/>
      <c r="AT48" s="79"/>
      <c r="AU48" s="91"/>
    </row>
    <row r="49" spans="1:16367" x14ac:dyDescent="0.25">
      <c r="A49" s="87" t="s">
        <v>160</v>
      </c>
      <c r="B49" s="92">
        <v>44181</v>
      </c>
      <c r="C49" s="87" t="s">
        <v>46</v>
      </c>
      <c r="D49" s="87" t="s">
        <v>100</v>
      </c>
      <c r="E49" s="87" t="s">
        <v>101</v>
      </c>
      <c r="F49" s="87" t="s">
        <v>913</v>
      </c>
      <c r="G49" s="87" t="s">
        <v>48</v>
      </c>
      <c r="H49" s="87" t="s">
        <v>102</v>
      </c>
      <c r="I49" s="89" t="s">
        <v>47</v>
      </c>
      <c r="J49" s="89" t="s">
        <v>47</v>
      </c>
      <c r="K49" s="89" t="s">
        <v>47</v>
      </c>
      <c r="L49" s="89" t="s">
        <v>47</v>
      </c>
      <c r="M49" s="89">
        <v>0</v>
      </c>
      <c r="N49" s="87" t="s">
        <v>47</v>
      </c>
      <c r="O49" s="87" t="s">
        <v>55</v>
      </c>
      <c r="P49" s="87" t="s">
        <v>47</v>
      </c>
      <c r="Q49" s="89">
        <v>512654512.63999999</v>
      </c>
      <c r="R49" s="89">
        <v>0</v>
      </c>
      <c r="S49" s="89">
        <v>385134794.5</v>
      </c>
      <c r="T49" s="89">
        <v>0</v>
      </c>
      <c r="U49" s="87" t="s">
        <v>49</v>
      </c>
      <c r="V49" s="89">
        <v>0</v>
      </c>
      <c r="W49" s="89">
        <v>109930791.5</v>
      </c>
      <c r="X49" s="87" t="s">
        <v>50</v>
      </c>
      <c r="Y49" s="89">
        <v>17588926.640000001</v>
      </c>
      <c r="Z49" s="89">
        <v>0</v>
      </c>
      <c r="AA49" s="87" t="s">
        <v>49</v>
      </c>
      <c r="AB49" s="89">
        <v>0</v>
      </c>
      <c r="AC49" s="89">
        <v>0</v>
      </c>
      <c r="AD49" s="87" t="s">
        <v>49</v>
      </c>
      <c r="AE49" s="89">
        <v>0</v>
      </c>
      <c r="AF49" s="87">
        <v>0</v>
      </c>
      <c r="AG49" s="87" t="s">
        <v>49</v>
      </c>
      <c r="AH49" s="89">
        <v>0</v>
      </c>
      <c r="AI49" s="89">
        <v>0</v>
      </c>
      <c r="AJ49" s="87" t="s">
        <v>49</v>
      </c>
      <c r="AK49" s="89">
        <v>0</v>
      </c>
      <c r="AL49" s="89">
        <v>0</v>
      </c>
      <c r="AM49" s="88" t="s">
        <v>47</v>
      </c>
      <c r="AN49" s="87" t="s">
        <v>47</v>
      </c>
      <c r="AO49" s="88" t="s">
        <v>47</v>
      </c>
      <c r="AP49" s="87" t="s">
        <v>47</v>
      </c>
      <c r="AR49" s="90"/>
      <c r="AS49" s="78"/>
      <c r="AT49" s="79"/>
      <c r="AU49" s="91"/>
    </row>
    <row r="50" spans="1:16367" x14ac:dyDescent="0.25">
      <c r="A50" s="87" t="s">
        <v>164</v>
      </c>
      <c r="B50" s="92">
        <v>44181</v>
      </c>
      <c r="C50" s="87" t="s">
        <v>46</v>
      </c>
      <c r="D50" s="87" t="s">
        <v>111</v>
      </c>
      <c r="E50" s="87" t="s">
        <v>112</v>
      </c>
      <c r="F50" s="87" t="s">
        <v>910</v>
      </c>
      <c r="G50" s="87" t="s">
        <v>48</v>
      </c>
      <c r="H50" s="87" t="s">
        <v>113</v>
      </c>
      <c r="I50" s="89" t="s">
        <v>47</v>
      </c>
      <c r="J50" s="89" t="s">
        <v>47</v>
      </c>
      <c r="K50" s="89" t="s">
        <v>47</v>
      </c>
      <c r="L50" s="89" t="s">
        <v>47</v>
      </c>
      <c r="M50" s="89">
        <v>0</v>
      </c>
      <c r="N50" s="87" t="s">
        <v>47</v>
      </c>
      <c r="O50" s="87" t="s">
        <v>55</v>
      </c>
      <c r="P50" s="87" t="s">
        <v>47</v>
      </c>
      <c r="Q50" s="89">
        <v>135325058.25</v>
      </c>
      <c r="R50" s="89">
        <v>0</v>
      </c>
      <c r="S50" s="89">
        <v>86677790.25</v>
      </c>
      <c r="T50" s="89">
        <v>0</v>
      </c>
      <c r="U50" s="87" t="s">
        <v>49</v>
      </c>
      <c r="V50" s="89">
        <v>0</v>
      </c>
      <c r="W50" s="89">
        <v>41937300</v>
      </c>
      <c r="X50" s="87" t="s">
        <v>50</v>
      </c>
      <c r="Y50" s="89">
        <v>6709968</v>
      </c>
      <c r="Z50" s="89">
        <v>0</v>
      </c>
      <c r="AA50" s="87" t="s">
        <v>49</v>
      </c>
      <c r="AB50" s="89">
        <v>0</v>
      </c>
      <c r="AC50" s="89">
        <v>0</v>
      </c>
      <c r="AD50" s="87" t="s">
        <v>49</v>
      </c>
      <c r="AE50" s="89">
        <v>0</v>
      </c>
      <c r="AF50" s="87">
        <v>0</v>
      </c>
      <c r="AG50" s="87" t="s">
        <v>49</v>
      </c>
      <c r="AH50" s="89">
        <v>0</v>
      </c>
      <c r="AI50" s="89">
        <v>0</v>
      </c>
      <c r="AJ50" s="87" t="s">
        <v>49</v>
      </c>
      <c r="AK50" s="89">
        <v>0</v>
      </c>
      <c r="AL50" s="89">
        <v>0</v>
      </c>
      <c r="AM50" s="88" t="s">
        <v>47</v>
      </c>
      <c r="AN50" s="87" t="s">
        <v>47</v>
      </c>
      <c r="AO50" s="88" t="s">
        <v>47</v>
      </c>
      <c r="AP50" s="87" t="s">
        <v>47</v>
      </c>
      <c r="AR50" s="90"/>
      <c r="AS50" s="78"/>
      <c r="AT50" s="79"/>
      <c r="AU50" s="91"/>
    </row>
    <row r="51" spans="1:16367" x14ac:dyDescent="0.25">
      <c r="A51" s="87" t="s">
        <v>166</v>
      </c>
      <c r="B51" s="92">
        <v>44181</v>
      </c>
      <c r="C51" s="87" t="s">
        <v>46</v>
      </c>
      <c r="D51" s="87" t="s">
        <v>115</v>
      </c>
      <c r="E51" s="87" t="s">
        <v>116</v>
      </c>
      <c r="F51" s="87" t="s">
        <v>925</v>
      </c>
      <c r="G51" s="87" t="s">
        <v>48</v>
      </c>
      <c r="H51" s="87" t="s">
        <v>117</v>
      </c>
      <c r="I51" s="89" t="s">
        <v>47</v>
      </c>
      <c r="J51" s="89" t="s">
        <v>47</v>
      </c>
      <c r="K51" s="89" t="s">
        <v>47</v>
      </c>
      <c r="L51" s="89" t="s">
        <v>47</v>
      </c>
      <c r="M51" s="89">
        <v>0</v>
      </c>
      <c r="N51" s="87" t="s">
        <v>47</v>
      </c>
      <c r="O51" s="87" t="s">
        <v>55</v>
      </c>
      <c r="P51" s="87" t="s">
        <v>47</v>
      </c>
      <c r="Q51" s="89">
        <v>859758855.61999989</v>
      </c>
      <c r="R51" s="89">
        <v>0</v>
      </c>
      <c r="S51" s="89">
        <v>692842271.5</v>
      </c>
      <c r="T51" s="89">
        <v>0</v>
      </c>
      <c r="U51" s="87" t="s">
        <v>49</v>
      </c>
      <c r="V51" s="89">
        <v>0</v>
      </c>
      <c r="W51" s="89">
        <v>143893607</v>
      </c>
      <c r="X51" s="87" t="s">
        <v>49</v>
      </c>
      <c r="Y51" s="89">
        <v>23022977.119999994</v>
      </c>
      <c r="Z51" s="89">
        <v>0</v>
      </c>
      <c r="AA51" s="87" t="s">
        <v>49</v>
      </c>
      <c r="AB51" s="89">
        <v>0</v>
      </c>
      <c r="AC51" s="89">
        <v>0</v>
      </c>
      <c r="AD51" s="87" t="s">
        <v>49</v>
      </c>
      <c r="AE51" s="89">
        <v>0</v>
      </c>
      <c r="AF51" s="87">
        <v>0</v>
      </c>
      <c r="AG51" s="87" t="s">
        <v>49</v>
      </c>
      <c r="AH51" s="89">
        <v>0</v>
      </c>
      <c r="AI51" s="89">
        <v>0</v>
      </c>
      <c r="AJ51" s="87" t="s">
        <v>49</v>
      </c>
      <c r="AK51" s="89">
        <v>0</v>
      </c>
      <c r="AL51" s="89">
        <v>0</v>
      </c>
      <c r="AM51" s="88" t="s">
        <v>47</v>
      </c>
      <c r="AN51" s="87" t="s">
        <v>47</v>
      </c>
      <c r="AO51" s="88" t="s">
        <v>47</v>
      </c>
      <c r="AP51" s="87" t="s">
        <v>47</v>
      </c>
      <c r="AR51" s="90"/>
      <c r="AS51" s="78"/>
      <c r="AT51" s="79"/>
      <c r="AU51" s="91"/>
    </row>
    <row r="52" spans="1:16367" x14ac:dyDescent="0.25">
      <c r="A52" s="87" t="s">
        <v>170</v>
      </c>
      <c r="B52" s="92">
        <v>44181</v>
      </c>
      <c r="C52" s="87" t="s">
        <v>46</v>
      </c>
      <c r="D52" s="87" t="s">
        <v>1281</v>
      </c>
      <c r="E52" s="87" t="s">
        <v>1280</v>
      </c>
      <c r="F52" s="87" t="s">
        <v>1346</v>
      </c>
      <c r="G52" s="87" t="s">
        <v>48</v>
      </c>
      <c r="H52" s="87" t="s">
        <v>1345</v>
      </c>
      <c r="I52" s="89" t="s">
        <v>47</v>
      </c>
      <c r="J52" s="89" t="s">
        <v>47</v>
      </c>
      <c r="K52" s="89" t="s">
        <v>47</v>
      </c>
      <c r="L52" s="89" t="s">
        <v>47</v>
      </c>
      <c r="M52" s="89">
        <v>0</v>
      </c>
      <c r="N52" s="87" t="s">
        <v>47</v>
      </c>
      <c r="O52" s="87" t="s">
        <v>55</v>
      </c>
      <c r="P52" s="87" t="s">
        <v>47</v>
      </c>
      <c r="Q52" s="89">
        <v>79641311.5</v>
      </c>
      <c r="R52" s="89">
        <v>0</v>
      </c>
      <c r="S52" s="89">
        <v>76591671.5</v>
      </c>
      <c r="T52" s="89">
        <v>0</v>
      </c>
      <c r="U52" s="87" t="s">
        <v>49</v>
      </c>
      <c r="V52" s="89">
        <v>0</v>
      </c>
      <c r="W52" s="89">
        <v>2629000</v>
      </c>
      <c r="X52" s="87" t="s">
        <v>49</v>
      </c>
      <c r="Y52" s="89">
        <v>420640</v>
      </c>
      <c r="Z52" s="89">
        <v>0</v>
      </c>
      <c r="AA52" s="87" t="s">
        <v>49</v>
      </c>
      <c r="AB52" s="89">
        <v>0</v>
      </c>
      <c r="AC52" s="89">
        <v>0</v>
      </c>
      <c r="AD52" s="87" t="s">
        <v>49</v>
      </c>
      <c r="AE52" s="89">
        <v>0</v>
      </c>
      <c r="AF52" s="87">
        <v>0</v>
      </c>
      <c r="AG52" s="87" t="s">
        <v>49</v>
      </c>
      <c r="AH52" s="89">
        <v>0</v>
      </c>
      <c r="AI52" s="89">
        <v>0</v>
      </c>
      <c r="AJ52" s="87" t="s">
        <v>49</v>
      </c>
      <c r="AK52" s="89">
        <v>0</v>
      </c>
      <c r="AL52" s="89">
        <v>0</v>
      </c>
      <c r="AM52" s="88" t="s">
        <v>47</v>
      </c>
      <c r="AN52" s="87" t="s">
        <v>47</v>
      </c>
      <c r="AO52" s="88" t="s">
        <v>47</v>
      </c>
      <c r="AP52" s="87" t="s">
        <v>47</v>
      </c>
      <c r="AR52" s="90"/>
      <c r="AS52" s="78"/>
      <c r="AT52" s="79"/>
      <c r="AU52" s="91"/>
    </row>
    <row r="53" spans="1:16367" x14ac:dyDescent="0.25">
      <c r="A53" s="87" t="s">
        <v>172</v>
      </c>
      <c r="B53" s="92">
        <v>44181</v>
      </c>
      <c r="C53" s="87" t="s">
        <v>46</v>
      </c>
      <c r="D53" s="87" t="s">
        <v>1281</v>
      </c>
      <c r="E53" s="87" t="s">
        <v>1280</v>
      </c>
      <c r="F53" s="87" t="s">
        <v>1346</v>
      </c>
      <c r="G53" s="87" t="s">
        <v>48</v>
      </c>
      <c r="H53" s="87" t="s">
        <v>1347</v>
      </c>
      <c r="I53" s="89" t="s">
        <v>47</v>
      </c>
      <c r="J53" s="89" t="s">
        <v>47</v>
      </c>
      <c r="K53" s="89" t="s">
        <v>47</v>
      </c>
      <c r="L53" s="89" t="s">
        <v>47</v>
      </c>
      <c r="M53" s="89">
        <v>0</v>
      </c>
      <c r="N53" s="87" t="s">
        <v>47</v>
      </c>
      <c r="O53" s="87" t="s">
        <v>1194</v>
      </c>
      <c r="P53" s="87" t="s">
        <v>1193</v>
      </c>
      <c r="Q53" s="89">
        <v>825000</v>
      </c>
      <c r="R53" s="89">
        <v>0</v>
      </c>
      <c r="S53" s="89">
        <v>825000</v>
      </c>
      <c r="T53" s="89">
        <v>0</v>
      </c>
      <c r="U53" s="87" t="s">
        <v>49</v>
      </c>
      <c r="V53" s="89">
        <v>0</v>
      </c>
      <c r="W53" s="89">
        <v>0</v>
      </c>
      <c r="X53" s="87" t="s">
        <v>49</v>
      </c>
      <c r="Y53" s="89">
        <v>0</v>
      </c>
      <c r="Z53" s="89">
        <v>0</v>
      </c>
      <c r="AA53" s="87" t="s">
        <v>49</v>
      </c>
      <c r="AB53" s="89">
        <v>0</v>
      </c>
      <c r="AC53" s="89">
        <v>0</v>
      </c>
      <c r="AD53" s="87" t="s">
        <v>49</v>
      </c>
      <c r="AE53" s="89">
        <v>0</v>
      </c>
      <c r="AF53" s="87">
        <v>0</v>
      </c>
      <c r="AG53" s="87" t="s">
        <v>49</v>
      </c>
      <c r="AH53" s="89">
        <v>0</v>
      </c>
      <c r="AI53" s="89">
        <v>0</v>
      </c>
      <c r="AJ53" s="87" t="s">
        <v>49</v>
      </c>
      <c r="AK53" s="89">
        <v>0</v>
      </c>
      <c r="AL53" s="89">
        <v>0</v>
      </c>
      <c r="AM53" s="88" t="s">
        <v>47</v>
      </c>
      <c r="AN53" s="87" t="s">
        <v>47</v>
      </c>
      <c r="AO53" s="88" t="s">
        <v>47</v>
      </c>
      <c r="AP53" s="87" t="s">
        <v>47</v>
      </c>
      <c r="AR53" s="90"/>
      <c r="AS53" s="78"/>
      <c r="AT53" s="79"/>
      <c r="AU53" s="91"/>
    </row>
    <row r="54" spans="1:16367" x14ac:dyDescent="0.25">
      <c r="A54" s="87" t="s">
        <v>176</v>
      </c>
      <c r="B54" s="92">
        <v>44181</v>
      </c>
      <c r="C54" s="87" t="s">
        <v>46</v>
      </c>
      <c r="D54" s="87" t="s">
        <v>1281</v>
      </c>
      <c r="E54" s="87" t="s">
        <v>1280</v>
      </c>
      <c r="F54" s="87" t="s">
        <v>1346</v>
      </c>
      <c r="G54" s="87" t="s">
        <v>48</v>
      </c>
      <c r="H54" s="87" t="s">
        <v>1349</v>
      </c>
      <c r="I54" s="89" t="s">
        <v>47</v>
      </c>
      <c r="J54" s="89" t="s">
        <v>47</v>
      </c>
      <c r="K54" s="89" t="s">
        <v>47</v>
      </c>
      <c r="L54" s="89" t="s">
        <v>47</v>
      </c>
      <c r="M54" s="89">
        <v>0</v>
      </c>
      <c r="N54" s="87" t="s">
        <v>47</v>
      </c>
      <c r="O54" s="87" t="s">
        <v>55</v>
      </c>
      <c r="P54" s="87" t="s">
        <v>47</v>
      </c>
      <c r="Q54" s="89">
        <v>229152040.69999999</v>
      </c>
      <c r="R54" s="89">
        <v>0</v>
      </c>
      <c r="S54" s="89">
        <v>218645097.09999999</v>
      </c>
      <c r="T54" s="89">
        <v>0</v>
      </c>
      <c r="U54" s="87" t="s">
        <v>49</v>
      </c>
      <c r="V54" s="89">
        <v>0</v>
      </c>
      <c r="W54" s="89">
        <v>9057710</v>
      </c>
      <c r="X54" s="87" t="s">
        <v>49</v>
      </c>
      <c r="Y54" s="89">
        <v>1449233.6</v>
      </c>
      <c r="Z54" s="89">
        <v>0</v>
      </c>
      <c r="AA54" s="87" t="s">
        <v>49</v>
      </c>
      <c r="AB54" s="89">
        <v>0</v>
      </c>
      <c r="AC54" s="89">
        <v>0</v>
      </c>
      <c r="AD54" s="87" t="s">
        <v>49</v>
      </c>
      <c r="AE54" s="89">
        <v>0</v>
      </c>
      <c r="AF54" s="87">
        <v>0</v>
      </c>
      <c r="AG54" s="87" t="s">
        <v>49</v>
      </c>
      <c r="AH54" s="89">
        <v>0</v>
      </c>
      <c r="AI54" s="89">
        <v>0</v>
      </c>
      <c r="AJ54" s="87" t="s">
        <v>49</v>
      </c>
      <c r="AK54" s="89">
        <v>0</v>
      </c>
      <c r="AL54" s="89">
        <v>0</v>
      </c>
      <c r="AM54" s="88" t="s">
        <v>47</v>
      </c>
      <c r="AN54" s="87" t="s">
        <v>47</v>
      </c>
      <c r="AO54" s="88" t="s">
        <v>47</v>
      </c>
      <c r="AP54" s="87" t="s">
        <v>47</v>
      </c>
      <c r="AR54" s="90"/>
      <c r="AS54" s="78"/>
      <c r="AT54" s="79"/>
      <c r="AU54" s="91"/>
    </row>
    <row r="55" spans="1:16367" x14ac:dyDescent="0.25">
      <c r="A55" s="87" t="s">
        <v>178</v>
      </c>
      <c r="B55" s="92">
        <v>44181</v>
      </c>
      <c r="C55" s="87" t="s">
        <v>46</v>
      </c>
      <c r="D55" s="87" t="s">
        <v>248</v>
      </c>
      <c r="E55" s="87" t="s">
        <v>249</v>
      </c>
      <c r="F55" s="87" t="s">
        <v>938</v>
      </c>
      <c r="G55" s="87" t="s">
        <v>48</v>
      </c>
      <c r="H55" s="87" t="s">
        <v>936</v>
      </c>
      <c r="I55" s="89" t="s">
        <v>47</v>
      </c>
      <c r="J55" s="89" t="s">
        <v>47</v>
      </c>
      <c r="K55" s="89" t="s">
        <v>47</v>
      </c>
      <c r="L55" s="89" t="s">
        <v>47</v>
      </c>
      <c r="M55" s="89">
        <v>0</v>
      </c>
      <c r="N55" s="87" t="s">
        <v>47</v>
      </c>
      <c r="O55" s="87" t="s">
        <v>937</v>
      </c>
      <c r="P55" s="87" t="s">
        <v>47</v>
      </c>
      <c r="Q55" s="89">
        <v>0</v>
      </c>
      <c r="R55" s="89">
        <v>0</v>
      </c>
      <c r="S55" s="89">
        <v>0</v>
      </c>
      <c r="T55" s="89">
        <v>0</v>
      </c>
      <c r="U55" s="87" t="s">
        <v>49</v>
      </c>
      <c r="V55" s="89">
        <v>0</v>
      </c>
      <c r="W55" s="89">
        <v>0</v>
      </c>
      <c r="X55" s="87" t="s">
        <v>49</v>
      </c>
      <c r="Y55" s="89">
        <v>0</v>
      </c>
      <c r="Z55" s="89">
        <v>0</v>
      </c>
      <c r="AA55" s="87" t="s">
        <v>49</v>
      </c>
      <c r="AB55" s="89">
        <v>0</v>
      </c>
      <c r="AC55" s="89">
        <v>0</v>
      </c>
      <c r="AD55" s="87" t="s">
        <v>49</v>
      </c>
      <c r="AE55" s="89">
        <v>0</v>
      </c>
      <c r="AF55" s="87">
        <v>0</v>
      </c>
      <c r="AG55" s="87" t="s">
        <v>49</v>
      </c>
      <c r="AH55" s="89">
        <v>0</v>
      </c>
      <c r="AI55" s="89">
        <v>0</v>
      </c>
      <c r="AJ55" s="87" t="s">
        <v>49</v>
      </c>
      <c r="AK55" s="89">
        <v>0</v>
      </c>
      <c r="AL55" s="89">
        <v>0</v>
      </c>
      <c r="AM55" s="88" t="s">
        <v>47</v>
      </c>
      <c r="AN55" s="87" t="s">
        <v>47</v>
      </c>
      <c r="AO55" s="88" t="s">
        <v>47</v>
      </c>
      <c r="AP55" s="87" t="s">
        <v>47</v>
      </c>
      <c r="AR55" s="90"/>
      <c r="AS55" s="78"/>
      <c r="AT55" s="79"/>
      <c r="AU55" s="91"/>
    </row>
    <row r="56" spans="1:16367" x14ac:dyDescent="0.25">
      <c r="A56" s="87" t="s">
        <v>180</v>
      </c>
      <c r="B56" s="92">
        <v>44181</v>
      </c>
      <c r="C56" s="87" t="s">
        <v>46</v>
      </c>
      <c r="D56" s="87" t="s">
        <v>1117</v>
      </c>
      <c r="E56" s="87" t="s">
        <v>1112</v>
      </c>
      <c r="F56" s="87" t="s">
        <v>1154</v>
      </c>
      <c r="G56" s="87" t="s">
        <v>48</v>
      </c>
      <c r="H56" s="87" t="s">
        <v>1153</v>
      </c>
      <c r="I56" s="89" t="s">
        <v>47</v>
      </c>
      <c r="J56" s="89" t="s">
        <v>47</v>
      </c>
      <c r="K56" s="89" t="s">
        <v>47</v>
      </c>
      <c r="L56" s="89" t="s">
        <v>47</v>
      </c>
      <c r="M56" s="89">
        <v>0</v>
      </c>
      <c r="N56" s="87" t="s">
        <v>47</v>
      </c>
      <c r="O56" s="87" t="s">
        <v>55</v>
      </c>
      <c r="P56" s="87" t="s">
        <v>47</v>
      </c>
      <c r="Q56" s="89">
        <v>282200255</v>
      </c>
      <c r="R56" s="89">
        <v>0</v>
      </c>
      <c r="S56" s="89">
        <v>237983955</v>
      </c>
      <c r="T56" s="89">
        <v>0</v>
      </c>
      <c r="U56" s="87" t="s">
        <v>49</v>
      </c>
      <c r="V56" s="89">
        <v>0</v>
      </c>
      <c r="W56" s="89">
        <v>38117500</v>
      </c>
      <c r="X56" s="87" t="s">
        <v>50</v>
      </c>
      <c r="Y56" s="89">
        <v>6098800</v>
      </c>
      <c r="Z56" s="89">
        <v>0</v>
      </c>
      <c r="AA56" s="87" t="s">
        <v>49</v>
      </c>
      <c r="AB56" s="89">
        <v>0</v>
      </c>
      <c r="AC56" s="89">
        <v>0</v>
      </c>
      <c r="AD56" s="87" t="s">
        <v>49</v>
      </c>
      <c r="AE56" s="89">
        <v>0</v>
      </c>
      <c r="AF56" s="87">
        <v>0</v>
      </c>
      <c r="AG56" s="87" t="s">
        <v>49</v>
      </c>
      <c r="AH56" s="89">
        <v>0</v>
      </c>
      <c r="AI56" s="89">
        <v>0</v>
      </c>
      <c r="AJ56" s="87" t="s">
        <v>49</v>
      </c>
      <c r="AK56" s="89">
        <v>0</v>
      </c>
      <c r="AL56" s="89">
        <v>0</v>
      </c>
      <c r="AM56" s="88" t="s">
        <v>47</v>
      </c>
      <c r="AN56" s="87" t="s">
        <v>47</v>
      </c>
      <c r="AO56" s="88" t="s">
        <v>47</v>
      </c>
      <c r="AP56" s="87" t="s">
        <v>47</v>
      </c>
      <c r="AR56" s="90"/>
      <c r="AS56" s="78"/>
      <c r="AT56" s="79"/>
      <c r="AU56" s="91"/>
    </row>
    <row r="57" spans="1:16367" x14ac:dyDescent="0.25">
      <c r="A57" s="87" t="s">
        <v>182</v>
      </c>
      <c r="B57" s="92">
        <v>44181</v>
      </c>
      <c r="C57" s="87" t="s">
        <v>46</v>
      </c>
      <c r="D57" s="87" t="s">
        <v>119</v>
      </c>
      <c r="E57" s="87" t="s">
        <v>120</v>
      </c>
      <c r="F57" s="87" t="s">
        <v>949</v>
      </c>
      <c r="G57" s="87" t="s">
        <v>48</v>
      </c>
      <c r="H57" s="87" t="s">
        <v>121</v>
      </c>
      <c r="I57" s="89" t="s">
        <v>47</v>
      </c>
      <c r="J57" s="89" t="s">
        <v>47</v>
      </c>
      <c r="K57" s="89" t="s">
        <v>47</v>
      </c>
      <c r="L57" s="89" t="s">
        <v>47</v>
      </c>
      <c r="M57" s="89">
        <v>0</v>
      </c>
      <c r="N57" s="87" t="s">
        <v>47</v>
      </c>
      <c r="O57" s="87" t="s">
        <v>55</v>
      </c>
      <c r="P57" s="87" t="s">
        <v>47</v>
      </c>
      <c r="Q57" s="89">
        <v>127762228</v>
      </c>
      <c r="R57" s="89">
        <v>0</v>
      </c>
      <c r="S57" s="89">
        <v>104790400</v>
      </c>
      <c r="T57" s="89">
        <v>0</v>
      </c>
      <c r="U57" s="87" t="s">
        <v>49</v>
      </c>
      <c r="V57" s="89">
        <v>0</v>
      </c>
      <c r="W57" s="89">
        <v>19803300</v>
      </c>
      <c r="X57" s="87" t="s">
        <v>49</v>
      </c>
      <c r="Y57" s="89">
        <v>3168528</v>
      </c>
      <c r="Z57" s="89">
        <v>0</v>
      </c>
      <c r="AA57" s="87" t="s">
        <v>49</v>
      </c>
      <c r="AB57" s="89">
        <v>0</v>
      </c>
      <c r="AC57" s="89">
        <v>0</v>
      </c>
      <c r="AD57" s="87" t="s">
        <v>49</v>
      </c>
      <c r="AE57" s="89">
        <v>0</v>
      </c>
      <c r="AF57" s="87">
        <v>0</v>
      </c>
      <c r="AG57" s="87" t="s">
        <v>49</v>
      </c>
      <c r="AH57" s="89">
        <v>0</v>
      </c>
      <c r="AI57" s="89">
        <v>0</v>
      </c>
      <c r="AJ57" s="87" t="s">
        <v>49</v>
      </c>
      <c r="AK57" s="89">
        <v>0</v>
      </c>
      <c r="AL57" s="89">
        <v>0</v>
      </c>
      <c r="AM57" s="88" t="s">
        <v>47</v>
      </c>
      <c r="AN57" s="87" t="s">
        <v>47</v>
      </c>
      <c r="AO57" s="88" t="s">
        <v>47</v>
      </c>
      <c r="AP57" s="87" t="s">
        <v>47</v>
      </c>
      <c r="AR57" s="90"/>
      <c r="AS57" s="78"/>
      <c r="AT57" s="79"/>
      <c r="AU57" s="91"/>
    </row>
    <row r="58" spans="1:16367" x14ac:dyDescent="0.25">
      <c r="A58" s="87" t="s">
        <v>184</v>
      </c>
      <c r="B58" s="92">
        <v>44181</v>
      </c>
      <c r="C58" s="87" t="s">
        <v>46</v>
      </c>
      <c r="D58" s="87" t="s">
        <v>260</v>
      </c>
      <c r="E58" s="87" t="s">
        <v>261</v>
      </c>
      <c r="F58" s="87" t="s">
        <v>961</v>
      </c>
      <c r="G58" s="87" t="s">
        <v>48</v>
      </c>
      <c r="H58" s="87" t="s">
        <v>960</v>
      </c>
      <c r="I58" s="89" t="s">
        <v>47</v>
      </c>
      <c r="J58" s="89" t="s">
        <v>47</v>
      </c>
      <c r="K58" s="89" t="s">
        <v>47</v>
      </c>
      <c r="L58" s="89" t="s">
        <v>47</v>
      </c>
      <c r="M58" s="89">
        <v>0</v>
      </c>
      <c r="N58" s="87" t="s">
        <v>47</v>
      </c>
      <c r="O58" s="87" t="s">
        <v>937</v>
      </c>
      <c r="P58" s="87" t="s">
        <v>47</v>
      </c>
      <c r="Q58" s="89">
        <v>0</v>
      </c>
      <c r="R58" s="89">
        <v>0</v>
      </c>
      <c r="S58" s="89">
        <v>0</v>
      </c>
      <c r="T58" s="89">
        <v>0</v>
      </c>
      <c r="U58" s="87" t="s">
        <v>49</v>
      </c>
      <c r="V58" s="89">
        <v>0</v>
      </c>
      <c r="W58" s="89">
        <v>0</v>
      </c>
      <c r="X58" s="87" t="s">
        <v>49</v>
      </c>
      <c r="Y58" s="89">
        <v>0</v>
      </c>
      <c r="Z58" s="89">
        <v>0</v>
      </c>
      <c r="AA58" s="87" t="s">
        <v>49</v>
      </c>
      <c r="AB58" s="89">
        <v>0</v>
      </c>
      <c r="AC58" s="89">
        <v>0</v>
      </c>
      <c r="AD58" s="87" t="s">
        <v>49</v>
      </c>
      <c r="AE58" s="89">
        <v>0</v>
      </c>
      <c r="AF58" s="87">
        <v>0</v>
      </c>
      <c r="AG58" s="87" t="s">
        <v>49</v>
      </c>
      <c r="AH58" s="89">
        <v>0</v>
      </c>
      <c r="AI58" s="89">
        <v>0</v>
      </c>
      <c r="AJ58" s="87" t="s">
        <v>49</v>
      </c>
      <c r="AK58" s="89">
        <v>0</v>
      </c>
      <c r="AL58" s="89">
        <v>0</v>
      </c>
      <c r="AM58" s="88" t="s">
        <v>47</v>
      </c>
      <c r="AN58" s="87" t="s">
        <v>47</v>
      </c>
      <c r="AO58" s="88" t="s">
        <v>47</v>
      </c>
      <c r="AP58" s="87" t="s">
        <v>47</v>
      </c>
      <c r="AR58" s="90"/>
      <c r="AS58" s="78"/>
      <c r="AT58" s="79"/>
      <c r="AU58" s="91"/>
    </row>
    <row r="59" spans="1:16367" x14ac:dyDescent="0.25">
      <c r="A59" s="87" t="s">
        <v>186</v>
      </c>
      <c r="B59" s="104">
        <v>44181</v>
      </c>
      <c r="C59" s="105" t="s">
        <v>46</v>
      </c>
      <c r="D59" s="105"/>
      <c r="E59" s="105"/>
      <c r="F59" s="105"/>
      <c r="G59" s="105" t="s">
        <v>48</v>
      </c>
      <c r="H59" s="105" t="s">
        <v>2501</v>
      </c>
      <c r="I59" s="106"/>
      <c r="J59" s="106"/>
      <c r="K59" s="106"/>
      <c r="L59" s="106"/>
      <c r="M59" s="106">
        <v>0</v>
      </c>
      <c r="N59" s="105"/>
      <c r="O59" s="105" t="s">
        <v>2495</v>
      </c>
      <c r="P59" s="105" t="s">
        <v>2492</v>
      </c>
      <c r="Q59" s="106">
        <v>0</v>
      </c>
      <c r="R59" s="106">
        <v>0</v>
      </c>
      <c r="S59" s="106">
        <v>0</v>
      </c>
      <c r="T59" s="106">
        <v>0</v>
      </c>
      <c r="U59" s="105" t="s">
        <v>2493</v>
      </c>
      <c r="V59" s="106">
        <v>0</v>
      </c>
      <c r="W59" s="106">
        <v>0</v>
      </c>
      <c r="X59" s="105" t="s">
        <v>2493</v>
      </c>
      <c r="Y59" s="106">
        <v>0</v>
      </c>
      <c r="Z59" s="106">
        <v>0</v>
      </c>
      <c r="AA59" s="105" t="s">
        <v>49</v>
      </c>
      <c r="AB59" s="106">
        <v>0</v>
      </c>
      <c r="AC59" s="106">
        <v>0</v>
      </c>
      <c r="AD59" s="105"/>
      <c r="AE59" s="106">
        <v>0</v>
      </c>
      <c r="AF59" s="107"/>
      <c r="AG59" s="105"/>
      <c r="AH59" s="109"/>
      <c r="AI59" s="110"/>
      <c r="AJ59" s="110"/>
      <c r="AK59" s="109"/>
      <c r="AL59" s="109"/>
      <c r="AM59" s="109"/>
      <c r="AN59" s="109"/>
      <c r="AO59" s="109"/>
      <c r="AP59" s="109"/>
      <c r="AQ59" s="108"/>
      <c r="AR59" s="108"/>
      <c r="AS59" s="108"/>
      <c r="AT59" s="108"/>
      <c r="AU59" s="108"/>
      <c r="AV59" s="108"/>
      <c r="AW59" s="108"/>
      <c r="AX59" s="108"/>
      <c r="AY59" s="108"/>
      <c r="AZ59" s="108"/>
      <c r="BA59" s="108"/>
      <c r="BB59" s="108"/>
      <c r="BC59" s="108"/>
      <c r="BD59" s="108"/>
      <c r="BE59" s="108"/>
      <c r="BF59" s="108"/>
      <c r="BG59" s="108"/>
      <c r="BH59" s="108"/>
      <c r="BI59" s="108"/>
      <c r="BJ59" s="108"/>
      <c r="BK59" s="108"/>
      <c r="BL59" s="108"/>
      <c r="BM59" s="108"/>
      <c r="BN59" s="108"/>
      <c r="BO59" s="108"/>
      <c r="BP59" s="108"/>
      <c r="BQ59" s="108"/>
      <c r="BR59" s="108"/>
      <c r="BS59" s="108"/>
      <c r="BT59" s="108"/>
      <c r="BU59" s="108"/>
      <c r="BV59" s="108"/>
      <c r="BW59" s="108"/>
      <c r="BX59" s="108"/>
      <c r="BY59" s="108"/>
      <c r="BZ59" s="108"/>
      <c r="CA59" s="108"/>
      <c r="CB59" s="108"/>
      <c r="CC59" s="108"/>
      <c r="CD59" s="108"/>
      <c r="CE59" s="108"/>
      <c r="CF59" s="108"/>
      <c r="CG59" s="108"/>
      <c r="CH59" s="108"/>
      <c r="CI59" s="108"/>
      <c r="CJ59" s="108"/>
      <c r="CK59" s="108"/>
      <c r="CL59" s="108"/>
      <c r="CM59" s="108"/>
      <c r="CN59" s="108"/>
      <c r="CO59" s="108"/>
      <c r="CP59" s="108"/>
      <c r="CQ59" s="108"/>
      <c r="CR59" s="108"/>
      <c r="CS59" s="108"/>
      <c r="CT59" s="108"/>
      <c r="CU59" s="108"/>
      <c r="CV59" s="108"/>
      <c r="CW59" s="108"/>
      <c r="CX59" s="108"/>
      <c r="CY59" s="108"/>
      <c r="CZ59" s="108"/>
      <c r="DA59" s="108"/>
      <c r="DB59" s="108"/>
      <c r="DC59" s="108"/>
      <c r="DD59" s="108"/>
      <c r="DE59" s="108"/>
      <c r="DF59" s="108"/>
      <c r="DG59" s="108"/>
      <c r="DH59" s="108"/>
      <c r="DI59" s="108"/>
      <c r="DJ59" s="108"/>
      <c r="DK59" s="108"/>
      <c r="DL59" s="108"/>
      <c r="DM59" s="108"/>
      <c r="DN59" s="108"/>
      <c r="DO59" s="108"/>
      <c r="DP59" s="108"/>
      <c r="DQ59" s="108"/>
      <c r="DR59" s="108"/>
      <c r="DS59" s="108"/>
      <c r="DT59" s="108"/>
      <c r="DU59" s="108"/>
      <c r="DV59" s="108"/>
      <c r="DW59" s="108"/>
      <c r="DX59" s="108"/>
      <c r="DY59" s="108"/>
      <c r="DZ59" s="108"/>
      <c r="EA59" s="108"/>
      <c r="EB59" s="108"/>
      <c r="EC59" s="108"/>
      <c r="ED59" s="108"/>
      <c r="EE59" s="108"/>
      <c r="EF59" s="108"/>
      <c r="EG59" s="108"/>
      <c r="EH59" s="108"/>
      <c r="EI59" s="108"/>
      <c r="EJ59" s="108"/>
      <c r="EK59" s="108"/>
      <c r="EL59" s="108"/>
      <c r="EM59" s="108"/>
      <c r="EN59" s="108"/>
      <c r="EO59" s="108"/>
      <c r="EP59" s="108"/>
      <c r="EQ59" s="108"/>
      <c r="ER59" s="108"/>
      <c r="ES59" s="108"/>
      <c r="ET59" s="108"/>
      <c r="EU59" s="108"/>
      <c r="EV59" s="108"/>
      <c r="EW59" s="108"/>
      <c r="EX59" s="108"/>
      <c r="EY59" s="108"/>
      <c r="EZ59" s="108"/>
      <c r="FA59" s="108"/>
      <c r="FB59" s="108"/>
      <c r="FC59" s="108"/>
      <c r="FD59" s="108"/>
      <c r="FE59" s="108"/>
      <c r="FF59" s="108"/>
      <c r="FG59" s="108"/>
      <c r="FH59" s="108"/>
      <c r="FI59" s="108"/>
      <c r="FJ59" s="108"/>
      <c r="FK59" s="108"/>
      <c r="FL59" s="108"/>
      <c r="FM59" s="108"/>
      <c r="FN59" s="108"/>
      <c r="FO59" s="108"/>
      <c r="FP59" s="108"/>
      <c r="FQ59" s="108"/>
      <c r="FR59" s="108"/>
      <c r="FS59" s="108"/>
      <c r="FT59" s="108"/>
      <c r="FU59" s="108"/>
      <c r="FV59" s="108"/>
      <c r="FW59" s="108"/>
      <c r="FX59" s="108"/>
      <c r="FY59" s="108"/>
      <c r="FZ59" s="108"/>
      <c r="GA59" s="108"/>
      <c r="GB59" s="108"/>
      <c r="GC59" s="108"/>
      <c r="GD59" s="108"/>
      <c r="GE59" s="108"/>
      <c r="GF59" s="108"/>
      <c r="GG59" s="108"/>
      <c r="GH59" s="108"/>
      <c r="GI59" s="108"/>
      <c r="GJ59" s="108"/>
      <c r="GK59" s="108"/>
      <c r="GL59" s="108"/>
      <c r="GM59" s="108"/>
      <c r="GN59" s="108"/>
      <c r="GO59" s="108"/>
      <c r="GP59" s="108"/>
      <c r="GQ59" s="108"/>
      <c r="GR59" s="108"/>
      <c r="GS59" s="108"/>
      <c r="GT59" s="108"/>
      <c r="GU59" s="108"/>
      <c r="GV59" s="108"/>
      <c r="GW59" s="108"/>
      <c r="GX59" s="108"/>
      <c r="GY59" s="108"/>
      <c r="GZ59" s="108"/>
      <c r="HA59" s="108"/>
      <c r="HB59" s="108"/>
      <c r="HC59" s="108"/>
      <c r="HD59" s="108"/>
      <c r="HE59" s="108"/>
      <c r="HF59" s="108"/>
      <c r="HG59" s="108"/>
      <c r="HH59" s="108"/>
      <c r="HI59" s="108"/>
      <c r="HJ59" s="108"/>
      <c r="HK59" s="108"/>
      <c r="HL59" s="108"/>
      <c r="HM59" s="108"/>
      <c r="HN59" s="108"/>
      <c r="HO59" s="108"/>
      <c r="HP59" s="108"/>
      <c r="HQ59" s="108"/>
      <c r="HR59" s="108"/>
      <c r="HS59" s="108"/>
      <c r="HT59" s="108"/>
      <c r="HU59" s="108"/>
      <c r="HV59" s="108"/>
      <c r="HW59" s="108"/>
      <c r="HX59" s="108"/>
      <c r="HY59" s="108"/>
      <c r="HZ59" s="108"/>
      <c r="IA59" s="108"/>
      <c r="IB59" s="108"/>
      <c r="IC59" s="108"/>
      <c r="ID59" s="108"/>
      <c r="IE59" s="108"/>
      <c r="IF59" s="108"/>
      <c r="IG59" s="108"/>
      <c r="IH59" s="108"/>
      <c r="II59" s="108"/>
      <c r="IJ59" s="108"/>
      <c r="IK59" s="108"/>
      <c r="IL59" s="108"/>
      <c r="IM59" s="108"/>
      <c r="IN59" s="108"/>
      <c r="IO59" s="108"/>
      <c r="IP59" s="108"/>
      <c r="IQ59" s="108"/>
      <c r="IR59" s="108"/>
      <c r="IS59" s="108"/>
      <c r="IT59" s="108"/>
      <c r="IU59" s="108"/>
      <c r="IV59" s="108"/>
      <c r="IW59" s="108"/>
      <c r="IX59" s="108"/>
      <c r="IY59" s="108"/>
      <c r="IZ59" s="108"/>
      <c r="JA59" s="108"/>
      <c r="JB59" s="108"/>
      <c r="JC59" s="108"/>
      <c r="JD59" s="108"/>
      <c r="JE59" s="108"/>
      <c r="JF59" s="108"/>
      <c r="JG59" s="108"/>
      <c r="JH59" s="108"/>
      <c r="JI59" s="108"/>
      <c r="JJ59" s="108"/>
      <c r="JK59" s="108"/>
      <c r="JL59" s="108"/>
      <c r="JM59" s="108"/>
      <c r="JN59" s="108"/>
      <c r="JO59" s="108"/>
      <c r="JP59" s="108"/>
      <c r="JQ59" s="108"/>
      <c r="JR59" s="108"/>
      <c r="JS59" s="108"/>
      <c r="JT59" s="108"/>
      <c r="JU59" s="108"/>
      <c r="JV59" s="108"/>
      <c r="JW59" s="108"/>
      <c r="JX59" s="108"/>
      <c r="JY59" s="108"/>
      <c r="JZ59" s="108"/>
      <c r="KA59" s="108"/>
      <c r="KB59" s="108"/>
      <c r="KC59" s="108"/>
      <c r="KD59" s="108"/>
      <c r="KE59" s="108"/>
      <c r="KF59" s="108"/>
      <c r="KG59" s="108"/>
      <c r="KH59" s="108"/>
      <c r="KI59" s="108"/>
      <c r="KJ59" s="108"/>
      <c r="KK59" s="108"/>
      <c r="KL59" s="108"/>
      <c r="KM59" s="108"/>
      <c r="KN59" s="108"/>
      <c r="KO59" s="108"/>
      <c r="KP59" s="108"/>
      <c r="KQ59" s="108"/>
      <c r="KR59" s="108"/>
      <c r="KS59" s="108"/>
      <c r="KT59" s="108"/>
      <c r="KU59" s="108"/>
      <c r="KV59" s="108"/>
      <c r="KW59" s="108"/>
      <c r="KX59" s="108"/>
      <c r="KY59" s="108"/>
      <c r="KZ59" s="108"/>
      <c r="LA59" s="108"/>
      <c r="LB59" s="108"/>
      <c r="LC59" s="108"/>
      <c r="LD59" s="108"/>
      <c r="LE59" s="108"/>
      <c r="LF59" s="108"/>
      <c r="LG59" s="108"/>
      <c r="LH59" s="108"/>
      <c r="LI59" s="108"/>
      <c r="LJ59" s="108"/>
      <c r="LK59" s="108"/>
      <c r="LL59" s="108"/>
      <c r="LM59" s="108"/>
      <c r="LN59" s="108"/>
      <c r="LO59" s="108"/>
      <c r="LP59" s="108"/>
      <c r="LQ59" s="108"/>
      <c r="LR59" s="108"/>
      <c r="LS59" s="108"/>
      <c r="LT59" s="108"/>
      <c r="LU59" s="108"/>
      <c r="LV59" s="108"/>
      <c r="LW59" s="108"/>
      <c r="LX59" s="108"/>
      <c r="LY59" s="108"/>
      <c r="LZ59" s="108"/>
      <c r="MA59" s="108"/>
      <c r="MB59" s="108"/>
      <c r="MC59" s="108"/>
      <c r="MD59" s="108"/>
      <c r="ME59" s="108"/>
      <c r="MF59" s="108"/>
      <c r="MG59" s="108"/>
      <c r="MH59" s="108"/>
      <c r="MI59" s="108"/>
      <c r="MJ59" s="108"/>
      <c r="MK59" s="108"/>
      <c r="ML59" s="108"/>
      <c r="MM59" s="108"/>
      <c r="MN59" s="108"/>
      <c r="MO59" s="108"/>
      <c r="MP59" s="108"/>
      <c r="MQ59" s="108"/>
      <c r="MR59" s="108"/>
      <c r="MS59" s="108"/>
      <c r="MT59" s="108"/>
      <c r="MU59" s="108"/>
      <c r="MV59" s="108"/>
      <c r="MW59" s="108"/>
      <c r="MX59" s="108"/>
      <c r="MY59" s="108"/>
      <c r="MZ59" s="108"/>
      <c r="NA59" s="108"/>
      <c r="NB59" s="108"/>
      <c r="NC59" s="108"/>
      <c r="ND59" s="108"/>
      <c r="NE59" s="108"/>
      <c r="NF59" s="108"/>
      <c r="NG59" s="108"/>
      <c r="NH59" s="108"/>
      <c r="NI59" s="108"/>
      <c r="NJ59" s="108"/>
      <c r="NK59" s="108"/>
      <c r="NL59" s="108"/>
      <c r="NM59" s="108"/>
      <c r="NN59" s="108"/>
      <c r="NO59" s="108"/>
      <c r="NP59" s="108"/>
      <c r="NQ59" s="108"/>
      <c r="NR59" s="108"/>
      <c r="NS59" s="108"/>
      <c r="NT59" s="108"/>
      <c r="NU59" s="108"/>
      <c r="NV59" s="108"/>
      <c r="NW59" s="108"/>
      <c r="NX59" s="108"/>
      <c r="NY59" s="108"/>
      <c r="NZ59" s="108"/>
      <c r="OA59" s="108"/>
      <c r="OB59" s="108"/>
      <c r="OC59" s="108"/>
      <c r="OD59" s="108"/>
      <c r="OE59" s="108"/>
      <c r="OF59" s="108"/>
      <c r="OG59" s="108"/>
      <c r="OH59" s="108"/>
      <c r="OI59" s="108"/>
      <c r="OJ59" s="108"/>
      <c r="OK59" s="108"/>
      <c r="OL59" s="108"/>
      <c r="OM59" s="108"/>
      <c r="ON59" s="108"/>
      <c r="OO59" s="108"/>
      <c r="OP59" s="108"/>
      <c r="OQ59" s="108"/>
      <c r="OR59" s="108"/>
      <c r="OS59" s="108"/>
      <c r="OT59" s="108"/>
      <c r="OU59" s="108"/>
      <c r="OV59" s="108"/>
      <c r="OW59" s="108"/>
      <c r="OX59" s="108"/>
      <c r="OY59" s="108"/>
      <c r="OZ59" s="108"/>
      <c r="PA59" s="108"/>
      <c r="PB59" s="108"/>
      <c r="PC59" s="108"/>
      <c r="PD59" s="108"/>
      <c r="PE59" s="108"/>
      <c r="PF59" s="108"/>
      <c r="PG59" s="108"/>
      <c r="PH59" s="108"/>
      <c r="PI59" s="108"/>
      <c r="PJ59" s="108"/>
      <c r="PK59" s="108"/>
      <c r="PL59" s="108"/>
      <c r="PM59" s="108"/>
      <c r="PN59" s="108"/>
      <c r="PO59" s="108"/>
      <c r="PP59" s="108"/>
      <c r="PQ59" s="108"/>
      <c r="PR59" s="108"/>
      <c r="PS59" s="108"/>
      <c r="PT59" s="108"/>
      <c r="PU59" s="108"/>
      <c r="PV59" s="108"/>
      <c r="PW59" s="108"/>
      <c r="PX59" s="108"/>
      <c r="PY59" s="108"/>
      <c r="PZ59" s="108"/>
      <c r="QA59" s="108"/>
      <c r="QB59" s="108"/>
      <c r="QC59" s="108"/>
      <c r="QD59" s="108"/>
      <c r="QE59" s="108"/>
      <c r="QF59" s="108"/>
      <c r="QG59" s="108"/>
      <c r="QH59" s="108"/>
      <c r="QI59" s="108"/>
      <c r="QJ59" s="108"/>
      <c r="QK59" s="108"/>
      <c r="QL59" s="108"/>
      <c r="QM59" s="108"/>
      <c r="QN59" s="108"/>
      <c r="QO59" s="108"/>
      <c r="QP59" s="108"/>
      <c r="QQ59" s="108"/>
      <c r="QR59" s="108"/>
      <c r="QS59" s="108"/>
      <c r="QT59" s="108"/>
      <c r="QU59" s="108"/>
      <c r="QV59" s="108"/>
      <c r="QW59" s="108"/>
      <c r="QX59" s="108"/>
      <c r="QY59" s="108"/>
      <c r="QZ59" s="108"/>
      <c r="RA59" s="108"/>
      <c r="RB59" s="108"/>
      <c r="RC59" s="108"/>
      <c r="RD59" s="108"/>
      <c r="RE59" s="108"/>
      <c r="RF59" s="108"/>
      <c r="RG59" s="108"/>
      <c r="RH59" s="108"/>
      <c r="RI59" s="108"/>
      <c r="RJ59" s="108"/>
      <c r="RK59" s="108"/>
      <c r="RL59" s="108"/>
      <c r="RM59" s="108"/>
      <c r="RN59" s="108"/>
      <c r="RO59" s="108"/>
      <c r="RP59" s="108"/>
      <c r="RQ59" s="108"/>
      <c r="RR59" s="108"/>
      <c r="RS59" s="108"/>
      <c r="RT59" s="108"/>
      <c r="RU59" s="108"/>
      <c r="RV59" s="108"/>
      <c r="RW59" s="108"/>
      <c r="RX59" s="108"/>
      <c r="RY59" s="108"/>
      <c r="RZ59" s="108"/>
      <c r="SA59" s="108"/>
      <c r="SB59" s="108"/>
      <c r="SC59" s="108"/>
      <c r="SD59" s="108"/>
      <c r="SE59" s="108"/>
      <c r="SF59" s="108"/>
      <c r="SG59" s="108"/>
      <c r="SH59" s="108"/>
      <c r="SI59" s="108"/>
      <c r="SJ59" s="108"/>
      <c r="SK59" s="108"/>
      <c r="SL59" s="108"/>
      <c r="SM59" s="108"/>
      <c r="SN59" s="108"/>
      <c r="SO59" s="108"/>
      <c r="SP59" s="108"/>
      <c r="SQ59" s="108"/>
      <c r="SR59" s="108"/>
      <c r="SS59" s="108"/>
      <c r="ST59" s="108"/>
      <c r="SU59" s="108"/>
      <c r="SV59" s="108"/>
      <c r="SW59" s="108"/>
      <c r="SX59" s="108"/>
      <c r="SY59" s="108"/>
      <c r="SZ59" s="108"/>
      <c r="TA59" s="108"/>
      <c r="TB59" s="108"/>
      <c r="TC59" s="108"/>
      <c r="TD59" s="108"/>
      <c r="TE59" s="108"/>
      <c r="TF59" s="108"/>
      <c r="TG59" s="108"/>
      <c r="TH59" s="108"/>
      <c r="TI59" s="108"/>
      <c r="TJ59" s="108"/>
      <c r="TK59" s="108"/>
      <c r="TL59" s="108"/>
      <c r="TM59" s="108"/>
      <c r="TN59" s="108"/>
      <c r="TO59" s="108"/>
      <c r="TP59" s="108"/>
      <c r="TQ59" s="108"/>
      <c r="TR59" s="108"/>
      <c r="TS59" s="108"/>
      <c r="TT59" s="108"/>
      <c r="TU59" s="108"/>
      <c r="TV59" s="108"/>
      <c r="TW59" s="108"/>
      <c r="TX59" s="108"/>
      <c r="TY59" s="108"/>
      <c r="TZ59" s="108"/>
      <c r="UA59" s="108"/>
      <c r="UB59" s="108"/>
      <c r="UC59" s="108"/>
      <c r="UD59" s="108"/>
      <c r="UE59" s="108"/>
      <c r="UF59" s="108"/>
      <c r="UG59" s="108"/>
      <c r="UH59" s="108"/>
      <c r="UI59" s="108"/>
      <c r="UJ59" s="108"/>
      <c r="UK59" s="108"/>
      <c r="UL59" s="108"/>
      <c r="UM59" s="108"/>
      <c r="UN59" s="108"/>
      <c r="UO59" s="108"/>
      <c r="UP59" s="108"/>
      <c r="UQ59" s="108"/>
      <c r="UR59" s="108"/>
      <c r="US59" s="108"/>
      <c r="UT59" s="108"/>
      <c r="UU59" s="108"/>
      <c r="UV59" s="108"/>
      <c r="UW59" s="108"/>
      <c r="UX59" s="108"/>
      <c r="UY59" s="108"/>
      <c r="UZ59" s="108"/>
      <c r="VA59" s="108"/>
      <c r="VB59" s="108"/>
      <c r="VC59" s="108"/>
      <c r="VD59" s="108"/>
      <c r="VE59" s="108"/>
      <c r="VF59" s="108"/>
      <c r="VG59" s="108"/>
      <c r="VH59" s="108"/>
      <c r="VI59" s="108"/>
      <c r="VJ59" s="108"/>
      <c r="VK59" s="108"/>
      <c r="VL59" s="108"/>
      <c r="VM59" s="108"/>
      <c r="VN59" s="108"/>
      <c r="VO59" s="108"/>
      <c r="VP59" s="108"/>
      <c r="VQ59" s="108"/>
      <c r="VR59" s="108"/>
      <c r="VS59" s="108"/>
      <c r="VT59" s="108"/>
      <c r="VU59" s="108"/>
      <c r="VV59" s="108"/>
      <c r="VW59" s="108"/>
      <c r="VX59" s="108"/>
      <c r="VY59" s="108"/>
      <c r="VZ59" s="108"/>
      <c r="WA59" s="108"/>
      <c r="WB59" s="108"/>
      <c r="WC59" s="108"/>
      <c r="WD59" s="108"/>
      <c r="WE59" s="108"/>
      <c r="WF59" s="108"/>
      <c r="WG59" s="108"/>
      <c r="WH59" s="108"/>
      <c r="WI59" s="108"/>
      <c r="WJ59" s="108"/>
      <c r="WK59" s="108"/>
      <c r="WL59" s="108"/>
      <c r="WM59" s="108"/>
      <c r="WN59" s="108"/>
      <c r="WO59" s="108"/>
      <c r="WP59" s="108"/>
      <c r="WQ59" s="108"/>
      <c r="WR59" s="108"/>
      <c r="WS59" s="108"/>
      <c r="WT59" s="108"/>
      <c r="WU59" s="108"/>
      <c r="WV59" s="108"/>
      <c r="WW59" s="108"/>
      <c r="WX59" s="108"/>
      <c r="WY59" s="108"/>
      <c r="WZ59" s="108"/>
      <c r="XA59" s="108"/>
      <c r="XB59" s="108"/>
      <c r="XC59" s="108"/>
      <c r="XD59" s="108"/>
      <c r="XE59" s="108"/>
      <c r="XF59" s="108"/>
      <c r="XG59" s="108"/>
      <c r="XH59" s="108"/>
      <c r="XI59" s="108"/>
      <c r="XJ59" s="108"/>
      <c r="XK59" s="108"/>
      <c r="XL59" s="108"/>
      <c r="XM59" s="108"/>
      <c r="XN59" s="108"/>
      <c r="XO59" s="108"/>
      <c r="XP59" s="108"/>
      <c r="XQ59" s="108"/>
      <c r="XR59" s="108"/>
      <c r="XS59" s="108"/>
      <c r="XT59" s="108"/>
      <c r="XU59" s="108"/>
      <c r="XV59" s="108"/>
      <c r="XW59" s="108"/>
      <c r="XX59" s="108"/>
      <c r="XY59" s="108"/>
      <c r="XZ59" s="108"/>
      <c r="YA59" s="108"/>
      <c r="YB59" s="108"/>
      <c r="YC59" s="108"/>
      <c r="YD59" s="108"/>
      <c r="YE59" s="108"/>
      <c r="YF59" s="108"/>
      <c r="YG59" s="108"/>
      <c r="YH59" s="108"/>
      <c r="YI59" s="108"/>
      <c r="YJ59" s="108"/>
      <c r="YK59" s="108"/>
      <c r="YL59" s="108"/>
      <c r="YM59" s="108"/>
      <c r="YN59" s="108"/>
      <c r="YO59" s="108"/>
      <c r="YP59" s="108"/>
      <c r="YQ59" s="108"/>
      <c r="YR59" s="108"/>
      <c r="YS59" s="108"/>
      <c r="YT59" s="108"/>
      <c r="YU59" s="108"/>
      <c r="YV59" s="108"/>
      <c r="YW59" s="108"/>
      <c r="YX59" s="108"/>
      <c r="YY59" s="108"/>
      <c r="YZ59" s="108"/>
      <c r="ZA59" s="108"/>
      <c r="ZB59" s="108"/>
      <c r="ZC59" s="108"/>
      <c r="ZD59" s="108"/>
      <c r="ZE59" s="108"/>
      <c r="ZF59" s="108"/>
      <c r="ZG59" s="108"/>
      <c r="ZH59" s="108"/>
      <c r="ZI59" s="108"/>
      <c r="ZJ59" s="108"/>
      <c r="ZK59" s="108"/>
      <c r="ZL59" s="108"/>
      <c r="ZM59" s="108"/>
      <c r="ZN59" s="108"/>
      <c r="ZO59" s="108"/>
      <c r="ZP59" s="108"/>
      <c r="ZQ59" s="108"/>
      <c r="ZR59" s="108"/>
      <c r="ZS59" s="108"/>
      <c r="ZT59" s="108"/>
      <c r="ZU59" s="108"/>
      <c r="ZV59" s="108"/>
      <c r="ZW59" s="108"/>
      <c r="ZX59" s="108"/>
      <c r="ZY59" s="108"/>
      <c r="ZZ59" s="108"/>
      <c r="AAA59" s="108"/>
      <c r="AAB59" s="108"/>
      <c r="AAC59" s="108"/>
      <c r="AAD59" s="108"/>
      <c r="AAE59" s="108"/>
      <c r="AAF59" s="108"/>
      <c r="AAG59" s="108"/>
      <c r="AAH59" s="108"/>
      <c r="AAI59" s="108"/>
      <c r="AAJ59" s="108"/>
      <c r="AAK59" s="108"/>
      <c r="AAL59" s="108"/>
      <c r="AAM59" s="108"/>
      <c r="AAN59" s="108"/>
      <c r="AAO59" s="108"/>
      <c r="AAP59" s="108"/>
      <c r="AAQ59" s="108"/>
      <c r="AAR59" s="108"/>
      <c r="AAS59" s="108"/>
      <c r="AAT59" s="108"/>
      <c r="AAU59" s="108"/>
      <c r="AAV59" s="108"/>
      <c r="AAW59" s="108"/>
      <c r="AAX59" s="108"/>
      <c r="AAY59" s="108"/>
      <c r="AAZ59" s="108"/>
      <c r="ABA59" s="108"/>
      <c r="ABB59" s="108"/>
      <c r="ABC59" s="108"/>
      <c r="ABD59" s="108"/>
      <c r="ABE59" s="108"/>
      <c r="ABF59" s="108"/>
      <c r="ABG59" s="108"/>
      <c r="ABH59" s="108"/>
      <c r="ABI59" s="108"/>
      <c r="ABJ59" s="108"/>
      <c r="ABK59" s="108"/>
      <c r="ABL59" s="108"/>
      <c r="ABM59" s="108"/>
      <c r="ABN59" s="108"/>
      <c r="ABO59" s="108"/>
      <c r="ABP59" s="108"/>
      <c r="ABQ59" s="108"/>
      <c r="ABR59" s="108"/>
      <c r="ABS59" s="108"/>
      <c r="ABT59" s="108"/>
      <c r="ABU59" s="108"/>
      <c r="ABV59" s="108"/>
      <c r="ABW59" s="108"/>
      <c r="ABX59" s="108"/>
      <c r="ABY59" s="108"/>
      <c r="ABZ59" s="108"/>
      <c r="ACA59" s="108"/>
      <c r="ACB59" s="108"/>
      <c r="ACC59" s="108"/>
      <c r="ACD59" s="108"/>
      <c r="ACE59" s="108"/>
      <c r="ACF59" s="108"/>
      <c r="ACG59" s="108"/>
      <c r="ACH59" s="108"/>
      <c r="ACI59" s="108"/>
      <c r="ACJ59" s="108"/>
      <c r="ACK59" s="108"/>
      <c r="ACL59" s="108"/>
      <c r="ACM59" s="108"/>
      <c r="ACN59" s="108"/>
      <c r="ACO59" s="108"/>
      <c r="ACP59" s="108"/>
      <c r="ACQ59" s="108"/>
      <c r="ACR59" s="108"/>
      <c r="ACS59" s="108"/>
      <c r="ACT59" s="108"/>
      <c r="ACU59" s="108"/>
      <c r="ACV59" s="108"/>
      <c r="ACW59" s="108"/>
      <c r="ACX59" s="108"/>
      <c r="ACY59" s="108"/>
      <c r="ACZ59" s="108"/>
      <c r="ADA59" s="108"/>
      <c r="ADB59" s="108"/>
      <c r="ADC59" s="108"/>
      <c r="ADD59" s="108"/>
      <c r="ADE59" s="108"/>
      <c r="ADF59" s="108"/>
      <c r="ADG59" s="108"/>
      <c r="ADH59" s="108"/>
      <c r="ADI59" s="108"/>
      <c r="ADJ59" s="108"/>
      <c r="ADK59" s="108"/>
      <c r="ADL59" s="108"/>
      <c r="ADM59" s="108"/>
      <c r="ADN59" s="108"/>
      <c r="ADO59" s="108"/>
      <c r="ADP59" s="108"/>
      <c r="ADQ59" s="108"/>
      <c r="ADR59" s="108"/>
      <c r="ADS59" s="108"/>
      <c r="ADT59" s="108"/>
      <c r="ADU59" s="108"/>
      <c r="ADV59" s="108"/>
      <c r="ADW59" s="108"/>
      <c r="ADX59" s="108"/>
      <c r="ADY59" s="108"/>
      <c r="ADZ59" s="108"/>
      <c r="AEA59" s="108"/>
      <c r="AEB59" s="108"/>
      <c r="AEC59" s="108"/>
      <c r="AED59" s="108"/>
      <c r="AEE59" s="108"/>
      <c r="AEF59" s="108"/>
      <c r="AEG59" s="108"/>
      <c r="AEH59" s="108"/>
      <c r="AEI59" s="108"/>
      <c r="AEJ59" s="108"/>
      <c r="AEK59" s="108"/>
      <c r="AEL59" s="108"/>
      <c r="AEM59" s="108"/>
      <c r="AEN59" s="108"/>
      <c r="AEO59" s="108"/>
      <c r="AEP59" s="108"/>
      <c r="AEQ59" s="108"/>
      <c r="AER59" s="108"/>
      <c r="AES59" s="108"/>
      <c r="AET59" s="108"/>
      <c r="AEU59" s="108"/>
      <c r="AEV59" s="108"/>
      <c r="AEW59" s="108"/>
      <c r="AEX59" s="108"/>
      <c r="AEY59" s="108"/>
      <c r="AEZ59" s="108"/>
      <c r="AFA59" s="108"/>
      <c r="AFB59" s="108"/>
      <c r="AFC59" s="108"/>
      <c r="AFD59" s="108"/>
      <c r="AFE59" s="108"/>
      <c r="AFF59" s="108"/>
      <c r="AFG59" s="108"/>
      <c r="AFH59" s="108"/>
      <c r="AFI59" s="108"/>
      <c r="AFJ59" s="108"/>
      <c r="AFK59" s="108"/>
      <c r="AFL59" s="108"/>
      <c r="AFM59" s="108"/>
      <c r="AFN59" s="108"/>
      <c r="AFO59" s="108"/>
      <c r="AFP59" s="108"/>
      <c r="AFQ59" s="108"/>
      <c r="AFR59" s="108"/>
      <c r="AFS59" s="108"/>
      <c r="AFT59" s="108"/>
      <c r="AFU59" s="108"/>
      <c r="AFV59" s="108"/>
      <c r="AFW59" s="108"/>
      <c r="AFX59" s="108"/>
      <c r="AFY59" s="108"/>
      <c r="AFZ59" s="108"/>
      <c r="AGA59" s="108"/>
      <c r="AGB59" s="108"/>
      <c r="AGC59" s="108"/>
      <c r="AGD59" s="108"/>
      <c r="AGE59" s="108"/>
      <c r="AGF59" s="108"/>
      <c r="AGG59" s="108"/>
      <c r="AGH59" s="108"/>
      <c r="AGI59" s="108"/>
      <c r="AGJ59" s="108"/>
      <c r="AGK59" s="108"/>
      <c r="AGL59" s="108"/>
      <c r="AGM59" s="108"/>
      <c r="AGN59" s="108"/>
      <c r="AGO59" s="108"/>
      <c r="AGP59" s="108"/>
      <c r="AGQ59" s="108"/>
      <c r="AGR59" s="108"/>
      <c r="AGS59" s="108"/>
      <c r="AGT59" s="108"/>
      <c r="AGU59" s="108"/>
      <c r="AGV59" s="108"/>
      <c r="AGW59" s="108"/>
      <c r="AGX59" s="108"/>
      <c r="AGY59" s="108"/>
      <c r="AGZ59" s="108"/>
      <c r="AHA59" s="108"/>
      <c r="AHB59" s="108"/>
      <c r="AHC59" s="108"/>
      <c r="AHD59" s="108"/>
      <c r="AHE59" s="108"/>
      <c r="AHF59" s="108"/>
      <c r="AHG59" s="108"/>
      <c r="AHH59" s="108"/>
      <c r="AHI59" s="108"/>
      <c r="AHJ59" s="108"/>
      <c r="AHK59" s="108"/>
      <c r="AHL59" s="108"/>
      <c r="AHM59" s="108"/>
      <c r="AHN59" s="108"/>
      <c r="AHO59" s="108"/>
      <c r="AHP59" s="108"/>
      <c r="AHQ59" s="108"/>
      <c r="AHR59" s="108"/>
      <c r="AHS59" s="108"/>
      <c r="AHT59" s="108"/>
      <c r="AHU59" s="108"/>
      <c r="AHV59" s="108"/>
      <c r="AHW59" s="108"/>
      <c r="AHX59" s="108"/>
      <c r="AHY59" s="108"/>
      <c r="AHZ59" s="108"/>
      <c r="AIA59" s="108"/>
      <c r="AIB59" s="108"/>
      <c r="AIC59" s="108"/>
      <c r="AID59" s="108"/>
      <c r="AIE59" s="108"/>
      <c r="AIF59" s="108"/>
      <c r="AIG59" s="108"/>
      <c r="AIH59" s="108"/>
      <c r="AII59" s="108"/>
      <c r="AIJ59" s="108"/>
      <c r="AIK59" s="108"/>
      <c r="AIL59" s="108"/>
      <c r="AIM59" s="108"/>
      <c r="AIN59" s="108"/>
      <c r="AIO59" s="108"/>
      <c r="AIP59" s="108"/>
      <c r="AIQ59" s="108"/>
      <c r="AIR59" s="108"/>
      <c r="AIS59" s="108"/>
      <c r="AIT59" s="108"/>
      <c r="AIU59" s="108"/>
      <c r="AIV59" s="108"/>
      <c r="AIW59" s="108"/>
      <c r="AIX59" s="108"/>
      <c r="AIY59" s="108"/>
      <c r="AIZ59" s="108"/>
      <c r="AJA59" s="108"/>
      <c r="AJB59" s="108"/>
      <c r="AJC59" s="108"/>
      <c r="AJD59" s="108"/>
      <c r="AJE59" s="108"/>
      <c r="AJF59" s="108"/>
      <c r="AJG59" s="108"/>
      <c r="AJH59" s="108"/>
      <c r="AJI59" s="108"/>
      <c r="AJJ59" s="108"/>
      <c r="AJK59" s="108"/>
      <c r="AJL59" s="108"/>
      <c r="AJM59" s="108"/>
      <c r="AJN59" s="108"/>
      <c r="AJO59" s="108"/>
      <c r="AJP59" s="108"/>
      <c r="AJQ59" s="108"/>
      <c r="AJR59" s="108"/>
      <c r="AJS59" s="108"/>
      <c r="AJT59" s="108"/>
      <c r="AJU59" s="108"/>
      <c r="AJV59" s="108"/>
      <c r="AJW59" s="108"/>
      <c r="AJX59" s="108"/>
      <c r="AJY59" s="108"/>
      <c r="AJZ59" s="108"/>
      <c r="AKA59" s="108"/>
      <c r="AKB59" s="108"/>
      <c r="AKC59" s="108"/>
      <c r="AKD59" s="108"/>
      <c r="AKE59" s="108"/>
      <c r="AKF59" s="108"/>
      <c r="AKG59" s="108"/>
      <c r="AKH59" s="108"/>
      <c r="AKI59" s="108"/>
      <c r="AKJ59" s="108"/>
      <c r="AKK59" s="108"/>
      <c r="AKL59" s="108"/>
      <c r="AKM59" s="108"/>
      <c r="AKN59" s="108"/>
      <c r="AKO59" s="108"/>
      <c r="AKP59" s="108"/>
      <c r="AKQ59" s="108"/>
      <c r="AKR59" s="108"/>
      <c r="AKS59" s="108"/>
      <c r="AKT59" s="108"/>
      <c r="AKU59" s="108"/>
      <c r="AKV59" s="108"/>
      <c r="AKW59" s="108"/>
      <c r="AKX59" s="108"/>
      <c r="AKY59" s="108"/>
      <c r="AKZ59" s="108"/>
      <c r="ALA59" s="108"/>
      <c r="ALB59" s="108"/>
      <c r="ALC59" s="108"/>
      <c r="ALD59" s="108"/>
      <c r="ALE59" s="108"/>
      <c r="ALF59" s="108"/>
      <c r="ALG59" s="108"/>
      <c r="ALH59" s="108"/>
      <c r="ALI59" s="108"/>
      <c r="ALJ59" s="108"/>
      <c r="ALK59" s="108"/>
      <c r="ALL59" s="108"/>
      <c r="ALM59" s="108"/>
      <c r="ALN59" s="108"/>
      <c r="ALO59" s="108"/>
      <c r="ALP59" s="108"/>
      <c r="ALQ59" s="108"/>
      <c r="ALR59" s="108"/>
      <c r="ALS59" s="108"/>
      <c r="ALT59" s="108"/>
      <c r="ALU59" s="108"/>
      <c r="ALV59" s="108"/>
      <c r="ALW59" s="108"/>
      <c r="ALX59" s="108"/>
      <c r="ALY59" s="108"/>
      <c r="ALZ59" s="108"/>
      <c r="AMA59" s="108"/>
      <c r="AMB59" s="108"/>
      <c r="AMC59" s="108"/>
      <c r="AMD59" s="108"/>
      <c r="AME59" s="108"/>
      <c r="AMF59" s="108"/>
      <c r="AMG59" s="108"/>
      <c r="AMH59" s="108"/>
      <c r="AMI59" s="108"/>
      <c r="AMJ59" s="108"/>
      <c r="AMK59" s="108"/>
      <c r="AML59" s="108"/>
      <c r="AMM59" s="108"/>
      <c r="AMN59" s="108"/>
      <c r="AMO59" s="108"/>
      <c r="AMP59" s="108"/>
      <c r="AMQ59" s="108"/>
      <c r="AMR59" s="108"/>
      <c r="AMS59" s="108"/>
      <c r="AMT59" s="108"/>
      <c r="AMU59" s="108"/>
      <c r="AMV59" s="108"/>
      <c r="AMW59" s="108"/>
      <c r="AMX59" s="108"/>
      <c r="AMY59" s="108"/>
      <c r="AMZ59" s="108"/>
      <c r="ANA59" s="108"/>
      <c r="ANB59" s="108"/>
      <c r="ANC59" s="108"/>
      <c r="AND59" s="108"/>
      <c r="ANE59" s="108"/>
      <c r="ANF59" s="108"/>
      <c r="ANG59" s="108"/>
      <c r="ANH59" s="108"/>
      <c r="ANI59" s="108"/>
      <c r="ANJ59" s="108"/>
      <c r="ANK59" s="108"/>
      <c r="ANL59" s="108"/>
      <c r="ANM59" s="108"/>
      <c r="ANN59" s="108"/>
      <c r="ANO59" s="108"/>
      <c r="ANP59" s="108"/>
      <c r="ANQ59" s="108"/>
      <c r="ANR59" s="108"/>
      <c r="ANS59" s="108"/>
      <c r="ANT59" s="108"/>
      <c r="ANU59" s="108"/>
      <c r="ANV59" s="108"/>
      <c r="ANW59" s="108"/>
      <c r="ANX59" s="108"/>
      <c r="ANY59" s="108"/>
      <c r="ANZ59" s="108"/>
      <c r="AOA59" s="108"/>
      <c r="AOB59" s="108"/>
      <c r="AOC59" s="108"/>
      <c r="AOD59" s="108"/>
      <c r="AOE59" s="108"/>
      <c r="AOF59" s="108"/>
      <c r="AOG59" s="108"/>
      <c r="AOH59" s="108"/>
      <c r="AOI59" s="108"/>
      <c r="AOJ59" s="108"/>
      <c r="AOK59" s="108"/>
      <c r="AOL59" s="108"/>
      <c r="AOM59" s="108"/>
      <c r="AON59" s="108"/>
      <c r="AOO59" s="108"/>
      <c r="AOP59" s="108"/>
      <c r="AOQ59" s="108"/>
      <c r="AOR59" s="108"/>
      <c r="AOS59" s="108"/>
      <c r="AOT59" s="108"/>
      <c r="AOU59" s="108"/>
      <c r="AOV59" s="108"/>
      <c r="AOW59" s="108"/>
      <c r="AOX59" s="108"/>
      <c r="AOY59" s="108"/>
      <c r="AOZ59" s="108"/>
      <c r="APA59" s="108"/>
      <c r="APB59" s="108"/>
      <c r="APC59" s="108"/>
      <c r="APD59" s="108"/>
      <c r="APE59" s="108"/>
      <c r="APF59" s="108"/>
      <c r="APG59" s="108"/>
      <c r="APH59" s="108"/>
      <c r="API59" s="108"/>
      <c r="APJ59" s="108"/>
      <c r="APK59" s="108"/>
      <c r="APL59" s="108"/>
      <c r="APM59" s="108"/>
      <c r="APN59" s="108"/>
      <c r="APO59" s="108"/>
      <c r="APP59" s="108"/>
      <c r="APQ59" s="108"/>
      <c r="APR59" s="108"/>
      <c r="APS59" s="108"/>
      <c r="APT59" s="108"/>
      <c r="APU59" s="108"/>
      <c r="APV59" s="108"/>
      <c r="APW59" s="108"/>
      <c r="APX59" s="108"/>
      <c r="APY59" s="108"/>
      <c r="APZ59" s="108"/>
      <c r="AQA59" s="108"/>
      <c r="AQB59" s="108"/>
      <c r="AQC59" s="108"/>
      <c r="AQD59" s="108"/>
      <c r="AQE59" s="108"/>
      <c r="AQF59" s="108"/>
      <c r="AQG59" s="108"/>
      <c r="AQH59" s="108"/>
      <c r="AQI59" s="108"/>
      <c r="AQJ59" s="108"/>
      <c r="AQK59" s="108"/>
      <c r="AQL59" s="108"/>
      <c r="AQM59" s="108"/>
      <c r="AQN59" s="108"/>
      <c r="AQO59" s="108"/>
      <c r="AQP59" s="108"/>
      <c r="AQQ59" s="108"/>
      <c r="AQR59" s="108"/>
      <c r="AQS59" s="108"/>
      <c r="AQT59" s="108"/>
      <c r="AQU59" s="108"/>
      <c r="AQV59" s="108"/>
      <c r="AQW59" s="108"/>
      <c r="AQX59" s="108"/>
      <c r="AQY59" s="108"/>
      <c r="AQZ59" s="108"/>
      <c r="ARA59" s="108"/>
      <c r="ARB59" s="108"/>
      <c r="ARC59" s="108"/>
      <c r="ARD59" s="108"/>
      <c r="ARE59" s="108"/>
      <c r="ARF59" s="108"/>
      <c r="ARG59" s="108"/>
      <c r="ARH59" s="108"/>
      <c r="ARI59" s="108"/>
      <c r="ARJ59" s="108"/>
      <c r="ARK59" s="108"/>
      <c r="ARL59" s="108"/>
      <c r="ARM59" s="108"/>
      <c r="ARN59" s="108"/>
      <c r="ARO59" s="108"/>
      <c r="ARP59" s="108"/>
      <c r="ARQ59" s="108"/>
      <c r="ARR59" s="108"/>
      <c r="ARS59" s="108"/>
      <c r="ART59" s="108"/>
      <c r="ARU59" s="108"/>
      <c r="ARV59" s="108"/>
      <c r="ARW59" s="108"/>
      <c r="ARX59" s="108"/>
      <c r="ARY59" s="108"/>
      <c r="ARZ59" s="108"/>
      <c r="ASA59" s="108"/>
      <c r="ASB59" s="108"/>
      <c r="ASC59" s="108"/>
      <c r="ASD59" s="108"/>
      <c r="ASE59" s="108"/>
      <c r="ASF59" s="108"/>
      <c r="ASG59" s="108"/>
      <c r="ASH59" s="108"/>
      <c r="ASI59" s="108"/>
      <c r="ASJ59" s="108"/>
      <c r="ASK59" s="108"/>
      <c r="ASL59" s="108"/>
      <c r="ASM59" s="108"/>
      <c r="ASN59" s="108"/>
      <c r="ASO59" s="108"/>
      <c r="ASP59" s="108"/>
      <c r="ASQ59" s="108"/>
      <c r="ASR59" s="108"/>
      <c r="ASS59" s="108"/>
      <c r="AST59" s="108"/>
      <c r="ASU59" s="108"/>
      <c r="ASV59" s="108"/>
      <c r="ASW59" s="108"/>
      <c r="ASX59" s="108"/>
      <c r="ASY59" s="108"/>
      <c r="ASZ59" s="108"/>
      <c r="ATA59" s="108"/>
      <c r="ATB59" s="108"/>
      <c r="ATC59" s="108"/>
      <c r="ATD59" s="108"/>
      <c r="ATE59" s="108"/>
      <c r="ATF59" s="108"/>
      <c r="ATG59" s="108"/>
      <c r="ATH59" s="108"/>
      <c r="ATI59" s="108"/>
      <c r="ATJ59" s="108"/>
      <c r="ATK59" s="108"/>
      <c r="ATL59" s="108"/>
      <c r="ATM59" s="108"/>
      <c r="ATN59" s="108"/>
      <c r="ATO59" s="108"/>
      <c r="ATP59" s="108"/>
      <c r="ATQ59" s="108"/>
      <c r="ATR59" s="108"/>
      <c r="ATS59" s="108"/>
      <c r="ATT59" s="108"/>
      <c r="ATU59" s="108"/>
      <c r="ATV59" s="108"/>
      <c r="ATW59" s="108"/>
      <c r="ATX59" s="108"/>
      <c r="ATY59" s="108"/>
      <c r="ATZ59" s="108"/>
      <c r="AUA59" s="108"/>
      <c r="AUB59" s="108"/>
      <c r="AUC59" s="108"/>
      <c r="AUD59" s="108"/>
      <c r="AUE59" s="108"/>
      <c r="AUF59" s="108"/>
      <c r="AUG59" s="108"/>
      <c r="AUH59" s="108"/>
      <c r="AUI59" s="108"/>
      <c r="AUJ59" s="108"/>
      <c r="AUK59" s="108"/>
      <c r="AUL59" s="108"/>
      <c r="AUM59" s="108"/>
      <c r="AUN59" s="108"/>
      <c r="AUO59" s="108"/>
      <c r="AUP59" s="108"/>
      <c r="AUQ59" s="108"/>
      <c r="AUR59" s="108"/>
      <c r="AUS59" s="108"/>
      <c r="AUT59" s="108"/>
      <c r="AUU59" s="108"/>
      <c r="AUV59" s="108"/>
      <c r="AUW59" s="108"/>
      <c r="AUX59" s="108"/>
      <c r="AUY59" s="108"/>
      <c r="AUZ59" s="108"/>
      <c r="AVA59" s="108"/>
      <c r="AVB59" s="108"/>
      <c r="AVC59" s="108"/>
      <c r="AVD59" s="108"/>
      <c r="AVE59" s="108"/>
      <c r="AVF59" s="108"/>
      <c r="AVG59" s="108"/>
      <c r="AVH59" s="108"/>
      <c r="AVI59" s="108"/>
      <c r="AVJ59" s="108"/>
      <c r="AVK59" s="108"/>
      <c r="AVL59" s="108"/>
      <c r="AVM59" s="108"/>
      <c r="AVN59" s="108"/>
      <c r="AVO59" s="108"/>
      <c r="AVP59" s="108"/>
      <c r="AVQ59" s="108"/>
      <c r="AVR59" s="108"/>
      <c r="AVS59" s="108"/>
      <c r="AVT59" s="108"/>
      <c r="AVU59" s="108"/>
      <c r="AVV59" s="108"/>
      <c r="AVW59" s="108"/>
      <c r="AVX59" s="108"/>
      <c r="AVY59" s="108"/>
      <c r="AVZ59" s="108"/>
      <c r="AWA59" s="108"/>
      <c r="AWB59" s="108"/>
      <c r="AWC59" s="108"/>
      <c r="AWD59" s="108"/>
      <c r="AWE59" s="108"/>
      <c r="AWF59" s="108"/>
      <c r="AWG59" s="108"/>
      <c r="AWH59" s="108"/>
      <c r="AWI59" s="108"/>
      <c r="AWJ59" s="108"/>
      <c r="AWK59" s="108"/>
      <c r="AWL59" s="108"/>
      <c r="AWM59" s="108"/>
      <c r="AWN59" s="108"/>
      <c r="AWO59" s="108"/>
      <c r="AWP59" s="108"/>
      <c r="AWQ59" s="108"/>
      <c r="AWR59" s="108"/>
      <c r="AWS59" s="108"/>
      <c r="AWT59" s="108"/>
      <c r="AWU59" s="108"/>
      <c r="AWV59" s="108"/>
      <c r="AWW59" s="108"/>
      <c r="AWX59" s="108"/>
      <c r="AWY59" s="108"/>
      <c r="AWZ59" s="108"/>
      <c r="AXA59" s="108"/>
      <c r="AXB59" s="108"/>
      <c r="AXC59" s="108"/>
      <c r="AXD59" s="108"/>
      <c r="AXE59" s="108"/>
      <c r="AXF59" s="108"/>
      <c r="AXG59" s="108"/>
      <c r="AXH59" s="108"/>
      <c r="AXI59" s="108"/>
      <c r="AXJ59" s="108"/>
      <c r="AXK59" s="108"/>
      <c r="AXL59" s="108"/>
      <c r="AXM59" s="108"/>
      <c r="AXN59" s="108"/>
      <c r="AXO59" s="108"/>
      <c r="AXP59" s="108"/>
      <c r="AXQ59" s="108"/>
      <c r="AXR59" s="108"/>
      <c r="AXS59" s="108"/>
      <c r="AXT59" s="108"/>
      <c r="AXU59" s="108"/>
      <c r="AXV59" s="108"/>
      <c r="AXW59" s="108"/>
      <c r="AXX59" s="108"/>
      <c r="AXY59" s="108"/>
      <c r="AXZ59" s="108"/>
      <c r="AYA59" s="108"/>
      <c r="AYB59" s="108"/>
      <c r="AYC59" s="108"/>
      <c r="AYD59" s="108"/>
      <c r="AYE59" s="108"/>
      <c r="AYF59" s="108"/>
      <c r="AYG59" s="108"/>
      <c r="AYH59" s="108"/>
      <c r="AYI59" s="108"/>
      <c r="AYJ59" s="108"/>
      <c r="AYK59" s="108"/>
      <c r="AYL59" s="108"/>
      <c r="AYM59" s="108"/>
      <c r="AYN59" s="108"/>
      <c r="AYO59" s="108"/>
      <c r="AYP59" s="108"/>
      <c r="AYQ59" s="108"/>
      <c r="AYR59" s="108"/>
      <c r="AYS59" s="108"/>
      <c r="AYT59" s="108"/>
      <c r="AYU59" s="108"/>
      <c r="AYV59" s="108"/>
      <c r="AYW59" s="108"/>
      <c r="AYX59" s="108"/>
      <c r="AYY59" s="108"/>
      <c r="AYZ59" s="108"/>
      <c r="AZA59" s="108"/>
      <c r="AZB59" s="108"/>
      <c r="AZC59" s="108"/>
      <c r="AZD59" s="108"/>
      <c r="AZE59" s="108"/>
      <c r="AZF59" s="108"/>
      <c r="AZG59" s="108"/>
      <c r="AZH59" s="108"/>
      <c r="AZI59" s="108"/>
      <c r="AZJ59" s="108"/>
      <c r="AZK59" s="108"/>
      <c r="AZL59" s="108"/>
      <c r="AZM59" s="108"/>
      <c r="AZN59" s="108"/>
      <c r="AZO59" s="108"/>
      <c r="AZP59" s="108"/>
      <c r="AZQ59" s="108"/>
      <c r="AZR59" s="108"/>
      <c r="AZS59" s="108"/>
      <c r="AZT59" s="108"/>
      <c r="AZU59" s="108"/>
      <c r="AZV59" s="108"/>
      <c r="AZW59" s="108"/>
      <c r="AZX59" s="108"/>
      <c r="AZY59" s="108"/>
      <c r="AZZ59" s="108"/>
      <c r="BAA59" s="108"/>
      <c r="BAB59" s="108"/>
      <c r="BAC59" s="108"/>
      <c r="BAD59" s="108"/>
      <c r="BAE59" s="108"/>
      <c r="BAF59" s="108"/>
      <c r="BAG59" s="108"/>
      <c r="BAH59" s="108"/>
      <c r="BAI59" s="108"/>
      <c r="BAJ59" s="108"/>
      <c r="BAK59" s="108"/>
      <c r="BAL59" s="108"/>
      <c r="BAM59" s="108"/>
      <c r="BAN59" s="108"/>
      <c r="BAO59" s="108"/>
      <c r="BAP59" s="108"/>
      <c r="BAQ59" s="108"/>
      <c r="BAR59" s="108"/>
      <c r="BAS59" s="108"/>
      <c r="BAT59" s="108"/>
      <c r="BAU59" s="108"/>
      <c r="BAV59" s="108"/>
      <c r="BAW59" s="108"/>
      <c r="BAX59" s="108"/>
      <c r="BAY59" s="108"/>
      <c r="BAZ59" s="108"/>
      <c r="BBA59" s="108"/>
      <c r="BBB59" s="108"/>
      <c r="BBC59" s="108"/>
      <c r="BBD59" s="108"/>
      <c r="BBE59" s="108"/>
      <c r="BBF59" s="108"/>
      <c r="BBG59" s="108"/>
      <c r="BBH59" s="108"/>
      <c r="BBI59" s="108"/>
      <c r="BBJ59" s="108"/>
      <c r="BBK59" s="108"/>
      <c r="BBL59" s="108"/>
      <c r="BBM59" s="108"/>
      <c r="BBN59" s="108"/>
      <c r="BBO59" s="108"/>
      <c r="BBP59" s="108"/>
      <c r="BBQ59" s="108"/>
      <c r="BBR59" s="108"/>
      <c r="BBS59" s="108"/>
      <c r="BBT59" s="108"/>
      <c r="BBU59" s="108"/>
      <c r="BBV59" s="108"/>
      <c r="BBW59" s="108"/>
      <c r="BBX59" s="108"/>
      <c r="BBY59" s="108"/>
      <c r="BBZ59" s="108"/>
      <c r="BCA59" s="108"/>
      <c r="BCB59" s="108"/>
      <c r="BCC59" s="108"/>
      <c r="BCD59" s="108"/>
      <c r="BCE59" s="108"/>
      <c r="BCF59" s="108"/>
      <c r="BCG59" s="108"/>
      <c r="BCH59" s="108"/>
      <c r="BCI59" s="108"/>
      <c r="BCJ59" s="108"/>
      <c r="BCK59" s="108"/>
      <c r="BCL59" s="108"/>
      <c r="BCM59" s="108"/>
      <c r="BCN59" s="108"/>
      <c r="BCO59" s="108"/>
      <c r="BCP59" s="108"/>
      <c r="BCQ59" s="108"/>
      <c r="BCR59" s="108"/>
      <c r="BCS59" s="108"/>
      <c r="BCT59" s="108"/>
      <c r="BCU59" s="108"/>
      <c r="BCV59" s="108"/>
      <c r="BCW59" s="108"/>
      <c r="BCX59" s="108"/>
      <c r="BCY59" s="108"/>
      <c r="BCZ59" s="108"/>
      <c r="BDA59" s="108"/>
      <c r="BDB59" s="108"/>
      <c r="BDC59" s="108"/>
      <c r="BDD59" s="108"/>
      <c r="BDE59" s="108"/>
      <c r="BDF59" s="108"/>
      <c r="BDG59" s="108"/>
      <c r="BDH59" s="108"/>
      <c r="BDI59" s="108"/>
      <c r="BDJ59" s="108"/>
      <c r="BDK59" s="108"/>
      <c r="BDL59" s="108"/>
      <c r="BDM59" s="108"/>
      <c r="BDN59" s="108"/>
      <c r="BDO59" s="108"/>
      <c r="BDP59" s="108"/>
      <c r="BDQ59" s="108"/>
      <c r="BDR59" s="108"/>
      <c r="BDS59" s="108"/>
      <c r="BDT59" s="108"/>
      <c r="BDU59" s="108"/>
      <c r="BDV59" s="108"/>
      <c r="BDW59" s="108"/>
      <c r="BDX59" s="108"/>
      <c r="BDY59" s="108"/>
      <c r="BDZ59" s="108"/>
      <c r="BEA59" s="108"/>
      <c r="BEB59" s="108"/>
      <c r="BEC59" s="108"/>
      <c r="BED59" s="108"/>
      <c r="BEE59" s="108"/>
      <c r="BEF59" s="108"/>
      <c r="BEG59" s="108"/>
      <c r="BEH59" s="108"/>
      <c r="BEI59" s="108"/>
      <c r="BEJ59" s="108"/>
      <c r="BEK59" s="108"/>
      <c r="BEL59" s="108"/>
      <c r="BEM59" s="108"/>
      <c r="BEN59" s="108"/>
      <c r="BEO59" s="108"/>
      <c r="BEP59" s="108"/>
      <c r="BEQ59" s="108"/>
      <c r="BER59" s="108"/>
      <c r="BES59" s="108"/>
      <c r="BET59" s="108"/>
      <c r="BEU59" s="108"/>
      <c r="BEV59" s="108"/>
      <c r="BEW59" s="108"/>
      <c r="BEX59" s="108"/>
      <c r="BEY59" s="108"/>
      <c r="BEZ59" s="108"/>
      <c r="BFA59" s="108"/>
      <c r="BFB59" s="108"/>
      <c r="BFC59" s="108"/>
      <c r="BFD59" s="108"/>
      <c r="BFE59" s="108"/>
      <c r="BFF59" s="108"/>
      <c r="BFG59" s="108"/>
      <c r="BFH59" s="108"/>
      <c r="BFI59" s="108"/>
      <c r="BFJ59" s="108"/>
      <c r="BFK59" s="108"/>
      <c r="BFL59" s="108"/>
      <c r="BFM59" s="108"/>
      <c r="BFN59" s="108"/>
      <c r="BFO59" s="108"/>
      <c r="BFP59" s="108"/>
      <c r="BFQ59" s="108"/>
      <c r="BFR59" s="108"/>
      <c r="BFS59" s="108"/>
      <c r="BFT59" s="108"/>
      <c r="BFU59" s="108"/>
      <c r="BFV59" s="108"/>
      <c r="BFW59" s="108"/>
      <c r="BFX59" s="108"/>
      <c r="BFY59" s="108"/>
      <c r="BFZ59" s="108"/>
      <c r="BGA59" s="108"/>
      <c r="BGB59" s="108"/>
      <c r="BGC59" s="108"/>
      <c r="BGD59" s="108"/>
      <c r="BGE59" s="108"/>
      <c r="BGF59" s="108"/>
      <c r="BGG59" s="108"/>
      <c r="BGH59" s="108"/>
      <c r="BGI59" s="108"/>
      <c r="BGJ59" s="108"/>
      <c r="BGK59" s="108"/>
      <c r="BGL59" s="108"/>
      <c r="BGM59" s="108"/>
      <c r="BGN59" s="108"/>
      <c r="BGO59" s="108"/>
      <c r="BGP59" s="108"/>
      <c r="BGQ59" s="108"/>
      <c r="BGR59" s="108"/>
      <c r="BGS59" s="108"/>
      <c r="BGT59" s="108"/>
      <c r="BGU59" s="108"/>
      <c r="BGV59" s="108"/>
      <c r="BGW59" s="108"/>
      <c r="BGX59" s="108"/>
      <c r="BGY59" s="108"/>
      <c r="BGZ59" s="108"/>
      <c r="BHA59" s="108"/>
      <c r="BHB59" s="108"/>
      <c r="BHC59" s="108"/>
      <c r="BHD59" s="108"/>
      <c r="BHE59" s="108"/>
      <c r="BHF59" s="108"/>
      <c r="BHG59" s="108"/>
      <c r="BHH59" s="108"/>
      <c r="BHI59" s="108"/>
      <c r="BHJ59" s="108"/>
      <c r="BHK59" s="108"/>
      <c r="BHL59" s="108"/>
      <c r="BHM59" s="108"/>
      <c r="BHN59" s="108"/>
      <c r="BHO59" s="108"/>
      <c r="BHP59" s="108"/>
      <c r="BHQ59" s="108"/>
      <c r="BHR59" s="108"/>
      <c r="BHS59" s="108"/>
      <c r="BHT59" s="108"/>
      <c r="BHU59" s="108"/>
      <c r="BHV59" s="108"/>
      <c r="BHW59" s="108"/>
      <c r="BHX59" s="108"/>
      <c r="BHY59" s="108"/>
      <c r="BHZ59" s="108"/>
      <c r="BIA59" s="108"/>
      <c r="BIB59" s="108"/>
      <c r="BIC59" s="108"/>
      <c r="BID59" s="108"/>
      <c r="BIE59" s="108"/>
      <c r="BIF59" s="108"/>
      <c r="BIG59" s="108"/>
      <c r="BIH59" s="108"/>
      <c r="BII59" s="108"/>
      <c r="BIJ59" s="108"/>
      <c r="BIK59" s="108"/>
      <c r="BIL59" s="108"/>
      <c r="BIM59" s="108"/>
      <c r="BIN59" s="108"/>
      <c r="BIO59" s="108"/>
      <c r="BIP59" s="108"/>
      <c r="BIQ59" s="108"/>
      <c r="BIR59" s="108"/>
      <c r="BIS59" s="108"/>
      <c r="BIT59" s="108"/>
      <c r="BIU59" s="108"/>
      <c r="BIV59" s="108"/>
      <c r="BIW59" s="108"/>
      <c r="BIX59" s="108"/>
      <c r="BIY59" s="108"/>
      <c r="BIZ59" s="108"/>
      <c r="BJA59" s="108"/>
      <c r="BJB59" s="108"/>
      <c r="BJC59" s="108"/>
      <c r="BJD59" s="108"/>
      <c r="BJE59" s="108"/>
      <c r="BJF59" s="108"/>
      <c r="BJG59" s="108"/>
      <c r="BJH59" s="108"/>
      <c r="BJI59" s="108"/>
      <c r="BJJ59" s="108"/>
      <c r="BJK59" s="108"/>
      <c r="BJL59" s="108"/>
      <c r="BJM59" s="108"/>
      <c r="BJN59" s="108"/>
      <c r="BJO59" s="108"/>
      <c r="BJP59" s="108"/>
      <c r="BJQ59" s="108"/>
      <c r="BJR59" s="108"/>
      <c r="BJS59" s="108"/>
      <c r="BJT59" s="108"/>
      <c r="BJU59" s="108"/>
      <c r="BJV59" s="108"/>
      <c r="BJW59" s="108"/>
      <c r="BJX59" s="108"/>
      <c r="BJY59" s="108"/>
      <c r="BJZ59" s="108"/>
      <c r="BKA59" s="108"/>
      <c r="BKB59" s="108"/>
      <c r="BKC59" s="108"/>
      <c r="BKD59" s="108"/>
      <c r="BKE59" s="108"/>
      <c r="BKF59" s="108"/>
      <c r="BKG59" s="108"/>
      <c r="BKH59" s="108"/>
      <c r="BKI59" s="108"/>
      <c r="BKJ59" s="108"/>
      <c r="BKK59" s="108"/>
      <c r="BKL59" s="108"/>
      <c r="BKM59" s="108"/>
      <c r="BKN59" s="108"/>
      <c r="BKO59" s="108"/>
      <c r="BKP59" s="108"/>
      <c r="BKQ59" s="108"/>
      <c r="BKR59" s="108"/>
      <c r="BKS59" s="108"/>
      <c r="BKT59" s="108"/>
      <c r="BKU59" s="108"/>
      <c r="BKV59" s="108"/>
      <c r="BKW59" s="108"/>
      <c r="BKX59" s="108"/>
      <c r="BKY59" s="108"/>
      <c r="BKZ59" s="108"/>
      <c r="BLA59" s="108"/>
      <c r="BLB59" s="108"/>
      <c r="BLC59" s="108"/>
      <c r="BLD59" s="108"/>
      <c r="BLE59" s="108"/>
      <c r="BLF59" s="108"/>
      <c r="BLG59" s="108"/>
      <c r="BLH59" s="108"/>
      <c r="BLI59" s="108"/>
      <c r="BLJ59" s="108"/>
      <c r="BLK59" s="108"/>
      <c r="BLL59" s="108"/>
      <c r="BLM59" s="108"/>
      <c r="BLN59" s="108"/>
      <c r="BLO59" s="108"/>
      <c r="BLP59" s="108"/>
      <c r="BLQ59" s="108"/>
      <c r="BLR59" s="108"/>
      <c r="BLS59" s="108"/>
      <c r="BLT59" s="108"/>
      <c r="BLU59" s="108"/>
      <c r="BLV59" s="108"/>
      <c r="BLW59" s="108"/>
      <c r="BLX59" s="108"/>
      <c r="BLY59" s="108"/>
      <c r="BLZ59" s="108"/>
      <c r="BMA59" s="108"/>
      <c r="BMB59" s="108"/>
      <c r="BMC59" s="108"/>
      <c r="BMD59" s="108"/>
      <c r="BME59" s="108"/>
      <c r="BMF59" s="108"/>
      <c r="BMG59" s="108"/>
      <c r="BMH59" s="108"/>
      <c r="BMI59" s="108"/>
      <c r="BMJ59" s="108"/>
      <c r="BMK59" s="108"/>
      <c r="BML59" s="108"/>
      <c r="BMM59" s="108"/>
      <c r="BMN59" s="108"/>
      <c r="BMO59" s="108"/>
      <c r="BMP59" s="108"/>
      <c r="BMQ59" s="108"/>
      <c r="BMR59" s="108"/>
      <c r="BMS59" s="108"/>
      <c r="BMT59" s="108"/>
      <c r="BMU59" s="108"/>
      <c r="BMV59" s="108"/>
      <c r="BMW59" s="108"/>
      <c r="BMX59" s="108"/>
      <c r="BMY59" s="108"/>
      <c r="BMZ59" s="108"/>
      <c r="BNA59" s="108"/>
      <c r="BNB59" s="108"/>
      <c r="BNC59" s="108"/>
      <c r="BND59" s="108"/>
      <c r="BNE59" s="108"/>
      <c r="BNF59" s="108"/>
      <c r="BNG59" s="108"/>
      <c r="BNH59" s="108"/>
      <c r="BNI59" s="108"/>
      <c r="BNJ59" s="108"/>
      <c r="BNK59" s="108"/>
      <c r="BNL59" s="108"/>
      <c r="BNM59" s="108"/>
      <c r="BNN59" s="108"/>
      <c r="BNO59" s="108"/>
      <c r="BNP59" s="108"/>
      <c r="BNQ59" s="108"/>
      <c r="BNR59" s="108"/>
      <c r="BNS59" s="108"/>
      <c r="BNT59" s="108"/>
      <c r="BNU59" s="108"/>
      <c r="BNV59" s="108"/>
      <c r="BNW59" s="108"/>
      <c r="BNX59" s="108"/>
      <c r="BNY59" s="108"/>
      <c r="BNZ59" s="108"/>
      <c r="BOA59" s="108"/>
      <c r="BOB59" s="108"/>
      <c r="BOC59" s="108"/>
      <c r="BOD59" s="108"/>
      <c r="BOE59" s="108"/>
      <c r="BOF59" s="108"/>
      <c r="BOG59" s="108"/>
      <c r="BOH59" s="108"/>
      <c r="BOI59" s="108"/>
      <c r="BOJ59" s="108"/>
      <c r="BOK59" s="108"/>
      <c r="BOL59" s="108"/>
      <c r="BOM59" s="108"/>
      <c r="BON59" s="108"/>
      <c r="BOO59" s="108"/>
      <c r="BOP59" s="108"/>
      <c r="BOQ59" s="108"/>
      <c r="BOR59" s="108"/>
      <c r="BOS59" s="108"/>
      <c r="BOT59" s="108"/>
      <c r="BOU59" s="108"/>
      <c r="BOV59" s="108"/>
      <c r="BOW59" s="108"/>
      <c r="BOX59" s="108"/>
      <c r="BOY59" s="108"/>
      <c r="BOZ59" s="108"/>
      <c r="BPA59" s="108"/>
      <c r="BPB59" s="108"/>
      <c r="BPC59" s="108"/>
      <c r="BPD59" s="108"/>
      <c r="BPE59" s="108"/>
      <c r="BPF59" s="108"/>
      <c r="BPG59" s="108"/>
      <c r="BPH59" s="108"/>
      <c r="BPI59" s="108"/>
      <c r="BPJ59" s="108"/>
      <c r="BPK59" s="108"/>
      <c r="BPL59" s="108"/>
      <c r="BPM59" s="108"/>
      <c r="BPN59" s="108"/>
      <c r="BPO59" s="108"/>
      <c r="BPP59" s="108"/>
      <c r="BPQ59" s="108"/>
      <c r="BPR59" s="108"/>
      <c r="BPS59" s="108"/>
      <c r="BPT59" s="108"/>
      <c r="BPU59" s="108"/>
      <c r="BPV59" s="108"/>
      <c r="BPW59" s="108"/>
      <c r="BPX59" s="108"/>
      <c r="BPY59" s="108"/>
      <c r="BPZ59" s="108"/>
      <c r="BQA59" s="108"/>
      <c r="BQB59" s="108"/>
      <c r="BQC59" s="108"/>
      <c r="BQD59" s="108"/>
      <c r="BQE59" s="108"/>
      <c r="BQF59" s="108"/>
      <c r="BQG59" s="108"/>
      <c r="BQH59" s="108"/>
      <c r="BQI59" s="108"/>
      <c r="BQJ59" s="108"/>
      <c r="BQK59" s="108"/>
      <c r="BQL59" s="108"/>
      <c r="BQM59" s="108"/>
      <c r="BQN59" s="108"/>
      <c r="BQO59" s="108"/>
      <c r="BQP59" s="108"/>
      <c r="BQQ59" s="108"/>
      <c r="BQR59" s="108"/>
      <c r="BQS59" s="108"/>
      <c r="BQT59" s="108"/>
      <c r="BQU59" s="108"/>
      <c r="BQV59" s="108"/>
      <c r="BQW59" s="108"/>
      <c r="BQX59" s="108"/>
      <c r="BQY59" s="108"/>
      <c r="BQZ59" s="108"/>
      <c r="BRA59" s="108"/>
      <c r="BRB59" s="108"/>
      <c r="BRC59" s="108"/>
      <c r="BRD59" s="108"/>
      <c r="BRE59" s="108"/>
      <c r="BRF59" s="108"/>
      <c r="BRG59" s="108"/>
      <c r="BRH59" s="108"/>
      <c r="BRI59" s="108"/>
      <c r="BRJ59" s="108"/>
      <c r="BRK59" s="108"/>
      <c r="BRL59" s="108"/>
      <c r="BRM59" s="108"/>
      <c r="BRN59" s="108"/>
      <c r="BRO59" s="108"/>
      <c r="BRP59" s="108"/>
      <c r="BRQ59" s="108"/>
      <c r="BRR59" s="108"/>
      <c r="BRS59" s="108"/>
      <c r="BRT59" s="108"/>
      <c r="BRU59" s="108"/>
      <c r="BRV59" s="108"/>
      <c r="BRW59" s="108"/>
      <c r="BRX59" s="108"/>
      <c r="BRY59" s="108"/>
      <c r="BRZ59" s="108"/>
      <c r="BSA59" s="108"/>
      <c r="BSB59" s="108"/>
      <c r="BSC59" s="108"/>
      <c r="BSD59" s="108"/>
      <c r="BSE59" s="108"/>
      <c r="BSF59" s="108"/>
      <c r="BSG59" s="108"/>
      <c r="BSH59" s="108"/>
      <c r="BSI59" s="108"/>
      <c r="BSJ59" s="108"/>
      <c r="BSK59" s="108"/>
      <c r="BSL59" s="108"/>
      <c r="BSM59" s="108"/>
      <c r="BSN59" s="108"/>
      <c r="BSO59" s="108"/>
      <c r="BSP59" s="108"/>
      <c r="BSQ59" s="108"/>
      <c r="BSR59" s="108"/>
      <c r="BSS59" s="108"/>
      <c r="BST59" s="108"/>
      <c r="BSU59" s="108"/>
      <c r="BSV59" s="108"/>
      <c r="BSW59" s="108"/>
      <c r="BSX59" s="108"/>
      <c r="BSY59" s="108"/>
      <c r="BSZ59" s="108"/>
      <c r="BTA59" s="108"/>
      <c r="BTB59" s="108"/>
      <c r="BTC59" s="108"/>
      <c r="BTD59" s="108"/>
      <c r="BTE59" s="108"/>
      <c r="BTF59" s="108"/>
      <c r="BTG59" s="108"/>
      <c r="BTH59" s="108"/>
      <c r="BTI59" s="108"/>
      <c r="BTJ59" s="108"/>
      <c r="BTK59" s="108"/>
      <c r="BTL59" s="108"/>
      <c r="BTM59" s="108"/>
      <c r="BTN59" s="108"/>
      <c r="BTO59" s="108"/>
      <c r="BTP59" s="108"/>
      <c r="BTQ59" s="108"/>
      <c r="BTR59" s="108"/>
      <c r="BTS59" s="108"/>
      <c r="BTT59" s="108"/>
      <c r="BTU59" s="108"/>
      <c r="BTV59" s="108"/>
      <c r="BTW59" s="108"/>
      <c r="BTX59" s="108"/>
      <c r="BTY59" s="108"/>
      <c r="BTZ59" s="108"/>
      <c r="BUA59" s="108"/>
      <c r="BUB59" s="108"/>
      <c r="BUC59" s="108"/>
      <c r="BUD59" s="108"/>
      <c r="BUE59" s="108"/>
      <c r="BUF59" s="108"/>
      <c r="BUG59" s="108"/>
      <c r="BUH59" s="108"/>
      <c r="BUI59" s="108"/>
      <c r="BUJ59" s="108"/>
      <c r="BUK59" s="108"/>
      <c r="BUL59" s="108"/>
      <c r="BUM59" s="108"/>
      <c r="BUN59" s="108"/>
      <c r="BUO59" s="108"/>
      <c r="BUP59" s="108"/>
      <c r="BUQ59" s="108"/>
      <c r="BUR59" s="108"/>
      <c r="BUS59" s="108"/>
      <c r="BUT59" s="108"/>
      <c r="BUU59" s="108"/>
      <c r="BUV59" s="108"/>
      <c r="BUW59" s="108"/>
      <c r="BUX59" s="108"/>
      <c r="BUY59" s="108"/>
      <c r="BUZ59" s="108"/>
      <c r="BVA59" s="108"/>
      <c r="BVB59" s="108"/>
      <c r="BVC59" s="108"/>
      <c r="BVD59" s="108"/>
      <c r="BVE59" s="108"/>
      <c r="BVF59" s="108"/>
      <c r="BVG59" s="108"/>
      <c r="BVH59" s="108"/>
      <c r="BVI59" s="108"/>
      <c r="BVJ59" s="108"/>
      <c r="BVK59" s="108"/>
      <c r="BVL59" s="108"/>
      <c r="BVM59" s="108"/>
      <c r="BVN59" s="108"/>
      <c r="BVO59" s="108"/>
      <c r="BVP59" s="108"/>
      <c r="BVQ59" s="108"/>
      <c r="BVR59" s="108"/>
      <c r="BVS59" s="108"/>
      <c r="BVT59" s="108"/>
      <c r="BVU59" s="108"/>
      <c r="BVV59" s="108"/>
      <c r="BVW59" s="108"/>
      <c r="BVX59" s="108"/>
      <c r="BVY59" s="108"/>
      <c r="BVZ59" s="108"/>
      <c r="BWA59" s="108"/>
      <c r="BWB59" s="108"/>
      <c r="BWC59" s="108"/>
      <c r="BWD59" s="108"/>
      <c r="BWE59" s="108"/>
      <c r="BWF59" s="108"/>
      <c r="BWG59" s="108"/>
      <c r="BWH59" s="108"/>
      <c r="BWI59" s="108"/>
      <c r="BWJ59" s="108"/>
      <c r="BWK59" s="108"/>
      <c r="BWL59" s="108"/>
      <c r="BWM59" s="108"/>
      <c r="BWN59" s="108"/>
      <c r="BWO59" s="108"/>
      <c r="BWP59" s="108"/>
      <c r="BWQ59" s="108"/>
      <c r="BWR59" s="108"/>
      <c r="BWS59" s="108"/>
      <c r="BWT59" s="108"/>
      <c r="BWU59" s="108"/>
      <c r="BWV59" s="108"/>
      <c r="BWW59" s="108"/>
      <c r="BWX59" s="108"/>
      <c r="BWY59" s="108"/>
      <c r="BWZ59" s="108"/>
      <c r="BXA59" s="108"/>
      <c r="BXB59" s="108"/>
      <c r="BXC59" s="108"/>
      <c r="BXD59" s="108"/>
      <c r="BXE59" s="108"/>
      <c r="BXF59" s="108"/>
      <c r="BXG59" s="108"/>
      <c r="BXH59" s="108"/>
      <c r="BXI59" s="108"/>
      <c r="BXJ59" s="108"/>
      <c r="BXK59" s="108"/>
      <c r="BXL59" s="108"/>
      <c r="BXM59" s="108"/>
      <c r="BXN59" s="108"/>
      <c r="BXO59" s="108"/>
      <c r="BXP59" s="108"/>
      <c r="BXQ59" s="108"/>
      <c r="BXR59" s="108"/>
      <c r="BXS59" s="108"/>
      <c r="BXT59" s="108"/>
      <c r="BXU59" s="108"/>
      <c r="BXV59" s="108"/>
      <c r="BXW59" s="108"/>
      <c r="BXX59" s="108"/>
      <c r="BXY59" s="108"/>
      <c r="BXZ59" s="108"/>
      <c r="BYA59" s="108"/>
      <c r="BYB59" s="108"/>
      <c r="BYC59" s="108"/>
      <c r="BYD59" s="108"/>
      <c r="BYE59" s="108"/>
      <c r="BYF59" s="108"/>
      <c r="BYG59" s="108"/>
      <c r="BYH59" s="108"/>
      <c r="BYI59" s="108"/>
      <c r="BYJ59" s="108"/>
      <c r="BYK59" s="108"/>
      <c r="BYL59" s="108"/>
      <c r="BYM59" s="108"/>
      <c r="BYN59" s="108"/>
      <c r="BYO59" s="108"/>
      <c r="BYP59" s="108"/>
      <c r="BYQ59" s="108"/>
      <c r="BYR59" s="108"/>
      <c r="BYS59" s="108"/>
      <c r="BYT59" s="108"/>
      <c r="BYU59" s="108"/>
      <c r="BYV59" s="108"/>
      <c r="BYW59" s="108"/>
      <c r="BYX59" s="108"/>
      <c r="BYY59" s="108"/>
      <c r="BYZ59" s="108"/>
      <c r="BZA59" s="108"/>
      <c r="BZB59" s="108"/>
      <c r="BZC59" s="108"/>
      <c r="BZD59" s="108"/>
      <c r="BZE59" s="108"/>
      <c r="BZF59" s="108"/>
      <c r="BZG59" s="108"/>
      <c r="BZH59" s="108"/>
      <c r="BZI59" s="108"/>
      <c r="BZJ59" s="108"/>
      <c r="BZK59" s="108"/>
      <c r="BZL59" s="108"/>
      <c r="BZM59" s="108"/>
      <c r="BZN59" s="108"/>
      <c r="BZO59" s="108"/>
      <c r="BZP59" s="108"/>
      <c r="BZQ59" s="108"/>
      <c r="BZR59" s="108"/>
      <c r="BZS59" s="108"/>
      <c r="BZT59" s="108"/>
      <c r="BZU59" s="108"/>
      <c r="BZV59" s="108"/>
      <c r="BZW59" s="108"/>
      <c r="BZX59" s="108"/>
      <c r="BZY59" s="108"/>
      <c r="BZZ59" s="108"/>
      <c r="CAA59" s="108"/>
      <c r="CAB59" s="108"/>
      <c r="CAC59" s="108"/>
      <c r="CAD59" s="108"/>
      <c r="CAE59" s="108"/>
      <c r="CAF59" s="108"/>
      <c r="CAG59" s="108"/>
      <c r="CAH59" s="108"/>
      <c r="CAI59" s="108"/>
      <c r="CAJ59" s="108"/>
      <c r="CAK59" s="108"/>
      <c r="CAL59" s="108"/>
      <c r="CAM59" s="108"/>
      <c r="CAN59" s="108"/>
      <c r="CAO59" s="108"/>
      <c r="CAP59" s="108"/>
      <c r="CAQ59" s="108"/>
      <c r="CAR59" s="108"/>
      <c r="CAS59" s="108"/>
      <c r="CAT59" s="108"/>
      <c r="CAU59" s="108"/>
      <c r="CAV59" s="108"/>
      <c r="CAW59" s="108"/>
      <c r="CAX59" s="108"/>
      <c r="CAY59" s="108"/>
      <c r="CAZ59" s="108"/>
      <c r="CBA59" s="108"/>
      <c r="CBB59" s="108"/>
      <c r="CBC59" s="108"/>
      <c r="CBD59" s="108"/>
      <c r="CBE59" s="108"/>
      <c r="CBF59" s="108"/>
      <c r="CBG59" s="108"/>
      <c r="CBH59" s="108"/>
      <c r="CBI59" s="108"/>
      <c r="CBJ59" s="108"/>
      <c r="CBK59" s="108"/>
      <c r="CBL59" s="108"/>
      <c r="CBM59" s="108"/>
      <c r="CBN59" s="108"/>
      <c r="CBO59" s="108"/>
      <c r="CBP59" s="108"/>
      <c r="CBQ59" s="108"/>
      <c r="CBR59" s="108"/>
      <c r="CBS59" s="108"/>
      <c r="CBT59" s="108"/>
      <c r="CBU59" s="108"/>
      <c r="CBV59" s="108"/>
      <c r="CBW59" s="108"/>
      <c r="CBX59" s="108"/>
      <c r="CBY59" s="108"/>
      <c r="CBZ59" s="108"/>
      <c r="CCA59" s="108"/>
      <c r="CCB59" s="108"/>
      <c r="CCC59" s="108"/>
      <c r="CCD59" s="108"/>
      <c r="CCE59" s="108"/>
      <c r="CCF59" s="108"/>
      <c r="CCG59" s="108"/>
      <c r="CCH59" s="108"/>
      <c r="CCI59" s="108"/>
      <c r="CCJ59" s="108"/>
      <c r="CCK59" s="108"/>
      <c r="CCL59" s="108"/>
      <c r="CCM59" s="108"/>
      <c r="CCN59" s="108"/>
      <c r="CCO59" s="108"/>
      <c r="CCP59" s="108"/>
      <c r="CCQ59" s="108"/>
      <c r="CCR59" s="108"/>
      <c r="CCS59" s="108"/>
      <c r="CCT59" s="108"/>
      <c r="CCU59" s="108"/>
      <c r="CCV59" s="108"/>
      <c r="CCW59" s="108"/>
      <c r="CCX59" s="108"/>
      <c r="CCY59" s="108"/>
      <c r="CCZ59" s="108"/>
      <c r="CDA59" s="108"/>
      <c r="CDB59" s="108"/>
      <c r="CDC59" s="108"/>
      <c r="CDD59" s="108"/>
      <c r="CDE59" s="108"/>
      <c r="CDF59" s="108"/>
      <c r="CDG59" s="108"/>
      <c r="CDH59" s="108"/>
      <c r="CDI59" s="108"/>
      <c r="CDJ59" s="108"/>
      <c r="CDK59" s="108"/>
      <c r="CDL59" s="108"/>
      <c r="CDM59" s="108"/>
      <c r="CDN59" s="108"/>
      <c r="CDO59" s="108"/>
      <c r="CDP59" s="108"/>
      <c r="CDQ59" s="108"/>
      <c r="CDR59" s="108"/>
      <c r="CDS59" s="108"/>
      <c r="CDT59" s="108"/>
      <c r="CDU59" s="108"/>
      <c r="CDV59" s="108"/>
      <c r="CDW59" s="108"/>
      <c r="CDX59" s="108"/>
      <c r="CDY59" s="108"/>
      <c r="CDZ59" s="108"/>
      <c r="CEA59" s="108"/>
      <c r="CEB59" s="108"/>
      <c r="CEC59" s="108"/>
      <c r="CED59" s="108"/>
      <c r="CEE59" s="108"/>
      <c r="CEF59" s="108"/>
      <c r="CEG59" s="108"/>
      <c r="CEH59" s="108"/>
      <c r="CEI59" s="108"/>
      <c r="CEJ59" s="108"/>
      <c r="CEK59" s="108"/>
      <c r="CEL59" s="108"/>
      <c r="CEM59" s="108"/>
      <c r="CEN59" s="108"/>
      <c r="CEO59" s="108"/>
      <c r="CEP59" s="108"/>
      <c r="CEQ59" s="108"/>
      <c r="CER59" s="108"/>
      <c r="CES59" s="108"/>
      <c r="CET59" s="108"/>
      <c r="CEU59" s="108"/>
      <c r="CEV59" s="108"/>
      <c r="CEW59" s="108"/>
      <c r="CEX59" s="108"/>
      <c r="CEY59" s="108"/>
      <c r="CEZ59" s="108"/>
      <c r="CFA59" s="108"/>
      <c r="CFB59" s="108"/>
      <c r="CFC59" s="108"/>
      <c r="CFD59" s="108"/>
      <c r="CFE59" s="108"/>
      <c r="CFF59" s="108"/>
      <c r="CFG59" s="108"/>
      <c r="CFH59" s="108"/>
      <c r="CFI59" s="108"/>
      <c r="CFJ59" s="108"/>
      <c r="CFK59" s="108"/>
      <c r="CFL59" s="108"/>
      <c r="CFM59" s="108"/>
      <c r="CFN59" s="108"/>
      <c r="CFO59" s="108"/>
      <c r="CFP59" s="108"/>
      <c r="CFQ59" s="108"/>
      <c r="CFR59" s="108"/>
      <c r="CFS59" s="108"/>
      <c r="CFT59" s="108"/>
      <c r="CFU59" s="108"/>
      <c r="CFV59" s="108"/>
      <c r="CFW59" s="108"/>
      <c r="CFX59" s="108"/>
      <c r="CFY59" s="108"/>
      <c r="CFZ59" s="108"/>
      <c r="CGA59" s="108"/>
      <c r="CGB59" s="108"/>
      <c r="CGC59" s="108"/>
      <c r="CGD59" s="108"/>
      <c r="CGE59" s="108"/>
      <c r="CGF59" s="108"/>
      <c r="CGG59" s="108"/>
      <c r="CGH59" s="108"/>
      <c r="CGI59" s="108"/>
      <c r="CGJ59" s="108"/>
      <c r="CGK59" s="108"/>
      <c r="CGL59" s="108"/>
      <c r="CGM59" s="108"/>
      <c r="CGN59" s="108"/>
      <c r="CGO59" s="108"/>
      <c r="CGP59" s="108"/>
      <c r="CGQ59" s="108"/>
      <c r="CGR59" s="108"/>
      <c r="CGS59" s="108"/>
      <c r="CGT59" s="108"/>
      <c r="CGU59" s="108"/>
      <c r="CGV59" s="108"/>
      <c r="CGW59" s="108"/>
      <c r="CGX59" s="108"/>
      <c r="CGY59" s="108"/>
      <c r="CGZ59" s="108"/>
      <c r="CHA59" s="108"/>
      <c r="CHB59" s="108"/>
      <c r="CHC59" s="108"/>
      <c r="CHD59" s="108"/>
      <c r="CHE59" s="108"/>
      <c r="CHF59" s="108"/>
      <c r="CHG59" s="108"/>
      <c r="CHH59" s="108"/>
      <c r="CHI59" s="108"/>
      <c r="CHJ59" s="108"/>
      <c r="CHK59" s="108"/>
      <c r="CHL59" s="108"/>
      <c r="CHM59" s="108"/>
      <c r="CHN59" s="108"/>
      <c r="CHO59" s="108"/>
      <c r="CHP59" s="108"/>
      <c r="CHQ59" s="108"/>
      <c r="CHR59" s="108"/>
      <c r="CHS59" s="108"/>
      <c r="CHT59" s="108"/>
      <c r="CHU59" s="108"/>
      <c r="CHV59" s="108"/>
      <c r="CHW59" s="108"/>
      <c r="CHX59" s="108"/>
      <c r="CHY59" s="108"/>
      <c r="CHZ59" s="108"/>
      <c r="CIA59" s="108"/>
      <c r="CIB59" s="108"/>
      <c r="CIC59" s="108"/>
      <c r="CID59" s="108"/>
      <c r="CIE59" s="108"/>
      <c r="CIF59" s="108"/>
      <c r="CIG59" s="108"/>
      <c r="CIH59" s="108"/>
      <c r="CII59" s="108"/>
      <c r="CIJ59" s="108"/>
      <c r="CIK59" s="108"/>
      <c r="CIL59" s="108"/>
      <c r="CIM59" s="108"/>
      <c r="CIN59" s="108"/>
      <c r="CIO59" s="108"/>
      <c r="CIP59" s="108"/>
      <c r="CIQ59" s="108"/>
      <c r="CIR59" s="108"/>
      <c r="CIS59" s="108"/>
      <c r="CIT59" s="108"/>
      <c r="CIU59" s="108"/>
      <c r="CIV59" s="108"/>
      <c r="CIW59" s="108"/>
      <c r="CIX59" s="108"/>
      <c r="CIY59" s="108"/>
      <c r="CIZ59" s="108"/>
      <c r="CJA59" s="108"/>
      <c r="CJB59" s="108"/>
      <c r="CJC59" s="108"/>
      <c r="CJD59" s="108"/>
      <c r="CJE59" s="108"/>
      <c r="CJF59" s="108"/>
      <c r="CJG59" s="108"/>
      <c r="CJH59" s="108"/>
      <c r="CJI59" s="108"/>
      <c r="CJJ59" s="108"/>
      <c r="CJK59" s="108"/>
      <c r="CJL59" s="108"/>
      <c r="CJM59" s="108"/>
      <c r="CJN59" s="108"/>
      <c r="CJO59" s="108"/>
      <c r="CJP59" s="108"/>
      <c r="CJQ59" s="108"/>
      <c r="CJR59" s="108"/>
      <c r="CJS59" s="108"/>
      <c r="CJT59" s="108"/>
      <c r="CJU59" s="108"/>
      <c r="CJV59" s="108"/>
      <c r="CJW59" s="108"/>
      <c r="CJX59" s="108"/>
      <c r="CJY59" s="108"/>
      <c r="CJZ59" s="108"/>
      <c r="CKA59" s="108"/>
      <c r="CKB59" s="108"/>
      <c r="CKC59" s="108"/>
      <c r="CKD59" s="108"/>
      <c r="CKE59" s="108"/>
      <c r="CKF59" s="108"/>
      <c r="CKG59" s="108"/>
      <c r="CKH59" s="108"/>
      <c r="CKI59" s="108"/>
      <c r="CKJ59" s="108"/>
      <c r="CKK59" s="108"/>
      <c r="CKL59" s="108"/>
      <c r="CKM59" s="108"/>
      <c r="CKN59" s="108"/>
      <c r="CKO59" s="108"/>
      <c r="CKP59" s="108"/>
      <c r="CKQ59" s="108"/>
      <c r="CKR59" s="108"/>
      <c r="CKS59" s="108"/>
      <c r="CKT59" s="108"/>
      <c r="CKU59" s="108"/>
      <c r="CKV59" s="108"/>
      <c r="CKW59" s="108"/>
      <c r="CKX59" s="108"/>
      <c r="CKY59" s="108"/>
      <c r="CKZ59" s="108"/>
      <c r="CLA59" s="108"/>
      <c r="CLB59" s="108"/>
      <c r="CLC59" s="108"/>
      <c r="CLD59" s="108"/>
      <c r="CLE59" s="108"/>
      <c r="CLF59" s="108"/>
      <c r="CLG59" s="108"/>
      <c r="CLH59" s="108"/>
      <c r="CLI59" s="108"/>
      <c r="CLJ59" s="108"/>
      <c r="CLK59" s="108"/>
      <c r="CLL59" s="108"/>
      <c r="CLM59" s="108"/>
      <c r="CLN59" s="108"/>
      <c r="CLO59" s="108"/>
      <c r="CLP59" s="108"/>
      <c r="CLQ59" s="108"/>
      <c r="CLR59" s="108"/>
      <c r="CLS59" s="108"/>
      <c r="CLT59" s="108"/>
      <c r="CLU59" s="108"/>
      <c r="CLV59" s="108"/>
      <c r="CLW59" s="108"/>
      <c r="CLX59" s="108"/>
      <c r="CLY59" s="108"/>
      <c r="CLZ59" s="108"/>
      <c r="CMA59" s="108"/>
      <c r="CMB59" s="108"/>
      <c r="CMC59" s="108"/>
      <c r="CMD59" s="108"/>
      <c r="CME59" s="108"/>
      <c r="CMF59" s="108"/>
      <c r="CMG59" s="108"/>
      <c r="CMH59" s="108"/>
      <c r="CMI59" s="108"/>
      <c r="CMJ59" s="108"/>
      <c r="CMK59" s="108"/>
      <c r="CML59" s="108"/>
      <c r="CMM59" s="108"/>
      <c r="CMN59" s="108"/>
      <c r="CMO59" s="108"/>
      <c r="CMP59" s="108"/>
      <c r="CMQ59" s="108"/>
      <c r="CMR59" s="108"/>
      <c r="CMS59" s="108"/>
      <c r="CMT59" s="108"/>
      <c r="CMU59" s="108"/>
      <c r="CMV59" s="108"/>
      <c r="CMW59" s="108"/>
      <c r="CMX59" s="108"/>
      <c r="CMY59" s="108"/>
      <c r="CMZ59" s="108"/>
      <c r="CNA59" s="108"/>
      <c r="CNB59" s="108"/>
      <c r="CNC59" s="108"/>
      <c r="CND59" s="108"/>
      <c r="CNE59" s="108"/>
      <c r="CNF59" s="108"/>
      <c r="CNG59" s="108"/>
      <c r="CNH59" s="108"/>
      <c r="CNI59" s="108"/>
      <c r="CNJ59" s="108"/>
      <c r="CNK59" s="108"/>
      <c r="CNL59" s="108"/>
      <c r="CNM59" s="108"/>
      <c r="CNN59" s="108"/>
      <c r="CNO59" s="108"/>
      <c r="CNP59" s="108"/>
      <c r="CNQ59" s="108"/>
      <c r="CNR59" s="108"/>
      <c r="CNS59" s="108"/>
      <c r="CNT59" s="108"/>
      <c r="CNU59" s="108"/>
      <c r="CNV59" s="108"/>
      <c r="CNW59" s="108"/>
      <c r="CNX59" s="108"/>
      <c r="CNY59" s="108"/>
      <c r="CNZ59" s="108"/>
      <c r="COA59" s="108"/>
      <c r="COB59" s="108"/>
      <c r="COC59" s="108"/>
      <c r="COD59" s="108"/>
      <c r="COE59" s="108"/>
      <c r="COF59" s="108"/>
      <c r="COG59" s="108"/>
      <c r="COH59" s="108"/>
      <c r="COI59" s="108"/>
      <c r="COJ59" s="108"/>
      <c r="COK59" s="108"/>
      <c r="COL59" s="108"/>
      <c r="COM59" s="108"/>
      <c r="CON59" s="108"/>
      <c r="COO59" s="108"/>
      <c r="COP59" s="108"/>
      <c r="COQ59" s="108"/>
      <c r="COR59" s="108"/>
      <c r="COS59" s="108"/>
      <c r="COT59" s="108"/>
      <c r="COU59" s="108"/>
      <c r="COV59" s="108"/>
      <c r="COW59" s="108"/>
      <c r="COX59" s="108"/>
      <c r="COY59" s="108"/>
      <c r="COZ59" s="108"/>
      <c r="CPA59" s="108"/>
      <c r="CPB59" s="108"/>
      <c r="CPC59" s="108"/>
      <c r="CPD59" s="108"/>
      <c r="CPE59" s="108"/>
      <c r="CPF59" s="108"/>
      <c r="CPG59" s="108"/>
      <c r="CPH59" s="108"/>
      <c r="CPI59" s="108"/>
      <c r="CPJ59" s="108"/>
      <c r="CPK59" s="108"/>
      <c r="CPL59" s="108"/>
      <c r="CPM59" s="108"/>
      <c r="CPN59" s="108"/>
      <c r="CPO59" s="108"/>
      <c r="CPP59" s="108"/>
      <c r="CPQ59" s="108"/>
      <c r="CPR59" s="108"/>
      <c r="CPS59" s="108"/>
      <c r="CPT59" s="108"/>
      <c r="CPU59" s="108"/>
      <c r="CPV59" s="108"/>
      <c r="CPW59" s="108"/>
      <c r="CPX59" s="108"/>
      <c r="CPY59" s="108"/>
      <c r="CPZ59" s="108"/>
      <c r="CQA59" s="108"/>
      <c r="CQB59" s="108"/>
      <c r="CQC59" s="108"/>
      <c r="CQD59" s="108"/>
      <c r="CQE59" s="108"/>
      <c r="CQF59" s="108"/>
      <c r="CQG59" s="108"/>
      <c r="CQH59" s="108"/>
      <c r="CQI59" s="108"/>
      <c r="CQJ59" s="108"/>
      <c r="CQK59" s="108"/>
      <c r="CQL59" s="108"/>
      <c r="CQM59" s="108"/>
      <c r="CQN59" s="108"/>
      <c r="CQO59" s="108"/>
      <c r="CQP59" s="108"/>
      <c r="CQQ59" s="108"/>
      <c r="CQR59" s="108"/>
      <c r="CQS59" s="108"/>
      <c r="CQT59" s="108"/>
      <c r="CQU59" s="108"/>
      <c r="CQV59" s="108"/>
      <c r="CQW59" s="108"/>
      <c r="CQX59" s="108"/>
      <c r="CQY59" s="108"/>
      <c r="CQZ59" s="108"/>
      <c r="CRA59" s="108"/>
      <c r="CRB59" s="108"/>
      <c r="CRC59" s="108"/>
      <c r="CRD59" s="108"/>
      <c r="CRE59" s="108"/>
      <c r="CRF59" s="108"/>
      <c r="CRG59" s="108"/>
      <c r="CRH59" s="108"/>
      <c r="CRI59" s="108"/>
      <c r="CRJ59" s="108"/>
      <c r="CRK59" s="108"/>
      <c r="CRL59" s="108"/>
      <c r="CRM59" s="108"/>
      <c r="CRN59" s="108"/>
      <c r="CRO59" s="108"/>
      <c r="CRP59" s="108"/>
      <c r="CRQ59" s="108"/>
      <c r="CRR59" s="108"/>
      <c r="CRS59" s="108"/>
      <c r="CRT59" s="108"/>
      <c r="CRU59" s="108"/>
      <c r="CRV59" s="108"/>
      <c r="CRW59" s="108"/>
      <c r="CRX59" s="108"/>
      <c r="CRY59" s="108"/>
      <c r="CRZ59" s="108"/>
      <c r="CSA59" s="108"/>
      <c r="CSB59" s="108"/>
      <c r="CSC59" s="108"/>
      <c r="CSD59" s="108"/>
      <c r="CSE59" s="108"/>
      <c r="CSF59" s="108"/>
      <c r="CSG59" s="108"/>
      <c r="CSH59" s="108"/>
      <c r="CSI59" s="108"/>
      <c r="CSJ59" s="108"/>
      <c r="CSK59" s="108"/>
      <c r="CSL59" s="108"/>
      <c r="CSM59" s="108"/>
      <c r="CSN59" s="108"/>
      <c r="CSO59" s="108"/>
      <c r="CSP59" s="108"/>
      <c r="CSQ59" s="108"/>
      <c r="CSR59" s="108"/>
      <c r="CSS59" s="108"/>
      <c r="CST59" s="108"/>
      <c r="CSU59" s="108"/>
      <c r="CSV59" s="108"/>
      <c r="CSW59" s="108"/>
      <c r="CSX59" s="108"/>
      <c r="CSY59" s="108"/>
      <c r="CSZ59" s="108"/>
      <c r="CTA59" s="108"/>
      <c r="CTB59" s="108"/>
      <c r="CTC59" s="108"/>
      <c r="CTD59" s="108"/>
      <c r="CTE59" s="108"/>
      <c r="CTF59" s="108"/>
      <c r="CTG59" s="108"/>
      <c r="CTH59" s="108"/>
      <c r="CTI59" s="108"/>
      <c r="CTJ59" s="108"/>
      <c r="CTK59" s="108"/>
      <c r="CTL59" s="108"/>
      <c r="CTM59" s="108"/>
      <c r="CTN59" s="108"/>
      <c r="CTO59" s="108"/>
      <c r="CTP59" s="108"/>
      <c r="CTQ59" s="108"/>
      <c r="CTR59" s="108"/>
      <c r="CTS59" s="108"/>
      <c r="CTT59" s="108"/>
      <c r="CTU59" s="108"/>
      <c r="CTV59" s="108"/>
      <c r="CTW59" s="108"/>
      <c r="CTX59" s="108"/>
      <c r="CTY59" s="108"/>
      <c r="CTZ59" s="108"/>
      <c r="CUA59" s="108"/>
      <c r="CUB59" s="108"/>
      <c r="CUC59" s="108"/>
      <c r="CUD59" s="108"/>
      <c r="CUE59" s="108"/>
      <c r="CUF59" s="108"/>
      <c r="CUG59" s="108"/>
      <c r="CUH59" s="108"/>
      <c r="CUI59" s="108"/>
      <c r="CUJ59" s="108"/>
      <c r="CUK59" s="108"/>
      <c r="CUL59" s="108"/>
      <c r="CUM59" s="108"/>
      <c r="CUN59" s="108"/>
      <c r="CUO59" s="108"/>
      <c r="CUP59" s="108"/>
      <c r="CUQ59" s="108"/>
      <c r="CUR59" s="108"/>
      <c r="CUS59" s="108"/>
      <c r="CUT59" s="108"/>
      <c r="CUU59" s="108"/>
      <c r="CUV59" s="108"/>
      <c r="CUW59" s="108"/>
      <c r="CUX59" s="108"/>
      <c r="CUY59" s="108"/>
      <c r="CUZ59" s="108"/>
      <c r="CVA59" s="108"/>
      <c r="CVB59" s="108"/>
      <c r="CVC59" s="108"/>
      <c r="CVD59" s="108"/>
      <c r="CVE59" s="108"/>
      <c r="CVF59" s="108"/>
      <c r="CVG59" s="108"/>
      <c r="CVH59" s="108"/>
      <c r="CVI59" s="108"/>
      <c r="CVJ59" s="108"/>
      <c r="CVK59" s="108"/>
      <c r="CVL59" s="108"/>
      <c r="CVM59" s="108"/>
      <c r="CVN59" s="108"/>
      <c r="CVO59" s="108"/>
      <c r="CVP59" s="108"/>
      <c r="CVQ59" s="108"/>
      <c r="CVR59" s="108"/>
      <c r="CVS59" s="108"/>
      <c r="CVT59" s="108"/>
      <c r="CVU59" s="108"/>
      <c r="CVV59" s="108"/>
      <c r="CVW59" s="108"/>
      <c r="CVX59" s="108"/>
      <c r="CVY59" s="108"/>
      <c r="CVZ59" s="108"/>
      <c r="CWA59" s="108"/>
      <c r="CWB59" s="108"/>
      <c r="CWC59" s="108"/>
      <c r="CWD59" s="108"/>
      <c r="CWE59" s="108"/>
      <c r="CWF59" s="108"/>
      <c r="CWG59" s="108"/>
      <c r="CWH59" s="108"/>
      <c r="CWI59" s="108"/>
      <c r="CWJ59" s="108"/>
      <c r="CWK59" s="108"/>
      <c r="CWL59" s="108"/>
      <c r="CWM59" s="108"/>
      <c r="CWN59" s="108"/>
      <c r="CWO59" s="108"/>
      <c r="CWP59" s="108"/>
      <c r="CWQ59" s="108"/>
      <c r="CWR59" s="108"/>
      <c r="CWS59" s="108"/>
      <c r="CWT59" s="108"/>
      <c r="CWU59" s="108"/>
      <c r="CWV59" s="108"/>
      <c r="CWW59" s="108"/>
      <c r="CWX59" s="108"/>
      <c r="CWY59" s="108"/>
      <c r="CWZ59" s="108"/>
      <c r="CXA59" s="108"/>
      <c r="CXB59" s="108"/>
      <c r="CXC59" s="108"/>
      <c r="CXD59" s="108"/>
      <c r="CXE59" s="108"/>
      <c r="CXF59" s="108"/>
      <c r="CXG59" s="108"/>
      <c r="CXH59" s="108"/>
      <c r="CXI59" s="108"/>
      <c r="CXJ59" s="108"/>
      <c r="CXK59" s="108"/>
      <c r="CXL59" s="108"/>
      <c r="CXM59" s="108"/>
      <c r="CXN59" s="108"/>
      <c r="CXO59" s="108"/>
      <c r="CXP59" s="108"/>
      <c r="CXQ59" s="108"/>
      <c r="CXR59" s="108"/>
      <c r="CXS59" s="108"/>
      <c r="CXT59" s="108"/>
      <c r="CXU59" s="108"/>
      <c r="CXV59" s="108"/>
      <c r="CXW59" s="108"/>
      <c r="CXX59" s="108"/>
      <c r="CXY59" s="108"/>
      <c r="CXZ59" s="108"/>
      <c r="CYA59" s="108"/>
      <c r="CYB59" s="108"/>
      <c r="CYC59" s="108"/>
      <c r="CYD59" s="108"/>
      <c r="CYE59" s="108"/>
      <c r="CYF59" s="108"/>
      <c r="CYG59" s="108"/>
      <c r="CYH59" s="108"/>
      <c r="CYI59" s="108"/>
      <c r="CYJ59" s="108"/>
      <c r="CYK59" s="108"/>
      <c r="CYL59" s="108"/>
      <c r="CYM59" s="108"/>
      <c r="CYN59" s="108"/>
      <c r="CYO59" s="108"/>
      <c r="CYP59" s="108"/>
      <c r="CYQ59" s="108"/>
      <c r="CYR59" s="108"/>
      <c r="CYS59" s="108"/>
      <c r="CYT59" s="108"/>
      <c r="CYU59" s="108"/>
      <c r="CYV59" s="108"/>
      <c r="CYW59" s="108"/>
      <c r="CYX59" s="108"/>
      <c r="CYY59" s="108"/>
      <c r="CYZ59" s="108"/>
      <c r="CZA59" s="108"/>
      <c r="CZB59" s="108"/>
      <c r="CZC59" s="108"/>
      <c r="CZD59" s="108"/>
      <c r="CZE59" s="108"/>
      <c r="CZF59" s="108"/>
      <c r="CZG59" s="108"/>
      <c r="CZH59" s="108"/>
      <c r="CZI59" s="108"/>
      <c r="CZJ59" s="108"/>
      <c r="CZK59" s="108"/>
      <c r="CZL59" s="108"/>
      <c r="CZM59" s="108"/>
      <c r="CZN59" s="108"/>
      <c r="CZO59" s="108"/>
      <c r="CZP59" s="108"/>
      <c r="CZQ59" s="108"/>
      <c r="CZR59" s="108"/>
      <c r="CZS59" s="108"/>
      <c r="CZT59" s="108"/>
      <c r="CZU59" s="108"/>
      <c r="CZV59" s="108"/>
      <c r="CZW59" s="108"/>
      <c r="CZX59" s="108"/>
      <c r="CZY59" s="108"/>
      <c r="CZZ59" s="108"/>
      <c r="DAA59" s="108"/>
      <c r="DAB59" s="108"/>
      <c r="DAC59" s="108"/>
      <c r="DAD59" s="108"/>
      <c r="DAE59" s="108"/>
      <c r="DAF59" s="108"/>
      <c r="DAG59" s="108"/>
      <c r="DAH59" s="108"/>
      <c r="DAI59" s="108"/>
      <c r="DAJ59" s="108"/>
      <c r="DAK59" s="108"/>
      <c r="DAL59" s="108"/>
      <c r="DAM59" s="108"/>
      <c r="DAN59" s="108"/>
      <c r="DAO59" s="108"/>
      <c r="DAP59" s="108"/>
      <c r="DAQ59" s="108"/>
      <c r="DAR59" s="108"/>
      <c r="DAS59" s="108"/>
      <c r="DAT59" s="108"/>
      <c r="DAU59" s="108"/>
      <c r="DAV59" s="108"/>
      <c r="DAW59" s="108"/>
      <c r="DAX59" s="108"/>
      <c r="DAY59" s="108"/>
      <c r="DAZ59" s="108"/>
      <c r="DBA59" s="108"/>
      <c r="DBB59" s="108"/>
      <c r="DBC59" s="108"/>
      <c r="DBD59" s="108"/>
      <c r="DBE59" s="108"/>
      <c r="DBF59" s="108"/>
      <c r="DBG59" s="108"/>
      <c r="DBH59" s="108"/>
      <c r="DBI59" s="108"/>
      <c r="DBJ59" s="108"/>
      <c r="DBK59" s="108"/>
      <c r="DBL59" s="108"/>
      <c r="DBM59" s="108"/>
      <c r="DBN59" s="108"/>
      <c r="DBO59" s="108"/>
      <c r="DBP59" s="108"/>
      <c r="DBQ59" s="108"/>
      <c r="DBR59" s="108"/>
      <c r="DBS59" s="108"/>
      <c r="DBT59" s="108"/>
      <c r="DBU59" s="108"/>
      <c r="DBV59" s="108"/>
      <c r="DBW59" s="108"/>
      <c r="DBX59" s="108"/>
      <c r="DBY59" s="108"/>
      <c r="DBZ59" s="108"/>
      <c r="DCA59" s="108"/>
      <c r="DCB59" s="108"/>
      <c r="DCC59" s="108"/>
      <c r="DCD59" s="108"/>
      <c r="DCE59" s="108"/>
      <c r="DCF59" s="108"/>
      <c r="DCG59" s="108"/>
      <c r="DCH59" s="108"/>
      <c r="DCI59" s="108"/>
      <c r="DCJ59" s="108"/>
      <c r="DCK59" s="108"/>
      <c r="DCL59" s="108"/>
      <c r="DCM59" s="108"/>
      <c r="DCN59" s="108"/>
      <c r="DCO59" s="108"/>
      <c r="DCP59" s="108"/>
      <c r="DCQ59" s="108"/>
      <c r="DCR59" s="108"/>
      <c r="DCS59" s="108"/>
      <c r="DCT59" s="108"/>
      <c r="DCU59" s="108"/>
      <c r="DCV59" s="108"/>
      <c r="DCW59" s="108"/>
      <c r="DCX59" s="108"/>
      <c r="DCY59" s="108"/>
      <c r="DCZ59" s="108"/>
      <c r="DDA59" s="108"/>
      <c r="DDB59" s="108"/>
      <c r="DDC59" s="108"/>
      <c r="DDD59" s="108"/>
      <c r="DDE59" s="108"/>
      <c r="DDF59" s="108"/>
      <c r="DDG59" s="108"/>
      <c r="DDH59" s="108"/>
      <c r="DDI59" s="108"/>
      <c r="DDJ59" s="108"/>
      <c r="DDK59" s="108"/>
      <c r="DDL59" s="108"/>
      <c r="DDM59" s="108"/>
      <c r="DDN59" s="108"/>
      <c r="DDO59" s="108"/>
      <c r="DDP59" s="108"/>
      <c r="DDQ59" s="108"/>
      <c r="DDR59" s="108"/>
      <c r="DDS59" s="108"/>
      <c r="DDT59" s="108"/>
      <c r="DDU59" s="108"/>
      <c r="DDV59" s="108"/>
      <c r="DDW59" s="108"/>
      <c r="DDX59" s="108"/>
      <c r="DDY59" s="108"/>
      <c r="DDZ59" s="108"/>
      <c r="DEA59" s="108"/>
      <c r="DEB59" s="108"/>
      <c r="DEC59" s="108"/>
      <c r="DED59" s="108"/>
      <c r="DEE59" s="108"/>
      <c r="DEF59" s="108"/>
      <c r="DEG59" s="108"/>
      <c r="DEH59" s="108"/>
      <c r="DEI59" s="108"/>
      <c r="DEJ59" s="108"/>
      <c r="DEK59" s="108"/>
      <c r="DEL59" s="108"/>
      <c r="DEM59" s="108"/>
      <c r="DEN59" s="108"/>
      <c r="DEO59" s="108"/>
      <c r="DEP59" s="108"/>
      <c r="DEQ59" s="108"/>
      <c r="DER59" s="108"/>
      <c r="DES59" s="108"/>
      <c r="DET59" s="108"/>
      <c r="DEU59" s="108"/>
      <c r="DEV59" s="108"/>
      <c r="DEW59" s="108"/>
      <c r="DEX59" s="108"/>
      <c r="DEY59" s="108"/>
      <c r="DEZ59" s="108"/>
      <c r="DFA59" s="108"/>
      <c r="DFB59" s="108"/>
      <c r="DFC59" s="108"/>
      <c r="DFD59" s="108"/>
      <c r="DFE59" s="108"/>
      <c r="DFF59" s="108"/>
      <c r="DFG59" s="108"/>
      <c r="DFH59" s="108"/>
      <c r="DFI59" s="108"/>
      <c r="DFJ59" s="108"/>
      <c r="DFK59" s="108"/>
      <c r="DFL59" s="108"/>
      <c r="DFM59" s="108"/>
      <c r="DFN59" s="108"/>
      <c r="DFO59" s="108"/>
      <c r="DFP59" s="108"/>
      <c r="DFQ59" s="108"/>
      <c r="DFR59" s="108"/>
      <c r="DFS59" s="108"/>
      <c r="DFT59" s="108"/>
      <c r="DFU59" s="108"/>
      <c r="DFV59" s="108"/>
      <c r="DFW59" s="108"/>
      <c r="DFX59" s="108"/>
      <c r="DFY59" s="108"/>
      <c r="DFZ59" s="108"/>
      <c r="DGA59" s="108"/>
      <c r="DGB59" s="108"/>
      <c r="DGC59" s="108"/>
      <c r="DGD59" s="108"/>
      <c r="DGE59" s="108"/>
      <c r="DGF59" s="108"/>
      <c r="DGG59" s="108"/>
      <c r="DGH59" s="108"/>
      <c r="DGI59" s="108"/>
      <c r="DGJ59" s="108"/>
      <c r="DGK59" s="108"/>
      <c r="DGL59" s="108"/>
      <c r="DGM59" s="108"/>
      <c r="DGN59" s="108"/>
      <c r="DGO59" s="108"/>
      <c r="DGP59" s="108"/>
      <c r="DGQ59" s="108"/>
      <c r="DGR59" s="108"/>
      <c r="DGS59" s="108"/>
      <c r="DGT59" s="108"/>
      <c r="DGU59" s="108"/>
      <c r="DGV59" s="108"/>
      <c r="DGW59" s="108"/>
      <c r="DGX59" s="108"/>
      <c r="DGY59" s="108"/>
      <c r="DGZ59" s="108"/>
      <c r="DHA59" s="108"/>
      <c r="DHB59" s="108"/>
      <c r="DHC59" s="108"/>
      <c r="DHD59" s="108"/>
      <c r="DHE59" s="108"/>
      <c r="DHF59" s="108"/>
      <c r="DHG59" s="108"/>
      <c r="DHH59" s="108"/>
      <c r="DHI59" s="108"/>
      <c r="DHJ59" s="108"/>
      <c r="DHK59" s="108"/>
      <c r="DHL59" s="108"/>
      <c r="DHM59" s="108"/>
      <c r="DHN59" s="108"/>
      <c r="DHO59" s="108"/>
      <c r="DHP59" s="108"/>
      <c r="DHQ59" s="108"/>
      <c r="DHR59" s="108"/>
      <c r="DHS59" s="108"/>
      <c r="DHT59" s="108"/>
      <c r="DHU59" s="108"/>
      <c r="DHV59" s="108"/>
      <c r="DHW59" s="108"/>
      <c r="DHX59" s="108"/>
      <c r="DHY59" s="108"/>
      <c r="DHZ59" s="108"/>
      <c r="DIA59" s="108"/>
      <c r="DIB59" s="108"/>
      <c r="DIC59" s="108"/>
      <c r="DID59" s="108"/>
      <c r="DIE59" s="108"/>
      <c r="DIF59" s="108"/>
      <c r="DIG59" s="108"/>
      <c r="DIH59" s="108"/>
      <c r="DII59" s="108"/>
      <c r="DIJ59" s="108"/>
      <c r="DIK59" s="108"/>
      <c r="DIL59" s="108"/>
      <c r="DIM59" s="108"/>
      <c r="DIN59" s="108"/>
      <c r="DIO59" s="108"/>
      <c r="DIP59" s="108"/>
      <c r="DIQ59" s="108"/>
      <c r="DIR59" s="108"/>
      <c r="DIS59" s="108"/>
      <c r="DIT59" s="108"/>
      <c r="DIU59" s="108"/>
      <c r="DIV59" s="108"/>
      <c r="DIW59" s="108"/>
      <c r="DIX59" s="108"/>
      <c r="DIY59" s="108"/>
      <c r="DIZ59" s="108"/>
      <c r="DJA59" s="108"/>
      <c r="DJB59" s="108"/>
      <c r="DJC59" s="108"/>
      <c r="DJD59" s="108"/>
      <c r="DJE59" s="108"/>
      <c r="DJF59" s="108"/>
      <c r="DJG59" s="108"/>
      <c r="DJH59" s="108"/>
      <c r="DJI59" s="108"/>
      <c r="DJJ59" s="108"/>
      <c r="DJK59" s="108"/>
      <c r="DJL59" s="108"/>
      <c r="DJM59" s="108"/>
      <c r="DJN59" s="108"/>
      <c r="DJO59" s="108"/>
      <c r="DJP59" s="108"/>
      <c r="DJQ59" s="108"/>
      <c r="DJR59" s="108"/>
      <c r="DJS59" s="108"/>
      <c r="DJT59" s="108"/>
      <c r="DJU59" s="108"/>
      <c r="DJV59" s="108"/>
      <c r="DJW59" s="108"/>
      <c r="DJX59" s="108"/>
      <c r="DJY59" s="108"/>
      <c r="DJZ59" s="108"/>
      <c r="DKA59" s="108"/>
      <c r="DKB59" s="108"/>
      <c r="DKC59" s="108"/>
      <c r="DKD59" s="108"/>
      <c r="DKE59" s="108"/>
      <c r="DKF59" s="108"/>
      <c r="DKG59" s="108"/>
      <c r="DKH59" s="108"/>
      <c r="DKI59" s="108"/>
      <c r="DKJ59" s="108"/>
      <c r="DKK59" s="108"/>
      <c r="DKL59" s="108"/>
      <c r="DKM59" s="108"/>
      <c r="DKN59" s="108"/>
      <c r="DKO59" s="108"/>
      <c r="DKP59" s="108"/>
      <c r="DKQ59" s="108"/>
      <c r="DKR59" s="108"/>
      <c r="DKS59" s="108"/>
      <c r="DKT59" s="108"/>
      <c r="DKU59" s="108"/>
      <c r="DKV59" s="108"/>
      <c r="DKW59" s="108"/>
      <c r="DKX59" s="108"/>
      <c r="DKY59" s="108"/>
      <c r="DKZ59" s="108"/>
      <c r="DLA59" s="108"/>
      <c r="DLB59" s="108"/>
      <c r="DLC59" s="108"/>
      <c r="DLD59" s="108"/>
      <c r="DLE59" s="108"/>
      <c r="DLF59" s="108"/>
      <c r="DLG59" s="108"/>
      <c r="DLH59" s="108"/>
      <c r="DLI59" s="108"/>
      <c r="DLJ59" s="108"/>
      <c r="DLK59" s="108"/>
      <c r="DLL59" s="108"/>
      <c r="DLM59" s="108"/>
      <c r="DLN59" s="108"/>
      <c r="DLO59" s="108"/>
      <c r="DLP59" s="108"/>
      <c r="DLQ59" s="108"/>
      <c r="DLR59" s="108"/>
      <c r="DLS59" s="108"/>
      <c r="DLT59" s="108"/>
      <c r="DLU59" s="108"/>
      <c r="DLV59" s="108"/>
      <c r="DLW59" s="108"/>
      <c r="DLX59" s="108"/>
      <c r="DLY59" s="108"/>
      <c r="DLZ59" s="108"/>
      <c r="DMA59" s="108"/>
      <c r="DMB59" s="108"/>
      <c r="DMC59" s="108"/>
      <c r="DMD59" s="108"/>
      <c r="DME59" s="108"/>
      <c r="DMF59" s="108"/>
      <c r="DMG59" s="108"/>
      <c r="DMH59" s="108"/>
      <c r="DMI59" s="108"/>
      <c r="DMJ59" s="108"/>
      <c r="DMK59" s="108"/>
      <c r="DML59" s="108"/>
      <c r="DMM59" s="108"/>
      <c r="DMN59" s="108"/>
      <c r="DMO59" s="108"/>
      <c r="DMP59" s="108"/>
      <c r="DMQ59" s="108"/>
      <c r="DMR59" s="108"/>
      <c r="DMS59" s="108"/>
      <c r="DMT59" s="108"/>
      <c r="DMU59" s="108"/>
      <c r="DMV59" s="108"/>
      <c r="DMW59" s="108"/>
      <c r="DMX59" s="108"/>
      <c r="DMY59" s="108"/>
      <c r="DMZ59" s="108"/>
      <c r="DNA59" s="108"/>
      <c r="DNB59" s="108"/>
      <c r="DNC59" s="108"/>
      <c r="DND59" s="108"/>
      <c r="DNE59" s="108"/>
      <c r="DNF59" s="108"/>
      <c r="DNG59" s="108"/>
      <c r="DNH59" s="108"/>
      <c r="DNI59" s="108"/>
      <c r="DNJ59" s="108"/>
      <c r="DNK59" s="108"/>
      <c r="DNL59" s="108"/>
      <c r="DNM59" s="108"/>
      <c r="DNN59" s="108"/>
      <c r="DNO59" s="108"/>
      <c r="DNP59" s="108"/>
      <c r="DNQ59" s="108"/>
      <c r="DNR59" s="108"/>
      <c r="DNS59" s="108"/>
      <c r="DNT59" s="108"/>
      <c r="DNU59" s="108"/>
      <c r="DNV59" s="108"/>
      <c r="DNW59" s="108"/>
      <c r="DNX59" s="108"/>
      <c r="DNY59" s="108"/>
      <c r="DNZ59" s="108"/>
      <c r="DOA59" s="108"/>
      <c r="DOB59" s="108"/>
      <c r="DOC59" s="108"/>
      <c r="DOD59" s="108"/>
      <c r="DOE59" s="108"/>
      <c r="DOF59" s="108"/>
      <c r="DOG59" s="108"/>
      <c r="DOH59" s="108"/>
      <c r="DOI59" s="108"/>
      <c r="DOJ59" s="108"/>
      <c r="DOK59" s="108"/>
      <c r="DOL59" s="108"/>
      <c r="DOM59" s="108"/>
      <c r="DON59" s="108"/>
      <c r="DOO59" s="108"/>
      <c r="DOP59" s="108"/>
      <c r="DOQ59" s="108"/>
      <c r="DOR59" s="108"/>
      <c r="DOS59" s="108"/>
      <c r="DOT59" s="108"/>
      <c r="DOU59" s="108"/>
      <c r="DOV59" s="108"/>
      <c r="DOW59" s="108"/>
      <c r="DOX59" s="108"/>
      <c r="DOY59" s="108"/>
      <c r="DOZ59" s="108"/>
      <c r="DPA59" s="108"/>
      <c r="DPB59" s="108"/>
      <c r="DPC59" s="108"/>
      <c r="DPD59" s="108"/>
      <c r="DPE59" s="108"/>
      <c r="DPF59" s="108"/>
      <c r="DPG59" s="108"/>
      <c r="DPH59" s="108"/>
      <c r="DPI59" s="108"/>
      <c r="DPJ59" s="108"/>
      <c r="DPK59" s="108"/>
      <c r="DPL59" s="108"/>
      <c r="DPM59" s="108"/>
      <c r="DPN59" s="108"/>
      <c r="DPO59" s="108"/>
      <c r="DPP59" s="108"/>
      <c r="DPQ59" s="108"/>
      <c r="DPR59" s="108"/>
      <c r="DPS59" s="108"/>
      <c r="DPT59" s="108"/>
      <c r="DPU59" s="108"/>
      <c r="DPV59" s="108"/>
      <c r="DPW59" s="108"/>
      <c r="DPX59" s="108"/>
      <c r="DPY59" s="108"/>
      <c r="DPZ59" s="108"/>
      <c r="DQA59" s="108"/>
      <c r="DQB59" s="108"/>
      <c r="DQC59" s="108"/>
      <c r="DQD59" s="108"/>
      <c r="DQE59" s="108"/>
      <c r="DQF59" s="108"/>
      <c r="DQG59" s="108"/>
      <c r="DQH59" s="108"/>
      <c r="DQI59" s="108"/>
      <c r="DQJ59" s="108"/>
      <c r="DQK59" s="108"/>
      <c r="DQL59" s="108"/>
      <c r="DQM59" s="108"/>
      <c r="DQN59" s="108"/>
      <c r="DQO59" s="108"/>
      <c r="DQP59" s="108"/>
      <c r="DQQ59" s="108"/>
      <c r="DQR59" s="108"/>
      <c r="DQS59" s="108"/>
      <c r="DQT59" s="108"/>
      <c r="DQU59" s="108"/>
      <c r="DQV59" s="108"/>
      <c r="DQW59" s="108"/>
      <c r="DQX59" s="108"/>
      <c r="DQY59" s="108"/>
      <c r="DQZ59" s="108"/>
      <c r="DRA59" s="108"/>
      <c r="DRB59" s="108"/>
      <c r="DRC59" s="108"/>
      <c r="DRD59" s="108"/>
      <c r="DRE59" s="108"/>
      <c r="DRF59" s="108"/>
      <c r="DRG59" s="108"/>
      <c r="DRH59" s="108"/>
      <c r="DRI59" s="108"/>
      <c r="DRJ59" s="108"/>
      <c r="DRK59" s="108"/>
      <c r="DRL59" s="108"/>
      <c r="DRM59" s="108"/>
      <c r="DRN59" s="108"/>
      <c r="DRO59" s="108"/>
      <c r="DRP59" s="108"/>
      <c r="DRQ59" s="108"/>
      <c r="DRR59" s="108"/>
      <c r="DRS59" s="108"/>
      <c r="DRT59" s="108"/>
      <c r="DRU59" s="108"/>
      <c r="DRV59" s="108"/>
      <c r="DRW59" s="108"/>
      <c r="DRX59" s="108"/>
      <c r="DRY59" s="108"/>
      <c r="DRZ59" s="108"/>
      <c r="DSA59" s="108"/>
      <c r="DSB59" s="108"/>
      <c r="DSC59" s="108"/>
      <c r="DSD59" s="108"/>
      <c r="DSE59" s="108"/>
      <c r="DSF59" s="108"/>
      <c r="DSG59" s="108"/>
      <c r="DSH59" s="108"/>
      <c r="DSI59" s="108"/>
      <c r="DSJ59" s="108"/>
      <c r="DSK59" s="108"/>
      <c r="DSL59" s="108"/>
      <c r="DSM59" s="108"/>
      <c r="DSN59" s="108"/>
      <c r="DSO59" s="108"/>
      <c r="DSP59" s="108"/>
      <c r="DSQ59" s="108"/>
      <c r="DSR59" s="108"/>
      <c r="DSS59" s="108"/>
      <c r="DST59" s="108"/>
      <c r="DSU59" s="108"/>
      <c r="DSV59" s="108"/>
      <c r="DSW59" s="108"/>
      <c r="DSX59" s="108"/>
      <c r="DSY59" s="108"/>
      <c r="DSZ59" s="108"/>
      <c r="DTA59" s="108"/>
      <c r="DTB59" s="108"/>
      <c r="DTC59" s="108"/>
      <c r="DTD59" s="108"/>
      <c r="DTE59" s="108"/>
      <c r="DTF59" s="108"/>
      <c r="DTG59" s="108"/>
      <c r="DTH59" s="108"/>
      <c r="DTI59" s="108"/>
      <c r="DTJ59" s="108"/>
      <c r="DTK59" s="108"/>
      <c r="DTL59" s="108"/>
      <c r="DTM59" s="108"/>
      <c r="DTN59" s="108"/>
      <c r="DTO59" s="108"/>
      <c r="DTP59" s="108"/>
      <c r="DTQ59" s="108"/>
      <c r="DTR59" s="108"/>
      <c r="DTS59" s="108"/>
      <c r="DTT59" s="108"/>
      <c r="DTU59" s="108"/>
      <c r="DTV59" s="108"/>
      <c r="DTW59" s="108"/>
      <c r="DTX59" s="108"/>
      <c r="DTY59" s="108"/>
      <c r="DTZ59" s="108"/>
      <c r="DUA59" s="108"/>
      <c r="DUB59" s="108"/>
      <c r="DUC59" s="108"/>
      <c r="DUD59" s="108"/>
      <c r="DUE59" s="108"/>
      <c r="DUF59" s="108"/>
      <c r="DUG59" s="108"/>
      <c r="DUH59" s="108"/>
      <c r="DUI59" s="108"/>
      <c r="DUJ59" s="108"/>
      <c r="DUK59" s="108"/>
      <c r="DUL59" s="108"/>
      <c r="DUM59" s="108"/>
      <c r="DUN59" s="108"/>
      <c r="DUO59" s="108"/>
      <c r="DUP59" s="108"/>
      <c r="DUQ59" s="108"/>
      <c r="DUR59" s="108"/>
      <c r="DUS59" s="108"/>
      <c r="DUT59" s="108"/>
      <c r="DUU59" s="108"/>
      <c r="DUV59" s="108"/>
      <c r="DUW59" s="108"/>
      <c r="DUX59" s="108"/>
      <c r="DUY59" s="108"/>
      <c r="DUZ59" s="108"/>
      <c r="DVA59" s="108"/>
      <c r="DVB59" s="108"/>
      <c r="DVC59" s="108"/>
      <c r="DVD59" s="108"/>
      <c r="DVE59" s="108"/>
      <c r="DVF59" s="108"/>
      <c r="DVG59" s="108"/>
      <c r="DVH59" s="108"/>
      <c r="DVI59" s="108"/>
      <c r="DVJ59" s="108"/>
      <c r="DVK59" s="108"/>
      <c r="DVL59" s="108"/>
      <c r="DVM59" s="108"/>
      <c r="DVN59" s="108"/>
      <c r="DVO59" s="108"/>
      <c r="DVP59" s="108"/>
      <c r="DVQ59" s="108"/>
      <c r="DVR59" s="108"/>
      <c r="DVS59" s="108"/>
      <c r="DVT59" s="108"/>
      <c r="DVU59" s="108"/>
      <c r="DVV59" s="108"/>
      <c r="DVW59" s="108"/>
      <c r="DVX59" s="108"/>
      <c r="DVY59" s="108"/>
      <c r="DVZ59" s="108"/>
      <c r="DWA59" s="108"/>
      <c r="DWB59" s="108"/>
      <c r="DWC59" s="108"/>
      <c r="DWD59" s="108"/>
      <c r="DWE59" s="108"/>
      <c r="DWF59" s="108"/>
      <c r="DWG59" s="108"/>
      <c r="DWH59" s="108"/>
      <c r="DWI59" s="108"/>
      <c r="DWJ59" s="108"/>
      <c r="DWK59" s="108"/>
      <c r="DWL59" s="108"/>
      <c r="DWM59" s="108"/>
      <c r="DWN59" s="108"/>
      <c r="DWO59" s="108"/>
      <c r="DWP59" s="108"/>
      <c r="DWQ59" s="108"/>
      <c r="DWR59" s="108"/>
      <c r="DWS59" s="108"/>
      <c r="DWT59" s="108"/>
      <c r="DWU59" s="108"/>
      <c r="DWV59" s="108"/>
      <c r="DWW59" s="108"/>
      <c r="DWX59" s="108"/>
      <c r="DWY59" s="108"/>
      <c r="DWZ59" s="108"/>
      <c r="DXA59" s="108"/>
      <c r="DXB59" s="108"/>
      <c r="DXC59" s="108"/>
      <c r="DXD59" s="108"/>
      <c r="DXE59" s="108"/>
      <c r="DXF59" s="108"/>
      <c r="DXG59" s="108"/>
      <c r="DXH59" s="108"/>
      <c r="DXI59" s="108"/>
      <c r="DXJ59" s="108"/>
      <c r="DXK59" s="108"/>
      <c r="DXL59" s="108"/>
      <c r="DXM59" s="108"/>
      <c r="DXN59" s="108"/>
      <c r="DXO59" s="108"/>
      <c r="DXP59" s="108"/>
      <c r="DXQ59" s="108"/>
      <c r="DXR59" s="108"/>
      <c r="DXS59" s="108"/>
      <c r="DXT59" s="108"/>
      <c r="DXU59" s="108"/>
      <c r="DXV59" s="108"/>
      <c r="DXW59" s="108"/>
      <c r="DXX59" s="108"/>
      <c r="DXY59" s="108"/>
      <c r="DXZ59" s="108"/>
      <c r="DYA59" s="108"/>
      <c r="DYB59" s="108"/>
      <c r="DYC59" s="108"/>
      <c r="DYD59" s="108"/>
      <c r="DYE59" s="108"/>
      <c r="DYF59" s="108"/>
      <c r="DYG59" s="108"/>
      <c r="DYH59" s="108"/>
      <c r="DYI59" s="108"/>
      <c r="DYJ59" s="108"/>
      <c r="DYK59" s="108"/>
      <c r="DYL59" s="108"/>
      <c r="DYM59" s="108"/>
      <c r="DYN59" s="108"/>
      <c r="DYO59" s="108"/>
      <c r="DYP59" s="108"/>
      <c r="DYQ59" s="108"/>
      <c r="DYR59" s="108"/>
      <c r="DYS59" s="108"/>
      <c r="DYT59" s="108"/>
      <c r="DYU59" s="108"/>
      <c r="DYV59" s="108"/>
      <c r="DYW59" s="108"/>
      <c r="DYX59" s="108"/>
      <c r="DYY59" s="108"/>
      <c r="DYZ59" s="108"/>
      <c r="DZA59" s="108"/>
      <c r="DZB59" s="108"/>
      <c r="DZC59" s="108"/>
      <c r="DZD59" s="108"/>
      <c r="DZE59" s="108"/>
      <c r="DZF59" s="108"/>
      <c r="DZG59" s="108"/>
      <c r="DZH59" s="108"/>
      <c r="DZI59" s="108"/>
      <c r="DZJ59" s="108"/>
      <c r="DZK59" s="108"/>
      <c r="DZL59" s="108"/>
      <c r="DZM59" s="108"/>
      <c r="DZN59" s="108"/>
      <c r="DZO59" s="108"/>
      <c r="DZP59" s="108"/>
      <c r="DZQ59" s="108"/>
      <c r="DZR59" s="108"/>
      <c r="DZS59" s="108"/>
      <c r="DZT59" s="108"/>
      <c r="DZU59" s="108"/>
      <c r="DZV59" s="108"/>
      <c r="DZW59" s="108"/>
      <c r="DZX59" s="108"/>
      <c r="DZY59" s="108"/>
      <c r="DZZ59" s="108"/>
      <c r="EAA59" s="108"/>
      <c r="EAB59" s="108"/>
      <c r="EAC59" s="108"/>
      <c r="EAD59" s="108"/>
      <c r="EAE59" s="108"/>
      <c r="EAF59" s="108"/>
      <c r="EAG59" s="108"/>
      <c r="EAH59" s="108"/>
      <c r="EAI59" s="108"/>
      <c r="EAJ59" s="108"/>
      <c r="EAK59" s="108"/>
      <c r="EAL59" s="108"/>
      <c r="EAM59" s="108"/>
      <c r="EAN59" s="108"/>
      <c r="EAO59" s="108"/>
      <c r="EAP59" s="108"/>
      <c r="EAQ59" s="108"/>
      <c r="EAR59" s="108"/>
      <c r="EAS59" s="108"/>
      <c r="EAT59" s="108"/>
      <c r="EAU59" s="108"/>
      <c r="EAV59" s="108"/>
      <c r="EAW59" s="108"/>
      <c r="EAX59" s="108"/>
      <c r="EAY59" s="108"/>
      <c r="EAZ59" s="108"/>
      <c r="EBA59" s="108"/>
      <c r="EBB59" s="108"/>
      <c r="EBC59" s="108"/>
      <c r="EBD59" s="108"/>
      <c r="EBE59" s="108"/>
      <c r="EBF59" s="108"/>
      <c r="EBG59" s="108"/>
      <c r="EBH59" s="108"/>
      <c r="EBI59" s="108"/>
      <c r="EBJ59" s="108"/>
      <c r="EBK59" s="108"/>
      <c r="EBL59" s="108"/>
      <c r="EBM59" s="108"/>
      <c r="EBN59" s="108"/>
      <c r="EBO59" s="108"/>
      <c r="EBP59" s="108"/>
      <c r="EBQ59" s="108"/>
      <c r="EBR59" s="108"/>
      <c r="EBS59" s="108"/>
      <c r="EBT59" s="108"/>
      <c r="EBU59" s="108"/>
      <c r="EBV59" s="108"/>
      <c r="EBW59" s="108"/>
      <c r="EBX59" s="108"/>
      <c r="EBY59" s="108"/>
      <c r="EBZ59" s="108"/>
      <c r="ECA59" s="108"/>
      <c r="ECB59" s="108"/>
      <c r="ECC59" s="108"/>
      <c r="ECD59" s="108"/>
      <c r="ECE59" s="108"/>
      <c r="ECF59" s="108"/>
      <c r="ECG59" s="108"/>
      <c r="ECH59" s="108"/>
      <c r="ECI59" s="108"/>
      <c r="ECJ59" s="108"/>
      <c r="ECK59" s="108"/>
      <c r="ECL59" s="108"/>
      <c r="ECM59" s="108"/>
      <c r="ECN59" s="108"/>
      <c r="ECO59" s="108"/>
      <c r="ECP59" s="108"/>
      <c r="ECQ59" s="108"/>
      <c r="ECR59" s="108"/>
      <c r="ECS59" s="108"/>
      <c r="ECT59" s="108"/>
      <c r="ECU59" s="108"/>
      <c r="ECV59" s="108"/>
      <c r="ECW59" s="108"/>
      <c r="ECX59" s="108"/>
      <c r="ECY59" s="108"/>
      <c r="ECZ59" s="108"/>
      <c r="EDA59" s="108"/>
      <c r="EDB59" s="108"/>
      <c r="EDC59" s="108"/>
      <c r="EDD59" s="108"/>
      <c r="EDE59" s="108"/>
      <c r="EDF59" s="108"/>
      <c r="EDG59" s="108"/>
      <c r="EDH59" s="108"/>
      <c r="EDI59" s="108"/>
      <c r="EDJ59" s="108"/>
      <c r="EDK59" s="108"/>
      <c r="EDL59" s="108"/>
      <c r="EDM59" s="108"/>
      <c r="EDN59" s="108"/>
      <c r="EDO59" s="108"/>
      <c r="EDP59" s="108"/>
      <c r="EDQ59" s="108"/>
      <c r="EDR59" s="108"/>
      <c r="EDS59" s="108"/>
      <c r="EDT59" s="108"/>
      <c r="EDU59" s="108"/>
      <c r="EDV59" s="108"/>
      <c r="EDW59" s="108"/>
      <c r="EDX59" s="108"/>
      <c r="EDY59" s="108"/>
      <c r="EDZ59" s="108"/>
      <c r="EEA59" s="108"/>
      <c r="EEB59" s="108"/>
      <c r="EEC59" s="108"/>
      <c r="EED59" s="108"/>
      <c r="EEE59" s="108"/>
      <c r="EEF59" s="108"/>
      <c r="EEG59" s="108"/>
      <c r="EEH59" s="108"/>
      <c r="EEI59" s="108"/>
      <c r="EEJ59" s="108"/>
      <c r="EEK59" s="108"/>
      <c r="EEL59" s="108"/>
      <c r="EEM59" s="108"/>
      <c r="EEN59" s="108"/>
      <c r="EEO59" s="108"/>
      <c r="EEP59" s="108"/>
      <c r="EEQ59" s="108"/>
      <c r="EER59" s="108"/>
      <c r="EES59" s="108"/>
      <c r="EET59" s="108"/>
      <c r="EEU59" s="108"/>
      <c r="EEV59" s="108"/>
      <c r="EEW59" s="108"/>
      <c r="EEX59" s="108"/>
      <c r="EEY59" s="108"/>
      <c r="EEZ59" s="108"/>
      <c r="EFA59" s="108"/>
      <c r="EFB59" s="108"/>
      <c r="EFC59" s="108"/>
      <c r="EFD59" s="108"/>
      <c r="EFE59" s="108"/>
      <c r="EFF59" s="108"/>
      <c r="EFG59" s="108"/>
      <c r="EFH59" s="108"/>
      <c r="EFI59" s="108"/>
      <c r="EFJ59" s="108"/>
      <c r="EFK59" s="108"/>
      <c r="EFL59" s="108"/>
      <c r="EFM59" s="108"/>
      <c r="EFN59" s="108"/>
      <c r="EFO59" s="108"/>
      <c r="EFP59" s="108"/>
      <c r="EFQ59" s="108"/>
      <c r="EFR59" s="108"/>
      <c r="EFS59" s="108"/>
      <c r="EFT59" s="108"/>
      <c r="EFU59" s="108"/>
      <c r="EFV59" s="108"/>
      <c r="EFW59" s="108"/>
      <c r="EFX59" s="108"/>
      <c r="EFY59" s="108"/>
      <c r="EFZ59" s="108"/>
      <c r="EGA59" s="108"/>
      <c r="EGB59" s="108"/>
      <c r="EGC59" s="108"/>
      <c r="EGD59" s="108"/>
      <c r="EGE59" s="108"/>
      <c r="EGF59" s="108"/>
      <c r="EGG59" s="108"/>
      <c r="EGH59" s="108"/>
      <c r="EGI59" s="108"/>
      <c r="EGJ59" s="108"/>
      <c r="EGK59" s="108"/>
      <c r="EGL59" s="108"/>
      <c r="EGM59" s="108"/>
      <c r="EGN59" s="108"/>
      <c r="EGO59" s="108"/>
      <c r="EGP59" s="108"/>
      <c r="EGQ59" s="108"/>
      <c r="EGR59" s="108"/>
      <c r="EGS59" s="108"/>
      <c r="EGT59" s="108"/>
      <c r="EGU59" s="108"/>
      <c r="EGV59" s="108"/>
      <c r="EGW59" s="108"/>
      <c r="EGX59" s="108"/>
      <c r="EGY59" s="108"/>
      <c r="EGZ59" s="108"/>
      <c r="EHA59" s="108"/>
      <c r="EHB59" s="108"/>
      <c r="EHC59" s="108"/>
      <c r="EHD59" s="108"/>
      <c r="EHE59" s="108"/>
      <c r="EHF59" s="108"/>
      <c r="EHG59" s="108"/>
      <c r="EHH59" s="108"/>
      <c r="EHI59" s="108"/>
      <c r="EHJ59" s="108"/>
      <c r="EHK59" s="108"/>
      <c r="EHL59" s="108"/>
      <c r="EHM59" s="108"/>
      <c r="EHN59" s="108"/>
      <c r="EHO59" s="108"/>
      <c r="EHP59" s="108"/>
      <c r="EHQ59" s="108"/>
      <c r="EHR59" s="108"/>
      <c r="EHS59" s="108"/>
      <c r="EHT59" s="108"/>
      <c r="EHU59" s="108"/>
      <c r="EHV59" s="108"/>
      <c r="EHW59" s="108"/>
      <c r="EHX59" s="108"/>
      <c r="EHY59" s="108"/>
      <c r="EHZ59" s="108"/>
      <c r="EIA59" s="108"/>
      <c r="EIB59" s="108"/>
      <c r="EIC59" s="108"/>
      <c r="EID59" s="108"/>
      <c r="EIE59" s="108"/>
      <c r="EIF59" s="108"/>
      <c r="EIG59" s="108"/>
      <c r="EIH59" s="108"/>
      <c r="EII59" s="108"/>
      <c r="EIJ59" s="108"/>
      <c r="EIK59" s="108"/>
      <c r="EIL59" s="108"/>
      <c r="EIM59" s="108"/>
      <c r="EIN59" s="108"/>
      <c r="EIO59" s="108"/>
      <c r="EIP59" s="108"/>
      <c r="EIQ59" s="108"/>
      <c r="EIR59" s="108"/>
      <c r="EIS59" s="108"/>
      <c r="EIT59" s="108"/>
      <c r="EIU59" s="108"/>
      <c r="EIV59" s="108"/>
      <c r="EIW59" s="108"/>
      <c r="EIX59" s="108"/>
      <c r="EIY59" s="108"/>
      <c r="EIZ59" s="108"/>
      <c r="EJA59" s="108"/>
      <c r="EJB59" s="108"/>
      <c r="EJC59" s="108"/>
      <c r="EJD59" s="108"/>
      <c r="EJE59" s="108"/>
      <c r="EJF59" s="108"/>
      <c r="EJG59" s="108"/>
      <c r="EJH59" s="108"/>
      <c r="EJI59" s="108"/>
      <c r="EJJ59" s="108"/>
      <c r="EJK59" s="108"/>
      <c r="EJL59" s="108"/>
      <c r="EJM59" s="108"/>
      <c r="EJN59" s="108"/>
      <c r="EJO59" s="108"/>
      <c r="EJP59" s="108"/>
      <c r="EJQ59" s="108"/>
      <c r="EJR59" s="108"/>
      <c r="EJS59" s="108"/>
      <c r="EJT59" s="108"/>
      <c r="EJU59" s="108"/>
      <c r="EJV59" s="108"/>
      <c r="EJW59" s="108"/>
      <c r="EJX59" s="108"/>
      <c r="EJY59" s="108"/>
      <c r="EJZ59" s="108"/>
      <c r="EKA59" s="108"/>
      <c r="EKB59" s="108"/>
      <c r="EKC59" s="108"/>
      <c r="EKD59" s="108"/>
      <c r="EKE59" s="108"/>
      <c r="EKF59" s="108"/>
      <c r="EKG59" s="108"/>
      <c r="EKH59" s="108"/>
      <c r="EKI59" s="108"/>
      <c r="EKJ59" s="108"/>
      <c r="EKK59" s="108"/>
      <c r="EKL59" s="108"/>
      <c r="EKM59" s="108"/>
      <c r="EKN59" s="108"/>
      <c r="EKO59" s="108"/>
      <c r="EKP59" s="108"/>
      <c r="EKQ59" s="108"/>
      <c r="EKR59" s="108"/>
      <c r="EKS59" s="108"/>
      <c r="EKT59" s="108"/>
      <c r="EKU59" s="108"/>
      <c r="EKV59" s="108"/>
      <c r="EKW59" s="108"/>
      <c r="EKX59" s="108"/>
      <c r="EKY59" s="108"/>
      <c r="EKZ59" s="108"/>
      <c r="ELA59" s="108"/>
      <c r="ELB59" s="108"/>
      <c r="ELC59" s="108"/>
      <c r="ELD59" s="108"/>
      <c r="ELE59" s="108"/>
      <c r="ELF59" s="108"/>
      <c r="ELG59" s="108"/>
      <c r="ELH59" s="108"/>
      <c r="ELI59" s="108"/>
      <c r="ELJ59" s="108"/>
      <c r="ELK59" s="108"/>
      <c r="ELL59" s="108"/>
      <c r="ELM59" s="108"/>
      <c r="ELN59" s="108"/>
      <c r="ELO59" s="108"/>
      <c r="ELP59" s="108"/>
      <c r="ELQ59" s="108"/>
      <c r="ELR59" s="108"/>
      <c r="ELS59" s="108"/>
      <c r="ELT59" s="108"/>
      <c r="ELU59" s="108"/>
      <c r="ELV59" s="108"/>
      <c r="ELW59" s="108"/>
      <c r="ELX59" s="108"/>
      <c r="ELY59" s="108"/>
      <c r="ELZ59" s="108"/>
      <c r="EMA59" s="108"/>
      <c r="EMB59" s="108"/>
      <c r="EMC59" s="108"/>
      <c r="EMD59" s="108"/>
      <c r="EME59" s="108"/>
      <c r="EMF59" s="108"/>
      <c r="EMG59" s="108"/>
      <c r="EMH59" s="108"/>
      <c r="EMI59" s="108"/>
      <c r="EMJ59" s="108"/>
      <c r="EMK59" s="108"/>
      <c r="EML59" s="108"/>
      <c r="EMM59" s="108"/>
      <c r="EMN59" s="108"/>
      <c r="EMO59" s="108"/>
      <c r="EMP59" s="108"/>
      <c r="EMQ59" s="108"/>
      <c r="EMR59" s="108"/>
      <c r="EMS59" s="108"/>
      <c r="EMT59" s="108"/>
      <c r="EMU59" s="108"/>
      <c r="EMV59" s="108"/>
      <c r="EMW59" s="108"/>
      <c r="EMX59" s="108"/>
      <c r="EMY59" s="108"/>
      <c r="EMZ59" s="108"/>
      <c r="ENA59" s="108"/>
      <c r="ENB59" s="108"/>
      <c r="ENC59" s="108"/>
      <c r="END59" s="108"/>
      <c r="ENE59" s="108"/>
      <c r="ENF59" s="108"/>
      <c r="ENG59" s="108"/>
      <c r="ENH59" s="108"/>
      <c r="ENI59" s="108"/>
      <c r="ENJ59" s="108"/>
      <c r="ENK59" s="108"/>
      <c r="ENL59" s="108"/>
      <c r="ENM59" s="108"/>
      <c r="ENN59" s="108"/>
      <c r="ENO59" s="108"/>
      <c r="ENP59" s="108"/>
      <c r="ENQ59" s="108"/>
      <c r="ENR59" s="108"/>
      <c r="ENS59" s="108"/>
      <c r="ENT59" s="108"/>
      <c r="ENU59" s="108"/>
      <c r="ENV59" s="108"/>
      <c r="ENW59" s="108"/>
      <c r="ENX59" s="108"/>
      <c r="ENY59" s="108"/>
      <c r="ENZ59" s="108"/>
      <c r="EOA59" s="108"/>
      <c r="EOB59" s="108"/>
      <c r="EOC59" s="108"/>
      <c r="EOD59" s="108"/>
      <c r="EOE59" s="108"/>
      <c r="EOF59" s="108"/>
      <c r="EOG59" s="108"/>
      <c r="EOH59" s="108"/>
      <c r="EOI59" s="108"/>
      <c r="EOJ59" s="108"/>
      <c r="EOK59" s="108"/>
      <c r="EOL59" s="108"/>
      <c r="EOM59" s="108"/>
      <c r="EON59" s="108"/>
      <c r="EOO59" s="108"/>
      <c r="EOP59" s="108"/>
      <c r="EOQ59" s="108"/>
      <c r="EOR59" s="108"/>
      <c r="EOS59" s="108"/>
      <c r="EOT59" s="108"/>
      <c r="EOU59" s="108"/>
      <c r="EOV59" s="108"/>
      <c r="EOW59" s="108"/>
      <c r="EOX59" s="108"/>
      <c r="EOY59" s="108"/>
      <c r="EOZ59" s="108"/>
      <c r="EPA59" s="108"/>
      <c r="EPB59" s="108"/>
      <c r="EPC59" s="108"/>
      <c r="EPD59" s="108"/>
      <c r="EPE59" s="108"/>
      <c r="EPF59" s="108"/>
      <c r="EPG59" s="108"/>
      <c r="EPH59" s="108"/>
      <c r="EPI59" s="108"/>
      <c r="EPJ59" s="108"/>
      <c r="EPK59" s="108"/>
      <c r="EPL59" s="108"/>
      <c r="EPM59" s="108"/>
      <c r="EPN59" s="108"/>
      <c r="EPO59" s="108"/>
      <c r="EPP59" s="108"/>
      <c r="EPQ59" s="108"/>
      <c r="EPR59" s="108"/>
      <c r="EPS59" s="108"/>
      <c r="EPT59" s="108"/>
      <c r="EPU59" s="108"/>
      <c r="EPV59" s="108"/>
      <c r="EPW59" s="108"/>
      <c r="EPX59" s="108"/>
      <c r="EPY59" s="108"/>
      <c r="EPZ59" s="108"/>
      <c r="EQA59" s="108"/>
      <c r="EQB59" s="108"/>
      <c r="EQC59" s="108"/>
      <c r="EQD59" s="108"/>
      <c r="EQE59" s="108"/>
      <c r="EQF59" s="108"/>
      <c r="EQG59" s="108"/>
      <c r="EQH59" s="108"/>
      <c r="EQI59" s="108"/>
      <c r="EQJ59" s="108"/>
      <c r="EQK59" s="108"/>
      <c r="EQL59" s="108"/>
      <c r="EQM59" s="108"/>
      <c r="EQN59" s="108"/>
      <c r="EQO59" s="108"/>
      <c r="EQP59" s="108"/>
      <c r="EQQ59" s="108"/>
      <c r="EQR59" s="108"/>
      <c r="EQS59" s="108"/>
      <c r="EQT59" s="108"/>
      <c r="EQU59" s="108"/>
      <c r="EQV59" s="108"/>
      <c r="EQW59" s="108"/>
      <c r="EQX59" s="108"/>
      <c r="EQY59" s="108"/>
      <c r="EQZ59" s="108"/>
      <c r="ERA59" s="108"/>
      <c r="ERB59" s="108"/>
      <c r="ERC59" s="108"/>
      <c r="ERD59" s="108"/>
      <c r="ERE59" s="108"/>
      <c r="ERF59" s="108"/>
      <c r="ERG59" s="108"/>
      <c r="ERH59" s="108"/>
      <c r="ERI59" s="108"/>
      <c r="ERJ59" s="108"/>
      <c r="ERK59" s="108"/>
      <c r="ERL59" s="108"/>
      <c r="ERM59" s="108"/>
      <c r="ERN59" s="108"/>
      <c r="ERO59" s="108"/>
      <c r="ERP59" s="108"/>
      <c r="ERQ59" s="108"/>
      <c r="ERR59" s="108"/>
      <c r="ERS59" s="108"/>
      <c r="ERT59" s="108"/>
      <c r="ERU59" s="108"/>
      <c r="ERV59" s="108"/>
      <c r="ERW59" s="108"/>
      <c r="ERX59" s="108"/>
      <c r="ERY59" s="108"/>
      <c r="ERZ59" s="108"/>
      <c r="ESA59" s="108"/>
      <c r="ESB59" s="108"/>
      <c r="ESC59" s="108"/>
      <c r="ESD59" s="108"/>
      <c r="ESE59" s="108"/>
      <c r="ESF59" s="108"/>
      <c r="ESG59" s="108"/>
      <c r="ESH59" s="108"/>
      <c r="ESI59" s="108"/>
      <c r="ESJ59" s="108"/>
      <c r="ESK59" s="108"/>
      <c r="ESL59" s="108"/>
      <c r="ESM59" s="108"/>
      <c r="ESN59" s="108"/>
      <c r="ESO59" s="108"/>
      <c r="ESP59" s="108"/>
      <c r="ESQ59" s="108"/>
      <c r="ESR59" s="108"/>
      <c r="ESS59" s="108"/>
      <c r="EST59" s="108"/>
      <c r="ESU59" s="108"/>
      <c r="ESV59" s="108"/>
      <c r="ESW59" s="108"/>
      <c r="ESX59" s="108"/>
      <c r="ESY59" s="108"/>
      <c r="ESZ59" s="108"/>
      <c r="ETA59" s="108"/>
      <c r="ETB59" s="108"/>
      <c r="ETC59" s="108"/>
      <c r="ETD59" s="108"/>
      <c r="ETE59" s="108"/>
      <c r="ETF59" s="108"/>
      <c r="ETG59" s="108"/>
      <c r="ETH59" s="108"/>
      <c r="ETI59" s="108"/>
      <c r="ETJ59" s="108"/>
      <c r="ETK59" s="108"/>
      <c r="ETL59" s="108"/>
      <c r="ETM59" s="108"/>
      <c r="ETN59" s="108"/>
      <c r="ETO59" s="108"/>
      <c r="ETP59" s="108"/>
      <c r="ETQ59" s="108"/>
      <c r="ETR59" s="108"/>
      <c r="ETS59" s="108"/>
      <c r="ETT59" s="108"/>
      <c r="ETU59" s="108"/>
      <c r="ETV59" s="108"/>
      <c r="ETW59" s="108"/>
      <c r="ETX59" s="108"/>
      <c r="ETY59" s="108"/>
      <c r="ETZ59" s="108"/>
      <c r="EUA59" s="108"/>
      <c r="EUB59" s="108"/>
      <c r="EUC59" s="108"/>
      <c r="EUD59" s="108"/>
      <c r="EUE59" s="108"/>
      <c r="EUF59" s="108"/>
      <c r="EUG59" s="108"/>
      <c r="EUH59" s="108"/>
      <c r="EUI59" s="108"/>
      <c r="EUJ59" s="108"/>
      <c r="EUK59" s="108"/>
      <c r="EUL59" s="108"/>
      <c r="EUM59" s="108"/>
      <c r="EUN59" s="108"/>
      <c r="EUO59" s="108"/>
      <c r="EUP59" s="108"/>
      <c r="EUQ59" s="108"/>
      <c r="EUR59" s="108"/>
      <c r="EUS59" s="108"/>
      <c r="EUT59" s="108"/>
      <c r="EUU59" s="108"/>
      <c r="EUV59" s="108"/>
      <c r="EUW59" s="108"/>
      <c r="EUX59" s="108"/>
      <c r="EUY59" s="108"/>
      <c r="EUZ59" s="108"/>
      <c r="EVA59" s="108"/>
      <c r="EVB59" s="108"/>
      <c r="EVC59" s="108"/>
      <c r="EVD59" s="108"/>
      <c r="EVE59" s="108"/>
      <c r="EVF59" s="108"/>
      <c r="EVG59" s="108"/>
      <c r="EVH59" s="108"/>
      <c r="EVI59" s="108"/>
      <c r="EVJ59" s="108"/>
      <c r="EVK59" s="108"/>
      <c r="EVL59" s="108"/>
      <c r="EVM59" s="108"/>
      <c r="EVN59" s="108"/>
      <c r="EVO59" s="108"/>
      <c r="EVP59" s="108"/>
      <c r="EVQ59" s="108"/>
      <c r="EVR59" s="108"/>
      <c r="EVS59" s="108"/>
      <c r="EVT59" s="108"/>
      <c r="EVU59" s="108"/>
      <c r="EVV59" s="108"/>
      <c r="EVW59" s="108"/>
      <c r="EVX59" s="108"/>
      <c r="EVY59" s="108"/>
      <c r="EVZ59" s="108"/>
      <c r="EWA59" s="108"/>
      <c r="EWB59" s="108"/>
      <c r="EWC59" s="108"/>
      <c r="EWD59" s="108"/>
      <c r="EWE59" s="108"/>
      <c r="EWF59" s="108"/>
      <c r="EWG59" s="108"/>
      <c r="EWH59" s="108"/>
      <c r="EWI59" s="108"/>
      <c r="EWJ59" s="108"/>
      <c r="EWK59" s="108"/>
      <c r="EWL59" s="108"/>
      <c r="EWM59" s="108"/>
      <c r="EWN59" s="108"/>
      <c r="EWO59" s="108"/>
      <c r="EWP59" s="108"/>
      <c r="EWQ59" s="108"/>
      <c r="EWR59" s="108"/>
      <c r="EWS59" s="108"/>
      <c r="EWT59" s="108"/>
      <c r="EWU59" s="108"/>
      <c r="EWV59" s="108"/>
      <c r="EWW59" s="108"/>
      <c r="EWX59" s="108"/>
      <c r="EWY59" s="108"/>
      <c r="EWZ59" s="108"/>
      <c r="EXA59" s="108"/>
      <c r="EXB59" s="108"/>
      <c r="EXC59" s="108"/>
      <c r="EXD59" s="108"/>
      <c r="EXE59" s="108"/>
      <c r="EXF59" s="108"/>
      <c r="EXG59" s="108"/>
      <c r="EXH59" s="108"/>
      <c r="EXI59" s="108"/>
      <c r="EXJ59" s="108"/>
      <c r="EXK59" s="108"/>
      <c r="EXL59" s="108"/>
      <c r="EXM59" s="108"/>
      <c r="EXN59" s="108"/>
      <c r="EXO59" s="108"/>
      <c r="EXP59" s="108"/>
      <c r="EXQ59" s="108"/>
      <c r="EXR59" s="108"/>
      <c r="EXS59" s="108"/>
      <c r="EXT59" s="108"/>
      <c r="EXU59" s="108"/>
      <c r="EXV59" s="108"/>
      <c r="EXW59" s="108"/>
      <c r="EXX59" s="108"/>
      <c r="EXY59" s="108"/>
      <c r="EXZ59" s="108"/>
      <c r="EYA59" s="108"/>
      <c r="EYB59" s="108"/>
      <c r="EYC59" s="108"/>
      <c r="EYD59" s="108"/>
      <c r="EYE59" s="108"/>
      <c r="EYF59" s="108"/>
      <c r="EYG59" s="108"/>
      <c r="EYH59" s="108"/>
      <c r="EYI59" s="108"/>
      <c r="EYJ59" s="108"/>
      <c r="EYK59" s="108"/>
      <c r="EYL59" s="108"/>
      <c r="EYM59" s="108"/>
      <c r="EYN59" s="108"/>
      <c r="EYO59" s="108"/>
      <c r="EYP59" s="108"/>
      <c r="EYQ59" s="108"/>
      <c r="EYR59" s="108"/>
      <c r="EYS59" s="108"/>
      <c r="EYT59" s="108"/>
      <c r="EYU59" s="108"/>
      <c r="EYV59" s="108"/>
      <c r="EYW59" s="108"/>
      <c r="EYX59" s="108"/>
      <c r="EYY59" s="108"/>
      <c r="EYZ59" s="108"/>
      <c r="EZA59" s="108"/>
      <c r="EZB59" s="108"/>
      <c r="EZC59" s="108"/>
      <c r="EZD59" s="108"/>
      <c r="EZE59" s="108"/>
      <c r="EZF59" s="108"/>
      <c r="EZG59" s="108"/>
      <c r="EZH59" s="108"/>
      <c r="EZI59" s="108"/>
      <c r="EZJ59" s="108"/>
      <c r="EZK59" s="108"/>
      <c r="EZL59" s="108"/>
      <c r="EZM59" s="108"/>
      <c r="EZN59" s="108"/>
      <c r="EZO59" s="108"/>
      <c r="EZP59" s="108"/>
      <c r="EZQ59" s="108"/>
      <c r="EZR59" s="108"/>
      <c r="EZS59" s="108"/>
      <c r="EZT59" s="108"/>
      <c r="EZU59" s="108"/>
      <c r="EZV59" s="108"/>
      <c r="EZW59" s="108"/>
      <c r="EZX59" s="108"/>
      <c r="EZY59" s="108"/>
      <c r="EZZ59" s="108"/>
      <c r="FAA59" s="108"/>
      <c r="FAB59" s="108"/>
      <c r="FAC59" s="108"/>
      <c r="FAD59" s="108"/>
      <c r="FAE59" s="108"/>
      <c r="FAF59" s="108"/>
      <c r="FAG59" s="108"/>
      <c r="FAH59" s="108"/>
      <c r="FAI59" s="108"/>
      <c r="FAJ59" s="108"/>
      <c r="FAK59" s="108"/>
      <c r="FAL59" s="108"/>
      <c r="FAM59" s="108"/>
      <c r="FAN59" s="108"/>
      <c r="FAO59" s="108"/>
      <c r="FAP59" s="108"/>
      <c r="FAQ59" s="108"/>
      <c r="FAR59" s="108"/>
      <c r="FAS59" s="108"/>
      <c r="FAT59" s="108"/>
      <c r="FAU59" s="108"/>
      <c r="FAV59" s="108"/>
      <c r="FAW59" s="108"/>
      <c r="FAX59" s="108"/>
      <c r="FAY59" s="108"/>
      <c r="FAZ59" s="108"/>
      <c r="FBA59" s="108"/>
      <c r="FBB59" s="108"/>
      <c r="FBC59" s="108"/>
      <c r="FBD59" s="108"/>
      <c r="FBE59" s="108"/>
      <c r="FBF59" s="108"/>
      <c r="FBG59" s="108"/>
      <c r="FBH59" s="108"/>
      <c r="FBI59" s="108"/>
      <c r="FBJ59" s="108"/>
      <c r="FBK59" s="108"/>
      <c r="FBL59" s="108"/>
      <c r="FBM59" s="108"/>
      <c r="FBN59" s="108"/>
      <c r="FBO59" s="108"/>
      <c r="FBP59" s="108"/>
      <c r="FBQ59" s="108"/>
      <c r="FBR59" s="108"/>
      <c r="FBS59" s="108"/>
      <c r="FBT59" s="108"/>
      <c r="FBU59" s="108"/>
      <c r="FBV59" s="108"/>
      <c r="FBW59" s="108"/>
      <c r="FBX59" s="108"/>
      <c r="FBY59" s="108"/>
      <c r="FBZ59" s="108"/>
      <c r="FCA59" s="108"/>
      <c r="FCB59" s="108"/>
      <c r="FCC59" s="108"/>
      <c r="FCD59" s="108"/>
      <c r="FCE59" s="108"/>
      <c r="FCF59" s="108"/>
      <c r="FCG59" s="108"/>
      <c r="FCH59" s="108"/>
      <c r="FCI59" s="108"/>
      <c r="FCJ59" s="108"/>
      <c r="FCK59" s="108"/>
      <c r="FCL59" s="108"/>
      <c r="FCM59" s="108"/>
      <c r="FCN59" s="108"/>
      <c r="FCO59" s="108"/>
      <c r="FCP59" s="108"/>
      <c r="FCQ59" s="108"/>
      <c r="FCR59" s="108"/>
      <c r="FCS59" s="108"/>
      <c r="FCT59" s="108"/>
      <c r="FCU59" s="108"/>
      <c r="FCV59" s="108"/>
      <c r="FCW59" s="108"/>
      <c r="FCX59" s="108"/>
      <c r="FCY59" s="108"/>
      <c r="FCZ59" s="108"/>
      <c r="FDA59" s="108"/>
      <c r="FDB59" s="108"/>
      <c r="FDC59" s="108"/>
      <c r="FDD59" s="108"/>
      <c r="FDE59" s="108"/>
      <c r="FDF59" s="108"/>
      <c r="FDG59" s="108"/>
      <c r="FDH59" s="108"/>
      <c r="FDI59" s="108"/>
      <c r="FDJ59" s="108"/>
      <c r="FDK59" s="108"/>
      <c r="FDL59" s="108"/>
      <c r="FDM59" s="108"/>
      <c r="FDN59" s="108"/>
      <c r="FDO59" s="108"/>
      <c r="FDP59" s="108"/>
      <c r="FDQ59" s="108"/>
      <c r="FDR59" s="108"/>
      <c r="FDS59" s="108"/>
      <c r="FDT59" s="108"/>
      <c r="FDU59" s="108"/>
      <c r="FDV59" s="108"/>
      <c r="FDW59" s="108"/>
      <c r="FDX59" s="108"/>
      <c r="FDY59" s="108"/>
      <c r="FDZ59" s="108"/>
      <c r="FEA59" s="108"/>
      <c r="FEB59" s="108"/>
      <c r="FEC59" s="108"/>
      <c r="FED59" s="108"/>
      <c r="FEE59" s="108"/>
      <c r="FEF59" s="108"/>
      <c r="FEG59" s="108"/>
      <c r="FEH59" s="108"/>
      <c r="FEI59" s="108"/>
      <c r="FEJ59" s="108"/>
      <c r="FEK59" s="108"/>
      <c r="FEL59" s="108"/>
      <c r="FEM59" s="108"/>
      <c r="FEN59" s="108"/>
      <c r="FEO59" s="108"/>
      <c r="FEP59" s="108"/>
      <c r="FEQ59" s="108"/>
      <c r="FER59" s="108"/>
      <c r="FES59" s="108"/>
      <c r="FET59" s="108"/>
      <c r="FEU59" s="108"/>
      <c r="FEV59" s="108"/>
      <c r="FEW59" s="108"/>
      <c r="FEX59" s="108"/>
      <c r="FEY59" s="108"/>
      <c r="FEZ59" s="108"/>
      <c r="FFA59" s="108"/>
      <c r="FFB59" s="108"/>
      <c r="FFC59" s="108"/>
      <c r="FFD59" s="108"/>
      <c r="FFE59" s="108"/>
      <c r="FFF59" s="108"/>
      <c r="FFG59" s="108"/>
      <c r="FFH59" s="108"/>
      <c r="FFI59" s="108"/>
      <c r="FFJ59" s="108"/>
      <c r="FFK59" s="108"/>
      <c r="FFL59" s="108"/>
      <c r="FFM59" s="108"/>
      <c r="FFN59" s="108"/>
      <c r="FFO59" s="108"/>
      <c r="FFP59" s="108"/>
      <c r="FFQ59" s="108"/>
      <c r="FFR59" s="108"/>
      <c r="FFS59" s="108"/>
      <c r="FFT59" s="108"/>
      <c r="FFU59" s="108"/>
      <c r="FFV59" s="108"/>
      <c r="FFW59" s="108"/>
      <c r="FFX59" s="108"/>
      <c r="FFY59" s="108"/>
      <c r="FFZ59" s="108"/>
      <c r="FGA59" s="108"/>
      <c r="FGB59" s="108"/>
      <c r="FGC59" s="108"/>
      <c r="FGD59" s="108"/>
      <c r="FGE59" s="108"/>
      <c r="FGF59" s="108"/>
      <c r="FGG59" s="108"/>
      <c r="FGH59" s="108"/>
      <c r="FGI59" s="108"/>
      <c r="FGJ59" s="108"/>
      <c r="FGK59" s="108"/>
      <c r="FGL59" s="108"/>
      <c r="FGM59" s="108"/>
      <c r="FGN59" s="108"/>
      <c r="FGO59" s="108"/>
      <c r="FGP59" s="108"/>
      <c r="FGQ59" s="108"/>
      <c r="FGR59" s="108"/>
      <c r="FGS59" s="108"/>
      <c r="FGT59" s="108"/>
      <c r="FGU59" s="108"/>
      <c r="FGV59" s="108"/>
      <c r="FGW59" s="108"/>
      <c r="FGX59" s="108"/>
      <c r="FGY59" s="108"/>
      <c r="FGZ59" s="108"/>
      <c r="FHA59" s="108"/>
      <c r="FHB59" s="108"/>
      <c r="FHC59" s="108"/>
      <c r="FHD59" s="108"/>
      <c r="FHE59" s="108"/>
      <c r="FHF59" s="108"/>
      <c r="FHG59" s="108"/>
      <c r="FHH59" s="108"/>
      <c r="FHI59" s="108"/>
      <c r="FHJ59" s="108"/>
      <c r="FHK59" s="108"/>
      <c r="FHL59" s="108"/>
      <c r="FHM59" s="108"/>
      <c r="FHN59" s="108"/>
      <c r="FHO59" s="108"/>
      <c r="FHP59" s="108"/>
      <c r="FHQ59" s="108"/>
      <c r="FHR59" s="108"/>
      <c r="FHS59" s="108"/>
      <c r="FHT59" s="108"/>
      <c r="FHU59" s="108"/>
      <c r="FHV59" s="108"/>
      <c r="FHW59" s="108"/>
      <c r="FHX59" s="108"/>
      <c r="FHY59" s="108"/>
      <c r="FHZ59" s="108"/>
      <c r="FIA59" s="108"/>
      <c r="FIB59" s="108"/>
      <c r="FIC59" s="108"/>
      <c r="FID59" s="108"/>
      <c r="FIE59" s="108"/>
      <c r="FIF59" s="108"/>
      <c r="FIG59" s="108"/>
      <c r="FIH59" s="108"/>
      <c r="FII59" s="108"/>
      <c r="FIJ59" s="108"/>
      <c r="FIK59" s="108"/>
      <c r="FIL59" s="108"/>
      <c r="FIM59" s="108"/>
      <c r="FIN59" s="108"/>
      <c r="FIO59" s="108"/>
      <c r="FIP59" s="108"/>
      <c r="FIQ59" s="108"/>
      <c r="FIR59" s="108"/>
      <c r="FIS59" s="108"/>
      <c r="FIT59" s="108"/>
      <c r="FIU59" s="108"/>
      <c r="FIV59" s="108"/>
      <c r="FIW59" s="108"/>
      <c r="FIX59" s="108"/>
      <c r="FIY59" s="108"/>
      <c r="FIZ59" s="108"/>
      <c r="FJA59" s="108"/>
      <c r="FJB59" s="108"/>
      <c r="FJC59" s="108"/>
      <c r="FJD59" s="108"/>
      <c r="FJE59" s="108"/>
      <c r="FJF59" s="108"/>
      <c r="FJG59" s="108"/>
      <c r="FJH59" s="108"/>
      <c r="FJI59" s="108"/>
      <c r="FJJ59" s="108"/>
      <c r="FJK59" s="108"/>
      <c r="FJL59" s="108"/>
      <c r="FJM59" s="108"/>
      <c r="FJN59" s="108"/>
      <c r="FJO59" s="108"/>
      <c r="FJP59" s="108"/>
      <c r="FJQ59" s="108"/>
      <c r="FJR59" s="108"/>
      <c r="FJS59" s="108"/>
      <c r="FJT59" s="108"/>
      <c r="FJU59" s="108"/>
      <c r="FJV59" s="108"/>
      <c r="FJW59" s="108"/>
      <c r="FJX59" s="108"/>
      <c r="FJY59" s="108"/>
      <c r="FJZ59" s="108"/>
      <c r="FKA59" s="108"/>
      <c r="FKB59" s="108"/>
      <c r="FKC59" s="108"/>
      <c r="FKD59" s="108"/>
      <c r="FKE59" s="108"/>
      <c r="FKF59" s="108"/>
      <c r="FKG59" s="108"/>
      <c r="FKH59" s="108"/>
      <c r="FKI59" s="108"/>
      <c r="FKJ59" s="108"/>
      <c r="FKK59" s="108"/>
      <c r="FKL59" s="108"/>
      <c r="FKM59" s="108"/>
      <c r="FKN59" s="108"/>
      <c r="FKO59" s="108"/>
      <c r="FKP59" s="108"/>
      <c r="FKQ59" s="108"/>
      <c r="FKR59" s="108"/>
      <c r="FKS59" s="108"/>
      <c r="FKT59" s="108"/>
      <c r="FKU59" s="108"/>
      <c r="FKV59" s="108"/>
      <c r="FKW59" s="108"/>
      <c r="FKX59" s="108"/>
      <c r="FKY59" s="108"/>
      <c r="FKZ59" s="108"/>
      <c r="FLA59" s="108"/>
      <c r="FLB59" s="108"/>
      <c r="FLC59" s="108"/>
      <c r="FLD59" s="108"/>
      <c r="FLE59" s="108"/>
      <c r="FLF59" s="108"/>
      <c r="FLG59" s="108"/>
      <c r="FLH59" s="108"/>
      <c r="FLI59" s="108"/>
      <c r="FLJ59" s="108"/>
      <c r="FLK59" s="108"/>
      <c r="FLL59" s="108"/>
      <c r="FLM59" s="108"/>
      <c r="FLN59" s="108"/>
      <c r="FLO59" s="108"/>
      <c r="FLP59" s="108"/>
      <c r="FLQ59" s="108"/>
      <c r="FLR59" s="108"/>
      <c r="FLS59" s="108"/>
      <c r="FLT59" s="108"/>
      <c r="FLU59" s="108"/>
      <c r="FLV59" s="108"/>
      <c r="FLW59" s="108"/>
      <c r="FLX59" s="108"/>
      <c r="FLY59" s="108"/>
      <c r="FLZ59" s="108"/>
      <c r="FMA59" s="108"/>
      <c r="FMB59" s="108"/>
      <c r="FMC59" s="108"/>
      <c r="FMD59" s="108"/>
      <c r="FME59" s="108"/>
      <c r="FMF59" s="108"/>
      <c r="FMG59" s="108"/>
      <c r="FMH59" s="108"/>
      <c r="FMI59" s="108"/>
      <c r="FMJ59" s="108"/>
      <c r="FMK59" s="108"/>
      <c r="FML59" s="108"/>
      <c r="FMM59" s="108"/>
      <c r="FMN59" s="108"/>
      <c r="FMO59" s="108"/>
      <c r="FMP59" s="108"/>
      <c r="FMQ59" s="108"/>
      <c r="FMR59" s="108"/>
      <c r="FMS59" s="108"/>
      <c r="FMT59" s="108"/>
      <c r="FMU59" s="108"/>
      <c r="FMV59" s="108"/>
      <c r="FMW59" s="108"/>
      <c r="FMX59" s="108"/>
      <c r="FMY59" s="108"/>
      <c r="FMZ59" s="108"/>
      <c r="FNA59" s="108"/>
      <c r="FNB59" s="108"/>
      <c r="FNC59" s="108"/>
      <c r="FND59" s="108"/>
      <c r="FNE59" s="108"/>
      <c r="FNF59" s="108"/>
      <c r="FNG59" s="108"/>
      <c r="FNH59" s="108"/>
      <c r="FNI59" s="108"/>
      <c r="FNJ59" s="108"/>
      <c r="FNK59" s="108"/>
      <c r="FNL59" s="108"/>
      <c r="FNM59" s="108"/>
      <c r="FNN59" s="108"/>
      <c r="FNO59" s="108"/>
      <c r="FNP59" s="108"/>
      <c r="FNQ59" s="108"/>
      <c r="FNR59" s="108"/>
      <c r="FNS59" s="108"/>
      <c r="FNT59" s="108"/>
      <c r="FNU59" s="108"/>
      <c r="FNV59" s="108"/>
      <c r="FNW59" s="108"/>
      <c r="FNX59" s="108"/>
      <c r="FNY59" s="108"/>
      <c r="FNZ59" s="108"/>
      <c r="FOA59" s="108"/>
      <c r="FOB59" s="108"/>
      <c r="FOC59" s="108"/>
      <c r="FOD59" s="108"/>
      <c r="FOE59" s="108"/>
      <c r="FOF59" s="108"/>
      <c r="FOG59" s="108"/>
      <c r="FOH59" s="108"/>
      <c r="FOI59" s="108"/>
      <c r="FOJ59" s="108"/>
      <c r="FOK59" s="108"/>
      <c r="FOL59" s="108"/>
      <c r="FOM59" s="108"/>
      <c r="FON59" s="108"/>
      <c r="FOO59" s="108"/>
      <c r="FOP59" s="108"/>
      <c r="FOQ59" s="108"/>
      <c r="FOR59" s="108"/>
      <c r="FOS59" s="108"/>
      <c r="FOT59" s="108"/>
      <c r="FOU59" s="108"/>
      <c r="FOV59" s="108"/>
      <c r="FOW59" s="108"/>
      <c r="FOX59" s="108"/>
      <c r="FOY59" s="108"/>
      <c r="FOZ59" s="108"/>
      <c r="FPA59" s="108"/>
      <c r="FPB59" s="108"/>
      <c r="FPC59" s="108"/>
      <c r="FPD59" s="108"/>
      <c r="FPE59" s="108"/>
      <c r="FPF59" s="108"/>
      <c r="FPG59" s="108"/>
      <c r="FPH59" s="108"/>
      <c r="FPI59" s="108"/>
      <c r="FPJ59" s="108"/>
      <c r="FPK59" s="108"/>
      <c r="FPL59" s="108"/>
      <c r="FPM59" s="108"/>
      <c r="FPN59" s="108"/>
      <c r="FPO59" s="108"/>
      <c r="FPP59" s="108"/>
      <c r="FPQ59" s="108"/>
      <c r="FPR59" s="108"/>
      <c r="FPS59" s="108"/>
      <c r="FPT59" s="108"/>
      <c r="FPU59" s="108"/>
      <c r="FPV59" s="108"/>
      <c r="FPW59" s="108"/>
      <c r="FPX59" s="108"/>
      <c r="FPY59" s="108"/>
      <c r="FPZ59" s="108"/>
      <c r="FQA59" s="108"/>
      <c r="FQB59" s="108"/>
      <c r="FQC59" s="108"/>
      <c r="FQD59" s="108"/>
      <c r="FQE59" s="108"/>
      <c r="FQF59" s="108"/>
      <c r="FQG59" s="108"/>
      <c r="FQH59" s="108"/>
      <c r="FQI59" s="108"/>
      <c r="FQJ59" s="108"/>
      <c r="FQK59" s="108"/>
      <c r="FQL59" s="108"/>
      <c r="FQM59" s="108"/>
      <c r="FQN59" s="108"/>
      <c r="FQO59" s="108"/>
      <c r="FQP59" s="108"/>
      <c r="FQQ59" s="108"/>
      <c r="FQR59" s="108"/>
      <c r="FQS59" s="108"/>
      <c r="FQT59" s="108"/>
      <c r="FQU59" s="108"/>
      <c r="FQV59" s="108"/>
      <c r="FQW59" s="108"/>
      <c r="FQX59" s="108"/>
      <c r="FQY59" s="108"/>
      <c r="FQZ59" s="108"/>
      <c r="FRA59" s="108"/>
      <c r="FRB59" s="108"/>
      <c r="FRC59" s="108"/>
      <c r="FRD59" s="108"/>
      <c r="FRE59" s="108"/>
      <c r="FRF59" s="108"/>
      <c r="FRG59" s="108"/>
      <c r="FRH59" s="108"/>
      <c r="FRI59" s="108"/>
      <c r="FRJ59" s="108"/>
      <c r="FRK59" s="108"/>
      <c r="FRL59" s="108"/>
      <c r="FRM59" s="108"/>
      <c r="FRN59" s="108"/>
      <c r="FRO59" s="108"/>
      <c r="FRP59" s="108"/>
      <c r="FRQ59" s="108"/>
      <c r="FRR59" s="108"/>
      <c r="FRS59" s="108"/>
      <c r="FRT59" s="108"/>
      <c r="FRU59" s="108"/>
      <c r="FRV59" s="108"/>
      <c r="FRW59" s="108"/>
      <c r="FRX59" s="108"/>
      <c r="FRY59" s="108"/>
      <c r="FRZ59" s="108"/>
      <c r="FSA59" s="108"/>
      <c r="FSB59" s="108"/>
      <c r="FSC59" s="108"/>
      <c r="FSD59" s="108"/>
      <c r="FSE59" s="108"/>
      <c r="FSF59" s="108"/>
      <c r="FSG59" s="108"/>
      <c r="FSH59" s="108"/>
      <c r="FSI59" s="108"/>
      <c r="FSJ59" s="108"/>
      <c r="FSK59" s="108"/>
      <c r="FSL59" s="108"/>
      <c r="FSM59" s="108"/>
      <c r="FSN59" s="108"/>
      <c r="FSO59" s="108"/>
      <c r="FSP59" s="108"/>
      <c r="FSQ59" s="108"/>
      <c r="FSR59" s="108"/>
      <c r="FSS59" s="108"/>
      <c r="FST59" s="108"/>
      <c r="FSU59" s="108"/>
      <c r="FSV59" s="108"/>
      <c r="FSW59" s="108"/>
      <c r="FSX59" s="108"/>
      <c r="FSY59" s="108"/>
      <c r="FSZ59" s="108"/>
      <c r="FTA59" s="108"/>
      <c r="FTB59" s="108"/>
      <c r="FTC59" s="108"/>
      <c r="FTD59" s="108"/>
      <c r="FTE59" s="108"/>
      <c r="FTF59" s="108"/>
      <c r="FTG59" s="108"/>
      <c r="FTH59" s="108"/>
      <c r="FTI59" s="108"/>
      <c r="FTJ59" s="108"/>
      <c r="FTK59" s="108"/>
      <c r="FTL59" s="108"/>
      <c r="FTM59" s="108"/>
      <c r="FTN59" s="108"/>
      <c r="FTO59" s="108"/>
      <c r="FTP59" s="108"/>
      <c r="FTQ59" s="108"/>
      <c r="FTR59" s="108"/>
      <c r="FTS59" s="108"/>
      <c r="FTT59" s="108"/>
      <c r="FTU59" s="108"/>
      <c r="FTV59" s="108"/>
      <c r="FTW59" s="108"/>
      <c r="FTX59" s="108"/>
      <c r="FTY59" s="108"/>
      <c r="FTZ59" s="108"/>
      <c r="FUA59" s="108"/>
      <c r="FUB59" s="108"/>
      <c r="FUC59" s="108"/>
      <c r="FUD59" s="108"/>
      <c r="FUE59" s="108"/>
      <c r="FUF59" s="108"/>
      <c r="FUG59" s="108"/>
      <c r="FUH59" s="108"/>
      <c r="FUI59" s="108"/>
      <c r="FUJ59" s="108"/>
      <c r="FUK59" s="108"/>
      <c r="FUL59" s="108"/>
      <c r="FUM59" s="108"/>
      <c r="FUN59" s="108"/>
      <c r="FUO59" s="108"/>
      <c r="FUP59" s="108"/>
      <c r="FUQ59" s="108"/>
      <c r="FUR59" s="108"/>
      <c r="FUS59" s="108"/>
      <c r="FUT59" s="108"/>
      <c r="FUU59" s="108"/>
      <c r="FUV59" s="108"/>
      <c r="FUW59" s="108"/>
      <c r="FUX59" s="108"/>
      <c r="FUY59" s="108"/>
      <c r="FUZ59" s="108"/>
      <c r="FVA59" s="108"/>
      <c r="FVB59" s="108"/>
      <c r="FVC59" s="108"/>
      <c r="FVD59" s="108"/>
      <c r="FVE59" s="108"/>
      <c r="FVF59" s="108"/>
      <c r="FVG59" s="108"/>
      <c r="FVH59" s="108"/>
      <c r="FVI59" s="108"/>
      <c r="FVJ59" s="108"/>
      <c r="FVK59" s="108"/>
      <c r="FVL59" s="108"/>
      <c r="FVM59" s="108"/>
      <c r="FVN59" s="108"/>
      <c r="FVO59" s="108"/>
      <c r="FVP59" s="108"/>
      <c r="FVQ59" s="108"/>
      <c r="FVR59" s="108"/>
      <c r="FVS59" s="108"/>
      <c r="FVT59" s="108"/>
      <c r="FVU59" s="108"/>
      <c r="FVV59" s="108"/>
      <c r="FVW59" s="108"/>
      <c r="FVX59" s="108"/>
      <c r="FVY59" s="108"/>
      <c r="FVZ59" s="108"/>
      <c r="FWA59" s="108"/>
      <c r="FWB59" s="108"/>
      <c r="FWC59" s="108"/>
      <c r="FWD59" s="108"/>
      <c r="FWE59" s="108"/>
      <c r="FWF59" s="108"/>
      <c r="FWG59" s="108"/>
      <c r="FWH59" s="108"/>
      <c r="FWI59" s="108"/>
      <c r="FWJ59" s="108"/>
      <c r="FWK59" s="108"/>
      <c r="FWL59" s="108"/>
      <c r="FWM59" s="108"/>
      <c r="FWN59" s="108"/>
      <c r="FWO59" s="108"/>
      <c r="FWP59" s="108"/>
      <c r="FWQ59" s="108"/>
      <c r="FWR59" s="108"/>
      <c r="FWS59" s="108"/>
      <c r="FWT59" s="108"/>
      <c r="FWU59" s="108"/>
      <c r="FWV59" s="108"/>
      <c r="FWW59" s="108"/>
      <c r="FWX59" s="108"/>
      <c r="FWY59" s="108"/>
      <c r="FWZ59" s="108"/>
      <c r="FXA59" s="108"/>
      <c r="FXB59" s="108"/>
      <c r="FXC59" s="108"/>
      <c r="FXD59" s="108"/>
      <c r="FXE59" s="108"/>
      <c r="FXF59" s="108"/>
      <c r="FXG59" s="108"/>
      <c r="FXH59" s="108"/>
      <c r="FXI59" s="108"/>
      <c r="FXJ59" s="108"/>
      <c r="FXK59" s="108"/>
      <c r="FXL59" s="108"/>
      <c r="FXM59" s="108"/>
      <c r="FXN59" s="108"/>
      <c r="FXO59" s="108"/>
      <c r="FXP59" s="108"/>
      <c r="FXQ59" s="108"/>
      <c r="FXR59" s="108"/>
      <c r="FXS59" s="108"/>
      <c r="FXT59" s="108"/>
      <c r="FXU59" s="108"/>
      <c r="FXV59" s="108"/>
      <c r="FXW59" s="108"/>
      <c r="FXX59" s="108"/>
      <c r="FXY59" s="108"/>
      <c r="FXZ59" s="108"/>
      <c r="FYA59" s="108"/>
      <c r="FYB59" s="108"/>
      <c r="FYC59" s="108"/>
      <c r="FYD59" s="108"/>
      <c r="FYE59" s="108"/>
      <c r="FYF59" s="108"/>
      <c r="FYG59" s="108"/>
      <c r="FYH59" s="108"/>
      <c r="FYI59" s="108"/>
      <c r="FYJ59" s="108"/>
      <c r="FYK59" s="108"/>
      <c r="FYL59" s="108"/>
      <c r="FYM59" s="108"/>
      <c r="FYN59" s="108"/>
      <c r="FYO59" s="108"/>
      <c r="FYP59" s="108"/>
      <c r="FYQ59" s="108"/>
      <c r="FYR59" s="108"/>
      <c r="FYS59" s="108"/>
      <c r="FYT59" s="108"/>
      <c r="FYU59" s="108"/>
      <c r="FYV59" s="108"/>
      <c r="FYW59" s="108"/>
      <c r="FYX59" s="108"/>
      <c r="FYY59" s="108"/>
      <c r="FYZ59" s="108"/>
      <c r="FZA59" s="108"/>
      <c r="FZB59" s="108"/>
      <c r="FZC59" s="108"/>
      <c r="FZD59" s="108"/>
      <c r="FZE59" s="108"/>
      <c r="FZF59" s="108"/>
      <c r="FZG59" s="108"/>
      <c r="FZH59" s="108"/>
      <c r="FZI59" s="108"/>
      <c r="FZJ59" s="108"/>
      <c r="FZK59" s="108"/>
      <c r="FZL59" s="108"/>
      <c r="FZM59" s="108"/>
      <c r="FZN59" s="108"/>
      <c r="FZO59" s="108"/>
      <c r="FZP59" s="108"/>
      <c r="FZQ59" s="108"/>
      <c r="FZR59" s="108"/>
      <c r="FZS59" s="108"/>
      <c r="FZT59" s="108"/>
      <c r="FZU59" s="108"/>
      <c r="FZV59" s="108"/>
      <c r="FZW59" s="108"/>
      <c r="FZX59" s="108"/>
      <c r="FZY59" s="108"/>
      <c r="FZZ59" s="108"/>
      <c r="GAA59" s="108"/>
      <c r="GAB59" s="108"/>
      <c r="GAC59" s="108"/>
      <c r="GAD59" s="108"/>
      <c r="GAE59" s="108"/>
      <c r="GAF59" s="108"/>
      <c r="GAG59" s="108"/>
      <c r="GAH59" s="108"/>
      <c r="GAI59" s="108"/>
      <c r="GAJ59" s="108"/>
      <c r="GAK59" s="108"/>
      <c r="GAL59" s="108"/>
      <c r="GAM59" s="108"/>
      <c r="GAN59" s="108"/>
      <c r="GAO59" s="108"/>
      <c r="GAP59" s="108"/>
      <c r="GAQ59" s="108"/>
      <c r="GAR59" s="108"/>
      <c r="GAS59" s="108"/>
      <c r="GAT59" s="108"/>
      <c r="GAU59" s="108"/>
      <c r="GAV59" s="108"/>
      <c r="GAW59" s="108"/>
      <c r="GAX59" s="108"/>
      <c r="GAY59" s="108"/>
      <c r="GAZ59" s="108"/>
      <c r="GBA59" s="108"/>
      <c r="GBB59" s="108"/>
      <c r="GBC59" s="108"/>
      <c r="GBD59" s="108"/>
      <c r="GBE59" s="108"/>
      <c r="GBF59" s="108"/>
      <c r="GBG59" s="108"/>
      <c r="GBH59" s="108"/>
      <c r="GBI59" s="108"/>
      <c r="GBJ59" s="108"/>
      <c r="GBK59" s="108"/>
      <c r="GBL59" s="108"/>
      <c r="GBM59" s="108"/>
      <c r="GBN59" s="108"/>
      <c r="GBO59" s="108"/>
      <c r="GBP59" s="108"/>
      <c r="GBQ59" s="108"/>
      <c r="GBR59" s="108"/>
      <c r="GBS59" s="108"/>
      <c r="GBT59" s="108"/>
      <c r="GBU59" s="108"/>
      <c r="GBV59" s="108"/>
      <c r="GBW59" s="108"/>
      <c r="GBX59" s="108"/>
      <c r="GBY59" s="108"/>
      <c r="GBZ59" s="108"/>
      <c r="GCA59" s="108"/>
      <c r="GCB59" s="108"/>
      <c r="GCC59" s="108"/>
      <c r="GCD59" s="108"/>
      <c r="GCE59" s="108"/>
      <c r="GCF59" s="108"/>
      <c r="GCG59" s="108"/>
      <c r="GCH59" s="108"/>
      <c r="GCI59" s="108"/>
      <c r="GCJ59" s="108"/>
      <c r="GCK59" s="108"/>
      <c r="GCL59" s="108"/>
      <c r="GCM59" s="108"/>
      <c r="GCN59" s="108"/>
      <c r="GCO59" s="108"/>
      <c r="GCP59" s="108"/>
      <c r="GCQ59" s="108"/>
      <c r="GCR59" s="108"/>
      <c r="GCS59" s="108"/>
      <c r="GCT59" s="108"/>
      <c r="GCU59" s="108"/>
      <c r="GCV59" s="108"/>
      <c r="GCW59" s="108"/>
      <c r="GCX59" s="108"/>
      <c r="GCY59" s="108"/>
      <c r="GCZ59" s="108"/>
      <c r="GDA59" s="108"/>
      <c r="GDB59" s="108"/>
      <c r="GDC59" s="108"/>
      <c r="GDD59" s="108"/>
      <c r="GDE59" s="108"/>
      <c r="GDF59" s="108"/>
      <c r="GDG59" s="108"/>
      <c r="GDH59" s="108"/>
      <c r="GDI59" s="108"/>
      <c r="GDJ59" s="108"/>
      <c r="GDK59" s="108"/>
      <c r="GDL59" s="108"/>
      <c r="GDM59" s="108"/>
      <c r="GDN59" s="108"/>
      <c r="GDO59" s="108"/>
      <c r="GDP59" s="108"/>
      <c r="GDQ59" s="108"/>
      <c r="GDR59" s="108"/>
      <c r="GDS59" s="108"/>
      <c r="GDT59" s="108"/>
      <c r="GDU59" s="108"/>
      <c r="GDV59" s="108"/>
      <c r="GDW59" s="108"/>
      <c r="GDX59" s="108"/>
      <c r="GDY59" s="108"/>
      <c r="GDZ59" s="108"/>
      <c r="GEA59" s="108"/>
      <c r="GEB59" s="108"/>
      <c r="GEC59" s="108"/>
      <c r="GED59" s="108"/>
      <c r="GEE59" s="108"/>
      <c r="GEF59" s="108"/>
      <c r="GEG59" s="108"/>
      <c r="GEH59" s="108"/>
      <c r="GEI59" s="108"/>
      <c r="GEJ59" s="108"/>
      <c r="GEK59" s="108"/>
      <c r="GEL59" s="108"/>
      <c r="GEM59" s="108"/>
      <c r="GEN59" s="108"/>
      <c r="GEO59" s="108"/>
      <c r="GEP59" s="108"/>
      <c r="GEQ59" s="108"/>
      <c r="GER59" s="108"/>
      <c r="GES59" s="108"/>
      <c r="GET59" s="108"/>
      <c r="GEU59" s="108"/>
      <c r="GEV59" s="108"/>
      <c r="GEW59" s="108"/>
      <c r="GEX59" s="108"/>
      <c r="GEY59" s="108"/>
      <c r="GEZ59" s="108"/>
      <c r="GFA59" s="108"/>
      <c r="GFB59" s="108"/>
      <c r="GFC59" s="108"/>
      <c r="GFD59" s="108"/>
      <c r="GFE59" s="108"/>
      <c r="GFF59" s="108"/>
      <c r="GFG59" s="108"/>
      <c r="GFH59" s="108"/>
      <c r="GFI59" s="108"/>
      <c r="GFJ59" s="108"/>
      <c r="GFK59" s="108"/>
      <c r="GFL59" s="108"/>
      <c r="GFM59" s="108"/>
      <c r="GFN59" s="108"/>
      <c r="GFO59" s="108"/>
      <c r="GFP59" s="108"/>
      <c r="GFQ59" s="108"/>
      <c r="GFR59" s="108"/>
      <c r="GFS59" s="108"/>
      <c r="GFT59" s="108"/>
      <c r="GFU59" s="108"/>
      <c r="GFV59" s="108"/>
      <c r="GFW59" s="108"/>
      <c r="GFX59" s="108"/>
      <c r="GFY59" s="108"/>
      <c r="GFZ59" s="108"/>
      <c r="GGA59" s="108"/>
      <c r="GGB59" s="108"/>
      <c r="GGC59" s="108"/>
      <c r="GGD59" s="108"/>
      <c r="GGE59" s="108"/>
      <c r="GGF59" s="108"/>
      <c r="GGG59" s="108"/>
      <c r="GGH59" s="108"/>
      <c r="GGI59" s="108"/>
      <c r="GGJ59" s="108"/>
      <c r="GGK59" s="108"/>
      <c r="GGL59" s="108"/>
      <c r="GGM59" s="108"/>
      <c r="GGN59" s="108"/>
      <c r="GGO59" s="108"/>
      <c r="GGP59" s="108"/>
      <c r="GGQ59" s="108"/>
      <c r="GGR59" s="108"/>
      <c r="GGS59" s="108"/>
      <c r="GGT59" s="108"/>
      <c r="GGU59" s="108"/>
      <c r="GGV59" s="108"/>
      <c r="GGW59" s="108"/>
      <c r="GGX59" s="108"/>
      <c r="GGY59" s="108"/>
      <c r="GGZ59" s="108"/>
      <c r="GHA59" s="108"/>
      <c r="GHB59" s="108"/>
      <c r="GHC59" s="108"/>
      <c r="GHD59" s="108"/>
      <c r="GHE59" s="108"/>
      <c r="GHF59" s="108"/>
      <c r="GHG59" s="108"/>
      <c r="GHH59" s="108"/>
      <c r="GHI59" s="108"/>
      <c r="GHJ59" s="108"/>
      <c r="GHK59" s="108"/>
      <c r="GHL59" s="108"/>
      <c r="GHM59" s="108"/>
      <c r="GHN59" s="108"/>
      <c r="GHO59" s="108"/>
      <c r="GHP59" s="108"/>
      <c r="GHQ59" s="108"/>
      <c r="GHR59" s="108"/>
      <c r="GHS59" s="108"/>
      <c r="GHT59" s="108"/>
      <c r="GHU59" s="108"/>
      <c r="GHV59" s="108"/>
      <c r="GHW59" s="108"/>
      <c r="GHX59" s="108"/>
      <c r="GHY59" s="108"/>
      <c r="GHZ59" s="108"/>
      <c r="GIA59" s="108"/>
      <c r="GIB59" s="108"/>
      <c r="GIC59" s="108"/>
      <c r="GID59" s="108"/>
      <c r="GIE59" s="108"/>
      <c r="GIF59" s="108"/>
      <c r="GIG59" s="108"/>
      <c r="GIH59" s="108"/>
      <c r="GII59" s="108"/>
      <c r="GIJ59" s="108"/>
      <c r="GIK59" s="108"/>
      <c r="GIL59" s="108"/>
      <c r="GIM59" s="108"/>
      <c r="GIN59" s="108"/>
      <c r="GIO59" s="108"/>
      <c r="GIP59" s="108"/>
      <c r="GIQ59" s="108"/>
      <c r="GIR59" s="108"/>
      <c r="GIS59" s="108"/>
      <c r="GIT59" s="108"/>
      <c r="GIU59" s="108"/>
      <c r="GIV59" s="108"/>
      <c r="GIW59" s="108"/>
      <c r="GIX59" s="108"/>
      <c r="GIY59" s="108"/>
      <c r="GIZ59" s="108"/>
      <c r="GJA59" s="108"/>
      <c r="GJB59" s="108"/>
      <c r="GJC59" s="108"/>
      <c r="GJD59" s="108"/>
      <c r="GJE59" s="108"/>
      <c r="GJF59" s="108"/>
      <c r="GJG59" s="108"/>
      <c r="GJH59" s="108"/>
      <c r="GJI59" s="108"/>
      <c r="GJJ59" s="108"/>
      <c r="GJK59" s="108"/>
      <c r="GJL59" s="108"/>
      <c r="GJM59" s="108"/>
      <c r="GJN59" s="108"/>
      <c r="GJO59" s="108"/>
      <c r="GJP59" s="108"/>
      <c r="GJQ59" s="108"/>
      <c r="GJR59" s="108"/>
      <c r="GJS59" s="108"/>
      <c r="GJT59" s="108"/>
      <c r="GJU59" s="108"/>
      <c r="GJV59" s="108"/>
      <c r="GJW59" s="108"/>
      <c r="GJX59" s="108"/>
      <c r="GJY59" s="108"/>
      <c r="GJZ59" s="108"/>
      <c r="GKA59" s="108"/>
      <c r="GKB59" s="108"/>
      <c r="GKC59" s="108"/>
      <c r="GKD59" s="108"/>
      <c r="GKE59" s="108"/>
      <c r="GKF59" s="108"/>
      <c r="GKG59" s="108"/>
      <c r="GKH59" s="108"/>
      <c r="GKI59" s="108"/>
      <c r="GKJ59" s="108"/>
      <c r="GKK59" s="108"/>
      <c r="GKL59" s="108"/>
      <c r="GKM59" s="108"/>
      <c r="GKN59" s="108"/>
      <c r="GKO59" s="108"/>
      <c r="GKP59" s="108"/>
      <c r="GKQ59" s="108"/>
      <c r="GKR59" s="108"/>
      <c r="GKS59" s="108"/>
      <c r="GKT59" s="108"/>
      <c r="GKU59" s="108"/>
      <c r="GKV59" s="108"/>
      <c r="GKW59" s="108"/>
      <c r="GKX59" s="108"/>
      <c r="GKY59" s="108"/>
      <c r="GKZ59" s="108"/>
      <c r="GLA59" s="108"/>
      <c r="GLB59" s="108"/>
      <c r="GLC59" s="108"/>
      <c r="GLD59" s="108"/>
      <c r="GLE59" s="108"/>
      <c r="GLF59" s="108"/>
      <c r="GLG59" s="108"/>
      <c r="GLH59" s="108"/>
      <c r="GLI59" s="108"/>
      <c r="GLJ59" s="108"/>
      <c r="GLK59" s="108"/>
      <c r="GLL59" s="108"/>
      <c r="GLM59" s="108"/>
      <c r="GLN59" s="108"/>
      <c r="GLO59" s="108"/>
      <c r="GLP59" s="108"/>
      <c r="GLQ59" s="108"/>
      <c r="GLR59" s="108"/>
      <c r="GLS59" s="108"/>
      <c r="GLT59" s="108"/>
      <c r="GLU59" s="108"/>
      <c r="GLV59" s="108"/>
      <c r="GLW59" s="108"/>
      <c r="GLX59" s="108"/>
      <c r="GLY59" s="108"/>
      <c r="GLZ59" s="108"/>
      <c r="GMA59" s="108"/>
      <c r="GMB59" s="108"/>
      <c r="GMC59" s="108"/>
      <c r="GMD59" s="108"/>
      <c r="GME59" s="108"/>
      <c r="GMF59" s="108"/>
      <c r="GMG59" s="108"/>
      <c r="GMH59" s="108"/>
      <c r="GMI59" s="108"/>
      <c r="GMJ59" s="108"/>
      <c r="GMK59" s="108"/>
      <c r="GML59" s="108"/>
      <c r="GMM59" s="108"/>
      <c r="GMN59" s="108"/>
      <c r="GMO59" s="108"/>
      <c r="GMP59" s="108"/>
      <c r="GMQ59" s="108"/>
      <c r="GMR59" s="108"/>
      <c r="GMS59" s="108"/>
      <c r="GMT59" s="108"/>
      <c r="GMU59" s="108"/>
      <c r="GMV59" s="108"/>
      <c r="GMW59" s="108"/>
      <c r="GMX59" s="108"/>
      <c r="GMY59" s="108"/>
      <c r="GMZ59" s="108"/>
      <c r="GNA59" s="108"/>
      <c r="GNB59" s="108"/>
      <c r="GNC59" s="108"/>
      <c r="GND59" s="108"/>
      <c r="GNE59" s="108"/>
      <c r="GNF59" s="108"/>
      <c r="GNG59" s="108"/>
      <c r="GNH59" s="108"/>
      <c r="GNI59" s="108"/>
      <c r="GNJ59" s="108"/>
      <c r="GNK59" s="108"/>
      <c r="GNL59" s="108"/>
      <c r="GNM59" s="108"/>
      <c r="GNN59" s="108"/>
      <c r="GNO59" s="108"/>
      <c r="GNP59" s="108"/>
      <c r="GNQ59" s="108"/>
      <c r="GNR59" s="108"/>
      <c r="GNS59" s="108"/>
      <c r="GNT59" s="108"/>
      <c r="GNU59" s="108"/>
      <c r="GNV59" s="108"/>
      <c r="GNW59" s="108"/>
      <c r="GNX59" s="108"/>
      <c r="GNY59" s="108"/>
      <c r="GNZ59" s="108"/>
      <c r="GOA59" s="108"/>
      <c r="GOB59" s="108"/>
      <c r="GOC59" s="108"/>
      <c r="GOD59" s="108"/>
      <c r="GOE59" s="108"/>
      <c r="GOF59" s="108"/>
      <c r="GOG59" s="108"/>
      <c r="GOH59" s="108"/>
      <c r="GOI59" s="108"/>
      <c r="GOJ59" s="108"/>
      <c r="GOK59" s="108"/>
      <c r="GOL59" s="108"/>
      <c r="GOM59" s="108"/>
      <c r="GON59" s="108"/>
      <c r="GOO59" s="108"/>
      <c r="GOP59" s="108"/>
      <c r="GOQ59" s="108"/>
      <c r="GOR59" s="108"/>
      <c r="GOS59" s="108"/>
      <c r="GOT59" s="108"/>
      <c r="GOU59" s="108"/>
      <c r="GOV59" s="108"/>
      <c r="GOW59" s="108"/>
      <c r="GOX59" s="108"/>
      <c r="GOY59" s="108"/>
      <c r="GOZ59" s="108"/>
      <c r="GPA59" s="108"/>
      <c r="GPB59" s="108"/>
      <c r="GPC59" s="108"/>
      <c r="GPD59" s="108"/>
      <c r="GPE59" s="108"/>
      <c r="GPF59" s="108"/>
      <c r="GPG59" s="108"/>
      <c r="GPH59" s="108"/>
      <c r="GPI59" s="108"/>
      <c r="GPJ59" s="108"/>
      <c r="GPK59" s="108"/>
      <c r="GPL59" s="108"/>
      <c r="GPM59" s="108"/>
      <c r="GPN59" s="108"/>
      <c r="GPO59" s="108"/>
      <c r="GPP59" s="108"/>
      <c r="GPQ59" s="108"/>
      <c r="GPR59" s="108"/>
      <c r="GPS59" s="108"/>
      <c r="GPT59" s="108"/>
      <c r="GPU59" s="108"/>
      <c r="GPV59" s="108"/>
      <c r="GPW59" s="108"/>
      <c r="GPX59" s="108"/>
      <c r="GPY59" s="108"/>
      <c r="GPZ59" s="108"/>
      <c r="GQA59" s="108"/>
      <c r="GQB59" s="108"/>
      <c r="GQC59" s="108"/>
      <c r="GQD59" s="108"/>
      <c r="GQE59" s="108"/>
      <c r="GQF59" s="108"/>
      <c r="GQG59" s="108"/>
      <c r="GQH59" s="108"/>
      <c r="GQI59" s="108"/>
      <c r="GQJ59" s="108"/>
      <c r="GQK59" s="108"/>
      <c r="GQL59" s="108"/>
      <c r="GQM59" s="108"/>
      <c r="GQN59" s="108"/>
      <c r="GQO59" s="108"/>
      <c r="GQP59" s="108"/>
      <c r="GQQ59" s="108"/>
      <c r="GQR59" s="108"/>
      <c r="GQS59" s="108"/>
      <c r="GQT59" s="108"/>
      <c r="GQU59" s="108"/>
      <c r="GQV59" s="108"/>
      <c r="GQW59" s="108"/>
      <c r="GQX59" s="108"/>
      <c r="GQY59" s="108"/>
      <c r="GQZ59" s="108"/>
      <c r="GRA59" s="108"/>
      <c r="GRB59" s="108"/>
      <c r="GRC59" s="108"/>
      <c r="GRD59" s="108"/>
      <c r="GRE59" s="108"/>
      <c r="GRF59" s="108"/>
      <c r="GRG59" s="108"/>
      <c r="GRH59" s="108"/>
      <c r="GRI59" s="108"/>
      <c r="GRJ59" s="108"/>
      <c r="GRK59" s="108"/>
      <c r="GRL59" s="108"/>
      <c r="GRM59" s="108"/>
      <c r="GRN59" s="108"/>
      <c r="GRO59" s="108"/>
      <c r="GRP59" s="108"/>
      <c r="GRQ59" s="108"/>
      <c r="GRR59" s="108"/>
      <c r="GRS59" s="108"/>
      <c r="GRT59" s="108"/>
      <c r="GRU59" s="108"/>
      <c r="GRV59" s="108"/>
      <c r="GRW59" s="108"/>
      <c r="GRX59" s="108"/>
      <c r="GRY59" s="108"/>
      <c r="GRZ59" s="108"/>
      <c r="GSA59" s="108"/>
      <c r="GSB59" s="108"/>
      <c r="GSC59" s="108"/>
      <c r="GSD59" s="108"/>
      <c r="GSE59" s="108"/>
      <c r="GSF59" s="108"/>
      <c r="GSG59" s="108"/>
      <c r="GSH59" s="108"/>
      <c r="GSI59" s="108"/>
      <c r="GSJ59" s="108"/>
      <c r="GSK59" s="108"/>
      <c r="GSL59" s="108"/>
      <c r="GSM59" s="108"/>
      <c r="GSN59" s="108"/>
      <c r="GSO59" s="108"/>
      <c r="GSP59" s="108"/>
      <c r="GSQ59" s="108"/>
      <c r="GSR59" s="108"/>
      <c r="GSS59" s="108"/>
      <c r="GST59" s="108"/>
      <c r="GSU59" s="108"/>
      <c r="GSV59" s="108"/>
      <c r="GSW59" s="108"/>
      <c r="GSX59" s="108"/>
      <c r="GSY59" s="108"/>
      <c r="GSZ59" s="108"/>
      <c r="GTA59" s="108"/>
      <c r="GTB59" s="108"/>
      <c r="GTC59" s="108"/>
      <c r="GTD59" s="108"/>
      <c r="GTE59" s="108"/>
      <c r="GTF59" s="108"/>
      <c r="GTG59" s="108"/>
      <c r="GTH59" s="108"/>
      <c r="GTI59" s="108"/>
      <c r="GTJ59" s="108"/>
      <c r="GTK59" s="108"/>
      <c r="GTL59" s="108"/>
      <c r="GTM59" s="108"/>
      <c r="GTN59" s="108"/>
      <c r="GTO59" s="108"/>
      <c r="GTP59" s="108"/>
      <c r="GTQ59" s="108"/>
      <c r="GTR59" s="108"/>
      <c r="GTS59" s="108"/>
      <c r="GTT59" s="108"/>
      <c r="GTU59" s="108"/>
      <c r="GTV59" s="108"/>
      <c r="GTW59" s="108"/>
      <c r="GTX59" s="108"/>
      <c r="GTY59" s="108"/>
      <c r="GTZ59" s="108"/>
      <c r="GUA59" s="108"/>
      <c r="GUB59" s="108"/>
      <c r="GUC59" s="108"/>
      <c r="GUD59" s="108"/>
      <c r="GUE59" s="108"/>
      <c r="GUF59" s="108"/>
      <c r="GUG59" s="108"/>
      <c r="GUH59" s="108"/>
      <c r="GUI59" s="108"/>
      <c r="GUJ59" s="108"/>
      <c r="GUK59" s="108"/>
      <c r="GUL59" s="108"/>
      <c r="GUM59" s="108"/>
      <c r="GUN59" s="108"/>
      <c r="GUO59" s="108"/>
      <c r="GUP59" s="108"/>
      <c r="GUQ59" s="108"/>
      <c r="GUR59" s="108"/>
      <c r="GUS59" s="108"/>
      <c r="GUT59" s="108"/>
      <c r="GUU59" s="108"/>
      <c r="GUV59" s="108"/>
      <c r="GUW59" s="108"/>
      <c r="GUX59" s="108"/>
      <c r="GUY59" s="108"/>
      <c r="GUZ59" s="108"/>
      <c r="GVA59" s="108"/>
      <c r="GVB59" s="108"/>
      <c r="GVC59" s="108"/>
      <c r="GVD59" s="108"/>
      <c r="GVE59" s="108"/>
      <c r="GVF59" s="108"/>
      <c r="GVG59" s="108"/>
      <c r="GVH59" s="108"/>
      <c r="GVI59" s="108"/>
      <c r="GVJ59" s="108"/>
      <c r="GVK59" s="108"/>
      <c r="GVL59" s="108"/>
      <c r="GVM59" s="108"/>
      <c r="GVN59" s="108"/>
      <c r="GVO59" s="108"/>
      <c r="GVP59" s="108"/>
      <c r="GVQ59" s="108"/>
      <c r="GVR59" s="108"/>
      <c r="GVS59" s="108"/>
      <c r="GVT59" s="108"/>
      <c r="GVU59" s="108"/>
      <c r="GVV59" s="108"/>
      <c r="GVW59" s="108"/>
      <c r="GVX59" s="108"/>
      <c r="GVY59" s="108"/>
      <c r="GVZ59" s="108"/>
      <c r="GWA59" s="108"/>
      <c r="GWB59" s="108"/>
      <c r="GWC59" s="108"/>
      <c r="GWD59" s="108"/>
      <c r="GWE59" s="108"/>
      <c r="GWF59" s="108"/>
      <c r="GWG59" s="108"/>
      <c r="GWH59" s="108"/>
      <c r="GWI59" s="108"/>
      <c r="GWJ59" s="108"/>
      <c r="GWK59" s="108"/>
      <c r="GWL59" s="108"/>
      <c r="GWM59" s="108"/>
      <c r="GWN59" s="108"/>
      <c r="GWO59" s="108"/>
      <c r="GWP59" s="108"/>
      <c r="GWQ59" s="108"/>
      <c r="GWR59" s="108"/>
      <c r="GWS59" s="108"/>
      <c r="GWT59" s="108"/>
      <c r="GWU59" s="108"/>
      <c r="GWV59" s="108"/>
      <c r="GWW59" s="108"/>
      <c r="GWX59" s="108"/>
      <c r="GWY59" s="108"/>
      <c r="GWZ59" s="108"/>
      <c r="GXA59" s="108"/>
      <c r="GXB59" s="108"/>
      <c r="GXC59" s="108"/>
      <c r="GXD59" s="108"/>
      <c r="GXE59" s="108"/>
      <c r="GXF59" s="108"/>
      <c r="GXG59" s="108"/>
      <c r="GXH59" s="108"/>
      <c r="GXI59" s="108"/>
      <c r="GXJ59" s="108"/>
      <c r="GXK59" s="108"/>
      <c r="GXL59" s="108"/>
      <c r="GXM59" s="108"/>
      <c r="GXN59" s="108"/>
      <c r="GXO59" s="108"/>
      <c r="GXP59" s="108"/>
      <c r="GXQ59" s="108"/>
      <c r="GXR59" s="108"/>
      <c r="GXS59" s="108"/>
      <c r="GXT59" s="108"/>
      <c r="GXU59" s="108"/>
      <c r="GXV59" s="108"/>
      <c r="GXW59" s="108"/>
      <c r="GXX59" s="108"/>
      <c r="GXY59" s="108"/>
      <c r="GXZ59" s="108"/>
      <c r="GYA59" s="108"/>
      <c r="GYB59" s="108"/>
      <c r="GYC59" s="108"/>
      <c r="GYD59" s="108"/>
      <c r="GYE59" s="108"/>
      <c r="GYF59" s="108"/>
      <c r="GYG59" s="108"/>
      <c r="GYH59" s="108"/>
      <c r="GYI59" s="108"/>
      <c r="GYJ59" s="108"/>
      <c r="GYK59" s="108"/>
      <c r="GYL59" s="108"/>
      <c r="GYM59" s="108"/>
      <c r="GYN59" s="108"/>
      <c r="GYO59" s="108"/>
      <c r="GYP59" s="108"/>
      <c r="GYQ59" s="108"/>
      <c r="GYR59" s="108"/>
      <c r="GYS59" s="108"/>
      <c r="GYT59" s="108"/>
      <c r="GYU59" s="108"/>
      <c r="GYV59" s="108"/>
      <c r="GYW59" s="108"/>
      <c r="GYX59" s="108"/>
      <c r="GYY59" s="108"/>
      <c r="GYZ59" s="108"/>
      <c r="GZA59" s="108"/>
      <c r="GZB59" s="108"/>
      <c r="GZC59" s="108"/>
      <c r="GZD59" s="108"/>
      <c r="GZE59" s="108"/>
      <c r="GZF59" s="108"/>
      <c r="GZG59" s="108"/>
      <c r="GZH59" s="108"/>
      <c r="GZI59" s="108"/>
      <c r="GZJ59" s="108"/>
      <c r="GZK59" s="108"/>
      <c r="GZL59" s="108"/>
      <c r="GZM59" s="108"/>
      <c r="GZN59" s="108"/>
      <c r="GZO59" s="108"/>
      <c r="GZP59" s="108"/>
      <c r="GZQ59" s="108"/>
      <c r="GZR59" s="108"/>
      <c r="GZS59" s="108"/>
      <c r="GZT59" s="108"/>
      <c r="GZU59" s="108"/>
      <c r="GZV59" s="108"/>
      <c r="GZW59" s="108"/>
      <c r="GZX59" s="108"/>
      <c r="GZY59" s="108"/>
      <c r="GZZ59" s="108"/>
      <c r="HAA59" s="108"/>
      <c r="HAB59" s="108"/>
      <c r="HAC59" s="108"/>
      <c r="HAD59" s="108"/>
      <c r="HAE59" s="108"/>
      <c r="HAF59" s="108"/>
      <c r="HAG59" s="108"/>
      <c r="HAH59" s="108"/>
      <c r="HAI59" s="108"/>
      <c r="HAJ59" s="108"/>
      <c r="HAK59" s="108"/>
      <c r="HAL59" s="108"/>
      <c r="HAM59" s="108"/>
      <c r="HAN59" s="108"/>
      <c r="HAO59" s="108"/>
      <c r="HAP59" s="108"/>
      <c r="HAQ59" s="108"/>
      <c r="HAR59" s="108"/>
      <c r="HAS59" s="108"/>
      <c r="HAT59" s="108"/>
      <c r="HAU59" s="108"/>
      <c r="HAV59" s="108"/>
      <c r="HAW59" s="108"/>
      <c r="HAX59" s="108"/>
      <c r="HAY59" s="108"/>
      <c r="HAZ59" s="108"/>
      <c r="HBA59" s="108"/>
      <c r="HBB59" s="108"/>
      <c r="HBC59" s="108"/>
      <c r="HBD59" s="108"/>
      <c r="HBE59" s="108"/>
      <c r="HBF59" s="108"/>
      <c r="HBG59" s="108"/>
      <c r="HBH59" s="108"/>
      <c r="HBI59" s="108"/>
      <c r="HBJ59" s="108"/>
      <c r="HBK59" s="108"/>
      <c r="HBL59" s="108"/>
      <c r="HBM59" s="108"/>
      <c r="HBN59" s="108"/>
      <c r="HBO59" s="108"/>
      <c r="HBP59" s="108"/>
      <c r="HBQ59" s="108"/>
      <c r="HBR59" s="108"/>
      <c r="HBS59" s="108"/>
      <c r="HBT59" s="108"/>
      <c r="HBU59" s="108"/>
      <c r="HBV59" s="108"/>
      <c r="HBW59" s="108"/>
      <c r="HBX59" s="108"/>
      <c r="HBY59" s="108"/>
      <c r="HBZ59" s="108"/>
      <c r="HCA59" s="108"/>
      <c r="HCB59" s="108"/>
      <c r="HCC59" s="108"/>
      <c r="HCD59" s="108"/>
      <c r="HCE59" s="108"/>
      <c r="HCF59" s="108"/>
      <c r="HCG59" s="108"/>
      <c r="HCH59" s="108"/>
      <c r="HCI59" s="108"/>
      <c r="HCJ59" s="108"/>
      <c r="HCK59" s="108"/>
      <c r="HCL59" s="108"/>
      <c r="HCM59" s="108"/>
      <c r="HCN59" s="108"/>
      <c r="HCO59" s="108"/>
      <c r="HCP59" s="108"/>
      <c r="HCQ59" s="108"/>
      <c r="HCR59" s="108"/>
      <c r="HCS59" s="108"/>
      <c r="HCT59" s="108"/>
      <c r="HCU59" s="108"/>
      <c r="HCV59" s="108"/>
      <c r="HCW59" s="108"/>
      <c r="HCX59" s="108"/>
      <c r="HCY59" s="108"/>
      <c r="HCZ59" s="108"/>
      <c r="HDA59" s="108"/>
      <c r="HDB59" s="108"/>
      <c r="HDC59" s="108"/>
      <c r="HDD59" s="108"/>
      <c r="HDE59" s="108"/>
      <c r="HDF59" s="108"/>
      <c r="HDG59" s="108"/>
      <c r="HDH59" s="108"/>
      <c r="HDI59" s="108"/>
      <c r="HDJ59" s="108"/>
      <c r="HDK59" s="108"/>
      <c r="HDL59" s="108"/>
      <c r="HDM59" s="108"/>
      <c r="HDN59" s="108"/>
      <c r="HDO59" s="108"/>
      <c r="HDP59" s="108"/>
      <c r="HDQ59" s="108"/>
      <c r="HDR59" s="108"/>
      <c r="HDS59" s="108"/>
      <c r="HDT59" s="108"/>
      <c r="HDU59" s="108"/>
      <c r="HDV59" s="108"/>
      <c r="HDW59" s="108"/>
      <c r="HDX59" s="108"/>
      <c r="HDY59" s="108"/>
      <c r="HDZ59" s="108"/>
      <c r="HEA59" s="108"/>
      <c r="HEB59" s="108"/>
      <c r="HEC59" s="108"/>
      <c r="HED59" s="108"/>
      <c r="HEE59" s="108"/>
      <c r="HEF59" s="108"/>
      <c r="HEG59" s="108"/>
      <c r="HEH59" s="108"/>
      <c r="HEI59" s="108"/>
      <c r="HEJ59" s="108"/>
      <c r="HEK59" s="108"/>
      <c r="HEL59" s="108"/>
      <c r="HEM59" s="108"/>
      <c r="HEN59" s="108"/>
      <c r="HEO59" s="108"/>
      <c r="HEP59" s="108"/>
      <c r="HEQ59" s="108"/>
      <c r="HER59" s="108"/>
      <c r="HES59" s="108"/>
      <c r="HET59" s="108"/>
      <c r="HEU59" s="108"/>
      <c r="HEV59" s="108"/>
      <c r="HEW59" s="108"/>
      <c r="HEX59" s="108"/>
      <c r="HEY59" s="108"/>
      <c r="HEZ59" s="108"/>
      <c r="HFA59" s="108"/>
      <c r="HFB59" s="108"/>
      <c r="HFC59" s="108"/>
      <c r="HFD59" s="108"/>
      <c r="HFE59" s="108"/>
      <c r="HFF59" s="108"/>
      <c r="HFG59" s="108"/>
      <c r="HFH59" s="108"/>
      <c r="HFI59" s="108"/>
      <c r="HFJ59" s="108"/>
      <c r="HFK59" s="108"/>
      <c r="HFL59" s="108"/>
      <c r="HFM59" s="108"/>
      <c r="HFN59" s="108"/>
      <c r="HFO59" s="108"/>
      <c r="HFP59" s="108"/>
      <c r="HFQ59" s="108"/>
      <c r="HFR59" s="108"/>
      <c r="HFS59" s="108"/>
      <c r="HFT59" s="108"/>
      <c r="HFU59" s="108"/>
      <c r="HFV59" s="108"/>
      <c r="HFW59" s="108"/>
      <c r="HFX59" s="108"/>
      <c r="HFY59" s="108"/>
      <c r="HFZ59" s="108"/>
      <c r="HGA59" s="108"/>
      <c r="HGB59" s="108"/>
      <c r="HGC59" s="108"/>
      <c r="HGD59" s="108"/>
      <c r="HGE59" s="108"/>
      <c r="HGF59" s="108"/>
      <c r="HGG59" s="108"/>
      <c r="HGH59" s="108"/>
      <c r="HGI59" s="108"/>
      <c r="HGJ59" s="108"/>
      <c r="HGK59" s="108"/>
      <c r="HGL59" s="108"/>
      <c r="HGM59" s="108"/>
      <c r="HGN59" s="108"/>
      <c r="HGO59" s="108"/>
      <c r="HGP59" s="108"/>
      <c r="HGQ59" s="108"/>
      <c r="HGR59" s="108"/>
      <c r="HGS59" s="108"/>
      <c r="HGT59" s="108"/>
      <c r="HGU59" s="108"/>
      <c r="HGV59" s="108"/>
      <c r="HGW59" s="108"/>
      <c r="HGX59" s="108"/>
      <c r="HGY59" s="108"/>
      <c r="HGZ59" s="108"/>
      <c r="HHA59" s="108"/>
      <c r="HHB59" s="108"/>
      <c r="HHC59" s="108"/>
      <c r="HHD59" s="108"/>
      <c r="HHE59" s="108"/>
      <c r="HHF59" s="108"/>
      <c r="HHG59" s="108"/>
      <c r="HHH59" s="108"/>
      <c r="HHI59" s="108"/>
      <c r="HHJ59" s="108"/>
      <c r="HHK59" s="108"/>
      <c r="HHL59" s="108"/>
      <c r="HHM59" s="108"/>
      <c r="HHN59" s="108"/>
      <c r="HHO59" s="108"/>
      <c r="HHP59" s="108"/>
      <c r="HHQ59" s="108"/>
      <c r="HHR59" s="108"/>
      <c r="HHS59" s="108"/>
      <c r="HHT59" s="108"/>
      <c r="HHU59" s="108"/>
      <c r="HHV59" s="108"/>
      <c r="HHW59" s="108"/>
      <c r="HHX59" s="108"/>
      <c r="HHY59" s="108"/>
      <c r="HHZ59" s="108"/>
      <c r="HIA59" s="108"/>
      <c r="HIB59" s="108"/>
      <c r="HIC59" s="108"/>
      <c r="HID59" s="108"/>
      <c r="HIE59" s="108"/>
      <c r="HIF59" s="108"/>
      <c r="HIG59" s="108"/>
      <c r="HIH59" s="108"/>
      <c r="HII59" s="108"/>
      <c r="HIJ59" s="108"/>
      <c r="HIK59" s="108"/>
      <c r="HIL59" s="108"/>
      <c r="HIM59" s="108"/>
      <c r="HIN59" s="108"/>
      <c r="HIO59" s="108"/>
      <c r="HIP59" s="108"/>
      <c r="HIQ59" s="108"/>
      <c r="HIR59" s="108"/>
      <c r="HIS59" s="108"/>
      <c r="HIT59" s="108"/>
      <c r="HIU59" s="108"/>
      <c r="HIV59" s="108"/>
      <c r="HIW59" s="108"/>
      <c r="HIX59" s="108"/>
      <c r="HIY59" s="108"/>
      <c r="HIZ59" s="108"/>
      <c r="HJA59" s="108"/>
      <c r="HJB59" s="108"/>
      <c r="HJC59" s="108"/>
      <c r="HJD59" s="108"/>
      <c r="HJE59" s="108"/>
      <c r="HJF59" s="108"/>
      <c r="HJG59" s="108"/>
      <c r="HJH59" s="108"/>
      <c r="HJI59" s="108"/>
      <c r="HJJ59" s="108"/>
      <c r="HJK59" s="108"/>
      <c r="HJL59" s="108"/>
      <c r="HJM59" s="108"/>
      <c r="HJN59" s="108"/>
      <c r="HJO59" s="108"/>
      <c r="HJP59" s="108"/>
      <c r="HJQ59" s="108"/>
      <c r="HJR59" s="108"/>
      <c r="HJS59" s="108"/>
      <c r="HJT59" s="108"/>
      <c r="HJU59" s="108"/>
      <c r="HJV59" s="108"/>
      <c r="HJW59" s="108"/>
      <c r="HJX59" s="108"/>
      <c r="HJY59" s="108"/>
      <c r="HJZ59" s="108"/>
      <c r="HKA59" s="108"/>
      <c r="HKB59" s="108"/>
      <c r="HKC59" s="108"/>
      <c r="HKD59" s="108"/>
      <c r="HKE59" s="108"/>
      <c r="HKF59" s="108"/>
      <c r="HKG59" s="108"/>
      <c r="HKH59" s="108"/>
      <c r="HKI59" s="108"/>
      <c r="HKJ59" s="108"/>
      <c r="HKK59" s="108"/>
      <c r="HKL59" s="108"/>
      <c r="HKM59" s="108"/>
      <c r="HKN59" s="108"/>
      <c r="HKO59" s="108"/>
      <c r="HKP59" s="108"/>
      <c r="HKQ59" s="108"/>
      <c r="HKR59" s="108"/>
      <c r="HKS59" s="108"/>
      <c r="HKT59" s="108"/>
      <c r="HKU59" s="108"/>
      <c r="HKV59" s="108"/>
      <c r="HKW59" s="108"/>
      <c r="HKX59" s="108"/>
      <c r="HKY59" s="108"/>
      <c r="HKZ59" s="108"/>
      <c r="HLA59" s="108"/>
      <c r="HLB59" s="108"/>
      <c r="HLC59" s="108"/>
      <c r="HLD59" s="108"/>
      <c r="HLE59" s="108"/>
      <c r="HLF59" s="108"/>
      <c r="HLG59" s="108"/>
      <c r="HLH59" s="108"/>
      <c r="HLI59" s="108"/>
      <c r="HLJ59" s="108"/>
      <c r="HLK59" s="108"/>
      <c r="HLL59" s="108"/>
      <c r="HLM59" s="108"/>
      <c r="HLN59" s="108"/>
      <c r="HLO59" s="108"/>
      <c r="HLP59" s="108"/>
      <c r="HLQ59" s="108"/>
      <c r="HLR59" s="108"/>
      <c r="HLS59" s="108"/>
      <c r="HLT59" s="108"/>
      <c r="HLU59" s="108"/>
      <c r="HLV59" s="108"/>
      <c r="HLW59" s="108"/>
      <c r="HLX59" s="108"/>
      <c r="HLY59" s="108"/>
      <c r="HLZ59" s="108"/>
      <c r="HMA59" s="108"/>
      <c r="HMB59" s="108"/>
      <c r="HMC59" s="108"/>
      <c r="HMD59" s="108"/>
      <c r="HME59" s="108"/>
      <c r="HMF59" s="108"/>
      <c r="HMG59" s="108"/>
      <c r="HMH59" s="108"/>
      <c r="HMI59" s="108"/>
      <c r="HMJ59" s="108"/>
      <c r="HMK59" s="108"/>
      <c r="HML59" s="108"/>
      <c r="HMM59" s="108"/>
      <c r="HMN59" s="108"/>
      <c r="HMO59" s="108"/>
      <c r="HMP59" s="108"/>
      <c r="HMQ59" s="108"/>
      <c r="HMR59" s="108"/>
      <c r="HMS59" s="108"/>
      <c r="HMT59" s="108"/>
      <c r="HMU59" s="108"/>
      <c r="HMV59" s="108"/>
      <c r="HMW59" s="108"/>
      <c r="HMX59" s="108"/>
      <c r="HMY59" s="108"/>
      <c r="HMZ59" s="108"/>
      <c r="HNA59" s="108"/>
      <c r="HNB59" s="108"/>
      <c r="HNC59" s="108"/>
      <c r="HND59" s="108"/>
      <c r="HNE59" s="108"/>
      <c r="HNF59" s="108"/>
      <c r="HNG59" s="108"/>
      <c r="HNH59" s="108"/>
      <c r="HNI59" s="108"/>
      <c r="HNJ59" s="108"/>
      <c r="HNK59" s="108"/>
      <c r="HNL59" s="108"/>
      <c r="HNM59" s="108"/>
      <c r="HNN59" s="108"/>
      <c r="HNO59" s="108"/>
      <c r="HNP59" s="108"/>
      <c r="HNQ59" s="108"/>
      <c r="HNR59" s="108"/>
      <c r="HNS59" s="108"/>
      <c r="HNT59" s="108"/>
      <c r="HNU59" s="108"/>
      <c r="HNV59" s="108"/>
      <c r="HNW59" s="108"/>
      <c r="HNX59" s="108"/>
      <c r="HNY59" s="108"/>
      <c r="HNZ59" s="108"/>
      <c r="HOA59" s="108"/>
      <c r="HOB59" s="108"/>
      <c r="HOC59" s="108"/>
      <c r="HOD59" s="108"/>
      <c r="HOE59" s="108"/>
      <c r="HOF59" s="108"/>
      <c r="HOG59" s="108"/>
      <c r="HOH59" s="108"/>
      <c r="HOI59" s="108"/>
      <c r="HOJ59" s="108"/>
      <c r="HOK59" s="108"/>
      <c r="HOL59" s="108"/>
      <c r="HOM59" s="108"/>
      <c r="HON59" s="108"/>
      <c r="HOO59" s="108"/>
      <c r="HOP59" s="108"/>
      <c r="HOQ59" s="108"/>
      <c r="HOR59" s="108"/>
      <c r="HOS59" s="108"/>
      <c r="HOT59" s="108"/>
      <c r="HOU59" s="108"/>
      <c r="HOV59" s="108"/>
      <c r="HOW59" s="108"/>
      <c r="HOX59" s="108"/>
      <c r="HOY59" s="108"/>
      <c r="HOZ59" s="108"/>
      <c r="HPA59" s="108"/>
      <c r="HPB59" s="108"/>
      <c r="HPC59" s="108"/>
      <c r="HPD59" s="108"/>
      <c r="HPE59" s="108"/>
      <c r="HPF59" s="108"/>
      <c r="HPG59" s="108"/>
      <c r="HPH59" s="108"/>
      <c r="HPI59" s="108"/>
      <c r="HPJ59" s="108"/>
      <c r="HPK59" s="108"/>
      <c r="HPL59" s="108"/>
      <c r="HPM59" s="108"/>
      <c r="HPN59" s="108"/>
      <c r="HPO59" s="108"/>
      <c r="HPP59" s="108"/>
      <c r="HPQ59" s="108"/>
      <c r="HPR59" s="108"/>
      <c r="HPS59" s="108"/>
      <c r="HPT59" s="108"/>
      <c r="HPU59" s="108"/>
      <c r="HPV59" s="108"/>
      <c r="HPW59" s="108"/>
      <c r="HPX59" s="108"/>
      <c r="HPY59" s="108"/>
      <c r="HPZ59" s="108"/>
      <c r="HQA59" s="108"/>
      <c r="HQB59" s="108"/>
      <c r="HQC59" s="108"/>
      <c r="HQD59" s="108"/>
      <c r="HQE59" s="108"/>
      <c r="HQF59" s="108"/>
      <c r="HQG59" s="108"/>
      <c r="HQH59" s="108"/>
      <c r="HQI59" s="108"/>
      <c r="HQJ59" s="108"/>
      <c r="HQK59" s="108"/>
      <c r="HQL59" s="108"/>
      <c r="HQM59" s="108"/>
      <c r="HQN59" s="108"/>
      <c r="HQO59" s="108"/>
      <c r="HQP59" s="108"/>
      <c r="HQQ59" s="108"/>
      <c r="HQR59" s="108"/>
      <c r="HQS59" s="108"/>
      <c r="HQT59" s="108"/>
      <c r="HQU59" s="108"/>
      <c r="HQV59" s="108"/>
      <c r="HQW59" s="108"/>
      <c r="HQX59" s="108"/>
      <c r="HQY59" s="108"/>
      <c r="HQZ59" s="108"/>
      <c r="HRA59" s="108"/>
      <c r="HRB59" s="108"/>
      <c r="HRC59" s="108"/>
      <c r="HRD59" s="108"/>
      <c r="HRE59" s="108"/>
      <c r="HRF59" s="108"/>
      <c r="HRG59" s="108"/>
      <c r="HRH59" s="108"/>
      <c r="HRI59" s="108"/>
      <c r="HRJ59" s="108"/>
      <c r="HRK59" s="108"/>
      <c r="HRL59" s="108"/>
      <c r="HRM59" s="108"/>
      <c r="HRN59" s="108"/>
      <c r="HRO59" s="108"/>
      <c r="HRP59" s="108"/>
      <c r="HRQ59" s="108"/>
      <c r="HRR59" s="108"/>
      <c r="HRS59" s="108"/>
      <c r="HRT59" s="108"/>
      <c r="HRU59" s="108"/>
      <c r="HRV59" s="108"/>
      <c r="HRW59" s="108"/>
      <c r="HRX59" s="108"/>
      <c r="HRY59" s="108"/>
      <c r="HRZ59" s="108"/>
      <c r="HSA59" s="108"/>
      <c r="HSB59" s="108"/>
      <c r="HSC59" s="108"/>
      <c r="HSD59" s="108"/>
      <c r="HSE59" s="108"/>
      <c r="HSF59" s="108"/>
      <c r="HSG59" s="108"/>
      <c r="HSH59" s="108"/>
      <c r="HSI59" s="108"/>
      <c r="HSJ59" s="108"/>
      <c r="HSK59" s="108"/>
      <c r="HSL59" s="108"/>
      <c r="HSM59" s="108"/>
      <c r="HSN59" s="108"/>
      <c r="HSO59" s="108"/>
      <c r="HSP59" s="108"/>
      <c r="HSQ59" s="108"/>
      <c r="HSR59" s="108"/>
      <c r="HSS59" s="108"/>
      <c r="HST59" s="108"/>
      <c r="HSU59" s="108"/>
      <c r="HSV59" s="108"/>
      <c r="HSW59" s="108"/>
      <c r="HSX59" s="108"/>
      <c r="HSY59" s="108"/>
      <c r="HSZ59" s="108"/>
      <c r="HTA59" s="108"/>
      <c r="HTB59" s="108"/>
      <c r="HTC59" s="108"/>
      <c r="HTD59" s="108"/>
      <c r="HTE59" s="108"/>
      <c r="HTF59" s="108"/>
      <c r="HTG59" s="108"/>
      <c r="HTH59" s="108"/>
      <c r="HTI59" s="108"/>
      <c r="HTJ59" s="108"/>
      <c r="HTK59" s="108"/>
      <c r="HTL59" s="108"/>
      <c r="HTM59" s="108"/>
      <c r="HTN59" s="108"/>
      <c r="HTO59" s="108"/>
      <c r="HTP59" s="108"/>
      <c r="HTQ59" s="108"/>
      <c r="HTR59" s="108"/>
      <c r="HTS59" s="108"/>
      <c r="HTT59" s="108"/>
      <c r="HTU59" s="108"/>
      <c r="HTV59" s="108"/>
      <c r="HTW59" s="108"/>
      <c r="HTX59" s="108"/>
      <c r="HTY59" s="108"/>
      <c r="HTZ59" s="108"/>
      <c r="HUA59" s="108"/>
      <c r="HUB59" s="108"/>
      <c r="HUC59" s="108"/>
      <c r="HUD59" s="108"/>
      <c r="HUE59" s="108"/>
      <c r="HUF59" s="108"/>
      <c r="HUG59" s="108"/>
      <c r="HUH59" s="108"/>
      <c r="HUI59" s="108"/>
      <c r="HUJ59" s="108"/>
      <c r="HUK59" s="108"/>
      <c r="HUL59" s="108"/>
      <c r="HUM59" s="108"/>
      <c r="HUN59" s="108"/>
      <c r="HUO59" s="108"/>
      <c r="HUP59" s="108"/>
      <c r="HUQ59" s="108"/>
      <c r="HUR59" s="108"/>
      <c r="HUS59" s="108"/>
      <c r="HUT59" s="108"/>
      <c r="HUU59" s="108"/>
      <c r="HUV59" s="108"/>
      <c r="HUW59" s="108"/>
      <c r="HUX59" s="108"/>
      <c r="HUY59" s="108"/>
      <c r="HUZ59" s="108"/>
      <c r="HVA59" s="108"/>
      <c r="HVB59" s="108"/>
      <c r="HVC59" s="108"/>
      <c r="HVD59" s="108"/>
      <c r="HVE59" s="108"/>
      <c r="HVF59" s="108"/>
      <c r="HVG59" s="108"/>
      <c r="HVH59" s="108"/>
      <c r="HVI59" s="108"/>
      <c r="HVJ59" s="108"/>
      <c r="HVK59" s="108"/>
      <c r="HVL59" s="108"/>
      <c r="HVM59" s="108"/>
      <c r="HVN59" s="108"/>
      <c r="HVO59" s="108"/>
      <c r="HVP59" s="108"/>
      <c r="HVQ59" s="108"/>
      <c r="HVR59" s="108"/>
      <c r="HVS59" s="108"/>
      <c r="HVT59" s="108"/>
      <c r="HVU59" s="108"/>
      <c r="HVV59" s="108"/>
      <c r="HVW59" s="108"/>
      <c r="HVX59" s="108"/>
      <c r="HVY59" s="108"/>
      <c r="HVZ59" s="108"/>
      <c r="HWA59" s="108"/>
      <c r="HWB59" s="108"/>
      <c r="HWC59" s="108"/>
      <c r="HWD59" s="108"/>
      <c r="HWE59" s="108"/>
      <c r="HWF59" s="108"/>
      <c r="HWG59" s="108"/>
      <c r="HWH59" s="108"/>
      <c r="HWI59" s="108"/>
      <c r="HWJ59" s="108"/>
      <c r="HWK59" s="108"/>
      <c r="HWL59" s="108"/>
      <c r="HWM59" s="108"/>
      <c r="HWN59" s="108"/>
      <c r="HWO59" s="108"/>
      <c r="HWP59" s="108"/>
      <c r="HWQ59" s="108"/>
      <c r="HWR59" s="108"/>
      <c r="HWS59" s="108"/>
      <c r="HWT59" s="108"/>
      <c r="HWU59" s="108"/>
      <c r="HWV59" s="108"/>
      <c r="HWW59" s="108"/>
      <c r="HWX59" s="108"/>
      <c r="HWY59" s="108"/>
      <c r="HWZ59" s="108"/>
      <c r="HXA59" s="108"/>
      <c r="HXB59" s="108"/>
      <c r="HXC59" s="108"/>
      <c r="HXD59" s="108"/>
      <c r="HXE59" s="108"/>
      <c r="HXF59" s="108"/>
      <c r="HXG59" s="108"/>
      <c r="HXH59" s="108"/>
      <c r="HXI59" s="108"/>
      <c r="HXJ59" s="108"/>
      <c r="HXK59" s="108"/>
      <c r="HXL59" s="108"/>
      <c r="HXM59" s="108"/>
      <c r="HXN59" s="108"/>
      <c r="HXO59" s="108"/>
      <c r="HXP59" s="108"/>
      <c r="HXQ59" s="108"/>
      <c r="HXR59" s="108"/>
      <c r="HXS59" s="108"/>
      <c r="HXT59" s="108"/>
      <c r="HXU59" s="108"/>
      <c r="HXV59" s="108"/>
      <c r="HXW59" s="108"/>
      <c r="HXX59" s="108"/>
      <c r="HXY59" s="108"/>
      <c r="HXZ59" s="108"/>
      <c r="HYA59" s="108"/>
      <c r="HYB59" s="108"/>
      <c r="HYC59" s="108"/>
      <c r="HYD59" s="108"/>
      <c r="HYE59" s="108"/>
      <c r="HYF59" s="108"/>
      <c r="HYG59" s="108"/>
      <c r="HYH59" s="108"/>
      <c r="HYI59" s="108"/>
      <c r="HYJ59" s="108"/>
      <c r="HYK59" s="108"/>
      <c r="HYL59" s="108"/>
      <c r="HYM59" s="108"/>
      <c r="HYN59" s="108"/>
      <c r="HYO59" s="108"/>
      <c r="HYP59" s="108"/>
      <c r="HYQ59" s="108"/>
      <c r="HYR59" s="108"/>
      <c r="HYS59" s="108"/>
      <c r="HYT59" s="108"/>
      <c r="HYU59" s="108"/>
      <c r="HYV59" s="108"/>
      <c r="HYW59" s="108"/>
      <c r="HYX59" s="108"/>
      <c r="HYY59" s="108"/>
      <c r="HYZ59" s="108"/>
      <c r="HZA59" s="108"/>
      <c r="HZB59" s="108"/>
      <c r="HZC59" s="108"/>
      <c r="HZD59" s="108"/>
      <c r="HZE59" s="108"/>
      <c r="HZF59" s="108"/>
      <c r="HZG59" s="108"/>
      <c r="HZH59" s="108"/>
      <c r="HZI59" s="108"/>
      <c r="HZJ59" s="108"/>
      <c r="HZK59" s="108"/>
      <c r="HZL59" s="108"/>
      <c r="HZM59" s="108"/>
      <c r="HZN59" s="108"/>
      <c r="HZO59" s="108"/>
      <c r="HZP59" s="108"/>
      <c r="HZQ59" s="108"/>
      <c r="HZR59" s="108"/>
      <c r="HZS59" s="108"/>
      <c r="HZT59" s="108"/>
      <c r="HZU59" s="108"/>
      <c r="HZV59" s="108"/>
      <c r="HZW59" s="108"/>
      <c r="HZX59" s="108"/>
      <c r="HZY59" s="108"/>
      <c r="HZZ59" s="108"/>
      <c r="IAA59" s="108"/>
      <c r="IAB59" s="108"/>
      <c r="IAC59" s="108"/>
      <c r="IAD59" s="108"/>
      <c r="IAE59" s="108"/>
      <c r="IAF59" s="108"/>
      <c r="IAG59" s="108"/>
      <c r="IAH59" s="108"/>
      <c r="IAI59" s="108"/>
      <c r="IAJ59" s="108"/>
      <c r="IAK59" s="108"/>
      <c r="IAL59" s="108"/>
      <c r="IAM59" s="108"/>
      <c r="IAN59" s="108"/>
      <c r="IAO59" s="108"/>
      <c r="IAP59" s="108"/>
      <c r="IAQ59" s="108"/>
      <c r="IAR59" s="108"/>
      <c r="IAS59" s="108"/>
      <c r="IAT59" s="108"/>
      <c r="IAU59" s="108"/>
      <c r="IAV59" s="108"/>
      <c r="IAW59" s="108"/>
      <c r="IAX59" s="108"/>
      <c r="IAY59" s="108"/>
      <c r="IAZ59" s="108"/>
      <c r="IBA59" s="108"/>
      <c r="IBB59" s="108"/>
      <c r="IBC59" s="108"/>
      <c r="IBD59" s="108"/>
      <c r="IBE59" s="108"/>
      <c r="IBF59" s="108"/>
      <c r="IBG59" s="108"/>
      <c r="IBH59" s="108"/>
      <c r="IBI59" s="108"/>
      <c r="IBJ59" s="108"/>
      <c r="IBK59" s="108"/>
      <c r="IBL59" s="108"/>
      <c r="IBM59" s="108"/>
      <c r="IBN59" s="108"/>
      <c r="IBO59" s="108"/>
      <c r="IBP59" s="108"/>
      <c r="IBQ59" s="108"/>
      <c r="IBR59" s="108"/>
      <c r="IBS59" s="108"/>
      <c r="IBT59" s="108"/>
      <c r="IBU59" s="108"/>
      <c r="IBV59" s="108"/>
      <c r="IBW59" s="108"/>
      <c r="IBX59" s="108"/>
      <c r="IBY59" s="108"/>
      <c r="IBZ59" s="108"/>
      <c r="ICA59" s="108"/>
      <c r="ICB59" s="108"/>
      <c r="ICC59" s="108"/>
      <c r="ICD59" s="108"/>
      <c r="ICE59" s="108"/>
      <c r="ICF59" s="108"/>
      <c r="ICG59" s="108"/>
      <c r="ICH59" s="108"/>
      <c r="ICI59" s="108"/>
      <c r="ICJ59" s="108"/>
      <c r="ICK59" s="108"/>
      <c r="ICL59" s="108"/>
      <c r="ICM59" s="108"/>
      <c r="ICN59" s="108"/>
      <c r="ICO59" s="108"/>
      <c r="ICP59" s="108"/>
      <c r="ICQ59" s="108"/>
      <c r="ICR59" s="108"/>
      <c r="ICS59" s="108"/>
      <c r="ICT59" s="108"/>
      <c r="ICU59" s="108"/>
      <c r="ICV59" s="108"/>
      <c r="ICW59" s="108"/>
      <c r="ICX59" s="108"/>
      <c r="ICY59" s="108"/>
      <c r="ICZ59" s="108"/>
      <c r="IDA59" s="108"/>
      <c r="IDB59" s="108"/>
      <c r="IDC59" s="108"/>
      <c r="IDD59" s="108"/>
      <c r="IDE59" s="108"/>
      <c r="IDF59" s="108"/>
      <c r="IDG59" s="108"/>
      <c r="IDH59" s="108"/>
      <c r="IDI59" s="108"/>
      <c r="IDJ59" s="108"/>
      <c r="IDK59" s="108"/>
      <c r="IDL59" s="108"/>
      <c r="IDM59" s="108"/>
      <c r="IDN59" s="108"/>
      <c r="IDO59" s="108"/>
      <c r="IDP59" s="108"/>
      <c r="IDQ59" s="108"/>
      <c r="IDR59" s="108"/>
      <c r="IDS59" s="108"/>
      <c r="IDT59" s="108"/>
      <c r="IDU59" s="108"/>
      <c r="IDV59" s="108"/>
      <c r="IDW59" s="108"/>
      <c r="IDX59" s="108"/>
      <c r="IDY59" s="108"/>
      <c r="IDZ59" s="108"/>
      <c r="IEA59" s="108"/>
      <c r="IEB59" s="108"/>
      <c r="IEC59" s="108"/>
      <c r="IED59" s="108"/>
      <c r="IEE59" s="108"/>
      <c r="IEF59" s="108"/>
      <c r="IEG59" s="108"/>
      <c r="IEH59" s="108"/>
      <c r="IEI59" s="108"/>
      <c r="IEJ59" s="108"/>
      <c r="IEK59" s="108"/>
      <c r="IEL59" s="108"/>
      <c r="IEM59" s="108"/>
      <c r="IEN59" s="108"/>
      <c r="IEO59" s="108"/>
      <c r="IEP59" s="108"/>
      <c r="IEQ59" s="108"/>
      <c r="IER59" s="108"/>
      <c r="IES59" s="108"/>
      <c r="IET59" s="108"/>
      <c r="IEU59" s="108"/>
      <c r="IEV59" s="108"/>
      <c r="IEW59" s="108"/>
      <c r="IEX59" s="108"/>
      <c r="IEY59" s="108"/>
      <c r="IEZ59" s="108"/>
      <c r="IFA59" s="108"/>
      <c r="IFB59" s="108"/>
      <c r="IFC59" s="108"/>
      <c r="IFD59" s="108"/>
      <c r="IFE59" s="108"/>
      <c r="IFF59" s="108"/>
      <c r="IFG59" s="108"/>
      <c r="IFH59" s="108"/>
      <c r="IFI59" s="108"/>
      <c r="IFJ59" s="108"/>
      <c r="IFK59" s="108"/>
      <c r="IFL59" s="108"/>
      <c r="IFM59" s="108"/>
      <c r="IFN59" s="108"/>
      <c r="IFO59" s="108"/>
      <c r="IFP59" s="108"/>
      <c r="IFQ59" s="108"/>
      <c r="IFR59" s="108"/>
      <c r="IFS59" s="108"/>
      <c r="IFT59" s="108"/>
      <c r="IFU59" s="108"/>
      <c r="IFV59" s="108"/>
      <c r="IFW59" s="108"/>
      <c r="IFX59" s="108"/>
      <c r="IFY59" s="108"/>
      <c r="IFZ59" s="108"/>
      <c r="IGA59" s="108"/>
      <c r="IGB59" s="108"/>
      <c r="IGC59" s="108"/>
      <c r="IGD59" s="108"/>
      <c r="IGE59" s="108"/>
      <c r="IGF59" s="108"/>
      <c r="IGG59" s="108"/>
      <c r="IGH59" s="108"/>
      <c r="IGI59" s="108"/>
      <c r="IGJ59" s="108"/>
      <c r="IGK59" s="108"/>
      <c r="IGL59" s="108"/>
      <c r="IGM59" s="108"/>
      <c r="IGN59" s="108"/>
      <c r="IGO59" s="108"/>
      <c r="IGP59" s="108"/>
      <c r="IGQ59" s="108"/>
      <c r="IGR59" s="108"/>
      <c r="IGS59" s="108"/>
      <c r="IGT59" s="108"/>
      <c r="IGU59" s="108"/>
      <c r="IGV59" s="108"/>
      <c r="IGW59" s="108"/>
      <c r="IGX59" s="108"/>
      <c r="IGY59" s="108"/>
      <c r="IGZ59" s="108"/>
      <c r="IHA59" s="108"/>
      <c r="IHB59" s="108"/>
      <c r="IHC59" s="108"/>
      <c r="IHD59" s="108"/>
      <c r="IHE59" s="108"/>
      <c r="IHF59" s="108"/>
      <c r="IHG59" s="108"/>
      <c r="IHH59" s="108"/>
      <c r="IHI59" s="108"/>
      <c r="IHJ59" s="108"/>
      <c r="IHK59" s="108"/>
      <c r="IHL59" s="108"/>
      <c r="IHM59" s="108"/>
      <c r="IHN59" s="108"/>
      <c r="IHO59" s="108"/>
      <c r="IHP59" s="108"/>
      <c r="IHQ59" s="108"/>
      <c r="IHR59" s="108"/>
      <c r="IHS59" s="108"/>
      <c r="IHT59" s="108"/>
      <c r="IHU59" s="108"/>
      <c r="IHV59" s="108"/>
      <c r="IHW59" s="108"/>
      <c r="IHX59" s="108"/>
      <c r="IHY59" s="108"/>
      <c r="IHZ59" s="108"/>
      <c r="IIA59" s="108"/>
      <c r="IIB59" s="108"/>
      <c r="IIC59" s="108"/>
      <c r="IID59" s="108"/>
      <c r="IIE59" s="108"/>
      <c r="IIF59" s="108"/>
      <c r="IIG59" s="108"/>
      <c r="IIH59" s="108"/>
      <c r="III59" s="108"/>
      <c r="IIJ59" s="108"/>
      <c r="IIK59" s="108"/>
      <c r="IIL59" s="108"/>
      <c r="IIM59" s="108"/>
      <c r="IIN59" s="108"/>
      <c r="IIO59" s="108"/>
      <c r="IIP59" s="108"/>
      <c r="IIQ59" s="108"/>
      <c r="IIR59" s="108"/>
      <c r="IIS59" s="108"/>
      <c r="IIT59" s="108"/>
      <c r="IIU59" s="108"/>
      <c r="IIV59" s="108"/>
      <c r="IIW59" s="108"/>
      <c r="IIX59" s="108"/>
      <c r="IIY59" s="108"/>
      <c r="IIZ59" s="108"/>
      <c r="IJA59" s="108"/>
      <c r="IJB59" s="108"/>
      <c r="IJC59" s="108"/>
      <c r="IJD59" s="108"/>
      <c r="IJE59" s="108"/>
      <c r="IJF59" s="108"/>
      <c r="IJG59" s="108"/>
      <c r="IJH59" s="108"/>
      <c r="IJI59" s="108"/>
      <c r="IJJ59" s="108"/>
      <c r="IJK59" s="108"/>
      <c r="IJL59" s="108"/>
      <c r="IJM59" s="108"/>
      <c r="IJN59" s="108"/>
      <c r="IJO59" s="108"/>
      <c r="IJP59" s="108"/>
      <c r="IJQ59" s="108"/>
      <c r="IJR59" s="108"/>
      <c r="IJS59" s="108"/>
      <c r="IJT59" s="108"/>
      <c r="IJU59" s="108"/>
      <c r="IJV59" s="108"/>
      <c r="IJW59" s="108"/>
      <c r="IJX59" s="108"/>
      <c r="IJY59" s="108"/>
      <c r="IJZ59" s="108"/>
      <c r="IKA59" s="108"/>
      <c r="IKB59" s="108"/>
      <c r="IKC59" s="108"/>
      <c r="IKD59" s="108"/>
      <c r="IKE59" s="108"/>
      <c r="IKF59" s="108"/>
      <c r="IKG59" s="108"/>
      <c r="IKH59" s="108"/>
      <c r="IKI59" s="108"/>
      <c r="IKJ59" s="108"/>
      <c r="IKK59" s="108"/>
      <c r="IKL59" s="108"/>
      <c r="IKM59" s="108"/>
      <c r="IKN59" s="108"/>
      <c r="IKO59" s="108"/>
      <c r="IKP59" s="108"/>
      <c r="IKQ59" s="108"/>
      <c r="IKR59" s="108"/>
      <c r="IKS59" s="108"/>
      <c r="IKT59" s="108"/>
      <c r="IKU59" s="108"/>
      <c r="IKV59" s="108"/>
      <c r="IKW59" s="108"/>
      <c r="IKX59" s="108"/>
      <c r="IKY59" s="108"/>
      <c r="IKZ59" s="108"/>
      <c r="ILA59" s="108"/>
      <c r="ILB59" s="108"/>
      <c r="ILC59" s="108"/>
      <c r="ILD59" s="108"/>
      <c r="ILE59" s="108"/>
      <c r="ILF59" s="108"/>
      <c r="ILG59" s="108"/>
      <c r="ILH59" s="108"/>
      <c r="ILI59" s="108"/>
      <c r="ILJ59" s="108"/>
      <c r="ILK59" s="108"/>
      <c r="ILL59" s="108"/>
      <c r="ILM59" s="108"/>
      <c r="ILN59" s="108"/>
      <c r="ILO59" s="108"/>
      <c r="ILP59" s="108"/>
      <c r="ILQ59" s="108"/>
      <c r="ILR59" s="108"/>
      <c r="ILS59" s="108"/>
      <c r="ILT59" s="108"/>
      <c r="ILU59" s="108"/>
      <c r="ILV59" s="108"/>
      <c r="ILW59" s="108"/>
      <c r="ILX59" s="108"/>
      <c r="ILY59" s="108"/>
      <c r="ILZ59" s="108"/>
      <c r="IMA59" s="108"/>
      <c r="IMB59" s="108"/>
      <c r="IMC59" s="108"/>
      <c r="IMD59" s="108"/>
      <c r="IME59" s="108"/>
      <c r="IMF59" s="108"/>
      <c r="IMG59" s="108"/>
      <c r="IMH59" s="108"/>
      <c r="IMI59" s="108"/>
      <c r="IMJ59" s="108"/>
      <c r="IMK59" s="108"/>
      <c r="IML59" s="108"/>
      <c r="IMM59" s="108"/>
      <c r="IMN59" s="108"/>
      <c r="IMO59" s="108"/>
      <c r="IMP59" s="108"/>
      <c r="IMQ59" s="108"/>
      <c r="IMR59" s="108"/>
      <c r="IMS59" s="108"/>
      <c r="IMT59" s="108"/>
      <c r="IMU59" s="108"/>
      <c r="IMV59" s="108"/>
      <c r="IMW59" s="108"/>
      <c r="IMX59" s="108"/>
      <c r="IMY59" s="108"/>
      <c r="IMZ59" s="108"/>
      <c r="INA59" s="108"/>
      <c r="INB59" s="108"/>
      <c r="INC59" s="108"/>
      <c r="IND59" s="108"/>
      <c r="INE59" s="108"/>
      <c r="INF59" s="108"/>
      <c r="ING59" s="108"/>
      <c r="INH59" s="108"/>
      <c r="INI59" s="108"/>
      <c r="INJ59" s="108"/>
      <c r="INK59" s="108"/>
      <c r="INL59" s="108"/>
      <c r="INM59" s="108"/>
      <c r="INN59" s="108"/>
      <c r="INO59" s="108"/>
      <c r="INP59" s="108"/>
      <c r="INQ59" s="108"/>
      <c r="INR59" s="108"/>
      <c r="INS59" s="108"/>
      <c r="INT59" s="108"/>
      <c r="INU59" s="108"/>
      <c r="INV59" s="108"/>
      <c r="INW59" s="108"/>
      <c r="INX59" s="108"/>
      <c r="INY59" s="108"/>
      <c r="INZ59" s="108"/>
      <c r="IOA59" s="108"/>
      <c r="IOB59" s="108"/>
      <c r="IOC59" s="108"/>
      <c r="IOD59" s="108"/>
      <c r="IOE59" s="108"/>
      <c r="IOF59" s="108"/>
      <c r="IOG59" s="108"/>
      <c r="IOH59" s="108"/>
      <c r="IOI59" s="108"/>
      <c r="IOJ59" s="108"/>
      <c r="IOK59" s="108"/>
      <c r="IOL59" s="108"/>
      <c r="IOM59" s="108"/>
      <c r="ION59" s="108"/>
      <c r="IOO59" s="108"/>
      <c r="IOP59" s="108"/>
      <c r="IOQ59" s="108"/>
      <c r="IOR59" s="108"/>
      <c r="IOS59" s="108"/>
      <c r="IOT59" s="108"/>
      <c r="IOU59" s="108"/>
      <c r="IOV59" s="108"/>
      <c r="IOW59" s="108"/>
      <c r="IOX59" s="108"/>
      <c r="IOY59" s="108"/>
      <c r="IOZ59" s="108"/>
      <c r="IPA59" s="108"/>
      <c r="IPB59" s="108"/>
      <c r="IPC59" s="108"/>
      <c r="IPD59" s="108"/>
      <c r="IPE59" s="108"/>
      <c r="IPF59" s="108"/>
      <c r="IPG59" s="108"/>
      <c r="IPH59" s="108"/>
      <c r="IPI59" s="108"/>
      <c r="IPJ59" s="108"/>
      <c r="IPK59" s="108"/>
      <c r="IPL59" s="108"/>
      <c r="IPM59" s="108"/>
      <c r="IPN59" s="108"/>
      <c r="IPO59" s="108"/>
      <c r="IPP59" s="108"/>
      <c r="IPQ59" s="108"/>
      <c r="IPR59" s="108"/>
      <c r="IPS59" s="108"/>
      <c r="IPT59" s="108"/>
      <c r="IPU59" s="108"/>
      <c r="IPV59" s="108"/>
      <c r="IPW59" s="108"/>
      <c r="IPX59" s="108"/>
      <c r="IPY59" s="108"/>
      <c r="IPZ59" s="108"/>
      <c r="IQA59" s="108"/>
      <c r="IQB59" s="108"/>
      <c r="IQC59" s="108"/>
      <c r="IQD59" s="108"/>
      <c r="IQE59" s="108"/>
      <c r="IQF59" s="108"/>
      <c r="IQG59" s="108"/>
      <c r="IQH59" s="108"/>
      <c r="IQI59" s="108"/>
      <c r="IQJ59" s="108"/>
      <c r="IQK59" s="108"/>
      <c r="IQL59" s="108"/>
      <c r="IQM59" s="108"/>
      <c r="IQN59" s="108"/>
      <c r="IQO59" s="108"/>
      <c r="IQP59" s="108"/>
      <c r="IQQ59" s="108"/>
      <c r="IQR59" s="108"/>
      <c r="IQS59" s="108"/>
      <c r="IQT59" s="108"/>
      <c r="IQU59" s="108"/>
      <c r="IQV59" s="108"/>
      <c r="IQW59" s="108"/>
      <c r="IQX59" s="108"/>
      <c r="IQY59" s="108"/>
      <c r="IQZ59" s="108"/>
      <c r="IRA59" s="108"/>
      <c r="IRB59" s="108"/>
      <c r="IRC59" s="108"/>
      <c r="IRD59" s="108"/>
      <c r="IRE59" s="108"/>
      <c r="IRF59" s="108"/>
      <c r="IRG59" s="108"/>
      <c r="IRH59" s="108"/>
      <c r="IRI59" s="108"/>
      <c r="IRJ59" s="108"/>
      <c r="IRK59" s="108"/>
      <c r="IRL59" s="108"/>
      <c r="IRM59" s="108"/>
      <c r="IRN59" s="108"/>
      <c r="IRO59" s="108"/>
      <c r="IRP59" s="108"/>
      <c r="IRQ59" s="108"/>
      <c r="IRR59" s="108"/>
      <c r="IRS59" s="108"/>
      <c r="IRT59" s="108"/>
      <c r="IRU59" s="108"/>
      <c r="IRV59" s="108"/>
      <c r="IRW59" s="108"/>
      <c r="IRX59" s="108"/>
      <c r="IRY59" s="108"/>
      <c r="IRZ59" s="108"/>
      <c r="ISA59" s="108"/>
      <c r="ISB59" s="108"/>
      <c r="ISC59" s="108"/>
      <c r="ISD59" s="108"/>
      <c r="ISE59" s="108"/>
      <c r="ISF59" s="108"/>
      <c r="ISG59" s="108"/>
      <c r="ISH59" s="108"/>
      <c r="ISI59" s="108"/>
      <c r="ISJ59" s="108"/>
      <c r="ISK59" s="108"/>
      <c r="ISL59" s="108"/>
      <c r="ISM59" s="108"/>
      <c r="ISN59" s="108"/>
      <c r="ISO59" s="108"/>
      <c r="ISP59" s="108"/>
      <c r="ISQ59" s="108"/>
      <c r="ISR59" s="108"/>
      <c r="ISS59" s="108"/>
      <c r="IST59" s="108"/>
      <c r="ISU59" s="108"/>
      <c r="ISV59" s="108"/>
      <c r="ISW59" s="108"/>
      <c r="ISX59" s="108"/>
      <c r="ISY59" s="108"/>
      <c r="ISZ59" s="108"/>
      <c r="ITA59" s="108"/>
      <c r="ITB59" s="108"/>
      <c r="ITC59" s="108"/>
      <c r="ITD59" s="108"/>
      <c r="ITE59" s="108"/>
      <c r="ITF59" s="108"/>
      <c r="ITG59" s="108"/>
      <c r="ITH59" s="108"/>
      <c r="ITI59" s="108"/>
      <c r="ITJ59" s="108"/>
      <c r="ITK59" s="108"/>
      <c r="ITL59" s="108"/>
      <c r="ITM59" s="108"/>
      <c r="ITN59" s="108"/>
      <c r="ITO59" s="108"/>
      <c r="ITP59" s="108"/>
      <c r="ITQ59" s="108"/>
      <c r="ITR59" s="108"/>
      <c r="ITS59" s="108"/>
      <c r="ITT59" s="108"/>
      <c r="ITU59" s="108"/>
      <c r="ITV59" s="108"/>
      <c r="ITW59" s="108"/>
      <c r="ITX59" s="108"/>
      <c r="ITY59" s="108"/>
      <c r="ITZ59" s="108"/>
      <c r="IUA59" s="108"/>
      <c r="IUB59" s="108"/>
      <c r="IUC59" s="108"/>
      <c r="IUD59" s="108"/>
      <c r="IUE59" s="108"/>
      <c r="IUF59" s="108"/>
      <c r="IUG59" s="108"/>
      <c r="IUH59" s="108"/>
      <c r="IUI59" s="108"/>
      <c r="IUJ59" s="108"/>
      <c r="IUK59" s="108"/>
      <c r="IUL59" s="108"/>
      <c r="IUM59" s="108"/>
      <c r="IUN59" s="108"/>
      <c r="IUO59" s="108"/>
      <c r="IUP59" s="108"/>
      <c r="IUQ59" s="108"/>
      <c r="IUR59" s="108"/>
      <c r="IUS59" s="108"/>
      <c r="IUT59" s="108"/>
      <c r="IUU59" s="108"/>
      <c r="IUV59" s="108"/>
      <c r="IUW59" s="108"/>
      <c r="IUX59" s="108"/>
      <c r="IUY59" s="108"/>
      <c r="IUZ59" s="108"/>
      <c r="IVA59" s="108"/>
      <c r="IVB59" s="108"/>
      <c r="IVC59" s="108"/>
      <c r="IVD59" s="108"/>
      <c r="IVE59" s="108"/>
      <c r="IVF59" s="108"/>
      <c r="IVG59" s="108"/>
      <c r="IVH59" s="108"/>
      <c r="IVI59" s="108"/>
      <c r="IVJ59" s="108"/>
      <c r="IVK59" s="108"/>
      <c r="IVL59" s="108"/>
      <c r="IVM59" s="108"/>
      <c r="IVN59" s="108"/>
      <c r="IVO59" s="108"/>
      <c r="IVP59" s="108"/>
      <c r="IVQ59" s="108"/>
      <c r="IVR59" s="108"/>
      <c r="IVS59" s="108"/>
      <c r="IVT59" s="108"/>
      <c r="IVU59" s="108"/>
      <c r="IVV59" s="108"/>
      <c r="IVW59" s="108"/>
      <c r="IVX59" s="108"/>
      <c r="IVY59" s="108"/>
      <c r="IVZ59" s="108"/>
      <c r="IWA59" s="108"/>
      <c r="IWB59" s="108"/>
      <c r="IWC59" s="108"/>
      <c r="IWD59" s="108"/>
      <c r="IWE59" s="108"/>
      <c r="IWF59" s="108"/>
      <c r="IWG59" s="108"/>
      <c r="IWH59" s="108"/>
      <c r="IWI59" s="108"/>
      <c r="IWJ59" s="108"/>
      <c r="IWK59" s="108"/>
      <c r="IWL59" s="108"/>
      <c r="IWM59" s="108"/>
      <c r="IWN59" s="108"/>
      <c r="IWO59" s="108"/>
      <c r="IWP59" s="108"/>
      <c r="IWQ59" s="108"/>
      <c r="IWR59" s="108"/>
      <c r="IWS59" s="108"/>
      <c r="IWT59" s="108"/>
      <c r="IWU59" s="108"/>
      <c r="IWV59" s="108"/>
      <c r="IWW59" s="108"/>
      <c r="IWX59" s="108"/>
      <c r="IWY59" s="108"/>
      <c r="IWZ59" s="108"/>
      <c r="IXA59" s="108"/>
      <c r="IXB59" s="108"/>
      <c r="IXC59" s="108"/>
      <c r="IXD59" s="108"/>
      <c r="IXE59" s="108"/>
      <c r="IXF59" s="108"/>
      <c r="IXG59" s="108"/>
      <c r="IXH59" s="108"/>
      <c r="IXI59" s="108"/>
      <c r="IXJ59" s="108"/>
      <c r="IXK59" s="108"/>
      <c r="IXL59" s="108"/>
      <c r="IXM59" s="108"/>
      <c r="IXN59" s="108"/>
      <c r="IXO59" s="108"/>
      <c r="IXP59" s="108"/>
      <c r="IXQ59" s="108"/>
      <c r="IXR59" s="108"/>
      <c r="IXS59" s="108"/>
      <c r="IXT59" s="108"/>
      <c r="IXU59" s="108"/>
      <c r="IXV59" s="108"/>
      <c r="IXW59" s="108"/>
      <c r="IXX59" s="108"/>
      <c r="IXY59" s="108"/>
      <c r="IXZ59" s="108"/>
      <c r="IYA59" s="108"/>
      <c r="IYB59" s="108"/>
      <c r="IYC59" s="108"/>
      <c r="IYD59" s="108"/>
      <c r="IYE59" s="108"/>
      <c r="IYF59" s="108"/>
      <c r="IYG59" s="108"/>
      <c r="IYH59" s="108"/>
      <c r="IYI59" s="108"/>
      <c r="IYJ59" s="108"/>
      <c r="IYK59" s="108"/>
      <c r="IYL59" s="108"/>
      <c r="IYM59" s="108"/>
      <c r="IYN59" s="108"/>
      <c r="IYO59" s="108"/>
      <c r="IYP59" s="108"/>
      <c r="IYQ59" s="108"/>
      <c r="IYR59" s="108"/>
      <c r="IYS59" s="108"/>
      <c r="IYT59" s="108"/>
      <c r="IYU59" s="108"/>
      <c r="IYV59" s="108"/>
      <c r="IYW59" s="108"/>
      <c r="IYX59" s="108"/>
      <c r="IYY59" s="108"/>
      <c r="IYZ59" s="108"/>
      <c r="IZA59" s="108"/>
      <c r="IZB59" s="108"/>
      <c r="IZC59" s="108"/>
      <c r="IZD59" s="108"/>
      <c r="IZE59" s="108"/>
      <c r="IZF59" s="108"/>
      <c r="IZG59" s="108"/>
      <c r="IZH59" s="108"/>
      <c r="IZI59" s="108"/>
      <c r="IZJ59" s="108"/>
      <c r="IZK59" s="108"/>
      <c r="IZL59" s="108"/>
      <c r="IZM59" s="108"/>
      <c r="IZN59" s="108"/>
      <c r="IZO59" s="108"/>
      <c r="IZP59" s="108"/>
      <c r="IZQ59" s="108"/>
      <c r="IZR59" s="108"/>
      <c r="IZS59" s="108"/>
      <c r="IZT59" s="108"/>
      <c r="IZU59" s="108"/>
      <c r="IZV59" s="108"/>
      <c r="IZW59" s="108"/>
      <c r="IZX59" s="108"/>
      <c r="IZY59" s="108"/>
      <c r="IZZ59" s="108"/>
      <c r="JAA59" s="108"/>
      <c r="JAB59" s="108"/>
      <c r="JAC59" s="108"/>
      <c r="JAD59" s="108"/>
      <c r="JAE59" s="108"/>
      <c r="JAF59" s="108"/>
      <c r="JAG59" s="108"/>
      <c r="JAH59" s="108"/>
      <c r="JAI59" s="108"/>
      <c r="JAJ59" s="108"/>
      <c r="JAK59" s="108"/>
      <c r="JAL59" s="108"/>
      <c r="JAM59" s="108"/>
      <c r="JAN59" s="108"/>
      <c r="JAO59" s="108"/>
      <c r="JAP59" s="108"/>
      <c r="JAQ59" s="108"/>
      <c r="JAR59" s="108"/>
      <c r="JAS59" s="108"/>
      <c r="JAT59" s="108"/>
      <c r="JAU59" s="108"/>
      <c r="JAV59" s="108"/>
      <c r="JAW59" s="108"/>
      <c r="JAX59" s="108"/>
      <c r="JAY59" s="108"/>
      <c r="JAZ59" s="108"/>
      <c r="JBA59" s="108"/>
      <c r="JBB59" s="108"/>
      <c r="JBC59" s="108"/>
      <c r="JBD59" s="108"/>
      <c r="JBE59" s="108"/>
      <c r="JBF59" s="108"/>
      <c r="JBG59" s="108"/>
      <c r="JBH59" s="108"/>
      <c r="JBI59" s="108"/>
      <c r="JBJ59" s="108"/>
      <c r="JBK59" s="108"/>
      <c r="JBL59" s="108"/>
      <c r="JBM59" s="108"/>
      <c r="JBN59" s="108"/>
      <c r="JBO59" s="108"/>
      <c r="JBP59" s="108"/>
      <c r="JBQ59" s="108"/>
      <c r="JBR59" s="108"/>
      <c r="JBS59" s="108"/>
      <c r="JBT59" s="108"/>
      <c r="JBU59" s="108"/>
      <c r="JBV59" s="108"/>
      <c r="JBW59" s="108"/>
      <c r="JBX59" s="108"/>
      <c r="JBY59" s="108"/>
      <c r="JBZ59" s="108"/>
      <c r="JCA59" s="108"/>
      <c r="JCB59" s="108"/>
      <c r="JCC59" s="108"/>
      <c r="JCD59" s="108"/>
      <c r="JCE59" s="108"/>
      <c r="JCF59" s="108"/>
      <c r="JCG59" s="108"/>
      <c r="JCH59" s="108"/>
      <c r="JCI59" s="108"/>
      <c r="JCJ59" s="108"/>
      <c r="JCK59" s="108"/>
      <c r="JCL59" s="108"/>
      <c r="JCM59" s="108"/>
      <c r="JCN59" s="108"/>
      <c r="JCO59" s="108"/>
      <c r="JCP59" s="108"/>
      <c r="JCQ59" s="108"/>
      <c r="JCR59" s="108"/>
      <c r="JCS59" s="108"/>
      <c r="JCT59" s="108"/>
      <c r="JCU59" s="108"/>
      <c r="JCV59" s="108"/>
      <c r="JCW59" s="108"/>
      <c r="JCX59" s="108"/>
      <c r="JCY59" s="108"/>
      <c r="JCZ59" s="108"/>
      <c r="JDA59" s="108"/>
      <c r="JDB59" s="108"/>
      <c r="JDC59" s="108"/>
      <c r="JDD59" s="108"/>
      <c r="JDE59" s="108"/>
      <c r="JDF59" s="108"/>
      <c r="JDG59" s="108"/>
      <c r="JDH59" s="108"/>
      <c r="JDI59" s="108"/>
      <c r="JDJ59" s="108"/>
      <c r="JDK59" s="108"/>
      <c r="JDL59" s="108"/>
      <c r="JDM59" s="108"/>
      <c r="JDN59" s="108"/>
      <c r="JDO59" s="108"/>
      <c r="JDP59" s="108"/>
      <c r="JDQ59" s="108"/>
      <c r="JDR59" s="108"/>
      <c r="JDS59" s="108"/>
      <c r="JDT59" s="108"/>
      <c r="JDU59" s="108"/>
      <c r="JDV59" s="108"/>
      <c r="JDW59" s="108"/>
      <c r="JDX59" s="108"/>
      <c r="JDY59" s="108"/>
      <c r="JDZ59" s="108"/>
      <c r="JEA59" s="108"/>
      <c r="JEB59" s="108"/>
      <c r="JEC59" s="108"/>
      <c r="JED59" s="108"/>
      <c r="JEE59" s="108"/>
      <c r="JEF59" s="108"/>
      <c r="JEG59" s="108"/>
      <c r="JEH59" s="108"/>
      <c r="JEI59" s="108"/>
      <c r="JEJ59" s="108"/>
      <c r="JEK59" s="108"/>
      <c r="JEL59" s="108"/>
      <c r="JEM59" s="108"/>
      <c r="JEN59" s="108"/>
      <c r="JEO59" s="108"/>
      <c r="JEP59" s="108"/>
      <c r="JEQ59" s="108"/>
      <c r="JER59" s="108"/>
      <c r="JES59" s="108"/>
      <c r="JET59" s="108"/>
      <c r="JEU59" s="108"/>
      <c r="JEV59" s="108"/>
      <c r="JEW59" s="108"/>
      <c r="JEX59" s="108"/>
      <c r="JEY59" s="108"/>
      <c r="JEZ59" s="108"/>
      <c r="JFA59" s="108"/>
      <c r="JFB59" s="108"/>
      <c r="JFC59" s="108"/>
      <c r="JFD59" s="108"/>
      <c r="JFE59" s="108"/>
      <c r="JFF59" s="108"/>
      <c r="JFG59" s="108"/>
      <c r="JFH59" s="108"/>
      <c r="JFI59" s="108"/>
      <c r="JFJ59" s="108"/>
      <c r="JFK59" s="108"/>
      <c r="JFL59" s="108"/>
      <c r="JFM59" s="108"/>
      <c r="JFN59" s="108"/>
      <c r="JFO59" s="108"/>
      <c r="JFP59" s="108"/>
      <c r="JFQ59" s="108"/>
      <c r="JFR59" s="108"/>
      <c r="JFS59" s="108"/>
      <c r="JFT59" s="108"/>
      <c r="JFU59" s="108"/>
      <c r="JFV59" s="108"/>
      <c r="JFW59" s="108"/>
      <c r="JFX59" s="108"/>
      <c r="JFY59" s="108"/>
      <c r="JFZ59" s="108"/>
      <c r="JGA59" s="108"/>
      <c r="JGB59" s="108"/>
      <c r="JGC59" s="108"/>
      <c r="JGD59" s="108"/>
      <c r="JGE59" s="108"/>
      <c r="JGF59" s="108"/>
      <c r="JGG59" s="108"/>
      <c r="JGH59" s="108"/>
      <c r="JGI59" s="108"/>
      <c r="JGJ59" s="108"/>
      <c r="JGK59" s="108"/>
      <c r="JGL59" s="108"/>
      <c r="JGM59" s="108"/>
      <c r="JGN59" s="108"/>
      <c r="JGO59" s="108"/>
      <c r="JGP59" s="108"/>
      <c r="JGQ59" s="108"/>
      <c r="JGR59" s="108"/>
      <c r="JGS59" s="108"/>
      <c r="JGT59" s="108"/>
      <c r="JGU59" s="108"/>
      <c r="JGV59" s="108"/>
      <c r="JGW59" s="108"/>
      <c r="JGX59" s="108"/>
      <c r="JGY59" s="108"/>
      <c r="JGZ59" s="108"/>
      <c r="JHA59" s="108"/>
      <c r="JHB59" s="108"/>
      <c r="JHC59" s="108"/>
      <c r="JHD59" s="108"/>
      <c r="JHE59" s="108"/>
      <c r="JHF59" s="108"/>
      <c r="JHG59" s="108"/>
      <c r="JHH59" s="108"/>
      <c r="JHI59" s="108"/>
      <c r="JHJ59" s="108"/>
      <c r="JHK59" s="108"/>
      <c r="JHL59" s="108"/>
      <c r="JHM59" s="108"/>
      <c r="JHN59" s="108"/>
      <c r="JHO59" s="108"/>
      <c r="JHP59" s="108"/>
      <c r="JHQ59" s="108"/>
      <c r="JHR59" s="108"/>
      <c r="JHS59" s="108"/>
      <c r="JHT59" s="108"/>
      <c r="JHU59" s="108"/>
      <c r="JHV59" s="108"/>
      <c r="JHW59" s="108"/>
      <c r="JHX59" s="108"/>
      <c r="JHY59" s="108"/>
      <c r="JHZ59" s="108"/>
      <c r="JIA59" s="108"/>
      <c r="JIB59" s="108"/>
      <c r="JIC59" s="108"/>
      <c r="JID59" s="108"/>
      <c r="JIE59" s="108"/>
      <c r="JIF59" s="108"/>
      <c r="JIG59" s="108"/>
      <c r="JIH59" s="108"/>
      <c r="JII59" s="108"/>
      <c r="JIJ59" s="108"/>
      <c r="JIK59" s="108"/>
      <c r="JIL59" s="108"/>
      <c r="JIM59" s="108"/>
      <c r="JIN59" s="108"/>
      <c r="JIO59" s="108"/>
      <c r="JIP59" s="108"/>
      <c r="JIQ59" s="108"/>
      <c r="JIR59" s="108"/>
      <c r="JIS59" s="108"/>
      <c r="JIT59" s="108"/>
      <c r="JIU59" s="108"/>
      <c r="JIV59" s="108"/>
      <c r="JIW59" s="108"/>
      <c r="JIX59" s="108"/>
      <c r="JIY59" s="108"/>
      <c r="JIZ59" s="108"/>
      <c r="JJA59" s="108"/>
      <c r="JJB59" s="108"/>
      <c r="JJC59" s="108"/>
      <c r="JJD59" s="108"/>
      <c r="JJE59" s="108"/>
      <c r="JJF59" s="108"/>
      <c r="JJG59" s="108"/>
      <c r="JJH59" s="108"/>
      <c r="JJI59" s="108"/>
      <c r="JJJ59" s="108"/>
      <c r="JJK59" s="108"/>
      <c r="JJL59" s="108"/>
      <c r="JJM59" s="108"/>
      <c r="JJN59" s="108"/>
      <c r="JJO59" s="108"/>
      <c r="JJP59" s="108"/>
      <c r="JJQ59" s="108"/>
      <c r="JJR59" s="108"/>
      <c r="JJS59" s="108"/>
      <c r="JJT59" s="108"/>
      <c r="JJU59" s="108"/>
      <c r="JJV59" s="108"/>
      <c r="JJW59" s="108"/>
      <c r="JJX59" s="108"/>
      <c r="JJY59" s="108"/>
      <c r="JJZ59" s="108"/>
      <c r="JKA59" s="108"/>
      <c r="JKB59" s="108"/>
      <c r="JKC59" s="108"/>
      <c r="JKD59" s="108"/>
      <c r="JKE59" s="108"/>
      <c r="JKF59" s="108"/>
      <c r="JKG59" s="108"/>
      <c r="JKH59" s="108"/>
      <c r="JKI59" s="108"/>
      <c r="JKJ59" s="108"/>
      <c r="JKK59" s="108"/>
      <c r="JKL59" s="108"/>
      <c r="JKM59" s="108"/>
      <c r="JKN59" s="108"/>
      <c r="JKO59" s="108"/>
      <c r="JKP59" s="108"/>
      <c r="JKQ59" s="108"/>
      <c r="JKR59" s="108"/>
      <c r="JKS59" s="108"/>
      <c r="JKT59" s="108"/>
      <c r="JKU59" s="108"/>
      <c r="JKV59" s="108"/>
      <c r="JKW59" s="108"/>
      <c r="JKX59" s="108"/>
      <c r="JKY59" s="108"/>
      <c r="JKZ59" s="108"/>
      <c r="JLA59" s="108"/>
      <c r="JLB59" s="108"/>
      <c r="JLC59" s="108"/>
      <c r="JLD59" s="108"/>
      <c r="JLE59" s="108"/>
      <c r="JLF59" s="108"/>
      <c r="JLG59" s="108"/>
      <c r="JLH59" s="108"/>
      <c r="JLI59" s="108"/>
      <c r="JLJ59" s="108"/>
      <c r="JLK59" s="108"/>
      <c r="JLL59" s="108"/>
      <c r="JLM59" s="108"/>
      <c r="JLN59" s="108"/>
      <c r="JLO59" s="108"/>
      <c r="JLP59" s="108"/>
      <c r="JLQ59" s="108"/>
      <c r="JLR59" s="108"/>
      <c r="JLS59" s="108"/>
      <c r="JLT59" s="108"/>
      <c r="JLU59" s="108"/>
      <c r="JLV59" s="108"/>
      <c r="JLW59" s="108"/>
      <c r="JLX59" s="108"/>
      <c r="JLY59" s="108"/>
      <c r="JLZ59" s="108"/>
      <c r="JMA59" s="108"/>
      <c r="JMB59" s="108"/>
      <c r="JMC59" s="108"/>
      <c r="JMD59" s="108"/>
      <c r="JME59" s="108"/>
      <c r="JMF59" s="108"/>
      <c r="JMG59" s="108"/>
      <c r="JMH59" s="108"/>
      <c r="JMI59" s="108"/>
      <c r="JMJ59" s="108"/>
      <c r="JMK59" s="108"/>
      <c r="JML59" s="108"/>
      <c r="JMM59" s="108"/>
      <c r="JMN59" s="108"/>
      <c r="JMO59" s="108"/>
      <c r="JMP59" s="108"/>
      <c r="JMQ59" s="108"/>
      <c r="JMR59" s="108"/>
      <c r="JMS59" s="108"/>
      <c r="JMT59" s="108"/>
      <c r="JMU59" s="108"/>
      <c r="JMV59" s="108"/>
      <c r="JMW59" s="108"/>
      <c r="JMX59" s="108"/>
      <c r="JMY59" s="108"/>
      <c r="JMZ59" s="108"/>
      <c r="JNA59" s="108"/>
      <c r="JNB59" s="108"/>
      <c r="JNC59" s="108"/>
      <c r="JND59" s="108"/>
      <c r="JNE59" s="108"/>
      <c r="JNF59" s="108"/>
      <c r="JNG59" s="108"/>
      <c r="JNH59" s="108"/>
      <c r="JNI59" s="108"/>
      <c r="JNJ59" s="108"/>
      <c r="JNK59" s="108"/>
      <c r="JNL59" s="108"/>
      <c r="JNM59" s="108"/>
      <c r="JNN59" s="108"/>
      <c r="JNO59" s="108"/>
      <c r="JNP59" s="108"/>
      <c r="JNQ59" s="108"/>
      <c r="JNR59" s="108"/>
      <c r="JNS59" s="108"/>
      <c r="JNT59" s="108"/>
      <c r="JNU59" s="108"/>
      <c r="JNV59" s="108"/>
      <c r="JNW59" s="108"/>
      <c r="JNX59" s="108"/>
      <c r="JNY59" s="108"/>
      <c r="JNZ59" s="108"/>
      <c r="JOA59" s="108"/>
      <c r="JOB59" s="108"/>
      <c r="JOC59" s="108"/>
      <c r="JOD59" s="108"/>
      <c r="JOE59" s="108"/>
      <c r="JOF59" s="108"/>
      <c r="JOG59" s="108"/>
      <c r="JOH59" s="108"/>
      <c r="JOI59" s="108"/>
      <c r="JOJ59" s="108"/>
      <c r="JOK59" s="108"/>
      <c r="JOL59" s="108"/>
      <c r="JOM59" s="108"/>
      <c r="JON59" s="108"/>
      <c r="JOO59" s="108"/>
      <c r="JOP59" s="108"/>
      <c r="JOQ59" s="108"/>
      <c r="JOR59" s="108"/>
      <c r="JOS59" s="108"/>
      <c r="JOT59" s="108"/>
      <c r="JOU59" s="108"/>
      <c r="JOV59" s="108"/>
      <c r="JOW59" s="108"/>
      <c r="JOX59" s="108"/>
      <c r="JOY59" s="108"/>
      <c r="JOZ59" s="108"/>
      <c r="JPA59" s="108"/>
      <c r="JPB59" s="108"/>
      <c r="JPC59" s="108"/>
      <c r="JPD59" s="108"/>
      <c r="JPE59" s="108"/>
      <c r="JPF59" s="108"/>
      <c r="JPG59" s="108"/>
      <c r="JPH59" s="108"/>
      <c r="JPI59" s="108"/>
      <c r="JPJ59" s="108"/>
      <c r="JPK59" s="108"/>
      <c r="JPL59" s="108"/>
      <c r="JPM59" s="108"/>
      <c r="JPN59" s="108"/>
      <c r="JPO59" s="108"/>
      <c r="JPP59" s="108"/>
      <c r="JPQ59" s="108"/>
      <c r="JPR59" s="108"/>
      <c r="JPS59" s="108"/>
      <c r="JPT59" s="108"/>
      <c r="JPU59" s="108"/>
      <c r="JPV59" s="108"/>
      <c r="JPW59" s="108"/>
      <c r="JPX59" s="108"/>
      <c r="JPY59" s="108"/>
      <c r="JPZ59" s="108"/>
      <c r="JQA59" s="108"/>
      <c r="JQB59" s="108"/>
      <c r="JQC59" s="108"/>
      <c r="JQD59" s="108"/>
      <c r="JQE59" s="108"/>
      <c r="JQF59" s="108"/>
      <c r="JQG59" s="108"/>
      <c r="JQH59" s="108"/>
      <c r="JQI59" s="108"/>
      <c r="JQJ59" s="108"/>
      <c r="JQK59" s="108"/>
      <c r="JQL59" s="108"/>
      <c r="JQM59" s="108"/>
      <c r="JQN59" s="108"/>
      <c r="JQO59" s="108"/>
      <c r="JQP59" s="108"/>
      <c r="JQQ59" s="108"/>
      <c r="JQR59" s="108"/>
      <c r="JQS59" s="108"/>
      <c r="JQT59" s="108"/>
      <c r="JQU59" s="108"/>
      <c r="JQV59" s="108"/>
      <c r="JQW59" s="108"/>
      <c r="JQX59" s="108"/>
      <c r="JQY59" s="108"/>
      <c r="JQZ59" s="108"/>
      <c r="JRA59" s="108"/>
      <c r="JRB59" s="108"/>
      <c r="JRC59" s="108"/>
      <c r="JRD59" s="108"/>
      <c r="JRE59" s="108"/>
      <c r="JRF59" s="108"/>
      <c r="JRG59" s="108"/>
      <c r="JRH59" s="108"/>
      <c r="JRI59" s="108"/>
      <c r="JRJ59" s="108"/>
      <c r="JRK59" s="108"/>
      <c r="JRL59" s="108"/>
      <c r="JRM59" s="108"/>
      <c r="JRN59" s="108"/>
      <c r="JRO59" s="108"/>
      <c r="JRP59" s="108"/>
      <c r="JRQ59" s="108"/>
      <c r="JRR59" s="108"/>
      <c r="JRS59" s="108"/>
      <c r="JRT59" s="108"/>
      <c r="JRU59" s="108"/>
      <c r="JRV59" s="108"/>
      <c r="JRW59" s="108"/>
      <c r="JRX59" s="108"/>
      <c r="JRY59" s="108"/>
      <c r="JRZ59" s="108"/>
      <c r="JSA59" s="108"/>
      <c r="JSB59" s="108"/>
      <c r="JSC59" s="108"/>
      <c r="JSD59" s="108"/>
      <c r="JSE59" s="108"/>
      <c r="JSF59" s="108"/>
      <c r="JSG59" s="108"/>
      <c r="JSH59" s="108"/>
      <c r="JSI59" s="108"/>
      <c r="JSJ59" s="108"/>
      <c r="JSK59" s="108"/>
      <c r="JSL59" s="108"/>
      <c r="JSM59" s="108"/>
      <c r="JSN59" s="108"/>
      <c r="JSO59" s="108"/>
      <c r="JSP59" s="108"/>
      <c r="JSQ59" s="108"/>
      <c r="JSR59" s="108"/>
      <c r="JSS59" s="108"/>
      <c r="JST59" s="108"/>
      <c r="JSU59" s="108"/>
      <c r="JSV59" s="108"/>
      <c r="JSW59" s="108"/>
      <c r="JSX59" s="108"/>
      <c r="JSY59" s="108"/>
      <c r="JSZ59" s="108"/>
      <c r="JTA59" s="108"/>
      <c r="JTB59" s="108"/>
      <c r="JTC59" s="108"/>
      <c r="JTD59" s="108"/>
      <c r="JTE59" s="108"/>
      <c r="JTF59" s="108"/>
      <c r="JTG59" s="108"/>
      <c r="JTH59" s="108"/>
      <c r="JTI59" s="108"/>
      <c r="JTJ59" s="108"/>
      <c r="JTK59" s="108"/>
      <c r="JTL59" s="108"/>
      <c r="JTM59" s="108"/>
      <c r="JTN59" s="108"/>
      <c r="JTO59" s="108"/>
      <c r="JTP59" s="108"/>
      <c r="JTQ59" s="108"/>
      <c r="JTR59" s="108"/>
      <c r="JTS59" s="108"/>
      <c r="JTT59" s="108"/>
      <c r="JTU59" s="108"/>
      <c r="JTV59" s="108"/>
      <c r="JTW59" s="108"/>
      <c r="JTX59" s="108"/>
      <c r="JTY59" s="108"/>
      <c r="JTZ59" s="108"/>
      <c r="JUA59" s="108"/>
      <c r="JUB59" s="108"/>
      <c r="JUC59" s="108"/>
      <c r="JUD59" s="108"/>
      <c r="JUE59" s="108"/>
      <c r="JUF59" s="108"/>
      <c r="JUG59" s="108"/>
      <c r="JUH59" s="108"/>
      <c r="JUI59" s="108"/>
      <c r="JUJ59" s="108"/>
      <c r="JUK59" s="108"/>
      <c r="JUL59" s="108"/>
      <c r="JUM59" s="108"/>
      <c r="JUN59" s="108"/>
      <c r="JUO59" s="108"/>
      <c r="JUP59" s="108"/>
      <c r="JUQ59" s="108"/>
      <c r="JUR59" s="108"/>
      <c r="JUS59" s="108"/>
      <c r="JUT59" s="108"/>
      <c r="JUU59" s="108"/>
      <c r="JUV59" s="108"/>
      <c r="JUW59" s="108"/>
      <c r="JUX59" s="108"/>
      <c r="JUY59" s="108"/>
      <c r="JUZ59" s="108"/>
      <c r="JVA59" s="108"/>
      <c r="JVB59" s="108"/>
      <c r="JVC59" s="108"/>
      <c r="JVD59" s="108"/>
      <c r="JVE59" s="108"/>
      <c r="JVF59" s="108"/>
      <c r="JVG59" s="108"/>
      <c r="JVH59" s="108"/>
      <c r="JVI59" s="108"/>
      <c r="JVJ59" s="108"/>
      <c r="JVK59" s="108"/>
      <c r="JVL59" s="108"/>
      <c r="JVM59" s="108"/>
      <c r="JVN59" s="108"/>
      <c r="JVO59" s="108"/>
      <c r="JVP59" s="108"/>
      <c r="JVQ59" s="108"/>
      <c r="JVR59" s="108"/>
      <c r="JVS59" s="108"/>
      <c r="JVT59" s="108"/>
      <c r="JVU59" s="108"/>
      <c r="JVV59" s="108"/>
      <c r="JVW59" s="108"/>
      <c r="JVX59" s="108"/>
      <c r="JVY59" s="108"/>
      <c r="JVZ59" s="108"/>
      <c r="JWA59" s="108"/>
      <c r="JWB59" s="108"/>
      <c r="JWC59" s="108"/>
      <c r="JWD59" s="108"/>
      <c r="JWE59" s="108"/>
      <c r="JWF59" s="108"/>
      <c r="JWG59" s="108"/>
      <c r="JWH59" s="108"/>
      <c r="JWI59" s="108"/>
      <c r="JWJ59" s="108"/>
      <c r="JWK59" s="108"/>
      <c r="JWL59" s="108"/>
      <c r="JWM59" s="108"/>
      <c r="JWN59" s="108"/>
      <c r="JWO59" s="108"/>
      <c r="JWP59" s="108"/>
      <c r="JWQ59" s="108"/>
      <c r="JWR59" s="108"/>
      <c r="JWS59" s="108"/>
      <c r="JWT59" s="108"/>
      <c r="JWU59" s="108"/>
      <c r="JWV59" s="108"/>
      <c r="JWW59" s="108"/>
      <c r="JWX59" s="108"/>
      <c r="JWY59" s="108"/>
      <c r="JWZ59" s="108"/>
      <c r="JXA59" s="108"/>
      <c r="JXB59" s="108"/>
      <c r="JXC59" s="108"/>
      <c r="JXD59" s="108"/>
      <c r="JXE59" s="108"/>
      <c r="JXF59" s="108"/>
      <c r="JXG59" s="108"/>
      <c r="JXH59" s="108"/>
      <c r="JXI59" s="108"/>
      <c r="JXJ59" s="108"/>
      <c r="JXK59" s="108"/>
      <c r="JXL59" s="108"/>
      <c r="JXM59" s="108"/>
      <c r="JXN59" s="108"/>
      <c r="JXO59" s="108"/>
      <c r="JXP59" s="108"/>
      <c r="JXQ59" s="108"/>
      <c r="JXR59" s="108"/>
      <c r="JXS59" s="108"/>
      <c r="JXT59" s="108"/>
      <c r="JXU59" s="108"/>
      <c r="JXV59" s="108"/>
      <c r="JXW59" s="108"/>
      <c r="JXX59" s="108"/>
      <c r="JXY59" s="108"/>
      <c r="JXZ59" s="108"/>
      <c r="JYA59" s="108"/>
      <c r="JYB59" s="108"/>
      <c r="JYC59" s="108"/>
      <c r="JYD59" s="108"/>
      <c r="JYE59" s="108"/>
      <c r="JYF59" s="108"/>
      <c r="JYG59" s="108"/>
      <c r="JYH59" s="108"/>
      <c r="JYI59" s="108"/>
      <c r="JYJ59" s="108"/>
      <c r="JYK59" s="108"/>
      <c r="JYL59" s="108"/>
      <c r="JYM59" s="108"/>
      <c r="JYN59" s="108"/>
      <c r="JYO59" s="108"/>
      <c r="JYP59" s="108"/>
      <c r="JYQ59" s="108"/>
      <c r="JYR59" s="108"/>
      <c r="JYS59" s="108"/>
      <c r="JYT59" s="108"/>
      <c r="JYU59" s="108"/>
      <c r="JYV59" s="108"/>
      <c r="JYW59" s="108"/>
      <c r="JYX59" s="108"/>
      <c r="JYY59" s="108"/>
      <c r="JYZ59" s="108"/>
      <c r="JZA59" s="108"/>
      <c r="JZB59" s="108"/>
      <c r="JZC59" s="108"/>
      <c r="JZD59" s="108"/>
      <c r="JZE59" s="108"/>
      <c r="JZF59" s="108"/>
      <c r="JZG59" s="108"/>
      <c r="JZH59" s="108"/>
      <c r="JZI59" s="108"/>
      <c r="JZJ59" s="108"/>
      <c r="JZK59" s="108"/>
      <c r="JZL59" s="108"/>
      <c r="JZM59" s="108"/>
      <c r="JZN59" s="108"/>
      <c r="JZO59" s="108"/>
      <c r="JZP59" s="108"/>
      <c r="JZQ59" s="108"/>
      <c r="JZR59" s="108"/>
      <c r="JZS59" s="108"/>
      <c r="JZT59" s="108"/>
      <c r="JZU59" s="108"/>
      <c r="JZV59" s="108"/>
      <c r="JZW59" s="108"/>
      <c r="JZX59" s="108"/>
      <c r="JZY59" s="108"/>
      <c r="JZZ59" s="108"/>
      <c r="KAA59" s="108"/>
      <c r="KAB59" s="108"/>
      <c r="KAC59" s="108"/>
      <c r="KAD59" s="108"/>
      <c r="KAE59" s="108"/>
      <c r="KAF59" s="108"/>
      <c r="KAG59" s="108"/>
      <c r="KAH59" s="108"/>
      <c r="KAI59" s="108"/>
      <c r="KAJ59" s="108"/>
      <c r="KAK59" s="108"/>
      <c r="KAL59" s="108"/>
      <c r="KAM59" s="108"/>
      <c r="KAN59" s="108"/>
      <c r="KAO59" s="108"/>
      <c r="KAP59" s="108"/>
      <c r="KAQ59" s="108"/>
      <c r="KAR59" s="108"/>
      <c r="KAS59" s="108"/>
      <c r="KAT59" s="108"/>
      <c r="KAU59" s="108"/>
      <c r="KAV59" s="108"/>
      <c r="KAW59" s="108"/>
      <c r="KAX59" s="108"/>
      <c r="KAY59" s="108"/>
      <c r="KAZ59" s="108"/>
      <c r="KBA59" s="108"/>
      <c r="KBB59" s="108"/>
      <c r="KBC59" s="108"/>
      <c r="KBD59" s="108"/>
      <c r="KBE59" s="108"/>
      <c r="KBF59" s="108"/>
      <c r="KBG59" s="108"/>
      <c r="KBH59" s="108"/>
      <c r="KBI59" s="108"/>
      <c r="KBJ59" s="108"/>
      <c r="KBK59" s="108"/>
      <c r="KBL59" s="108"/>
      <c r="KBM59" s="108"/>
      <c r="KBN59" s="108"/>
      <c r="KBO59" s="108"/>
      <c r="KBP59" s="108"/>
      <c r="KBQ59" s="108"/>
      <c r="KBR59" s="108"/>
      <c r="KBS59" s="108"/>
      <c r="KBT59" s="108"/>
      <c r="KBU59" s="108"/>
      <c r="KBV59" s="108"/>
      <c r="KBW59" s="108"/>
      <c r="KBX59" s="108"/>
      <c r="KBY59" s="108"/>
      <c r="KBZ59" s="108"/>
      <c r="KCA59" s="108"/>
      <c r="KCB59" s="108"/>
      <c r="KCC59" s="108"/>
      <c r="KCD59" s="108"/>
      <c r="KCE59" s="108"/>
      <c r="KCF59" s="108"/>
      <c r="KCG59" s="108"/>
      <c r="KCH59" s="108"/>
      <c r="KCI59" s="108"/>
      <c r="KCJ59" s="108"/>
      <c r="KCK59" s="108"/>
      <c r="KCL59" s="108"/>
      <c r="KCM59" s="108"/>
      <c r="KCN59" s="108"/>
      <c r="KCO59" s="108"/>
      <c r="KCP59" s="108"/>
      <c r="KCQ59" s="108"/>
      <c r="KCR59" s="108"/>
      <c r="KCS59" s="108"/>
      <c r="KCT59" s="108"/>
      <c r="KCU59" s="108"/>
      <c r="KCV59" s="108"/>
      <c r="KCW59" s="108"/>
      <c r="KCX59" s="108"/>
      <c r="KCY59" s="108"/>
      <c r="KCZ59" s="108"/>
      <c r="KDA59" s="108"/>
      <c r="KDB59" s="108"/>
      <c r="KDC59" s="108"/>
      <c r="KDD59" s="108"/>
      <c r="KDE59" s="108"/>
      <c r="KDF59" s="108"/>
      <c r="KDG59" s="108"/>
      <c r="KDH59" s="108"/>
      <c r="KDI59" s="108"/>
      <c r="KDJ59" s="108"/>
      <c r="KDK59" s="108"/>
      <c r="KDL59" s="108"/>
      <c r="KDM59" s="108"/>
      <c r="KDN59" s="108"/>
      <c r="KDO59" s="108"/>
      <c r="KDP59" s="108"/>
      <c r="KDQ59" s="108"/>
      <c r="KDR59" s="108"/>
      <c r="KDS59" s="108"/>
      <c r="KDT59" s="108"/>
      <c r="KDU59" s="108"/>
      <c r="KDV59" s="108"/>
      <c r="KDW59" s="108"/>
      <c r="KDX59" s="108"/>
      <c r="KDY59" s="108"/>
      <c r="KDZ59" s="108"/>
      <c r="KEA59" s="108"/>
      <c r="KEB59" s="108"/>
      <c r="KEC59" s="108"/>
      <c r="KED59" s="108"/>
      <c r="KEE59" s="108"/>
      <c r="KEF59" s="108"/>
      <c r="KEG59" s="108"/>
      <c r="KEH59" s="108"/>
      <c r="KEI59" s="108"/>
      <c r="KEJ59" s="108"/>
      <c r="KEK59" s="108"/>
      <c r="KEL59" s="108"/>
      <c r="KEM59" s="108"/>
      <c r="KEN59" s="108"/>
      <c r="KEO59" s="108"/>
      <c r="KEP59" s="108"/>
      <c r="KEQ59" s="108"/>
      <c r="KER59" s="108"/>
      <c r="KES59" s="108"/>
      <c r="KET59" s="108"/>
      <c r="KEU59" s="108"/>
      <c r="KEV59" s="108"/>
      <c r="KEW59" s="108"/>
      <c r="KEX59" s="108"/>
      <c r="KEY59" s="108"/>
      <c r="KEZ59" s="108"/>
      <c r="KFA59" s="108"/>
      <c r="KFB59" s="108"/>
      <c r="KFC59" s="108"/>
      <c r="KFD59" s="108"/>
      <c r="KFE59" s="108"/>
      <c r="KFF59" s="108"/>
      <c r="KFG59" s="108"/>
      <c r="KFH59" s="108"/>
      <c r="KFI59" s="108"/>
      <c r="KFJ59" s="108"/>
      <c r="KFK59" s="108"/>
      <c r="KFL59" s="108"/>
      <c r="KFM59" s="108"/>
      <c r="KFN59" s="108"/>
      <c r="KFO59" s="108"/>
      <c r="KFP59" s="108"/>
      <c r="KFQ59" s="108"/>
      <c r="KFR59" s="108"/>
      <c r="KFS59" s="108"/>
      <c r="KFT59" s="108"/>
      <c r="KFU59" s="108"/>
      <c r="KFV59" s="108"/>
      <c r="KFW59" s="108"/>
      <c r="KFX59" s="108"/>
      <c r="KFY59" s="108"/>
      <c r="KFZ59" s="108"/>
      <c r="KGA59" s="108"/>
      <c r="KGB59" s="108"/>
      <c r="KGC59" s="108"/>
      <c r="KGD59" s="108"/>
      <c r="KGE59" s="108"/>
      <c r="KGF59" s="108"/>
      <c r="KGG59" s="108"/>
      <c r="KGH59" s="108"/>
      <c r="KGI59" s="108"/>
      <c r="KGJ59" s="108"/>
      <c r="KGK59" s="108"/>
      <c r="KGL59" s="108"/>
      <c r="KGM59" s="108"/>
      <c r="KGN59" s="108"/>
      <c r="KGO59" s="108"/>
      <c r="KGP59" s="108"/>
      <c r="KGQ59" s="108"/>
      <c r="KGR59" s="108"/>
      <c r="KGS59" s="108"/>
      <c r="KGT59" s="108"/>
      <c r="KGU59" s="108"/>
      <c r="KGV59" s="108"/>
      <c r="KGW59" s="108"/>
      <c r="KGX59" s="108"/>
      <c r="KGY59" s="108"/>
      <c r="KGZ59" s="108"/>
      <c r="KHA59" s="108"/>
      <c r="KHB59" s="108"/>
      <c r="KHC59" s="108"/>
      <c r="KHD59" s="108"/>
      <c r="KHE59" s="108"/>
      <c r="KHF59" s="108"/>
      <c r="KHG59" s="108"/>
      <c r="KHH59" s="108"/>
      <c r="KHI59" s="108"/>
      <c r="KHJ59" s="108"/>
      <c r="KHK59" s="108"/>
      <c r="KHL59" s="108"/>
      <c r="KHM59" s="108"/>
      <c r="KHN59" s="108"/>
      <c r="KHO59" s="108"/>
      <c r="KHP59" s="108"/>
      <c r="KHQ59" s="108"/>
      <c r="KHR59" s="108"/>
      <c r="KHS59" s="108"/>
      <c r="KHT59" s="108"/>
      <c r="KHU59" s="108"/>
      <c r="KHV59" s="108"/>
      <c r="KHW59" s="108"/>
      <c r="KHX59" s="108"/>
      <c r="KHY59" s="108"/>
      <c r="KHZ59" s="108"/>
      <c r="KIA59" s="108"/>
      <c r="KIB59" s="108"/>
      <c r="KIC59" s="108"/>
      <c r="KID59" s="108"/>
      <c r="KIE59" s="108"/>
      <c r="KIF59" s="108"/>
      <c r="KIG59" s="108"/>
      <c r="KIH59" s="108"/>
      <c r="KII59" s="108"/>
      <c r="KIJ59" s="108"/>
      <c r="KIK59" s="108"/>
      <c r="KIL59" s="108"/>
      <c r="KIM59" s="108"/>
      <c r="KIN59" s="108"/>
      <c r="KIO59" s="108"/>
      <c r="KIP59" s="108"/>
      <c r="KIQ59" s="108"/>
      <c r="KIR59" s="108"/>
      <c r="KIS59" s="108"/>
      <c r="KIT59" s="108"/>
      <c r="KIU59" s="108"/>
      <c r="KIV59" s="108"/>
      <c r="KIW59" s="108"/>
      <c r="KIX59" s="108"/>
      <c r="KIY59" s="108"/>
      <c r="KIZ59" s="108"/>
      <c r="KJA59" s="108"/>
      <c r="KJB59" s="108"/>
      <c r="KJC59" s="108"/>
      <c r="KJD59" s="108"/>
      <c r="KJE59" s="108"/>
      <c r="KJF59" s="108"/>
      <c r="KJG59" s="108"/>
      <c r="KJH59" s="108"/>
      <c r="KJI59" s="108"/>
      <c r="KJJ59" s="108"/>
      <c r="KJK59" s="108"/>
      <c r="KJL59" s="108"/>
      <c r="KJM59" s="108"/>
      <c r="KJN59" s="108"/>
      <c r="KJO59" s="108"/>
      <c r="KJP59" s="108"/>
      <c r="KJQ59" s="108"/>
      <c r="KJR59" s="108"/>
      <c r="KJS59" s="108"/>
      <c r="KJT59" s="108"/>
      <c r="KJU59" s="108"/>
      <c r="KJV59" s="108"/>
      <c r="KJW59" s="108"/>
      <c r="KJX59" s="108"/>
      <c r="KJY59" s="108"/>
      <c r="KJZ59" s="108"/>
      <c r="KKA59" s="108"/>
      <c r="KKB59" s="108"/>
      <c r="KKC59" s="108"/>
      <c r="KKD59" s="108"/>
      <c r="KKE59" s="108"/>
      <c r="KKF59" s="108"/>
      <c r="KKG59" s="108"/>
      <c r="KKH59" s="108"/>
      <c r="KKI59" s="108"/>
      <c r="KKJ59" s="108"/>
      <c r="KKK59" s="108"/>
      <c r="KKL59" s="108"/>
      <c r="KKM59" s="108"/>
      <c r="KKN59" s="108"/>
      <c r="KKO59" s="108"/>
      <c r="KKP59" s="108"/>
      <c r="KKQ59" s="108"/>
      <c r="KKR59" s="108"/>
      <c r="KKS59" s="108"/>
      <c r="KKT59" s="108"/>
      <c r="KKU59" s="108"/>
      <c r="KKV59" s="108"/>
      <c r="KKW59" s="108"/>
      <c r="KKX59" s="108"/>
      <c r="KKY59" s="108"/>
      <c r="KKZ59" s="108"/>
      <c r="KLA59" s="108"/>
      <c r="KLB59" s="108"/>
      <c r="KLC59" s="108"/>
      <c r="KLD59" s="108"/>
      <c r="KLE59" s="108"/>
      <c r="KLF59" s="108"/>
      <c r="KLG59" s="108"/>
      <c r="KLH59" s="108"/>
      <c r="KLI59" s="108"/>
      <c r="KLJ59" s="108"/>
      <c r="KLK59" s="108"/>
      <c r="KLL59" s="108"/>
      <c r="KLM59" s="108"/>
      <c r="KLN59" s="108"/>
      <c r="KLO59" s="108"/>
      <c r="KLP59" s="108"/>
      <c r="KLQ59" s="108"/>
      <c r="KLR59" s="108"/>
      <c r="KLS59" s="108"/>
      <c r="KLT59" s="108"/>
      <c r="KLU59" s="108"/>
      <c r="KLV59" s="108"/>
      <c r="KLW59" s="108"/>
      <c r="KLX59" s="108"/>
      <c r="KLY59" s="108"/>
      <c r="KLZ59" s="108"/>
      <c r="KMA59" s="108"/>
      <c r="KMB59" s="108"/>
      <c r="KMC59" s="108"/>
      <c r="KMD59" s="108"/>
      <c r="KME59" s="108"/>
      <c r="KMF59" s="108"/>
      <c r="KMG59" s="108"/>
      <c r="KMH59" s="108"/>
      <c r="KMI59" s="108"/>
      <c r="KMJ59" s="108"/>
      <c r="KMK59" s="108"/>
      <c r="KML59" s="108"/>
      <c r="KMM59" s="108"/>
      <c r="KMN59" s="108"/>
      <c r="KMO59" s="108"/>
      <c r="KMP59" s="108"/>
      <c r="KMQ59" s="108"/>
      <c r="KMR59" s="108"/>
      <c r="KMS59" s="108"/>
      <c r="KMT59" s="108"/>
      <c r="KMU59" s="108"/>
      <c r="KMV59" s="108"/>
      <c r="KMW59" s="108"/>
      <c r="KMX59" s="108"/>
      <c r="KMY59" s="108"/>
      <c r="KMZ59" s="108"/>
      <c r="KNA59" s="108"/>
      <c r="KNB59" s="108"/>
      <c r="KNC59" s="108"/>
      <c r="KND59" s="108"/>
      <c r="KNE59" s="108"/>
      <c r="KNF59" s="108"/>
      <c r="KNG59" s="108"/>
      <c r="KNH59" s="108"/>
      <c r="KNI59" s="108"/>
      <c r="KNJ59" s="108"/>
      <c r="KNK59" s="108"/>
      <c r="KNL59" s="108"/>
      <c r="KNM59" s="108"/>
      <c r="KNN59" s="108"/>
      <c r="KNO59" s="108"/>
      <c r="KNP59" s="108"/>
      <c r="KNQ59" s="108"/>
      <c r="KNR59" s="108"/>
      <c r="KNS59" s="108"/>
      <c r="KNT59" s="108"/>
      <c r="KNU59" s="108"/>
      <c r="KNV59" s="108"/>
      <c r="KNW59" s="108"/>
      <c r="KNX59" s="108"/>
      <c r="KNY59" s="108"/>
      <c r="KNZ59" s="108"/>
      <c r="KOA59" s="108"/>
      <c r="KOB59" s="108"/>
      <c r="KOC59" s="108"/>
      <c r="KOD59" s="108"/>
      <c r="KOE59" s="108"/>
      <c r="KOF59" s="108"/>
      <c r="KOG59" s="108"/>
      <c r="KOH59" s="108"/>
      <c r="KOI59" s="108"/>
      <c r="KOJ59" s="108"/>
      <c r="KOK59" s="108"/>
      <c r="KOL59" s="108"/>
      <c r="KOM59" s="108"/>
      <c r="KON59" s="108"/>
      <c r="KOO59" s="108"/>
      <c r="KOP59" s="108"/>
      <c r="KOQ59" s="108"/>
      <c r="KOR59" s="108"/>
      <c r="KOS59" s="108"/>
      <c r="KOT59" s="108"/>
      <c r="KOU59" s="108"/>
      <c r="KOV59" s="108"/>
      <c r="KOW59" s="108"/>
      <c r="KOX59" s="108"/>
      <c r="KOY59" s="108"/>
      <c r="KOZ59" s="108"/>
      <c r="KPA59" s="108"/>
      <c r="KPB59" s="108"/>
      <c r="KPC59" s="108"/>
      <c r="KPD59" s="108"/>
      <c r="KPE59" s="108"/>
      <c r="KPF59" s="108"/>
      <c r="KPG59" s="108"/>
      <c r="KPH59" s="108"/>
      <c r="KPI59" s="108"/>
      <c r="KPJ59" s="108"/>
      <c r="KPK59" s="108"/>
      <c r="KPL59" s="108"/>
      <c r="KPM59" s="108"/>
      <c r="KPN59" s="108"/>
      <c r="KPO59" s="108"/>
      <c r="KPP59" s="108"/>
      <c r="KPQ59" s="108"/>
      <c r="KPR59" s="108"/>
      <c r="KPS59" s="108"/>
      <c r="KPT59" s="108"/>
      <c r="KPU59" s="108"/>
      <c r="KPV59" s="108"/>
      <c r="KPW59" s="108"/>
      <c r="KPX59" s="108"/>
      <c r="KPY59" s="108"/>
      <c r="KPZ59" s="108"/>
      <c r="KQA59" s="108"/>
      <c r="KQB59" s="108"/>
      <c r="KQC59" s="108"/>
      <c r="KQD59" s="108"/>
      <c r="KQE59" s="108"/>
      <c r="KQF59" s="108"/>
      <c r="KQG59" s="108"/>
      <c r="KQH59" s="108"/>
      <c r="KQI59" s="108"/>
      <c r="KQJ59" s="108"/>
      <c r="KQK59" s="108"/>
      <c r="KQL59" s="108"/>
      <c r="KQM59" s="108"/>
      <c r="KQN59" s="108"/>
      <c r="KQO59" s="108"/>
      <c r="KQP59" s="108"/>
      <c r="KQQ59" s="108"/>
      <c r="KQR59" s="108"/>
      <c r="KQS59" s="108"/>
      <c r="KQT59" s="108"/>
      <c r="KQU59" s="108"/>
      <c r="KQV59" s="108"/>
      <c r="KQW59" s="108"/>
      <c r="KQX59" s="108"/>
      <c r="KQY59" s="108"/>
      <c r="KQZ59" s="108"/>
      <c r="KRA59" s="108"/>
      <c r="KRB59" s="108"/>
      <c r="KRC59" s="108"/>
      <c r="KRD59" s="108"/>
      <c r="KRE59" s="108"/>
      <c r="KRF59" s="108"/>
      <c r="KRG59" s="108"/>
      <c r="KRH59" s="108"/>
      <c r="KRI59" s="108"/>
      <c r="KRJ59" s="108"/>
      <c r="KRK59" s="108"/>
      <c r="KRL59" s="108"/>
      <c r="KRM59" s="108"/>
      <c r="KRN59" s="108"/>
      <c r="KRO59" s="108"/>
      <c r="KRP59" s="108"/>
      <c r="KRQ59" s="108"/>
      <c r="KRR59" s="108"/>
      <c r="KRS59" s="108"/>
      <c r="KRT59" s="108"/>
      <c r="KRU59" s="108"/>
      <c r="KRV59" s="108"/>
      <c r="KRW59" s="108"/>
      <c r="KRX59" s="108"/>
      <c r="KRY59" s="108"/>
      <c r="KRZ59" s="108"/>
      <c r="KSA59" s="108"/>
      <c r="KSB59" s="108"/>
      <c r="KSC59" s="108"/>
      <c r="KSD59" s="108"/>
      <c r="KSE59" s="108"/>
      <c r="KSF59" s="108"/>
      <c r="KSG59" s="108"/>
      <c r="KSH59" s="108"/>
      <c r="KSI59" s="108"/>
      <c r="KSJ59" s="108"/>
      <c r="KSK59" s="108"/>
      <c r="KSL59" s="108"/>
      <c r="KSM59" s="108"/>
      <c r="KSN59" s="108"/>
      <c r="KSO59" s="108"/>
      <c r="KSP59" s="108"/>
      <c r="KSQ59" s="108"/>
      <c r="KSR59" s="108"/>
      <c r="KSS59" s="108"/>
      <c r="KST59" s="108"/>
      <c r="KSU59" s="108"/>
      <c r="KSV59" s="108"/>
      <c r="KSW59" s="108"/>
      <c r="KSX59" s="108"/>
      <c r="KSY59" s="108"/>
      <c r="KSZ59" s="108"/>
      <c r="KTA59" s="108"/>
      <c r="KTB59" s="108"/>
      <c r="KTC59" s="108"/>
      <c r="KTD59" s="108"/>
      <c r="KTE59" s="108"/>
      <c r="KTF59" s="108"/>
      <c r="KTG59" s="108"/>
      <c r="KTH59" s="108"/>
      <c r="KTI59" s="108"/>
      <c r="KTJ59" s="108"/>
      <c r="KTK59" s="108"/>
      <c r="KTL59" s="108"/>
      <c r="KTM59" s="108"/>
      <c r="KTN59" s="108"/>
      <c r="KTO59" s="108"/>
      <c r="KTP59" s="108"/>
      <c r="KTQ59" s="108"/>
      <c r="KTR59" s="108"/>
      <c r="KTS59" s="108"/>
      <c r="KTT59" s="108"/>
      <c r="KTU59" s="108"/>
      <c r="KTV59" s="108"/>
      <c r="KTW59" s="108"/>
      <c r="KTX59" s="108"/>
      <c r="KTY59" s="108"/>
      <c r="KTZ59" s="108"/>
      <c r="KUA59" s="108"/>
      <c r="KUB59" s="108"/>
      <c r="KUC59" s="108"/>
      <c r="KUD59" s="108"/>
      <c r="KUE59" s="108"/>
      <c r="KUF59" s="108"/>
      <c r="KUG59" s="108"/>
      <c r="KUH59" s="108"/>
      <c r="KUI59" s="108"/>
      <c r="KUJ59" s="108"/>
      <c r="KUK59" s="108"/>
      <c r="KUL59" s="108"/>
      <c r="KUM59" s="108"/>
      <c r="KUN59" s="108"/>
      <c r="KUO59" s="108"/>
      <c r="KUP59" s="108"/>
      <c r="KUQ59" s="108"/>
      <c r="KUR59" s="108"/>
      <c r="KUS59" s="108"/>
      <c r="KUT59" s="108"/>
      <c r="KUU59" s="108"/>
      <c r="KUV59" s="108"/>
      <c r="KUW59" s="108"/>
      <c r="KUX59" s="108"/>
      <c r="KUY59" s="108"/>
      <c r="KUZ59" s="108"/>
      <c r="KVA59" s="108"/>
      <c r="KVB59" s="108"/>
      <c r="KVC59" s="108"/>
      <c r="KVD59" s="108"/>
      <c r="KVE59" s="108"/>
      <c r="KVF59" s="108"/>
      <c r="KVG59" s="108"/>
      <c r="KVH59" s="108"/>
      <c r="KVI59" s="108"/>
      <c r="KVJ59" s="108"/>
      <c r="KVK59" s="108"/>
      <c r="KVL59" s="108"/>
      <c r="KVM59" s="108"/>
      <c r="KVN59" s="108"/>
      <c r="KVO59" s="108"/>
      <c r="KVP59" s="108"/>
      <c r="KVQ59" s="108"/>
      <c r="KVR59" s="108"/>
      <c r="KVS59" s="108"/>
      <c r="KVT59" s="108"/>
      <c r="KVU59" s="108"/>
      <c r="KVV59" s="108"/>
      <c r="KVW59" s="108"/>
      <c r="KVX59" s="108"/>
      <c r="KVY59" s="108"/>
      <c r="KVZ59" s="108"/>
      <c r="KWA59" s="108"/>
      <c r="KWB59" s="108"/>
      <c r="KWC59" s="108"/>
      <c r="KWD59" s="108"/>
      <c r="KWE59" s="108"/>
      <c r="KWF59" s="108"/>
      <c r="KWG59" s="108"/>
      <c r="KWH59" s="108"/>
      <c r="KWI59" s="108"/>
      <c r="KWJ59" s="108"/>
      <c r="KWK59" s="108"/>
      <c r="KWL59" s="108"/>
      <c r="KWM59" s="108"/>
      <c r="KWN59" s="108"/>
      <c r="KWO59" s="108"/>
      <c r="KWP59" s="108"/>
      <c r="KWQ59" s="108"/>
      <c r="KWR59" s="108"/>
      <c r="KWS59" s="108"/>
      <c r="KWT59" s="108"/>
      <c r="KWU59" s="108"/>
      <c r="KWV59" s="108"/>
      <c r="KWW59" s="108"/>
      <c r="KWX59" s="108"/>
      <c r="KWY59" s="108"/>
      <c r="KWZ59" s="108"/>
      <c r="KXA59" s="108"/>
      <c r="KXB59" s="108"/>
      <c r="KXC59" s="108"/>
      <c r="KXD59" s="108"/>
      <c r="KXE59" s="108"/>
      <c r="KXF59" s="108"/>
      <c r="KXG59" s="108"/>
      <c r="KXH59" s="108"/>
      <c r="KXI59" s="108"/>
      <c r="KXJ59" s="108"/>
      <c r="KXK59" s="108"/>
      <c r="KXL59" s="108"/>
      <c r="KXM59" s="108"/>
      <c r="KXN59" s="108"/>
      <c r="KXO59" s="108"/>
      <c r="KXP59" s="108"/>
      <c r="KXQ59" s="108"/>
      <c r="KXR59" s="108"/>
      <c r="KXS59" s="108"/>
      <c r="KXT59" s="108"/>
      <c r="KXU59" s="108"/>
      <c r="KXV59" s="108"/>
      <c r="KXW59" s="108"/>
      <c r="KXX59" s="108"/>
      <c r="KXY59" s="108"/>
      <c r="KXZ59" s="108"/>
      <c r="KYA59" s="108"/>
      <c r="KYB59" s="108"/>
      <c r="KYC59" s="108"/>
      <c r="KYD59" s="108"/>
      <c r="KYE59" s="108"/>
      <c r="KYF59" s="108"/>
      <c r="KYG59" s="108"/>
      <c r="KYH59" s="108"/>
      <c r="KYI59" s="108"/>
      <c r="KYJ59" s="108"/>
      <c r="KYK59" s="108"/>
      <c r="KYL59" s="108"/>
      <c r="KYM59" s="108"/>
      <c r="KYN59" s="108"/>
      <c r="KYO59" s="108"/>
      <c r="KYP59" s="108"/>
      <c r="KYQ59" s="108"/>
      <c r="KYR59" s="108"/>
      <c r="KYS59" s="108"/>
      <c r="KYT59" s="108"/>
      <c r="KYU59" s="108"/>
      <c r="KYV59" s="108"/>
      <c r="KYW59" s="108"/>
      <c r="KYX59" s="108"/>
      <c r="KYY59" s="108"/>
      <c r="KYZ59" s="108"/>
      <c r="KZA59" s="108"/>
      <c r="KZB59" s="108"/>
      <c r="KZC59" s="108"/>
      <c r="KZD59" s="108"/>
      <c r="KZE59" s="108"/>
      <c r="KZF59" s="108"/>
      <c r="KZG59" s="108"/>
      <c r="KZH59" s="108"/>
      <c r="KZI59" s="108"/>
      <c r="KZJ59" s="108"/>
      <c r="KZK59" s="108"/>
      <c r="KZL59" s="108"/>
      <c r="KZM59" s="108"/>
      <c r="KZN59" s="108"/>
      <c r="KZO59" s="108"/>
      <c r="KZP59" s="108"/>
      <c r="KZQ59" s="108"/>
      <c r="KZR59" s="108"/>
      <c r="KZS59" s="108"/>
      <c r="KZT59" s="108"/>
      <c r="KZU59" s="108"/>
      <c r="KZV59" s="108"/>
      <c r="KZW59" s="108"/>
      <c r="KZX59" s="108"/>
      <c r="KZY59" s="108"/>
      <c r="KZZ59" s="108"/>
      <c r="LAA59" s="108"/>
      <c r="LAB59" s="108"/>
      <c r="LAC59" s="108"/>
      <c r="LAD59" s="108"/>
      <c r="LAE59" s="108"/>
      <c r="LAF59" s="108"/>
      <c r="LAG59" s="108"/>
      <c r="LAH59" s="108"/>
      <c r="LAI59" s="108"/>
      <c r="LAJ59" s="108"/>
      <c r="LAK59" s="108"/>
      <c r="LAL59" s="108"/>
      <c r="LAM59" s="108"/>
      <c r="LAN59" s="108"/>
      <c r="LAO59" s="108"/>
      <c r="LAP59" s="108"/>
      <c r="LAQ59" s="108"/>
      <c r="LAR59" s="108"/>
      <c r="LAS59" s="108"/>
      <c r="LAT59" s="108"/>
      <c r="LAU59" s="108"/>
      <c r="LAV59" s="108"/>
      <c r="LAW59" s="108"/>
      <c r="LAX59" s="108"/>
      <c r="LAY59" s="108"/>
      <c r="LAZ59" s="108"/>
      <c r="LBA59" s="108"/>
      <c r="LBB59" s="108"/>
      <c r="LBC59" s="108"/>
      <c r="LBD59" s="108"/>
      <c r="LBE59" s="108"/>
      <c r="LBF59" s="108"/>
      <c r="LBG59" s="108"/>
      <c r="LBH59" s="108"/>
      <c r="LBI59" s="108"/>
      <c r="LBJ59" s="108"/>
      <c r="LBK59" s="108"/>
      <c r="LBL59" s="108"/>
      <c r="LBM59" s="108"/>
      <c r="LBN59" s="108"/>
      <c r="LBO59" s="108"/>
      <c r="LBP59" s="108"/>
      <c r="LBQ59" s="108"/>
      <c r="LBR59" s="108"/>
      <c r="LBS59" s="108"/>
      <c r="LBT59" s="108"/>
      <c r="LBU59" s="108"/>
      <c r="LBV59" s="108"/>
      <c r="LBW59" s="108"/>
      <c r="LBX59" s="108"/>
      <c r="LBY59" s="108"/>
      <c r="LBZ59" s="108"/>
      <c r="LCA59" s="108"/>
      <c r="LCB59" s="108"/>
      <c r="LCC59" s="108"/>
      <c r="LCD59" s="108"/>
      <c r="LCE59" s="108"/>
      <c r="LCF59" s="108"/>
      <c r="LCG59" s="108"/>
      <c r="LCH59" s="108"/>
      <c r="LCI59" s="108"/>
      <c r="LCJ59" s="108"/>
      <c r="LCK59" s="108"/>
      <c r="LCL59" s="108"/>
      <c r="LCM59" s="108"/>
      <c r="LCN59" s="108"/>
      <c r="LCO59" s="108"/>
      <c r="LCP59" s="108"/>
      <c r="LCQ59" s="108"/>
      <c r="LCR59" s="108"/>
      <c r="LCS59" s="108"/>
      <c r="LCT59" s="108"/>
      <c r="LCU59" s="108"/>
      <c r="LCV59" s="108"/>
      <c r="LCW59" s="108"/>
      <c r="LCX59" s="108"/>
      <c r="LCY59" s="108"/>
      <c r="LCZ59" s="108"/>
      <c r="LDA59" s="108"/>
      <c r="LDB59" s="108"/>
      <c r="LDC59" s="108"/>
      <c r="LDD59" s="108"/>
      <c r="LDE59" s="108"/>
      <c r="LDF59" s="108"/>
      <c r="LDG59" s="108"/>
      <c r="LDH59" s="108"/>
      <c r="LDI59" s="108"/>
      <c r="LDJ59" s="108"/>
      <c r="LDK59" s="108"/>
      <c r="LDL59" s="108"/>
      <c r="LDM59" s="108"/>
      <c r="LDN59" s="108"/>
      <c r="LDO59" s="108"/>
      <c r="LDP59" s="108"/>
      <c r="LDQ59" s="108"/>
      <c r="LDR59" s="108"/>
      <c r="LDS59" s="108"/>
      <c r="LDT59" s="108"/>
      <c r="LDU59" s="108"/>
      <c r="LDV59" s="108"/>
      <c r="LDW59" s="108"/>
      <c r="LDX59" s="108"/>
      <c r="LDY59" s="108"/>
      <c r="LDZ59" s="108"/>
      <c r="LEA59" s="108"/>
      <c r="LEB59" s="108"/>
      <c r="LEC59" s="108"/>
      <c r="LED59" s="108"/>
      <c r="LEE59" s="108"/>
      <c r="LEF59" s="108"/>
      <c r="LEG59" s="108"/>
      <c r="LEH59" s="108"/>
      <c r="LEI59" s="108"/>
      <c r="LEJ59" s="108"/>
      <c r="LEK59" s="108"/>
      <c r="LEL59" s="108"/>
      <c r="LEM59" s="108"/>
      <c r="LEN59" s="108"/>
      <c r="LEO59" s="108"/>
      <c r="LEP59" s="108"/>
      <c r="LEQ59" s="108"/>
      <c r="LER59" s="108"/>
      <c r="LES59" s="108"/>
      <c r="LET59" s="108"/>
      <c r="LEU59" s="108"/>
      <c r="LEV59" s="108"/>
      <c r="LEW59" s="108"/>
      <c r="LEX59" s="108"/>
      <c r="LEY59" s="108"/>
      <c r="LEZ59" s="108"/>
      <c r="LFA59" s="108"/>
      <c r="LFB59" s="108"/>
      <c r="LFC59" s="108"/>
      <c r="LFD59" s="108"/>
      <c r="LFE59" s="108"/>
      <c r="LFF59" s="108"/>
      <c r="LFG59" s="108"/>
      <c r="LFH59" s="108"/>
      <c r="LFI59" s="108"/>
      <c r="LFJ59" s="108"/>
      <c r="LFK59" s="108"/>
      <c r="LFL59" s="108"/>
      <c r="LFM59" s="108"/>
      <c r="LFN59" s="108"/>
      <c r="LFO59" s="108"/>
      <c r="LFP59" s="108"/>
      <c r="LFQ59" s="108"/>
      <c r="LFR59" s="108"/>
      <c r="LFS59" s="108"/>
      <c r="LFT59" s="108"/>
      <c r="LFU59" s="108"/>
      <c r="LFV59" s="108"/>
      <c r="LFW59" s="108"/>
      <c r="LFX59" s="108"/>
      <c r="LFY59" s="108"/>
      <c r="LFZ59" s="108"/>
      <c r="LGA59" s="108"/>
      <c r="LGB59" s="108"/>
      <c r="LGC59" s="108"/>
      <c r="LGD59" s="108"/>
      <c r="LGE59" s="108"/>
      <c r="LGF59" s="108"/>
      <c r="LGG59" s="108"/>
      <c r="LGH59" s="108"/>
      <c r="LGI59" s="108"/>
      <c r="LGJ59" s="108"/>
      <c r="LGK59" s="108"/>
      <c r="LGL59" s="108"/>
      <c r="LGM59" s="108"/>
      <c r="LGN59" s="108"/>
      <c r="LGO59" s="108"/>
      <c r="LGP59" s="108"/>
      <c r="LGQ59" s="108"/>
      <c r="LGR59" s="108"/>
      <c r="LGS59" s="108"/>
      <c r="LGT59" s="108"/>
      <c r="LGU59" s="108"/>
      <c r="LGV59" s="108"/>
      <c r="LGW59" s="108"/>
      <c r="LGX59" s="108"/>
      <c r="LGY59" s="108"/>
      <c r="LGZ59" s="108"/>
      <c r="LHA59" s="108"/>
      <c r="LHB59" s="108"/>
      <c r="LHC59" s="108"/>
      <c r="LHD59" s="108"/>
      <c r="LHE59" s="108"/>
      <c r="LHF59" s="108"/>
      <c r="LHG59" s="108"/>
      <c r="LHH59" s="108"/>
      <c r="LHI59" s="108"/>
      <c r="LHJ59" s="108"/>
      <c r="LHK59" s="108"/>
      <c r="LHL59" s="108"/>
      <c r="LHM59" s="108"/>
      <c r="LHN59" s="108"/>
      <c r="LHO59" s="108"/>
      <c r="LHP59" s="108"/>
      <c r="LHQ59" s="108"/>
      <c r="LHR59" s="108"/>
      <c r="LHS59" s="108"/>
      <c r="LHT59" s="108"/>
      <c r="LHU59" s="108"/>
      <c r="LHV59" s="108"/>
      <c r="LHW59" s="108"/>
      <c r="LHX59" s="108"/>
      <c r="LHY59" s="108"/>
      <c r="LHZ59" s="108"/>
      <c r="LIA59" s="108"/>
      <c r="LIB59" s="108"/>
      <c r="LIC59" s="108"/>
      <c r="LID59" s="108"/>
      <c r="LIE59" s="108"/>
      <c r="LIF59" s="108"/>
      <c r="LIG59" s="108"/>
      <c r="LIH59" s="108"/>
      <c r="LII59" s="108"/>
      <c r="LIJ59" s="108"/>
      <c r="LIK59" s="108"/>
      <c r="LIL59" s="108"/>
      <c r="LIM59" s="108"/>
      <c r="LIN59" s="108"/>
      <c r="LIO59" s="108"/>
      <c r="LIP59" s="108"/>
      <c r="LIQ59" s="108"/>
      <c r="LIR59" s="108"/>
      <c r="LIS59" s="108"/>
      <c r="LIT59" s="108"/>
      <c r="LIU59" s="108"/>
      <c r="LIV59" s="108"/>
      <c r="LIW59" s="108"/>
      <c r="LIX59" s="108"/>
      <c r="LIY59" s="108"/>
      <c r="LIZ59" s="108"/>
      <c r="LJA59" s="108"/>
      <c r="LJB59" s="108"/>
      <c r="LJC59" s="108"/>
      <c r="LJD59" s="108"/>
      <c r="LJE59" s="108"/>
      <c r="LJF59" s="108"/>
      <c r="LJG59" s="108"/>
      <c r="LJH59" s="108"/>
      <c r="LJI59" s="108"/>
      <c r="LJJ59" s="108"/>
      <c r="LJK59" s="108"/>
      <c r="LJL59" s="108"/>
      <c r="LJM59" s="108"/>
      <c r="LJN59" s="108"/>
      <c r="LJO59" s="108"/>
      <c r="LJP59" s="108"/>
      <c r="LJQ59" s="108"/>
      <c r="LJR59" s="108"/>
      <c r="LJS59" s="108"/>
      <c r="LJT59" s="108"/>
      <c r="LJU59" s="108"/>
      <c r="LJV59" s="108"/>
      <c r="LJW59" s="108"/>
      <c r="LJX59" s="108"/>
      <c r="LJY59" s="108"/>
      <c r="LJZ59" s="108"/>
      <c r="LKA59" s="108"/>
      <c r="LKB59" s="108"/>
      <c r="LKC59" s="108"/>
      <c r="LKD59" s="108"/>
      <c r="LKE59" s="108"/>
      <c r="LKF59" s="108"/>
      <c r="LKG59" s="108"/>
      <c r="LKH59" s="108"/>
      <c r="LKI59" s="108"/>
      <c r="LKJ59" s="108"/>
      <c r="LKK59" s="108"/>
      <c r="LKL59" s="108"/>
      <c r="LKM59" s="108"/>
      <c r="LKN59" s="108"/>
      <c r="LKO59" s="108"/>
      <c r="LKP59" s="108"/>
      <c r="LKQ59" s="108"/>
      <c r="LKR59" s="108"/>
      <c r="LKS59" s="108"/>
      <c r="LKT59" s="108"/>
      <c r="LKU59" s="108"/>
      <c r="LKV59" s="108"/>
      <c r="LKW59" s="108"/>
      <c r="LKX59" s="108"/>
      <c r="LKY59" s="108"/>
      <c r="LKZ59" s="108"/>
      <c r="LLA59" s="108"/>
      <c r="LLB59" s="108"/>
      <c r="LLC59" s="108"/>
      <c r="LLD59" s="108"/>
      <c r="LLE59" s="108"/>
      <c r="LLF59" s="108"/>
      <c r="LLG59" s="108"/>
      <c r="LLH59" s="108"/>
      <c r="LLI59" s="108"/>
      <c r="LLJ59" s="108"/>
      <c r="LLK59" s="108"/>
      <c r="LLL59" s="108"/>
      <c r="LLM59" s="108"/>
      <c r="LLN59" s="108"/>
      <c r="LLO59" s="108"/>
      <c r="LLP59" s="108"/>
      <c r="LLQ59" s="108"/>
      <c r="LLR59" s="108"/>
      <c r="LLS59" s="108"/>
      <c r="LLT59" s="108"/>
      <c r="LLU59" s="108"/>
      <c r="LLV59" s="108"/>
      <c r="LLW59" s="108"/>
      <c r="LLX59" s="108"/>
      <c r="LLY59" s="108"/>
      <c r="LLZ59" s="108"/>
      <c r="LMA59" s="108"/>
      <c r="LMB59" s="108"/>
      <c r="LMC59" s="108"/>
      <c r="LMD59" s="108"/>
      <c r="LME59" s="108"/>
      <c r="LMF59" s="108"/>
      <c r="LMG59" s="108"/>
      <c r="LMH59" s="108"/>
      <c r="LMI59" s="108"/>
      <c r="LMJ59" s="108"/>
      <c r="LMK59" s="108"/>
      <c r="LML59" s="108"/>
      <c r="LMM59" s="108"/>
      <c r="LMN59" s="108"/>
      <c r="LMO59" s="108"/>
      <c r="LMP59" s="108"/>
      <c r="LMQ59" s="108"/>
      <c r="LMR59" s="108"/>
      <c r="LMS59" s="108"/>
      <c r="LMT59" s="108"/>
      <c r="LMU59" s="108"/>
      <c r="LMV59" s="108"/>
      <c r="LMW59" s="108"/>
      <c r="LMX59" s="108"/>
      <c r="LMY59" s="108"/>
      <c r="LMZ59" s="108"/>
      <c r="LNA59" s="108"/>
      <c r="LNB59" s="108"/>
      <c r="LNC59" s="108"/>
      <c r="LND59" s="108"/>
      <c r="LNE59" s="108"/>
      <c r="LNF59" s="108"/>
      <c r="LNG59" s="108"/>
      <c r="LNH59" s="108"/>
      <c r="LNI59" s="108"/>
      <c r="LNJ59" s="108"/>
      <c r="LNK59" s="108"/>
      <c r="LNL59" s="108"/>
      <c r="LNM59" s="108"/>
      <c r="LNN59" s="108"/>
      <c r="LNO59" s="108"/>
      <c r="LNP59" s="108"/>
      <c r="LNQ59" s="108"/>
      <c r="LNR59" s="108"/>
      <c r="LNS59" s="108"/>
      <c r="LNT59" s="108"/>
      <c r="LNU59" s="108"/>
      <c r="LNV59" s="108"/>
      <c r="LNW59" s="108"/>
      <c r="LNX59" s="108"/>
      <c r="LNY59" s="108"/>
      <c r="LNZ59" s="108"/>
      <c r="LOA59" s="108"/>
      <c r="LOB59" s="108"/>
      <c r="LOC59" s="108"/>
      <c r="LOD59" s="108"/>
      <c r="LOE59" s="108"/>
      <c r="LOF59" s="108"/>
      <c r="LOG59" s="108"/>
      <c r="LOH59" s="108"/>
      <c r="LOI59" s="108"/>
      <c r="LOJ59" s="108"/>
      <c r="LOK59" s="108"/>
      <c r="LOL59" s="108"/>
      <c r="LOM59" s="108"/>
      <c r="LON59" s="108"/>
      <c r="LOO59" s="108"/>
      <c r="LOP59" s="108"/>
      <c r="LOQ59" s="108"/>
      <c r="LOR59" s="108"/>
      <c r="LOS59" s="108"/>
      <c r="LOT59" s="108"/>
      <c r="LOU59" s="108"/>
      <c r="LOV59" s="108"/>
      <c r="LOW59" s="108"/>
      <c r="LOX59" s="108"/>
      <c r="LOY59" s="108"/>
      <c r="LOZ59" s="108"/>
      <c r="LPA59" s="108"/>
      <c r="LPB59" s="108"/>
      <c r="LPC59" s="108"/>
      <c r="LPD59" s="108"/>
      <c r="LPE59" s="108"/>
      <c r="LPF59" s="108"/>
      <c r="LPG59" s="108"/>
      <c r="LPH59" s="108"/>
      <c r="LPI59" s="108"/>
      <c r="LPJ59" s="108"/>
      <c r="LPK59" s="108"/>
      <c r="LPL59" s="108"/>
      <c r="LPM59" s="108"/>
      <c r="LPN59" s="108"/>
      <c r="LPO59" s="108"/>
      <c r="LPP59" s="108"/>
      <c r="LPQ59" s="108"/>
      <c r="LPR59" s="108"/>
      <c r="LPS59" s="108"/>
      <c r="LPT59" s="108"/>
      <c r="LPU59" s="108"/>
      <c r="LPV59" s="108"/>
      <c r="LPW59" s="108"/>
      <c r="LPX59" s="108"/>
      <c r="LPY59" s="108"/>
      <c r="LPZ59" s="108"/>
      <c r="LQA59" s="108"/>
      <c r="LQB59" s="108"/>
      <c r="LQC59" s="108"/>
      <c r="LQD59" s="108"/>
      <c r="LQE59" s="108"/>
      <c r="LQF59" s="108"/>
      <c r="LQG59" s="108"/>
      <c r="LQH59" s="108"/>
      <c r="LQI59" s="108"/>
      <c r="LQJ59" s="108"/>
      <c r="LQK59" s="108"/>
      <c r="LQL59" s="108"/>
      <c r="LQM59" s="108"/>
      <c r="LQN59" s="108"/>
      <c r="LQO59" s="108"/>
      <c r="LQP59" s="108"/>
      <c r="LQQ59" s="108"/>
      <c r="LQR59" s="108"/>
      <c r="LQS59" s="108"/>
      <c r="LQT59" s="108"/>
      <c r="LQU59" s="108"/>
      <c r="LQV59" s="108"/>
      <c r="LQW59" s="108"/>
      <c r="LQX59" s="108"/>
      <c r="LQY59" s="108"/>
      <c r="LQZ59" s="108"/>
      <c r="LRA59" s="108"/>
      <c r="LRB59" s="108"/>
      <c r="LRC59" s="108"/>
      <c r="LRD59" s="108"/>
      <c r="LRE59" s="108"/>
      <c r="LRF59" s="108"/>
      <c r="LRG59" s="108"/>
      <c r="LRH59" s="108"/>
      <c r="LRI59" s="108"/>
      <c r="LRJ59" s="108"/>
      <c r="LRK59" s="108"/>
      <c r="LRL59" s="108"/>
      <c r="LRM59" s="108"/>
      <c r="LRN59" s="108"/>
      <c r="LRO59" s="108"/>
      <c r="LRP59" s="108"/>
      <c r="LRQ59" s="108"/>
      <c r="LRR59" s="108"/>
      <c r="LRS59" s="108"/>
      <c r="LRT59" s="108"/>
      <c r="LRU59" s="108"/>
      <c r="LRV59" s="108"/>
      <c r="LRW59" s="108"/>
      <c r="LRX59" s="108"/>
      <c r="LRY59" s="108"/>
      <c r="LRZ59" s="108"/>
      <c r="LSA59" s="108"/>
      <c r="LSB59" s="108"/>
      <c r="LSC59" s="108"/>
      <c r="LSD59" s="108"/>
      <c r="LSE59" s="108"/>
      <c r="LSF59" s="108"/>
      <c r="LSG59" s="108"/>
      <c r="LSH59" s="108"/>
      <c r="LSI59" s="108"/>
      <c r="LSJ59" s="108"/>
      <c r="LSK59" s="108"/>
      <c r="LSL59" s="108"/>
      <c r="LSM59" s="108"/>
      <c r="LSN59" s="108"/>
      <c r="LSO59" s="108"/>
      <c r="LSP59" s="108"/>
      <c r="LSQ59" s="108"/>
      <c r="LSR59" s="108"/>
      <c r="LSS59" s="108"/>
      <c r="LST59" s="108"/>
      <c r="LSU59" s="108"/>
      <c r="LSV59" s="108"/>
      <c r="LSW59" s="108"/>
      <c r="LSX59" s="108"/>
      <c r="LSY59" s="108"/>
      <c r="LSZ59" s="108"/>
      <c r="LTA59" s="108"/>
      <c r="LTB59" s="108"/>
      <c r="LTC59" s="108"/>
      <c r="LTD59" s="108"/>
      <c r="LTE59" s="108"/>
      <c r="LTF59" s="108"/>
      <c r="LTG59" s="108"/>
      <c r="LTH59" s="108"/>
      <c r="LTI59" s="108"/>
      <c r="LTJ59" s="108"/>
      <c r="LTK59" s="108"/>
      <c r="LTL59" s="108"/>
      <c r="LTM59" s="108"/>
      <c r="LTN59" s="108"/>
      <c r="LTO59" s="108"/>
      <c r="LTP59" s="108"/>
      <c r="LTQ59" s="108"/>
      <c r="LTR59" s="108"/>
      <c r="LTS59" s="108"/>
      <c r="LTT59" s="108"/>
      <c r="LTU59" s="108"/>
      <c r="LTV59" s="108"/>
      <c r="LTW59" s="108"/>
      <c r="LTX59" s="108"/>
      <c r="LTY59" s="108"/>
      <c r="LTZ59" s="108"/>
      <c r="LUA59" s="108"/>
      <c r="LUB59" s="108"/>
      <c r="LUC59" s="108"/>
      <c r="LUD59" s="108"/>
      <c r="LUE59" s="108"/>
      <c r="LUF59" s="108"/>
      <c r="LUG59" s="108"/>
      <c r="LUH59" s="108"/>
      <c r="LUI59" s="108"/>
      <c r="LUJ59" s="108"/>
      <c r="LUK59" s="108"/>
      <c r="LUL59" s="108"/>
      <c r="LUM59" s="108"/>
      <c r="LUN59" s="108"/>
      <c r="LUO59" s="108"/>
      <c r="LUP59" s="108"/>
      <c r="LUQ59" s="108"/>
      <c r="LUR59" s="108"/>
      <c r="LUS59" s="108"/>
      <c r="LUT59" s="108"/>
      <c r="LUU59" s="108"/>
      <c r="LUV59" s="108"/>
      <c r="LUW59" s="108"/>
      <c r="LUX59" s="108"/>
      <c r="LUY59" s="108"/>
      <c r="LUZ59" s="108"/>
      <c r="LVA59" s="108"/>
      <c r="LVB59" s="108"/>
      <c r="LVC59" s="108"/>
      <c r="LVD59" s="108"/>
      <c r="LVE59" s="108"/>
      <c r="LVF59" s="108"/>
      <c r="LVG59" s="108"/>
      <c r="LVH59" s="108"/>
      <c r="LVI59" s="108"/>
      <c r="LVJ59" s="108"/>
      <c r="LVK59" s="108"/>
      <c r="LVL59" s="108"/>
      <c r="LVM59" s="108"/>
      <c r="LVN59" s="108"/>
      <c r="LVO59" s="108"/>
      <c r="LVP59" s="108"/>
      <c r="LVQ59" s="108"/>
      <c r="LVR59" s="108"/>
      <c r="LVS59" s="108"/>
      <c r="LVT59" s="108"/>
      <c r="LVU59" s="108"/>
      <c r="LVV59" s="108"/>
      <c r="LVW59" s="108"/>
      <c r="LVX59" s="108"/>
      <c r="LVY59" s="108"/>
      <c r="LVZ59" s="108"/>
      <c r="LWA59" s="108"/>
      <c r="LWB59" s="108"/>
      <c r="LWC59" s="108"/>
      <c r="LWD59" s="108"/>
      <c r="LWE59" s="108"/>
      <c r="LWF59" s="108"/>
      <c r="LWG59" s="108"/>
      <c r="LWH59" s="108"/>
      <c r="LWI59" s="108"/>
      <c r="LWJ59" s="108"/>
      <c r="LWK59" s="108"/>
      <c r="LWL59" s="108"/>
      <c r="LWM59" s="108"/>
      <c r="LWN59" s="108"/>
      <c r="LWO59" s="108"/>
      <c r="LWP59" s="108"/>
      <c r="LWQ59" s="108"/>
      <c r="LWR59" s="108"/>
      <c r="LWS59" s="108"/>
      <c r="LWT59" s="108"/>
      <c r="LWU59" s="108"/>
      <c r="LWV59" s="108"/>
      <c r="LWW59" s="108"/>
      <c r="LWX59" s="108"/>
      <c r="LWY59" s="108"/>
      <c r="LWZ59" s="108"/>
      <c r="LXA59" s="108"/>
      <c r="LXB59" s="108"/>
      <c r="LXC59" s="108"/>
      <c r="LXD59" s="108"/>
      <c r="LXE59" s="108"/>
      <c r="LXF59" s="108"/>
      <c r="LXG59" s="108"/>
      <c r="LXH59" s="108"/>
      <c r="LXI59" s="108"/>
      <c r="LXJ59" s="108"/>
      <c r="LXK59" s="108"/>
      <c r="LXL59" s="108"/>
      <c r="LXM59" s="108"/>
      <c r="LXN59" s="108"/>
      <c r="LXO59" s="108"/>
      <c r="LXP59" s="108"/>
      <c r="LXQ59" s="108"/>
      <c r="LXR59" s="108"/>
      <c r="LXS59" s="108"/>
      <c r="LXT59" s="108"/>
      <c r="LXU59" s="108"/>
      <c r="LXV59" s="108"/>
      <c r="LXW59" s="108"/>
      <c r="LXX59" s="108"/>
      <c r="LXY59" s="108"/>
      <c r="LXZ59" s="108"/>
      <c r="LYA59" s="108"/>
      <c r="LYB59" s="108"/>
      <c r="LYC59" s="108"/>
      <c r="LYD59" s="108"/>
      <c r="LYE59" s="108"/>
      <c r="LYF59" s="108"/>
      <c r="LYG59" s="108"/>
      <c r="LYH59" s="108"/>
      <c r="LYI59" s="108"/>
      <c r="LYJ59" s="108"/>
      <c r="LYK59" s="108"/>
      <c r="LYL59" s="108"/>
      <c r="LYM59" s="108"/>
      <c r="LYN59" s="108"/>
      <c r="LYO59" s="108"/>
      <c r="LYP59" s="108"/>
      <c r="LYQ59" s="108"/>
      <c r="LYR59" s="108"/>
      <c r="LYS59" s="108"/>
      <c r="LYT59" s="108"/>
      <c r="LYU59" s="108"/>
      <c r="LYV59" s="108"/>
      <c r="LYW59" s="108"/>
      <c r="LYX59" s="108"/>
      <c r="LYY59" s="108"/>
      <c r="LYZ59" s="108"/>
      <c r="LZA59" s="108"/>
      <c r="LZB59" s="108"/>
      <c r="LZC59" s="108"/>
      <c r="LZD59" s="108"/>
      <c r="LZE59" s="108"/>
      <c r="LZF59" s="108"/>
      <c r="LZG59" s="108"/>
      <c r="LZH59" s="108"/>
      <c r="LZI59" s="108"/>
      <c r="LZJ59" s="108"/>
      <c r="LZK59" s="108"/>
      <c r="LZL59" s="108"/>
      <c r="LZM59" s="108"/>
      <c r="LZN59" s="108"/>
      <c r="LZO59" s="108"/>
      <c r="LZP59" s="108"/>
      <c r="LZQ59" s="108"/>
      <c r="LZR59" s="108"/>
      <c r="LZS59" s="108"/>
      <c r="LZT59" s="108"/>
      <c r="LZU59" s="108"/>
      <c r="LZV59" s="108"/>
      <c r="LZW59" s="108"/>
      <c r="LZX59" s="108"/>
      <c r="LZY59" s="108"/>
      <c r="LZZ59" s="108"/>
      <c r="MAA59" s="108"/>
      <c r="MAB59" s="108"/>
      <c r="MAC59" s="108"/>
      <c r="MAD59" s="108"/>
      <c r="MAE59" s="108"/>
      <c r="MAF59" s="108"/>
      <c r="MAG59" s="108"/>
      <c r="MAH59" s="108"/>
      <c r="MAI59" s="108"/>
      <c r="MAJ59" s="108"/>
      <c r="MAK59" s="108"/>
      <c r="MAL59" s="108"/>
      <c r="MAM59" s="108"/>
      <c r="MAN59" s="108"/>
      <c r="MAO59" s="108"/>
      <c r="MAP59" s="108"/>
      <c r="MAQ59" s="108"/>
      <c r="MAR59" s="108"/>
      <c r="MAS59" s="108"/>
      <c r="MAT59" s="108"/>
      <c r="MAU59" s="108"/>
      <c r="MAV59" s="108"/>
      <c r="MAW59" s="108"/>
      <c r="MAX59" s="108"/>
      <c r="MAY59" s="108"/>
      <c r="MAZ59" s="108"/>
      <c r="MBA59" s="108"/>
      <c r="MBB59" s="108"/>
      <c r="MBC59" s="108"/>
      <c r="MBD59" s="108"/>
      <c r="MBE59" s="108"/>
      <c r="MBF59" s="108"/>
      <c r="MBG59" s="108"/>
      <c r="MBH59" s="108"/>
      <c r="MBI59" s="108"/>
      <c r="MBJ59" s="108"/>
      <c r="MBK59" s="108"/>
      <c r="MBL59" s="108"/>
      <c r="MBM59" s="108"/>
      <c r="MBN59" s="108"/>
      <c r="MBO59" s="108"/>
      <c r="MBP59" s="108"/>
      <c r="MBQ59" s="108"/>
      <c r="MBR59" s="108"/>
      <c r="MBS59" s="108"/>
      <c r="MBT59" s="108"/>
      <c r="MBU59" s="108"/>
      <c r="MBV59" s="108"/>
      <c r="MBW59" s="108"/>
      <c r="MBX59" s="108"/>
      <c r="MBY59" s="108"/>
      <c r="MBZ59" s="108"/>
      <c r="MCA59" s="108"/>
      <c r="MCB59" s="108"/>
      <c r="MCC59" s="108"/>
      <c r="MCD59" s="108"/>
      <c r="MCE59" s="108"/>
      <c r="MCF59" s="108"/>
      <c r="MCG59" s="108"/>
      <c r="MCH59" s="108"/>
      <c r="MCI59" s="108"/>
      <c r="MCJ59" s="108"/>
      <c r="MCK59" s="108"/>
      <c r="MCL59" s="108"/>
      <c r="MCM59" s="108"/>
      <c r="MCN59" s="108"/>
      <c r="MCO59" s="108"/>
      <c r="MCP59" s="108"/>
      <c r="MCQ59" s="108"/>
      <c r="MCR59" s="108"/>
      <c r="MCS59" s="108"/>
      <c r="MCT59" s="108"/>
      <c r="MCU59" s="108"/>
      <c r="MCV59" s="108"/>
      <c r="MCW59" s="108"/>
      <c r="MCX59" s="108"/>
      <c r="MCY59" s="108"/>
      <c r="MCZ59" s="108"/>
      <c r="MDA59" s="108"/>
      <c r="MDB59" s="108"/>
      <c r="MDC59" s="108"/>
      <c r="MDD59" s="108"/>
      <c r="MDE59" s="108"/>
      <c r="MDF59" s="108"/>
      <c r="MDG59" s="108"/>
      <c r="MDH59" s="108"/>
      <c r="MDI59" s="108"/>
      <c r="MDJ59" s="108"/>
      <c r="MDK59" s="108"/>
      <c r="MDL59" s="108"/>
      <c r="MDM59" s="108"/>
      <c r="MDN59" s="108"/>
      <c r="MDO59" s="108"/>
      <c r="MDP59" s="108"/>
      <c r="MDQ59" s="108"/>
      <c r="MDR59" s="108"/>
      <c r="MDS59" s="108"/>
      <c r="MDT59" s="108"/>
      <c r="MDU59" s="108"/>
      <c r="MDV59" s="108"/>
      <c r="MDW59" s="108"/>
      <c r="MDX59" s="108"/>
      <c r="MDY59" s="108"/>
      <c r="MDZ59" s="108"/>
      <c r="MEA59" s="108"/>
      <c r="MEB59" s="108"/>
      <c r="MEC59" s="108"/>
      <c r="MED59" s="108"/>
      <c r="MEE59" s="108"/>
      <c r="MEF59" s="108"/>
      <c r="MEG59" s="108"/>
      <c r="MEH59" s="108"/>
      <c r="MEI59" s="108"/>
      <c r="MEJ59" s="108"/>
      <c r="MEK59" s="108"/>
      <c r="MEL59" s="108"/>
      <c r="MEM59" s="108"/>
      <c r="MEN59" s="108"/>
      <c r="MEO59" s="108"/>
      <c r="MEP59" s="108"/>
      <c r="MEQ59" s="108"/>
      <c r="MER59" s="108"/>
      <c r="MES59" s="108"/>
      <c r="MET59" s="108"/>
      <c r="MEU59" s="108"/>
      <c r="MEV59" s="108"/>
      <c r="MEW59" s="108"/>
      <c r="MEX59" s="108"/>
      <c r="MEY59" s="108"/>
      <c r="MEZ59" s="108"/>
      <c r="MFA59" s="108"/>
      <c r="MFB59" s="108"/>
      <c r="MFC59" s="108"/>
      <c r="MFD59" s="108"/>
      <c r="MFE59" s="108"/>
      <c r="MFF59" s="108"/>
      <c r="MFG59" s="108"/>
      <c r="MFH59" s="108"/>
      <c r="MFI59" s="108"/>
      <c r="MFJ59" s="108"/>
      <c r="MFK59" s="108"/>
      <c r="MFL59" s="108"/>
      <c r="MFM59" s="108"/>
      <c r="MFN59" s="108"/>
      <c r="MFO59" s="108"/>
      <c r="MFP59" s="108"/>
      <c r="MFQ59" s="108"/>
      <c r="MFR59" s="108"/>
      <c r="MFS59" s="108"/>
      <c r="MFT59" s="108"/>
      <c r="MFU59" s="108"/>
      <c r="MFV59" s="108"/>
      <c r="MFW59" s="108"/>
      <c r="MFX59" s="108"/>
      <c r="MFY59" s="108"/>
      <c r="MFZ59" s="108"/>
      <c r="MGA59" s="108"/>
      <c r="MGB59" s="108"/>
      <c r="MGC59" s="108"/>
      <c r="MGD59" s="108"/>
      <c r="MGE59" s="108"/>
      <c r="MGF59" s="108"/>
      <c r="MGG59" s="108"/>
      <c r="MGH59" s="108"/>
      <c r="MGI59" s="108"/>
      <c r="MGJ59" s="108"/>
      <c r="MGK59" s="108"/>
      <c r="MGL59" s="108"/>
      <c r="MGM59" s="108"/>
      <c r="MGN59" s="108"/>
      <c r="MGO59" s="108"/>
      <c r="MGP59" s="108"/>
      <c r="MGQ59" s="108"/>
      <c r="MGR59" s="108"/>
      <c r="MGS59" s="108"/>
      <c r="MGT59" s="108"/>
      <c r="MGU59" s="108"/>
      <c r="MGV59" s="108"/>
      <c r="MGW59" s="108"/>
      <c r="MGX59" s="108"/>
      <c r="MGY59" s="108"/>
      <c r="MGZ59" s="108"/>
      <c r="MHA59" s="108"/>
      <c r="MHB59" s="108"/>
      <c r="MHC59" s="108"/>
      <c r="MHD59" s="108"/>
      <c r="MHE59" s="108"/>
      <c r="MHF59" s="108"/>
      <c r="MHG59" s="108"/>
      <c r="MHH59" s="108"/>
      <c r="MHI59" s="108"/>
      <c r="MHJ59" s="108"/>
      <c r="MHK59" s="108"/>
      <c r="MHL59" s="108"/>
      <c r="MHM59" s="108"/>
      <c r="MHN59" s="108"/>
      <c r="MHO59" s="108"/>
      <c r="MHP59" s="108"/>
      <c r="MHQ59" s="108"/>
      <c r="MHR59" s="108"/>
      <c r="MHS59" s="108"/>
      <c r="MHT59" s="108"/>
      <c r="MHU59" s="108"/>
      <c r="MHV59" s="108"/>
      <c r="MHW59" s="108"/>
      <c r="MHX59" s="108"/>
      <c r="MHY59" s="108"/>
      <c r="MHZ59" s="108"/>
      <c r="MIA59" s="108"/>
      <c r="MIB59" s="108"/>
      <c r="MIC59" s="108"/>
      <c r="MID59" s="108"/>
      <c r="MIE59" s="108"/>
      <c r="MIF59" s="108"/>
      <c r="MIG59" s="108"/>
      <c r="MIH59" s="108"/>
      <c r="MII59" s="108"/>
      <c r="MIJ59" s="108"/>
      <c r="MIK59" s="108"/>
      <c r="MIL59" s="108"/>
      <c r="MIM59" s="108"/>
      <c r="MIN59" s="108"/>
      <c r="MIO59" s="108"/>
      <c r="MIP59" s="108"/>
      <c r="MIQ59" s="108"/>
      <c r="MIR59" s="108"/>
      <c r="MIS59" s="108"/>
      <c r="MIT59" s="108"/>
      <c r="MIU59" s="108"/>
      <c r="MIV59" s="108"/>
      <c r="MIW59" s="108"/>
      <c r="MIX59" s="108"/>
      <c r="MIY59" s="108"/>
      <c r="MIZ59" s="108"/>
      <c r="MJA59" s="108"/>
      <c r="MJB59" s="108"/>
      <c r="MJC59" s="108"/>
      <c r="MJD59" s="108"/>
      <c r="MJE59" s="108"/>
      <c r="MJF59" s="108"/>
      <c r="MJG59" s="108"/>
      <c r="MJH59" s="108"/>
      <c r="MJI59" s="108"/>
      <c r="MJJ59" s="108"/>
      <c r="MJK59" s="108"/>
      <c r="MJL59" s="108"/>
      <c r="MJM59" s="108"/>
      <c r="MJN59" s="108"/>
      <c r="MJO59" s="108"/>
      <c r="MJP59" s="108"/>
      <c r="MJQ59" s="108"/>
      <c r="MJR59" s="108"/>
      <c r="MJS59" s="108"/>
      <c r="MJT59" s="108"/>
      <c r="MJU59" s="108"/>
      <c r="MJV59" s="108"/>
      <c r="MJW59" s="108"/>
      <c r="MJX59" s="108"/>
      <c r="MJY59" s="108"/>
      <c r="MJZ59" s="108"/>
      <c r="MKA59" s="108"/>
      <c r="MKB59" s="108"/>
      <c r="MKC59" s="108"/>
      <c r="MKD59" s="108"/>
      <c r="MKE59" s="108"/>
      <c r="MKF59" s="108"/>
      <c r="MKG59" s="108"/>
      <c r="MKH59" s="108"/>
      <c r="MKI59" s="108"/>
      <c r="MKJ59" s="108"/>
      <c r="MKK59" s="108"/>
      <c r="MKL59" s="108"/>
      <c r="MKM59" s="108"/>
      <c r="MKN59" s="108"/>
      <c r="MKO59" s="108"/>
      <c r="MKP59" s="108"/>
      <c r="MKQ59" s="108"/>
      <c r="MKR59" s="108"/>
      <c r="MKS59" s="108"/>
      <c r="MKT59" s="108"/>
      <c r="MKU59" s="108"/>
      <c r="MKV59" s="108"/>
      <c r="MKW59" s="108"/>
      <c r="MKX59" s="108"/>
      <c r="MKY59" s="108"/>
      <c r="MKZ59" s="108"/>
      <c r="MLA59" s="108"/>
      <c r="MLB59" s="108"/>
      <c r="MLC59" s="108"/>
      <c r="MLD59" s="108"/>
      <c r="MLE59" s="108"/>
      <c r="MLF59" s="108"/>
      <c r="MLG59" s="108"/>
      <c r="MLH59" s="108"/>
      <c r="MLI59" s="108"/>
      <c r="MLJ59" s="108"/>
      <c r="MLK59" s="108"/>
      <c r="MLL59" s="108"/>
      <c r="MLM59" s="108"/>
      <c r="MLN59" s="108"/>
      <c r="MLO59" s="108"/>
      <c r="MLP59" s="108"/>
      <c r="MLQ59" s="108"/>
      <c r="MLR59" s="108"/>
      <c r="MLS59" s="108"/>
      <c r="MLT59" s="108"/>
      <c r="MLU59" s="108"/>
      <c r="MLV59" s="108"/>
      <c r="MLW59" s="108"/>
      <c r="MLX59" s="108"/>
      <c r="MLY59" s="108"/>
      <c r="MLZ59" s="108"/>
      <c r="MMA59" s="108"/>
      <c r="MMB59" s="108"/>
      <c r="MMC59" s="108"/>
      <c r="MMD59" s="108"/>
      <c r="MME59" s="108"/>
      <c r="MMF59" s="108"/>
      <c r="MMG59" s="108"/>
      <c r="MMH59" s="108"/>
      <c r="MMI59" s="108"/>
      <c r="MMJ59" s="108"/>
      <c r="MMK59" s="108"/>
      <c r="MML59" s="108"/>
      <c r="MMM59" s="108"/>
      <c r="MMN59" s="108"/>
      <c r="MMO59" s="108"/>
      <c r="MMP59" s="108"/>
      <c r="MMQ59" s="108"/>
      <c r="MMR59" s="108"/>
      <c r="MMS59" s="108"/>
      <c r="MMT59" s="108"/>
      <c r="MMU59" s="108"/>
      <c r="MMV59" s="108"/>
      <c r="MMW59" s="108"/>
      <c r="MMX59" s="108"/>
      <c r="MMY59" s="108"/>
      <c r="MMZ59" s="108"/>
      <c r="MNA59" s="108"/>
      <c r="MNB59" s="108"/>
      <c r="MNC59" s="108"/>
      <c r="MND59" s="108"/>
      <c r="MNE59" s="108"/>
      <c r="MNF59" s="108"/>
      <c r="MNG59" s="108"/>
      <c r="MNH59" s="108"/>
      <c r="MNI59" s="108"/>
      <c r="MNJ59" s="108"/>
      <c r="MNK59" s="108"/>
      <c r="MNL59" s="108"/>
      <c r="MNM59" s="108"/>
      <c r="MNN59" s="108"/>
      <c r="MNO59" s="108"/>
      <c r="MNP59" s="108"/>
      <c r="MNQ59" s="108"/>
      <c r="MNR59" s="108"/>
      <c r="MNS59" s="108"/>
      <c r="MNT59" s="108"/>
      <c r="MNU59" s="108"/>
      <c r="MNV59" s="108"/>
      <c r="MNW59" s="108"/>
      <c r="MNX59" s="108"/>
      <c r="MNY59" s="108"/>
      <c r="MNZ59" s="108"/>
      <c r="MOA59" s="108"/>
      <c r="MOB59" s="108"/>
      <c r="MOC59" s="108"/>
      <c r="MOD59" s="108"/>
      <c r="MOE59" s="108"/>
      <c r="MOF59" s="108"/>
      <c r="MOG59" s="108"/>
      <c r="MOH59" s="108"/>
      <c r="MOI59" s="108"/>
      <c r="MOJ59" s="108"/>
      <c r="MOK59" s="108"/>
      <c r="MOL59" s="108"/>
      <c r="MOM59" s="108"/>
      <c r="MON59" s="108"/>
      <c r="MOO59" s="108"/>
      <c r="MOP59" s="108"/>
      <c r="MOQ59" s="108"/>
      <c r="MOR59" s="108"/>
      <c r="MOS59" s="108"/>
      <c r="MOT59" s="108"/>
      <c r="MOU59" s="108"/>
      <c r="MOV59" s="108"/>
      <c r="MOW59" s="108"/>
      <c r="MOX59" s="108"/>
      <c r="MOY59" s="108"/>
      <c r="MOZ59" s="108"/>
      <c r="MPA59" s="108"/>
      <c r="MPB59" s="108"/>
      <c r="MPC59" s="108"/>
      <c r="MPD59" s="108"/>
      <c r="MPE59" s="108"/>
      <c r="MPF59" s="108"/>
      <c r="MPG59" s="108"/>
      <c r="MPH59" s="108"/>
      <c r="MPI59" s="108"/>
      <c r="MPJ59" s="108"/>
      <c r="MPK59" s="108"/>
      <c r="MPL59" s="108"/>
      <c r="MPM59" s="108"/>
      <c r="MPN59" s="108"/>
      <c r="MPO59" s="108"/>
      <c r="MPP59" s="108"/>
      <c r="MPQ59" s="108"/>
      <c r="MPR59" s="108"/>
      <c r="MPS59" s="108"/>
      <c r="MPT59" s="108"/>
      <c r="MPU59" s="108"/>
      <c r="MPV59" s="108"/>
      <c r="MPW59" s="108"/>
      <c r="MPX59" s="108"/>
      <c r="MPY59" s="108"/>
      <c r="MPZ59" s="108"/>
      <c r="MQA59" s="108"/>
      <c r="MQB59" s="108"/>
      <c r="MQC59" s="108"/>
      <c r="MQD59" s="108"/>
      <c r="MQE59" s="108"/>
      <c r="MQF59" s="108"/>
      <c r="MQG59" s="108"/>
      <c r="MQH59" s="108"/>
      <c r="MQI59" s="108"/>
      <c r="MQJ59" s="108"/>
      <c r="MQK59" s="108"/>
      <c r="MQL59" s="108"/>
      <c r="MQM59" s="108"/>
      <c r="MQN59" s="108"/>
      <c r="MQO59" s="108"/>
      <c r="MQP59" s="108"/>
      <c r="MQQ59" s="108"/>
      <c r="MQR59" s="108"/>
      <c r="MQS59" s="108"/>
      <c r="MQT59" s="108"/>
      <c r="MQU59" s="108"/>
      <c r="MQV59" s="108"/>
      <c r="MQW59" s="108"/>
      <c r="MQX59" s="108"/>
      <c r="MQY59" s="108"/>
      <c r="MQZ59" s="108"/>
      <c r="MRA59" s="108"/>
      <c r="MRB59" s="108"/>
      <c r="MRC59" s="108"/>
      <c r="MRD59" s="108"/>
      <c r="MRE59" s="108"/>
      <c r="MRF59" s="108"/>
      <c r="MRG59" s="108"/>
      <c r="MRH59" s="108"/>
      <c r="MRI59" s="108"/>
      <c r="MRJ59" s="108"/>
      <c r="MRK59" s="108"/>
      <c r="MRL59" s="108"/>
      <c r="MRM59" s="108"/>
      <c r="MRN59" s="108"/>
      <c r="MRO59" s="108"/>
      <c r="MRP59" s="108"/>
      <c r="MRQ59" s="108"/>
      <c r="MRR59" s="108"/>
      <c r="MRS59" s="108"/>
      <c r="MRT59" s="108"/>
      <c r="MRU59" s="108"/>
      <c r="MRV59" s="108"/>
      <c r="MRW59" s="108"/>
      <c r="MRX59" s="108"/>
      <c r="MRY59" s="108"/>
      <c r="MRZ59" s="108"/>
      <c r="MSA59" s="108"/>
      <c r="MSB59" s="108"/>
      <c r="MSC59" s="108"/>
      <c r="MSD59" s="108"/>
      <c r="MSE59" s="108"/>
      <c r="MSF59" s="108"/>
      <c r="MSG59" s="108"/>
      <c r="MSH59" s="108"/>
      <c r="MSI59" s="108"/>
      <c r="MSJ59" s="108"/>
      <c r="MSK59" s="108"/>
      <c r="MSL59" s="108"/>
      <c r="MSM59" s="108"/>
      <c r="MSN59" s="108"/>
      <c r="MSO59" s="108"/>
      <c r="MSP59" s="108"/>
      <c r="MSQ59" s="108"/>
      <c r="MSR59" s="108"/>
      <c r="MSS59" s="108"/>
      <c r="MST59" s="108"/>
      <c r="MSU59" s="108"/>
      <c r="MSV59" s="108"/>
      <c r="MSW59" s="108"/>
      <c r="MSX59" s="108"/>
      <c r="MSY59" s="108"/>
      <c r="MSZ59" s="108"/>
      <c r="MTA59" s="108"/>
      <c r="MTB59" s="108"/>
      <c r="MTC59" s="108"/>
      <c r="MTD59" s="108"/>
      <c r="MTE59" s="108"/>
      <c r="MTF59" s="108"/>
      <c r="MTG59" s="108"/>
      <c r="MTH59" s="108"/>
      <c r="MTI59" s="108"/>
      <c r="MTJ59" s="108"/>
      <c r="MTK59" s="108"/>
      <c r="MTL59" s="108"/>
      <c r="MTM59" s="108"/>
      <c r="MTN59" s="108"/>
      <c r="MTO59" s="108"/>
      <c r="MTP59" s="108"/>
      <c r="MTQ59" s="108"/>
      <c r="MTR59" s="108"/>
      <c r="MTS59" s="108"/>
      <c r="MTT59" s="108"/>
      <c r="MTU59" s="108"/>
      <c r="MTV59" s="108"/>
      <c r="MTW59" s="108"/>
      <c r="MTX59" s="108"/>
      <c r="MTY59" s="108"/>
      <c r="MTZ59" s="108"/>
      <c r="MUA59" s="108"/>
      <c r="MUB59" s="108"/>
      <c r="MUC59" s="108"/>
      <c r="MUD59" s="108"/>
      <c r="MUE59" s="108"/>
      <c r="MUF59" s="108"/>
      <c r="MUG59" s="108"/>
      <c r="MUH59" s="108"/>
      <c r="MUI59" s="108"/>
      <c r="MUJ59" s="108"/>
      <c r="MUK59" s="108"/>
      <c r="MUL59" s="108"/>
      <c r="MUM59" s="108"/>
      <c r="MUN59" s="108"/>
      <c r="MUO59" s="108"/>
      <c r="MUP59" s="108"/>
      <c r="MUQ59" s="108"/>
      <c r="MUR59" s="108"/>
      <c r="MUS59" s="108"/>
      <c r="MUT59" s="108"/>
      <c r="MUU59" s="108"/>
      <c r="MUV59" s="108"/>
      <c r="MUW59" s="108"/>
      <c r="MUX59" s="108"/>
      <c r="MUY59" s="108"/>
      <c r="MUZ59" s="108"/>
      <c r="MVA59" s="108"/>
      <c r="MVB59" s="108"/>
      <c r="MVC59" s="108"/>
      <c r="MVD59" s="108"/>
      <c r="MVE59" s="108"/>
      <c r="MVF59" s="108"/>
      <c r="MVG59" s="108"/>
      <c r="MVH59" s="108"/>
      <c r="MVI59" s="108"/>
      <c r="MVJ59" s="108"/>
      <c r="MVK59" s="108"/>
      <c r="MVL59" s="108"/>
      <c r="MVM59" s="108"/>
      <c r="MVN59" s="108"/>
      <c r="MVO59" s="108"/>
      <c r="MVP59" s="108"/>
      <c r="MVQ59" s="108"/>
      <c r="MVR59" s="108"/>
      <c r="MVS59" s="108"/>
      <c r="MVT59" s="108"/>
      <c r="MVU59" s="108"/>
      <c r="MVV59" s="108"/>
      <c r="MVW59" s="108"/>
      <c r="MVX59" s="108"/>
      <c r="MVY59" s="108"/>
      <c r="MVZ59" s="108"/>
      <c r="MWA59" s="108"/>
      <c r="MWB59" s="108"/>
      <c r="MWC59" s="108"/>
      <c r="MWD59" s="108"/>
      <c r="MWE59" s="108"/>
      <c r="MWF59" s="108"/>
      <c r="MWG59" s="108"/>
      <c r="MWH59" s="108"/>
      <c r="MWI59" s="108"/>
      <c r="MWJ59" s="108"/>
      <c r="MWK59" s="108"/>
      <c r="MWL59" s="108"/>
      <c r="MWM59" s="108"/>
      <c r="MWN59" s="108"/>
      <c r="MWO59" s="108"/>
      <c r="MWP59" s="108"/>
      <c r="MWQ59" s="108"/>
      <c r="MWR59" s="108"/>
      <c r="MWS59" s="108"/>
      <c r="MWT59" s="108"/>
      <c r="MWU59" s="108"/>
      <c r="MWV59" s="108"/>
      <c r="MWW59" s="108"/>
      <c r="MWX59" s="108"/>
      <c r="MWY59" s="108"/>
      <c r="MWZ59" s="108"/>
      <c r="MXA59" s="108"/>
      <c r="MXB59" s="108"/>
      <c r="MXC59" s="108"/>
      <c r="MXD59" s="108"/>
      <c r="MXE59" s="108"/>
      <c r="MXF59" s="108"/>
      <c r="MXG59" s="108"/>
      <c r="MXH59" s="108"/>
      <c r="MXI59" s="108"/>
      <c r="MXJ59" s="108"/>
      <c r="MXK59" s="108"/>
      <c r="MXL59" s="108"/>
      <c r="MXM59" s="108"/>
      <c r="MXN59" s="108"/>
      <c r="MXO59" s="108"/>
      <c r="MXP59" s="108"/>
      <c r="MXQ59" s="108"/>
      <c r="MXR59" s="108"/>
      <c r="MXS59" s="108"/>
      <c r="MXT59" s="108"/>
      <c r="MXU59" s="108"/>
      <c r="MXV59" s="108"/>
      <c r="MXW59" s="108"/>
      <c r="MXX59" s="108"/>
      <c r="MXY59" s="108"/>
      <c r="MXZ59" s="108"/>
      <c r="MYA59" s="108"/>
      <c r="MYB59" s="108"/>
      <c r="MYC59" s="108"/>
      <c r="MYD59" s="108"/>
      <c r="MYE59" s="108"/>
      <c r="MYF59" s="108"/>
      <c r="MYG59" s="108"/>
      <c r="MYH59" s="108"/>
      <c r="MYI59" s="108"/>
      <c r="MYJ59" s="108"/>
      <c r="MYK59" s="108"/>
      <c r="MYL59" s="108"/>
      <c r="MYM59" s="108"/>
      <c r="MYN59" s="108"/>
      <c r="MYO59" s="108"/>
      <c r="MYP59" s="108"/>
      <c r="MYQ59" s="108"/>
      <c r="MYR59" s="108"/>
      <c r="MYS59" s="108"/>
      <c r="MYT59" s="108"/>
      <c r="MYU59" s="108"/>
      <c r="MYV59" s="108"/>
      <c r="MYW59" s="108"/>
      <c r="MYX59" s="108"/>
      <c r="MYY59" s="108"/>
      <c r="MYZ59" s="108"/>
      <c r="MZA59" s="108"/>
      <c r="MZB59" s="108"/>
      <c r="MZC59" s="108"/>
      <c r="MZD59" s="108"/>
      <c r="MZE59" s="108"/>
      <c r="MZF59" s="108"/>
      <c r="MZG59" s="108"/>
      <c r="MZH59" s="108"/>
      <c r="MZI59" s="108"/>
      <c r="MZJ59" s="108"/>
      <c r="MZK59" s="108"/>
      <c r="MZL59" s="108"/>
      <c r="MZM59" s="108"/>
      <c r="MZN59" s="108"/>
      <c r="MZO59" s="108"/>
      <c r="MZP59" s="108"/>
      <c r="MZQ59" s="108"/>
      <c r="MZR59" s="108"/>
      <c r="MZS59" s="108"/>
      <c r="MZT59" s="108"/>
      <c r="MZU59" s="108"/>
      <c r="MZV59" s="108"/>
      <c r="MZW59" s="108"/>
      <c r="MZX59" s="108"/>
      <c r="MZY59" s="108"/>
      <c r="MZZ59" s="108"/>
      <c r="NAA59" s="108"/>
      <c r="NAB59" s="108"/>
      <c r="NAC59" s="108"/>
      <c r="NAD59" s="108"/>
      <c r="NAE59" s="108"/>
      <c r="NAF59" s="108"/>
      <c r="NAG59" s="108"/>
      <c r="NAH59" s="108"/>
      <c r="NAI59" s="108"/>
      <c r="NAJ59" s="108"/>
      <c r="NAK59" s="108"/>
      <c r="NAL59" s="108"/>
      <c r="NAM59" s="108"/>
      <c r="NAN59" s="108"/>
      <c r="NAO59" s="108"/>
      <c r="NAP59" s="108"/>
      <c r="NAQ59" s="108"/>
      <c r="NAR59" s="108"/>
      <c r="NAS59" s="108"/>
      <c r="NAT59" s="108"/>
      <c r="NAU59" s="108"/>
      <c r="NAV59" s="108"/>
      <c r="NAW59" s="108"/>
      <c r="NAX59" s="108"/>
      <c r="NAY59" s="108"/>
      <c r="NAZ59" s="108"/>
      <c r="NBA59" s="108"/>
      <c r="NBB59" s="108"/>
      <c r="NBC59" s="108"/>
      <c r="NBD59" s="108"/>
      <c r="NBE59" s="108"/>
      <c r="NBF59" s="108"/>
      <c r="NBG59" s="108"/>
      <c r="NBH59" s="108"/>
      <c r="NBI59" s="108"/>
      <c r="NBJ59" s="108"/>
      <c r="NBK59" s="108"/>
      <c r="NBL59" s="108"/>
      <c r="NBM59" s="108"/>
      <c r="NBN59" s="108"/>
      <c r="NBO59" s="108"/>
      <c r="NBP59" s="108"/>
      <c r="NBQ59" s="108"/>
      <c r="NBR59" s="108"/>
      <c r="NBS59" s="108"/>
      <c r="NBT59" s="108"/>
      <c r="NBU59" s="108"/>
      <c r="NBV59" s="108"/>
      <c r="NBW59" s="108"/>
      <c r="NBX59" s="108"/>
      <c r="NBY59" s="108"/>
      <c r="NBZ59" s="108"/>
      <c r="NCA59" s="108"/>
      <c r="NCB59" s="108"/>
      <c r="NCC59" s="108"/>
      <c r="NCD59" s="108"/>
      <c r="NCE59" s="108"/>
      <c r="NCF59" s="108"/>
      <c r="NCG59" s="108"/>
      <c r="NCH59" s="108"/>
      <c r="NCI59" s="108"/>
      <c r="NCJ59" s="108"/>
      <c r="NCK59" s="108"/>
      <c r="NCL59" s="108"/>
      <c r="NCM59" s="108"/>
      <c r="NCN59" s="108"/>
      <c r="NCO59" s="108"/>
      <c r="NCP59" s="108"/>
      <c r="NCQ59" s="108"/>
      <c r="NCR59" s="108"/>
      <c r="NCS59" s="108"/>
      <c r="NCT59" s="108"/>
      <c r="NCU59" s="108"/>
      <c r="NCV59" s="108"/>
      <c r="NCW59" s="108"/>
      <c r="NCX59" s="108"/>
      <c r="NCY59" s="108"/>
      <c r="NCZ59" s="108"/>
      <c r="NDA59" s="108"/>
      <c r="NDB59" s="108"/>
      <c r="NDC59" s="108"/>
      <c r="NDD59" s="108"/>
      <c r="NDE59" s="108"/>
      <c r="NDF59" s="108"/>
      <c r="NDG59" s="108"/>
      <c r="NDH59" s="108"/>
      <c r="NDI59" s="108"/>
      <c r="NDJ59" s="108"/>
      <c r="NDK59" s="108"/>
      <c r="NDL59" s="108"/>
      <c r="NDM59" s="108"/>
      <c r="NDN59" s="108"/>
      <c r="NDO59" s="108"/>
      <c r="NDP59" s="108"/>
      <c r="NDQ59" s="108"/>
      <c r="NDR59" s="108"/>
      <c r="NDS59" s="108"/>
      <c r="NDT59" s="108"/>
      <c r="NDU59" s="108"/>
      <c r="NDV59" s="108"/>
      <c r="NDW59" s="108"/>
      <c r="NDX59" s="108"/>
      <c r="NDY59" s="108"/>
      <c r="NDZ59" s="108"/>
      <c r="NEA59" s="108"/>
      <c r="NEB59" s="108"/>
      <c r="NEC59" s="108"/>
      <c r="NED59" s="108"/>
      <c r="NEE59" s="108"/>
      <c r="NEF59" s="108"/>
      <c r="NEG59" s="108"/>
      <c r="NEH59" s="108"/>
      <c r="NEI59" s="108"/>
      <c r="NEJ59" s="108"/>
      <c r="NEK59" s="108"/>
      <c r="NEL59" s="108"/>
      <c r="NEM59" s="108"/>
      <c r="NEN59" s="108"/>
      <c r="NEO59" s="108"/>
      <c r="NEP59" s="108"/>
      <c r="NEQ59" s="108"/>
      <c r="NER59" s="108"/>
      <c r="NES59" s="108"/>
      <c r="NET59" s="108"/>
      <c r="NEU59" s="108"/>
      <c r="NEV59" s="108"/>
      <c r="NEW59" s="108"/>
      <c r="NEX59" s="108"/>
      <c r="NEY59" s="108"/>
      <c r="NEZ59" s="108"/>
      <c r="NFA59" s="108"/>
      <c r="NFB59" s="108"/>
      <c r="NFC59" s="108"/>
      <c r="NFD59" s="108"/>
      <c r="NFE59" s="108"/>
      <c r="NFF59" s="108"/>
      <c r="NFG59" s="108"/>
      <c r="NFH59" s="108"/>
      <c r="NFI59" s="108"/>
      <c r="NFJ59" s="108"/>
      <c r="NFK59" s="108"/>
      <c r="NFL59" s="108"/>
      <c r="NFM59" s="108"/>
      <c r="NFN59" s="108"/>
      <c r="NFO59" s="108"/>
      <c r="NFP59" s="108"/>
      <c r="NFQ59" s="108"/>
      <c r="NFR59" s="108"/>
      <c r="NFS59" s="108"/>
      <c r="NFT59" s="108"/>
      <c r="NFU59" s="108"/>
      <c r="NFV59" s="108"/>
      <c r="NFW59" s="108"/>
      <c r="NFX59" s="108"/>
      <c r="NFY59" s="108"/>
      <c r="NFZ59" s="108"/>
      <c r="NGA59" s="108"/>
      <c r="NGB59" s="108"/>
      <c r="NGC59" s="108"/>
      <c r="NGD59" s="108"/>
      <c r="NGE59" s="108"/>
      <c r="NGF59" s="108"/>
      <c r="NGG59" s="108"/>
      <c r="NGH59" s="108"/>
      <c r="NGI59" s="108"/>
      <c r="NGJ59" s="108"/>
      <c r="NGK59" s="108"/>
      <c r="NGL59" s="108"/>
      <c r="NGM59" s="108"/>
      <c r="NGN59" s="108"/>
      <c r="NGO59" s="108"/>
      <c r="NGP59" s="108"/>
      <c r="NGQ59" s="108"/>
      <c r="NGR59" s="108"/>
      <c r="NGS59" s="108"/>
      <c r="NGT59" s="108"/>
      <c r="NGU59" s="108"/>
      <c r="NGV59" s="108"/>
      <c r="NGW59" s="108"/>
      <c r="NGX59" s="108"/>
      <c r="NGY59" s="108"/>
      <c r="NGZ59" s="108"/>
      <c r="NHA59" s="108"/>
      <c r="NHB59" s="108"/>
      <c r="NHC59" s="108"/>
      <c r="NHD59" s="108"/>
      <c r="NHE59" s="108"/>
      <c r="NHF59" s="108"/>
      <c r="NHG59" s="108"/>
      <c r="NHH59" s="108"/>
      <c r="NHI59" s="108"/>
      <c r="NHJ59" s="108"/>
      <c r="NHK59" s="108"/>
      <c r="NHL59" s="108"/>
      <c r="NHM59" s="108"/>
      <c r="NHN59" s="108"/>
      <c r="NHO59" s="108"/>
      <c r="NHP59" s="108"/>
      <c r="NHQ59" s="108"/>
      <c r="NHR59" s="108"/>
      <c r="NHS59" s="108"/>
      <c r="NHT59" s="108"/>
      <c r="NHU59" s="108"/>
      <c r="NHV59" s="108"/>
      <c r="NHW59" s="108"/>
      <c r="NHX59" s="108"/>
      <c r="NHY59" s="108"/>
      <c r="NHZ59" s="108"/>
      <c r="NIA59" s="108"/>
      <c r="NIB59" s="108"/>
      <c r="NIC59" s="108"/>
      <c r="NID59" s="108"/>
      <c r="NIE59" s="108"/>
      <c r="NIF59" s="108"/>
      <c r="NIG59" s="108"/>
      <c r="NIH59" s="108"/>
      <c r="NII59" s="108"/>
      <c r="NIJ59" s="108"/>
      <c r="NIK59" s="108"/>
      <c r="NIL59" s="108"/>
      <c r="NIM59" s="108"/>
      <c r="NIN59" s="108"/>
      <c r="NIO59" s="108"/>
      <c r="NIP59" s="108"/>
      <c r="NIQ59" s="108"/>
      <c r="NIR59" s="108"/>
      <c r="NIS59" s="108"/>
      <c r="NIT59" s="108"/>
      <c r="NIU59" s="108"/>
      <c r="NIV59" s="108"/>
      <c r="NIW59" s="108"/>
      <c r="NIX59" s="108"/>
      <c r="NIY59" s="108"/>
      <c r="NIZ59" s="108"/>
      <c r="NJA59" s="108"/>
      <c r="NJB59" s="108"/>
      <c r="NJC59" s="108"/>
      <c r="NJD59" s="108"/>
      <c r="NJE59" s="108"/>
      <c r="NJF59" s="108"/>
      <c r="NJG59" s="108"/>
      <c r="NJH59" s="108"/>
      <c r="NJI59" s="108"/>
      <c r="NJJ59" s="108"/>
      <c r="NJK59" s="108"/>
      <c r="NJL59" s="108"/>
      <c r="NJM59" s="108"/>
      <c r="NJN59" s="108"/>
      <c r="NJO59" s="108"/>
      <c r="NJP59" s="108"/>
      <c r="NJQ59" s="108"/>
      <c r="NJR59" s="108"/>
      <c r="NJS59" s="108"/>
      <c r="NJT59" s="108"/>
      <c r="NJU59" s="108"/>
      <c r="NJV59" s="108"/>
      <c r="NJW59" s="108"/>
      <c r="NJX59" s="108"/>
      <c r="NJY59" s="108"/>
      <c r="NJZ59" s="108"/>
      <c r="NKA59" s="108"/>
      <c r="NKB59" s="108"/>
      <c r="NKC59" s="108"/>
      <c r="NKD59" s="108"/>
      <c r="NKE59" s="108"/>
      <c r="NKF59" s="108"/>
      <c r="NKG59" s="108"/>
      <c r="NKH59" s="108"/>
      <c r="NKI59" s="108"/>
      <c r="NKJ59" s="108"/>
      <c r="NKK59" s="108"/>
      <c r="NKL59" s="108"/>
      <c r="NKM59" s="108"/>
      <c r="NKN59" s="108"/>
      <c r="NKO59" s="108"/>
      <c r="NKP59" s="108"/>
      <c r="NKQ59" s="108"/>
      <c r="NKR59" s="108"/>
      <c r="NKS59" s="108"/>
      <c r="NKT59" s="108"/>
      <c r="NKU59" s="108"/>
      <c r="NKV59" s="108"/>
      <c r="NKW59" s="108"/>
      <c r="NKX59" s="108"/>
      <c r="NKY59" s="108"/>
      <c r="NKZ59" s="108"/>
      <c r="NLA59" s="108"/>
      <c r="NLB59" s="108"/>
      <c r="NLC59" s="108"/>
      <c r="NLD59" s="108"/>
      <c r="NLE59" s="108"/>
      <c r="NLF59" s="108"/>
      <c r="NLG59" s="108"/>
      <c r="NLH59" s="108"/>
      <c r="NLI59" s="108"/>
      <c r="NLJ59" s="108"/>
      <c r="NLK59" s="108"/>
      <c r="NLL59" s="108"/>
      <c r="NLM59" s="108"/>
      <c r="NLN59" s="108"/>
      <c r="NLO59" s="108"/>
      <c r="NLP59" s="108"/>
      <c r="NLQ59" s="108"/>
      <c r="NLR59" s="108"/>
      <c r="NLS59" s="108"/>
      <c r="NLT59" s="108"/>
      <c r="NLU59" s="108"/>
      <c r="NLV59" s="108"/>
      <c r="NLW59" s="108"/>
      <c r="NLX59" s="108"/>
      <c r="NLY59" s="108"/>
      <c r="NLZ59" s="108"/>
      <c r="NMA59" s="108"/>
      <c r="NMB59" s="108"/>
      <c r="NMC59" s="108"/>
      <c r="NMD59" s="108"/>
      <c r="NME59" s="108"/>
      <c r="NMF59" s="108"/>
      <c r="NMG59" s="108"/>
      <c r="NMH59" s="108"/>
      <c r="NMI59" s="108"/>
      <c r="NMJ59" s="108"/>
      <c r="NMK59" s="108"/>
      <c r="NML59" s="108"/>
      <c r="NMM59" s="108"/>
      <c r="NMN59" s="108"/>
      <c r="NMO59" s="108"/>
      <c r="NMP59" s="108"/>
      <c r="NMQ59" s="108"/>
      <c r="NMR59" s="108"/>
      <c r="NMS59" s="108"/>
      <c r="NMT59" s="108"/>
      <c r="NMU59" s="108"/>
      <c r="NMV59" s="108"/>
      <c r="NMW59" s="108"/>
      <c r="NMX59" s="108"/>
      <c r="NMY59" s="108"/>
      <c r="NMZ59" s="108"/>
      <c r="NNA59" s="108"/>
      <c r="NNB59" s="108"/>
      <c r="NNC59" s="108"/>
      <c r="NND59" s="108"/>
      <c r="NNE59" s="108"/>
      <c r="NNF59" s="108"/>
      <c r="NNG59" s="108"/>
      <c r="NNH59" s="108"/>
      <c r="NNI59" s="108"/>
      <c r="NNJ59" s="108"/>
      <c r="NNK59" s="108"/>
      <c r="NNL59" s="108"/>
      <c r="NNM59" s="108"/>
      <c r="NNN59" s="108"/>
      <c r="NNO59" s="108"/>
      <c r="NNP59" s="108"/>
      <c r="NNQ59" s="108"/>
      <c r="NNR59" s="108"/>
      <c r="NNS59" s="108"/>
      <c r="NNT59" s="108"/>
      <c r="NNU59" s="108"/>
      <c r="NNV59" s="108"/>
      <c r="NNW59" s="108"/>
      <c r="NNX59" s="108"/>
      <c r="NNY59" s="108"/>
      <c r="NNZ59" s="108"/>
      <c r="NOA59" s="108"/>
      <c r="NOB59" s="108"/>
      <c r="NOC59" s="108"/>
      <c r="NOD59" s="108"/>
      <c r="NOE59" s="108"/>
      <c r="NOF59" s="108"/>
      <c r="NOG59" s="108"/>
      <c r="NOH59" s="108"/>
      <c r="NOI59" s="108"/>
      <c r="NOJ59" s="108"/>
      <c r="NOK59" s="108"/>
      <c r="NOL59" s="108"/>
      <c r="NOM59" s="108"/>
      <c r="NON59" s="108"/>
      <c r="NOO59" s="108"/>
      <c r="NOP59" s="108"/>
      <c r="NOQ59" s="108"/>
      <c r="NOR59" s="108"/>
      <c r="NOS59" s="108"/>
      <c r="NOT59" s="108"/>
      <c r="NOU59" s="108"/>
      <c r="NOV59" s="108"/>
      <c r="NOW59" s="108"/>
      <c r="NOX59" s="108"/>
      <c r="NOY59" s="108"/>
      <c r="NOZ59" s="108"/>
      <c r="NPA59" s="108"/>
      <c r="NPB59" s="108"/>
      <c r="NPC59" s="108"/>
      <c r="NPD59" s="108"/>
      <c r="NPE59" s="108"/>
      <c r="NPF59" s="108"/>
      <c r="NPG59" s="108"/>
      <c r="NPH59" s="108"/>
      <c r="NPI59" s="108"/>
      <c r="NPJ59" s="108"/>
      <c r="NPK59" s="108"/>
      <c r="NPL59" s="108"/>
      <c r="NPM59" s="108"/>
      <c r="NPN59" s="108"/>
      <c r="NPO59" s="108"/>
      <c r="NPP59" s="108"/>
      <c r="NPQ59" s="108"/>
      <c r="NPR59" s="108"/>
      <c r="NPS59" s="108"/>
      <c r="NPT59" s="108"/>
      <c r="NPU59" s="108"/>
      <c r="NPV59" s="108"/>
      <c r="NPW59" s="108"/>
      <c r="NPX59" s="108"/>
      <c r="NPY59" s="108"/>
      <c r="NPZ59" s="108"/>
      <c r="NQA59" s="108"/>
      <c r="NQB59" s="108"/>
      <c r="NQC59" s="108"/>
      <c r="NQD59" s="108"/>
      <c r="NQE59" s="108"/>
      <c r="NQF59" s="108"/>
      <c r="NQG59" s="108"/>
      <c r="NQH59" s="108"/>
      <c r="NQI59" s="108"/>
      <c r="NQJ59" s="108"/>
      <c r="NQK59" s="108"/>
      <c r="NQL59" s="108"/>
      <c r="NQM59" s="108"/>
      <c r="NQN59" s="108"/>
      <c r="NQO59" s="108"/>
      <c r="NQP59" s="108"/>
      <c r="NQQ59" s="108"/>
      <c r="NQR59" s="108"/>
      <c r="NQS59" s="108"/>
      <c r="NQT59" s="108"/>
      <c r="NQU59" s="108"/>
      <c r="NQV59" s="108"/>
      <c r="NQW59" s="108"/>
      <c r="NQX59" s="108"/>
      <c r="NQY59" s="108"/>
      <c r="NQZ59" s="108"/>
      <c r="NRA59" s="108"/>
      <c r="NRB59" s="108"/>
      <c r="NRC59" s="108"/>
      <c r="NRD59" s="108"/>
      <c r="NRE59" s="108"/>
      <c r="NRF59" s="108"/>
      <c r="NRG59" s="108"/>
      <c r="NRH59" s="108"/>
      <c r="NRI59" s="108"/>
      <c r="NRJ59" s="108"/>
      <c r="NRK59" s="108"/>
      <c r="NRL59" s="108"/>
      <c r="NRM59" s="108"/>
      <c r="NRN59" s="108"/>
      <c r="NRO59" s="108"/>
      <c r="NRP59" s="108"/>
      <c r="NRQ59" s="108"/>
      <c r="NRR59" s="108"/>
      <c r="NRS59" s="108"/>
      <c r="NRT59" s="108"/>
      <c r="NRU59" s="108"/>
      <c r="NRV59" s="108"/>
      <c r="NRW59" s="108"/>
      <c r="NRX59" s="108"/>
      <c r="NRY59" s="108"/>
      <c r="NRZ59" s="108"/>
      <c r="NSA59" s="108"/>
      <c r="NSB59" s="108"/>
      <c r="NSC59" s="108"/>
      <c r="NSD59" s="108"/>
      <c r="NSE59" s="108"/>
      <c r="NSF59" s="108"/>
      <c r="NSG59" s="108"/>
      <c r="NSH59" s="108"/>
      <c r="NSI59" s="108"/>
      <c r="NSJ59" s="108"/>
      <c r="NSK59" s="108"/>
      <c r="NSL59" s="108"/>
      <c r="NSM59" s="108"/>
      <c r="NSN59" s="108"/>
      <c r="NSO59" s="108"/>
      <c r="NSP59" s="108"/>
      <c r="NSQ59" s="108"/>
      <c r="NSR59" s="108"/>
      <c r="NSS59" s="108"/>
      <c r="NST59" s="108"/>
      <c r="NSU59" s="108"/>
      <c r="NSV59" s="108"/>
      <c r="NSW59" s="108"/>
      <c r="NSX59" s="108"/>
      <c r="NSY59" s="108"/>
      <c r="NSZ59" s="108"/>
      <c r="NTA59" s="108"/>
      <c r="NTB59" s="108"/>
      <c r="NTC59" s="108"/>
      <c r="NTD59" s="108"/>
      <c r="NTE59" s="108"/>
      <c r="NTF59" s="108"/>
      <c r="NTG59" s="108"/>
      <c r="NTH59" s="108"/>
      <c r="NTI59" s="108"/>
      <c r="NTJ59" s="108"/>
      <c r="NTK59" s="108"/>
      <c r="NTL59" s="108"/>
      <c r="NTM59" s="108"/>
      <c r="NTN59" s="108"/>
      <c r="NTO59" s="108"/>
      <c r="NTP59" s="108"/>
      <c r="NTQ59" s="108"/>
      <c r="NTR59" s="108"/>
      <c r="NTS59" s="108"/>
      <c r="NTT59" s="108"/>
      <c r="NTU59" s="108"/>
      <c r="NTV59" s="108"/>
      <c r="NTW59" s="108"/>
      <c r="NTX59" s="108"/>
      <c r="NTY59" s="108"/>
      <c r="NTZ59" s="108"/>
      <c r="NUA59" s="108"/>
      <c r="NUB59" s="108"/>
      <c r="NUC59" s="108"/>
      <c r="NUD59" s="108"/>
      <c r="NUE59" s="108"/>
      <c r="NUF59" s="108"/>
      <c r="NUG59" s="108"/>
      <c r="NUH59" s="108"/>
      <c r="NUI59" s="108"/>
      <c r="NUJ59" s="108"/>
      <c r="NUK59" s="108"/>
      <c r="NUL59" s="108"/>
      <c r="NUM59" s="108"/>
      <c r="NUN59" s="108"/>
      <c r="NUO59" s="108"/>
      <c r="NUP59" s="108"/>
      <c r="NUQ59" s="108"/>
      <c r="NUR59" s="108"/>
      <c r="NUS59" s="108"/>
      <c r="NUT59" s="108"/>
      <c r="NUU59" s="108"/>
      <c r="NUV59" s="108"/>
      <c r="NUW59" s="108"/>
      <c r="NUX59" s="108"/>
      <c r="NUY59" s="108"/>
      <c r="NUZ59" s="108"/>
      <c r="NVA59" s="108"/>
      <c r="NVB59" s="108"/>
      <c r="NVC59" s="108"/>
      <c r="NVD59" s="108"/>
      <c r="NVE59" s="108"/>
      <c r="NVF59" s="108"/>
      <c r="NVG59" s="108"/>
      <c r="NVH59" s="108"/>
      <c r="NVI59" s="108"/>
      <c r="NVJ59" s="108"/>
      <c r="NVK59" s="108"/>
      <c r="NVL59" s="108"/>
      <c r="NVM59" s="108"/>
      <c r="NVN59" s="108"/>
      <c r="NVO59" s="108"/>
      <c r="NVP59" s="108"/>
      <c r="NVQ59" s="108"/>
      <c r="NVR59" s="108"/>
      <c r="NVS59" s="108"/>
      <c r="NVT59" s="108"/>
      <c r="NVU59" s="108"/>
      <c r="NVV59" s="108"/>
      <c r="NVW59" s="108"/>
      <c r="NVX59" s="108"/>
      <c r="NVY59" s="108"/>
      <c r="NVZ59" s="108"/>
      <c r="NWA59" s="108"/>
      <c r="NWB59" s="108"/>
      <c r="NWC59" s="108"/>
      <c r="NWD59" s="108"/>
      <c r="NWE59" s="108"/>
      <c r="NWF59" s="108"/>
      <c r="NWG59" s="108"/>
      <c r="NWH59" s="108"/>
      <c r="NWI59" s="108"/>
      <c r="NWJ59" s="108"/>
      <c r="NWK59" s="108"/>
      <c r="NWL59" s="108"/>
      <c r="NWM59" s="108"/>
      <c r="NWN59" s="108"/>
      <c r="NWO59" s="108"/>
      <c r="NWP59" s="108"/>
      <c r="NWQ59" s="108"/>
      <c r="NWR59" s="108"/>
      <c r="NWS59" s="108"/>
      <c r="NWT59" s="108"/>
      <c r="NWU59" s="108"/>
      <c r="NWV59" s="108"/>
      <c r="NWW59" s="108"/>
      <c r="NWX59" s="108"/>
      <c r="NWY59" s="108"/>
      <c r="NWZ59" s="108"/>
      <c r="NXA59" s="108"/>
      <c r="NXB59" s="108"/>
      <c r="NXC59" s="108"/>
      <c r="NXD59" s="108"/>
      <c r="NXE59" s="108"/>
      <c r="NXF59" s="108"/>
      <c r="NXG59" s="108"/>
      <c r="NXH59" s="108"/>
      <c r="NXI59" s="108"/>
      <c r="NXJ59" s="108"/>
      <c r="NXK59" s="108"/>
      <c r="NXL59" s="108"/>
      <c r="NXM59" s="108"/>
      <c r="NXN59" s="108"/>
      <c r="NXO59" s="108"/>
      <c r="NXP59" s="108"/>
      <c r="NXQ59" s="108"/>
      <c r="NXR59" s="108"/>
      <c r="NXS59" s="108"/>
      <c r="NXT59" s="108"/>
      <c r="NXU59" s="108"/>
      <c r="NXV59" s="108"/>
      <c r="NXW59" s="108"/>
      <c r="NXX59" s="108"/>
      <c r="NXY59" s="108"/>
      <c r="NXZ59" s="108"/>
      <c r="NYA59" s="108"/>
      <c r="NYB59" s="108"/>
      <c r="NYC59" s="108"/>
      <c r="NYD59" s="108"/>
      <c r="NYE59" s="108"/>
      <c r="NYF59" s="108"/>
      <c r="NYG59" s="108"/>
      <c r="NYH59" s="108"/>
      <c r="NYI59" s="108"/>
      <c r="NYJ59" s="108"/>
      <c r="NYK59" s="108"/>
      <c r="NYL59" s="108"/>
      <c r="NYM59" s="108"/>
      <c r="NYN59" s="108"/>
      <c r="NYO59" s="108"/>
      <c r="NYP59" s="108"/>
      <c r="NYQ59" s="108"/>
      <c r="NYR59" s="108"/>
      <c r="NYS59" s="108"/>
      <c r="NYT59" s="108"/>
      <c r="NYU59" s="108"/>
      <c r="NYV59" s="108"/>
      <c r="NYW59" s="108"/>
      <c r="NYX59" s="108"/>
      <c r="NYY59" s="108"/>
      <c r="NYZ59" s="108"/>
      <c r="NZA59" s="108"/>
      <c r="NZB59" s="108"/>
      <c r="NZC59" s="108"/>
      <c r="NZD59" s="108"/>
      <c r="NZE59" s="108"/>
      <c r="NZF59" s="108"/>
      <c r="NZG59" s="108"/>
      <c r="NZH59" s="108"/>
      <c r="NZI59" s="108"/>
      <c r="NZJ59" s="108"/>
      <c r="NZK59" s="108"/>
      <c r="NZL59" s="108"/>
      <c r="NZM59" s="108"/>
      <c r="NZN59" s="108"/>
      <c r="NZO59" s="108"/>
      <c r="NZP59" s="108"/>
      <c r="NZQ59" s="108"/>
      <c r="NZR59" s="108"/>
      <c r="NZS59" s="108"/>
      <c r="NZT59" s="108"/>
      <c r="NZU59" s="108"/>
      <c r="NZV59" s="108"/>
      <c r="NZW59" s="108"/>
      <c r="NZX59" s="108"/>
      <c r="NZY59" s="108"/>
      <c r="NZZ59" s="108"/>
      <c r="OAA59" s="108"/>
      <c r="OAB59" s="108"/>
      <c r="OAC59" s="108"/>
      <c r="OAD59" s="108"/>
      <c r="OAE59" s="108"/>
      <c r="OAF59" s="108"/>
      <c r="OAG59" s="108"/>
      <c r="OAH59" s="108"/>
      <c r="OAI59" s="108"/>
      <c r="OAJ59" s="108"/>
      <c r="OAK59" s="108"/>
      <c r="OAL59" s="108"/>
      <c r="OAM59" s="108"/>
      <c r="OAN59" s="108"/>
      <c r="OAO59" s="108"/>
      <c r="OAP59" s="108"/>
      <c r="OAQ59" s="108"/>
      <c r="OAR59" s="108"/>
      <c r="OAS59" s="108"/>
      <c r="OAT59" s="108"/>
      <c r="OAU59" s="108"/>
      <c r="OAV59" s="108"/>
      <c r="OAW59" s="108"/>
      <c r="OAX59" s="108"/>
      <c r="OAY59" s="108"/>
      <c r="OAZ59" s="108"/>
      <c r="OBA59" s="108"/>
      <c r="OBB59" s="108"/>
      <c r="OBC59" s="108"/>
      <c r="OBD59" s="108"/>
      <c r="OBE59" s="108"/>
      <c r="OBF59" s="108"/>
      <c r="OBG59" s="108"/>
      <c r="OBH59" s="108"/>
      <c r="OBI59" s="108"/>
      <c r="OBJ59" s="108"/>
      <c r="OBK59" s="108"/>
      <c r="OBL59" s="108"/>
      <c r="OBM59" s="108"/>
      <c r="OBN59" s="108"/>
      <c r="OBO59" s="108"/>
      <c r="OBP59" s="108"/>
      <c r="OBQ59" s="108"/>
      <c r="OBR59" s="108"/>
      <c r="OBS59" s="108"/>
      <c r="OBT59" s="108"/>
      <c r="OBU59" s="108"/>
      <c r="OBV59" s="108"/>
      <c r="OBW59" s="108"/>
      <c r="OBX59" s="108"/>
      <c r="OBY59" s="108"/>
      <c r="OBZ59" s="108"/>
      <c r="OCA59" s="108"/>
      <c r="OCB59" s="108"/>
      <c r="OCC59" s="108"/>
      <c r="OCD59" s="108"/>
      <c r="OCE59" s="108"/>
      <c r="OCF59" s="108"/>
      <c r="OCG59" s="108"/>
      <c r="OCH59" s="108"/>
      <c r="OCI59" s="108"/>
      <c r="OCJ59" s="108"/>
      <c r="OCK59" s="108"/>
      <c r="OCL59" s="108"/>
      <c r="OCM59" s="108"/>
      <c r="OCN59" s="108"/>
      <c r="OCO59" s="108"/>
      <c r="OCP59" s="108"/>
      <c r="OCQ59" s="108"/>
      <c r="OCR59" s="108"/>
      <c r="OCS59" s="108"/>
      <c r="OCT59" s="108"/>
      <c r="OCU59" s="108"/>
      <c r="OCV59" s="108"/>
      <c r="OCW59" s="108"/>
      <c r="OCX59" s="108"/>
      <c r="OCY59" s="108"/>
      <c r="OCZ59" s="108"/>
      <c r="ODA59" s="108"/>
      <c r="ODB59" s="108"/>
      <c r="ODC59" s="108"/>
      <c r="ODD59" s="108"/>
      <c r="ODE59" s="108"/>
      <c r="ODF59" s="108"/>
      <c r="ODG59" s="108"/>
      <c r="ODH59" s="108"/>
      <c r="ODI59" s="108"/>
      <c r="ODJ59" s="108"/>
      <c r="ODK59" s="108"/>
      <c r="ODL59" s="108"/>
      <c r="ODM59" s="108"/>
      <c r="ODN59" s="108"/>
      <c r="ODO59" s="108"/>
      <c r="ODP59" s="108"/>
      <c r="ODQ59" s="108"/>
      <c r="ODR59" s="108"/>
      <c r="ODS59" s="108"/>
      <c r="ODT59" s="108"/>
      <c r="ODU59" s="108"/>
      <c r="ODV59" s="108"/>
      <c r="ODW59" s="108"/>
      <c r="ODX59" s="108"/>
      <c r="ODY59" s="108"/>
      <c r="ODZ59" s="108"/>
      <c r="OEA59" s="108"/>
      <c r="OEB59" s="108"/>
      <c r="OEC59" s="108"/>
      <c r="OED59" s="108"/>
      <c r="OEE59" s="108"/>
      <c r="OEF59" s="108"/>
      <c r="OEG59" s="108"/>
      <c r="OEH59" s="108"/>
      <c r="OEI59" s="108"/>
      <c r="OEJ59" s="108"/>
      <c r="OEK59" s="108"/>
      <c r="OEL59" s="108"/>
      <c r="OEM59" s="108"/>
      <c r="OEN59" s="108"/>
      <c r="OEO59" s="108"/>
      <c r="OEP59" s="108"/>
      <c r="OEQ59" s="108"/>
      <c r="OER59" s="108"/>
      <c r="OES59" s="108"/>
      <c r="OET59" s="108"/>
      <c r="OEU59" s="108"/>
      <c r="OEV59" s="108"/>
      <c r="OEW59" s="108"/>
      <c r="OEX59" s="108"/>
      <c r="OEY59" s="108"/>
      <c r="OEZ59" s="108"/>
      <c r="OFA59" s="108"/>
      <c r="OFB59" s="108"/>
      <c r="OFC59" s="108"/>
      <c r="OFD59" s="108"/>
      <c r="OFE59" s="108"/>
      <c r="OFF59" s="108"/>
      <c r="OFG59" s="108"/>
      <c r="OFH59" s="108"/>
      <c r="OFI59" s="108"/>
      <c r="OFJ59" s="108"/>
      <c r="OFK59" s="108"/>
      <c r="OFL59" s="108"/>
      <c r="OFM59" s="108"/>
      <c r="OFN59" s="108"/>
      <c r="OFO59" s="108"/>
      <c r="OFP59" s="108"/>
      <c r="OFQ59" s="108"/>
      <c r="OFR59" s="108"/>
      <c r="OFS59" s="108"/>
      <c r="OFT59" s="108"/>
      <c r="OFU59" s="108"/>
      <c r="OFV59" s="108"/>
      <c r="OFW59" s="108"/>
      <c r="OFX59" s="108"/>
      <c r="OFY59" s="108"/>
      <c r="OFZ59" s="108"/>
      <c r="OGA59" s="108"/>
      <c r="OGB59" s="108"/>
      <c r="OGC59" s="108"/>
      <c r="OGD59" s="108"/>
      <c r="OGE59" s="108"/>
      <c r="OGF59" s="108"/>
      <c r="OGG59" s="108"/>
      <c r="OGH59" s="108"/>
      <c r="OGI59" s="108"/>
      <c r="OGJ59" s="108"/>
      <c r="OGK59" s="108"/>
      <c r="OGL59" s="108"/>
      <c r="OGM59" s="108"/>
      <c r="OGN59" s="108"/>
      <c r="OGO59" s="108"/>
      <c r="OGP59" s="108"/>
      <c r="OGQ59" s="108"/>
      <c r="OGR59" s="108"/>
      <c r="OGS59" s="108"/>
      <c r="OGT59" s="108"/>
      <c r="OGU59" s="108"/>
      <c r="OGV59" s="108"/>
      <c r="OGW59" s="108"/>
      <c r="OGX59" s="108"/>
      <c r="OGY59" s="108"/>
      <c r="OGZ59" s="108"/>
      <c r="OHA59" s="108"/>
      <c r="OHB59" s="108"/>
      <c r="OHC59" s="108"/>
      <c r="OHD59" s="108"/>
      <c r="OHE59" s="108"/>
      <c r="OHF59" s="108"/>
      <c r="OHG59" s="108"/>
      <c r="OHH59" s="108"/>
      <c r="OHI59" s="108"/>
      <c r="OHJ59" s="108"/>
      <c r="OHK59" s="108"/>
      <c r="OHL59" s="108"/>
      <c r="OHM59" s="108"/>
      <c r="OHN59" s="108"/>
      <c r="OHO59" s="108"/>
      <c r="OHP59" s="108"/>
      <c r="OHQ59" s="108"/>
      <c r="OHR59" s="108"/>
      <c r="OHS59" s="108"/>
      <c r="OHT59" s="108"/>
      <c r="OHU59" s="108"/>
      <c r="OHV59" s="108"/>
      <c r="OHW59" s="108"/>
      <c r="OHX59" s="108"/>
      <c r="OHY59" s="108"/>
      <c r="OHZ59" s="108"/>
      <c r="OIA59" s="108"/>
      <c r="OIB59" s="108"/>
      <c r="OIC59" s="108"/>
      <c r="OID59" s="108"/>
      <c r="OIE59" s="108"/>
      <c r="OIF59" s="108"/>
      <c r="OIG59" s="108"/>
      <c r="OIH59" s="108"/>
      <c r="OII59" s="108"/>
      <c r="OIJ59" s="108"/>
      <c r="OIK59" s="108"/>
      <c r="OIL59" s="108"/>
      <c r="OIM59" s="108"/>
      <c r="OIN59" s="108"/>
      <c r="OIO59" s="108"/>
      <c r="OIP59" s="108"/>
      <c r="OIQ59" s="108"/>
      <c r="OIR59" s="108"/>
      <c r="OIS59" s="108"/>
      <c r="OIT59" s="108"/>
      <c r="OIU59" s="108"/>
      <c r="OIV59" s="108"/>
      <c r="OIW59" s="108"/>
      <c r="OIX59" s="108"/>
      <c r="OIY59" s="108"/>
      <c r="OIZ59" s="108"/>
      <c r="OJA59" s="108"/>
      <c r="OJB59" s="108"/>
      <c r="OJC59" s="108"/>
      <c r="OJD59" s="108"/>
      <c r="OJE59" s="108"/>
      <c r="OJF59" s="108"/>
      <c r="OJG59" s="108"/>
      <c r="OJH59" s="108"/>
      <c r="OJI59" s="108"/>
      <c r="OJJ59" s="108"/>
      <c r="OJK59" s="108"/>
      <c r="OJL59" s="108"/>
      <c r="OJM59" s="108"/>
      <c r="OJN59" s="108"/>
      <c r="OJO59" s="108"/>
      <c r="OJP59" s="108"/>
      <c r="OJQ59" s="108"/>
      <c r="OJR59" s="108"/>
      <c r="OJS59" s="108"/>
      <c r="OJT59" s="108"/>
      <c r="OJU59" s="108"/>
      <c r="OJV59" s="108"/>
      <c r="OJW59" s="108"/>
      <c r="OJX59" s="108"/>
      <c r="OJY59" s="108"/>
      <c r="OJZ59" s="108"/>
      <c r="OKA59" s="108"/>
      <c r="OKB59" s="108"/>
      <c r="OKC59" s="108"/>
      <c r="OKD59" s="108"/>
      <c r="OKE59" s="108"/>
      <c r="OKF59" s="108"/>
      <c r="OKG59" s="108"/>
      <c r="OKH59" s="108"/>
      <c r="OKI59" s="108"/>
      <c r="OKJ59" s="108"/>
      <c r="OKK59" s="108"/>
      <c r="OKL59" s="108"/>
      <c r="OKM59" s="108"/>
      <c r="OKN59" s="108"/>
      <c r="OKO59" s="108"/>
      <c r="OKP59" s="108"/>
      <c r="OKQ59" s="108"/>
      <c r="OKR59" s="108"/>
      <c r="OKS59" s="108"/>
      <c r="OKT59" s="108"/>
      <c r="OKU59" s="108"/>
      <c r="OKV59" s="108"/>
      <c r="OKW59" s="108"/>
      <c r="OKX59" s="108"/>
      <c r="OKY59" s="108"/>
      <c r="OKZ59" s="108"/>
      <c r="OLA59" s="108"/>
      <c r="OLB59" s="108"/>
      <c r="OLC59" s="108"/>
      <c r="OLD59" s="108"/>
      <c r="OLE59" s="108"/>
      <c r="OLF59" s="108"/>
      <c r="OLG59" s="108"/>
      <c r="OLH59" s="108"/>
      <c r="OLI59" s="108"/>
      <c r="OLJ59" s="108"/>
      <c r="OLK59" s="108"/>
      <c r="OLL59" s="108"/>
      <c r="OLM59" s="108"/>
      <c r="OLN59" s="108"/>
      <c r="OLO59" s="108"/>
      <c r="OLP59" s="108"/>
      <c r="OLQ59" s="108"/>
      <c r="OLR59" s="108"/>
      <c r="OLS59" s="108"/>
      <c r="OLT59" s="108"/>
      <c r="OLU59" s="108"/>
      <c r="OLV59" s="108"/>
      <c r="OLW59" s="108"/>
      <c r="OLX59" s="108"/>
      <c r="OLY59" s="108"/>
      <c r="OLZ59" s="108"/>
      <c r="OMA59" s="108"/>
      <c r="OMB59" s="108"/>
      <c r="OMC59" s="108"/>
      <c r="OMD59" s="108"/>
      <c r="OME59" s="108"/>
      <c r="OMF59" s="108"/>
      <c r="OMG59" s="108"/>
      <c r="OMH59" s="108"/>
      <c r="OMI59" s="108"/>
      <c r="OMJ59" s="108"/>
      <c r="OMK59" s="108"/>
      <c r="OML59" s="108"/>
      <c r="OMM59" s="108"/>
      <c r="OMN59" s="108"/>
      <c r="OMO59" s="108"/>
      <c r="OMP59" s="108"/>
      <c r="OMQ59" s="108"/>
      <c r="OMR59" s="108"/>
      <c r="OMS59" s="108"/>
      <c r="OMT59" s="108"/>
      <c r="OMU59" s="108"/>
      <c r="OMV59" s="108"/>
      <c r="OMW59" s="108"/>
      <c r="OMX59" s="108"/>
      <c r="OMY59" s="108"/>
      <c r="OMZ59" s="108"/>
      <c r="ONA59" s="108"/>
      <c r="ONB59" s="108"/>
      <c r="ONC59" s="108"/>
      <c r="OND59" s="108"/>
      <c r="ONE59" s="108"/>
      <c r="ONF59" s="108"/>
      <c r="ONG59" s="108"/>
      <c r="ONH59" s="108"/>
      <c r="ONI59" s="108"/>
      <c r="ONJ59" s="108"/>
      <c r="ONK59" s="108"/>
      <c r="ONL59" s="108"/>
      <c r="ONM59" s="108"/>
      <c r="ONN59" s="108"/>
      <c r="ONO59" s="108"/>
      <c r="ONP59" s="108"/>
      <c r="ONQ59" s="108"/>
      <c r="ONR59" s="108"/>
      <c r="ONS59" s="108"/>
      <c r="ONT59" s="108"/>
      <c r="ONU59" s="108"/>
      <c r="ONV59" s="108"/>
      <c r="ONW59" s="108"/>
      <c r="ONX59" s="108"/>
      <c r="ONY59" s="108"/>
      <c r="ONZ59" s="108"/>
      <c r="OOA59" s="108"/>
      <c r="OOB59" s="108"/>
      <c r="OOC59" s="108"/>
      <c r="OOD59" s="108"/>
      <c r="OOE59" s="108"/>
      <c r="OOF59" s="108"/>
      <c r="OOG59" s="108"/>
      <c r="OOH59" s="108"/>
      <c r="OOI59" s="108"/>
      <c r="OOJ59" s="108"/>
      <c r="OOK59" s="108"/>
      <c r="OOL59" s="108"/>
      <c r="OOM59" s="108"/>
      <c r="OON59" s="108"/>
      <c r="OOO59" s="108"/>
      <c r="OOP59" s="108"/>
      <c r="OOQ59" s="108"/>
      <c r="OOR59" s="108"/>
      <c r="OOS59" s="108"/>
      <c r="OOT59" s="108"/>
      <c r="OOU59" s="108"/>
      <c r="OOV59" s="108"/>
      <c r="OOW59" s="108"/>
      <c r="OOX59" s="108"/>
      <c r="OOY59" s="108"/>
      <c r="OOZ59" s="108"/>
      <c r="OPA59" s="108"/>
      <c r="OPB59" s="108"/>
      <c r="OPC59" s="108"/>
      <c r="OPD59" s="108"/>
      <c r="OPE59" s="108"/>
      <c r="OPF59" s="108"/>
      <c r="OPG59" s="108"/>
      <c r="OPH59" s="108"/>
      <c r="OPI59" s="108"/>
      <c r="OPJ59" s="108"/>
      <c r="OPK59" s="108"/>
      <c r="OPL59" s="108"/>
      <c r="OPM59" s="108"/>
      <c r="OPN59" s="108"/>
      <c r="OPO59" s="108"/>
      <c r="OPP59" s="108"/>
      <c r="OPQ59" s="108"/>
      <c r="OPR59" s="108"/>
      <c r="OPS59" s="108"/>
      <c r="OPT59" s="108"/>
      <c r="OPU59" s="108"/>
      <c r="OPV59" s="108"/>
      <c r="OPW59" s="108"/>
      <c r="OPX59" s="108"/>
      <c r="OPY59" s="108"/>
      <c r="OPZ59" s="108"/>
      <c r="OQA59" s="108"/>
      <c r="OQB59" s="108"/>
      <c r="OQC59" s="108"/>
      <c r="OQD59" s="108"/>
      <c r="OQE59" s="108"/>
      <c r="OQF59" s="108"/>
      <c r="OQG59" s="108"/>
      <c r="OQH59" s="108"/>
      <c r="OQI59" s="108"/>
      <c r="OQJ59" s="108"/>
      <c r="OQK59" s="108"/>
      <c r="OQL59" s="108"/>
      <c r="OQM59" s="108"/>
      <c r="OQN59" s="108"/>
      <c r="OQO59" s="108"/>
      <c r="OQP59" s="108"/>
      <c r="OQQ59" s="108"/>
      <c r="OQR59" s="108"/>
      <c r="OQS59" s="108"/>
      <c r="OQT59" s="108"/>
      <c r="OQU59" s="108"/>
      <c r="OQV59" s="108"/>
      <c r="OQW59" s="108"/>
      <c r="OQX59" s="108"/>
      <c r="OQY59" s="108"/>
      <c r="OQZ59" s="108"/>
      <c r="ORA59" s="108"/>
      <c r="ORB59" s="108"/>
      <c r="ORC59" s="108"/>
      <c r="ORD59" s="108"/>
      <c r="ORE59" s="108"/>
      <c r="ORF59" s="108"/>
      <c r="ORG59" s="108"/>
      <c r="ORH59" s="108"/>
      <c r="ORI59" s="108"/>
      <c r="ORJ59" s="108"/>
      <c r="ORK59" s="108"/>
      <c r="ORL59" s="108"/>
      <c r="ORM59" s="108"/>
      <c r="ORN59" s="108"/>
      <c r="ORO59" s="108"/>
      <c r="ORP59" s="108"/>
      <c r="ORQ59" s="108"/>
      <c r="ORR59" s="108"/>
      <c r="ORS59" s="108"/>
      <c r="ORT59" s="108"/>
      <c r="ORU59" s="108"/>
      <c r="ORV59" s="108"/>
      <c r="ORW59" s="108"/>
      <c r="ORX59" s="108"/>
      <c r="ORY59" s="108"/>
      <c r="ORZ59" s="108"/>
      <c r="OSA59" s="108"/>
      <c r="OSB59" s="108"/>
      <c r="OSC59" s="108"/>
      <c r="OSD59" s="108"/>
      <c r="OSE59" s="108"/>
      <c r="OSF59" s="108"/>
      <c r="OSG59" s="108"/>
      <c r="OSH59" s="108"/>
      <c r="OSI59" s="108"/>
      <c r="OSJ59" s="108"/>
      <c r="OSK59" s="108"/>
      <c r="OSL59" s="108"/>
      <c r="OSM59" s="108"/>
      <c r="OSN59" s="108"/>
      <c r="OSO59" s="108"/>
      <c r="OSP59" s="108"/>
      <c r="OSQ59" s="108"/>
      <c r="OSR59" s="108"/>
      <c r="OSS59" s="108"/>
      <c r="OST59" s="108"/>
      <c r="OSU59" s="108"/>
      <c r="OSV59" s="108"/>
      <c r="OSW59" s="108"/>
      <c r="OSX59" s="108"/>
      <c r="OSY59" s="108"/>
      <c r="OSZ59" s="108"/>
      <c r="OTA59" s="108"/>
      <c r="OTB59" s="108"/>
      <c r="OTC59" s="108"/>
      <c r="OTD59" s="108"/>
      <c r="OTE59" s="108"/>
      <c r="OTF59" s="108"/>
      <c r="OTG59" s="108"/>
      <c r="OTH59" s="108"/>
      <c r="OTI59" s="108"/>
      <c r="OTJ59" s="108"/>
      <c r="OTK59" s="108"/>
      <c r="OTL59" s="108"/>
      <c r="OTM59" s="108"/>
      <c r="OTN59" s="108"/>
      <c r="OTO59" s="108"/>
      <c r="OTP59" s="108"/>
      <c r="OTQ59" s="108"/>
      <c r="OTR59" s="108"/>
      <c r="OTS59" s="108"/>
      <c r="OTT59" s="108"/>
      <c r="OTU59" s="108"/>
      <c r="OTV59" s="108"/>
      <c r="OTW59" s="108"/>
      <c r="OTX59" s="108"/>
      <c r="OTY59" s="108"/>
      <c r="OTZ59" s="108"/>
      <c r="OUA59" s="108"/>
      <c r="OUB59" s="108"/>
      <c r="OUC59" s="108"/>
      <c r="OUD59" s="108"/>
      <c r="OUE59" s="108"/>
      <c r="OUF59" s="108"/>
      <c r="OUG59" s="108"/>
      <c r="OUH59" s="108"/>
      <c r="OUI59" s="108"/>
      <c r="OUJ59" s="108"/>
      <c r="OUK59" s="108"/>
      <c r="OUL59" s="108"/>
      <c r="OUM59" s="108"/>
      <c r="OUN59" s="108"/>
      <c r="OUO59" s="108"/>
      <c r="OUP59" s="108"/>
      <c r="OUQ59" s="108"/>
      <c r="OUR59" s="108"/>
      <c r="OUS59" s="108"/>
      <c r="OUT59" s="108"/>
      <c r="OUU59" s="108"/>
      <c r="OUV59" s="108"/>
      <c r="OUW59" s="108"/>
      <c r="OUX59" s="108"/>
      <c r="OUY59" s="108"/>
      <c r="OUZ59" s="108"/>
      <c r="OVA59" s="108"/>
      <c r="OVB59" s="108"/>
      <c r="OVC59" s="108"/>
      <c r="OVD59" s="108"/>
      <c r="OVE59" s="108"/>
      <c r="OVF59" s="108"/>
      <c r="OVG59" s="108"/>
      <c r="OVH59" s="108"/>
      <c r="OVI59" s="108"/>
      <c r="OVJ59" s="108"/>
      <c r="OVK59" s="108"/>
      <c r="OVL59" s="108"/>
      <c r="OVM59" s="108"/>
      <c r="OVN59" s="108"/>
      <c r="OVO59" s="108"/>
      <c r="OVP59" s="108"/>
      <c r="OVQ59" s="108"/>
      <c r="OVR59" s="108"/>
      <c r="OVS59" s="108"/>
      <c r="OVT59" s="108"/>
      <c r="OVU59" s="108"/>
      <c r="OVV59" s="108"/>
      <c r="OVW59" s="108"/>
      <c r="OVX59" s="108"/>
      <c r="OVY59" s="108"/>
      <c r="OVZ59" s="108"/>
      <c r="OWA59" s="108"/>
      <c r="OWB59" s="108"/>
      <c r="OWC59" s="108"/>
      <c r="OWD59" s="108"/>
      <c r="OWE59" s="108"/>
      <c r="OWF59" s="108"/>
      <c r="OWG59" s="108"/>
      <c r="OWH59" s="108"/>
      <c r="OWI59" s="108"/>
      <c r="OWJ59" s="108"/>
      <c r="OWK59" s="108"/>
      <c r="OWL59" s="108"/>
      <c r="OWM59" s="108"/>
      <c r="OWN59" s="108"/>
      <c r="OWO59" s="108"/>
      <c r="OWP59" s="108"/>
      <c r="OWQ59" s="108"/>
      <c r="OWR59" s="108"/>
      <c r="OWS59" s="108"/>
      <c r="OWT59" s="108"/>
      <c r="OWU59" s="108"/>
      <c r="OWV59" s="108"/>
      <c r="OWW59" s="108"/>
      <c r="OWX59" s="108"/>
      <c r="OWY59" s="108"/>
      <c r="OWZ59" s="108"/>
      <c r="OXA59" s="108"/>
      <c r="OXB59" s="108"/>
      <c r="OXC59" s="108"/>
      <c r="OXD59" s="108"/>
      <c r="OXE59" s="108"/>
      <c r="OXF59" s="108"/>
      <c r="OXG59" s="108"/>
      <c r="OXH59" s="108"/>
      <c r="OXI59" s="108"/>
      <c r="OXJ59" s="108"/>
      <c r="OXK59" s="108"/>
      <c r="OXL59" s="108"/>
      <c r="OXM59" s="108"/>
      <c r="OXN59" s="108"/>
      <c r="OXO59" s="108"/>
      <c r="OXP59" s="108"/>
      <c r="OXQ59" s="108"/>
      <c r="OXR59" s="108"/>
      <c r="OXS59" s="108"/>
      <c r="OXT59" s="108"/>
      <c r="OXU59" s="108"/>
      <c r="OXV59" s="108"/>
      <c r="OXW59" s="108"/>
      <c r="OXX59" s="108"/>
      <c r="OXY59" s="108"/>
      <c r="OXZ59" s="108"/>
      <c r="OYA59" s="108"/>
      <c r="OYB59" s="108"/>
      <c r="OYC59" s="108"/>
      <c r="OYD59" s="108"/>
      <c r="OYE59" s="108"/>
      <c r="OYF59" s="108"/>
      <c r="OYG59" s="108"/>
      <c r="OYH59" s="108"/>
      <c r="OYI59" s="108"/>
      <c r="OYJ59" s="108"/>
      <c r="OYK59" s="108"/>
      <c r="OYL59" s="108"/>
      <c r="OYM59" s="108"/>
      <c r="OYN59" s="108"/>
      <c r="OYO59" s="108"/>
      <c r="OYP59" s="108"/>
      <c r="OYQ59" s="108"/>
      <c r="OYR59" s="108"/>
      <c r="OYS59" s="108"/>
      <c r="OYT59" s="108"/>
      <c r="OYU59" s="108"/>
      <c r="OYV59" s="108"/>
      <c r="OYW59" s="108"/>
      <c r="OYX59" s="108"/>
      <c r="OYY59" s="108"/>
      <c r="OYZ59" s="108"/>
      <c r="OZA59" s="108"/>
      <c r="OZB59" s="108"/>
      <c r="OZC59" s="108"/>
      <c r="OZD59" s="108"/>
      <c r="OZE59" s="108"/>
      <c r="OZF59" s="108"/>
      <c r="OZG59" s="108"/>
      <c r="OZH59" s="108"/>
      <c r="OZI59" s="108"/>
      <c r="OZJ59" s="108"/>
      <c r="OZK59" s="108"/>
      <c r="OZL59" s="108"/>
      <c r="OZM59" s="108"/>
      <c r="OZN59" s="108"/>
      <c r="OZO59" s="108"/>
      <c r="OZP59" s="108"/>
      <c r="OZQ59" s="108"/>
      <c r="OZR59" s="108"/>
      <c r="OZS59" s="108"/>
      <c r="OZT59" s="108"/>
      <c r="OZU59" s="108"/>
      <c r="OZV59" s="108"/>
      <c r="OZW59" s="108"/>
      <c r="OZX59" s="108"/>
      <c r="OZY59" s="108"/>
      <c r="OZZ59" s="108"/>
      <c r="PAA59" s="108"/>
      <c r="PAB59" s="108"/>
      <c r="PAC59" s="108"/>
      <c r="PAD59" s="108"/>
      <c r="PAE59" s="108"/>
      <c r="PAF59" s="108"/>
      <c r="PAG59" s="108"/>
      <c r="PAH59" s="108"/>
      <c r="PAI59" s="108"/>
      <c r="PAJ59" s="108"/>
      <c r="PAK59" s="108"/>
      <c r="PAL59" s="108"/>
      <c r="PAM59" s="108"/>
      <c r="PAN59" s="108"/>
      <c r="PAO59" s="108"/>
      <c r="PAP59" s="108"/>
      <c r="PAQ59" s="108"/>
      <c r="PAR59" s="108"/>
      <c r="PAS59" s="108"/>
      <c r="PAT59" s="108"/>
      <c r="PAU59" s="108"/>
      <c r="PAV59" s="108"/>
      <c r="PAW59" s="108"/>
      <c r="PAX59" s="108"/>
      <c r="PAY59" s="108"/>
      <c r="PAZ59" s="108"/>
      <c r="PBA59" s="108"/>
      <c r="PBB59" s="108"/>
      <c r="PBC59" s="108"/>
      <c r="PBD59" s="108"/>
      <c r="PBE59" s="108"/>
      <c r="PBF59" s="108"/>
      <c r="PBG59" s="108"/>
      <c r="PBH59" s="108"/>
      <c r="PBI59" s="108"/>
      <c r="PBJ59" s="108"/>
      <c r="PBK59" s="108"/>
      <c r="PBL59" s="108"/>
      <c r="PBM59" s="108"/>
      <c r="PBN59" s="108"/>
      <c r="PBO59" s="108"/>
      <c r="PBP59" s="108"/>
      <c r="PBQ59" s="108"/>
      <c r="PBR59" s="108"/>
      <c r="PBS59" s="108"/>
      <c r="PBT59" s="108"/>
      <c r="PBU59" s="108"/>
      <c r="PBV59" s="108"/>
      <c r="PBW59" s="108"/>
      <c r="PBX59" s="108"/>
      <c r="PBY59" s="108"/>
      <c r="PBZ59" s="108"/>
      <c r="PCA59" s="108"/>
      <c r="PCB59" s="108"/>
      <c r="PCC59" s="108"/>
      <c r="PCD59" s="108"/>
      <c r="PCE59" s="108"/>
      <c r="PCF59" s="108"/>
      <c r="PCG59" s="108"/>
      <c r="PCH59" s="108"/>
      <c r="PCI59" s="108"/>
      <c r="PCJ59" s="108"/>
      <c r="PCK59" s="108"/>
      <c r="PCL59" s="108"/>
      <c r="PCM59" s="108"/>
      <c r="PCN59" s="108"/>
      <c r="PCO59" s="108"/>
      <c r="PCP59" s="108"/>
      <c r="PCQ59" s="108"/>
      <c r="PCR59" s="108"/>
      <c r="PCS59" s="108"/>
      <c r="PCT59" s="108"/>
      <c r="PCU59" s="108"/>
      <c r="PCV59" s="108"/>
      <c r="PCW59" s="108"/>
      <c r="PCX59" s="108"/>
      <c r="PCY59" s="108"/>
      <c r="PCZ59" s="108"/>
      <c r="PDA59" s="108"/>
      <c r="PDB59" s="108"/>
      <c r="PDC59" s="108"/>
      <c r="PDD59" s="108"/>
      <c r="PDE59" s="108"/>
      <c r="PDF59" s="108"/>
      <c r="PDG59" s="108"/>
      <c r="PDH59" s="108"/>
      <c r="PDI59" s="108"/>
      <c r="PDJ59" s="108"/>
      <c r="PDK59" s="108"/>
      <c r="PDL59" s="108"/>
      <c r="PDM59" s="108"/>
      <c r="PDN59" s="108"/>
      <c r="PDO59" s="108"/>
      <c r="PDP59" s="108"/>
      <c r="PDQ59" s="108"/>
      <c r="PDR59" s="108"/>
      <c r="PDS59" s="108"/>
      <c r="PDT59" s="108"/>
      <c r="PDU59" s="108"/>
      <c r="PDV59" s="108"/>
      <c r="PDW59" s="108"/>
      <c r="PDX59" s="108"/>
      <c r="PDY59" s="108"/>
      <c r="PDZ59" s="108"/>
      <c r="PEA59" s="108"/>
      <c r="PEB59" s="108"/>
      <c r="PEC59" s="108"/>
      <c r="PED59" s="108"/>
      <c r="PEE59" s="108"/>
      <c r="PEF59" s="108"/>
      <c r="PEG59" s="108"/>
      <c r="PEH59" s="108"/>
      <c r="PEI59" s="108"/>
      <c r="PEJ59" s="108"/>
      <c r="PEK59" s="108"/>
      <c r="PEL59" s="108"/>
      <c r="PEM59" s="108"/>
      <c r="PEN59" s="108"/>
      <c r="PEO59" s="108"/>
      <c r="PEP59" s="108"/>
      <c r="PEQ59" s="108"/>
      <c r="PER59" s="108"/>
      <c r="PES59" s="108"/>
      <c r="PET59" s="108"/>
      <c r="PEU59" s="108"/>
      <c r="PEV59" s="108"/>
      <c r="PEW59" s="108"/>
      <c r="PEX59" s="108"/>
      <c r="PEY59" s="108"/>
      <c r="PEZ59" s="108"/>
      <c r="PFA59" s="108"/>
      <c r="PFB59" s="108"/>
      <c r="PFC59" s="108"/>
      <c r="PFD59" s="108"/>
      <c r="PFE59" s="108"/>
      <c r="PFF59" s="108"/>
      <c r="PFG59" s="108"/>
      <c r="PFH59" s="108"/>
      <c r="PFI59" s="108"/>
      <c r="PFJ59" s="108"/>
      <c r="PFK59" s="108"/>
      <c r="PFL59" s="108"/>
      <c r="PFM59" s="108"/>
      <c r="PFN59" s="108"/>
      <c r="PFO59" s="108"/>
      <c r="PFP59" s="108"/>
      <c r="PFQ59" s="108"/>
      <c r="PFR59" s="108"/>
      <c r="PFS59" s="108"/>
      <c r="PFT59" s="108"/>
      <c r="PFU59" s="108"/>
      <c r="PFV59" s="108"/>
      <c r="PFW59" s="108"/>
      <c r="PFX59" s="108"/>
      <c r="PFY59" s="108"/>
      <c r="PFZ59" s="108"/>
      <c r="PGA59" s="108"/>
      <c r="PGB59" s="108"/>
      <c r="PGC59" s="108"/>
      <c r="PGD59" s="108"/>
      <c r="PGE59" s="108"/>
      <c r="PGF59" s="108"/>
      <c r="PGG59" s="108"/>
      <c r="PGH59" s="108"/>
      <c r="PGI59" s="108"/>
      <c r="PGJ59" s="108"/>
      <c r="PGK59" s="108"/>
      <c r="PGL59" s="108"/>
      <c r="PGM59" s="108"/>
      <c r="PGN59" s="108"/>
      <c r="PGO59" s="108"/>
      <c r="PGP59" s="108"/>
      <c r="PGQ59" s="108"/>
      <c r="PGR59" s="108"/>
      <c r="PGS59" s="108"/>
      <c r="PGT59" s="108"/>
      <c r="PGU59" s="108"/>
      <c r="PGV59" s="108"/>
      <c r="PGW59" s="108"/>
      <c r="PGX59" s="108"/>
      <c r="PGY59" s="108"/>
      <c r="PGZ59" s="108"/>
      <c r="PHA59" s="108"/>
      <c r="PHB59" s="108"/>
      <c r="PHC59" s="108"/>
      <c r="PHD59" s="108"/>
      <c r="PHE59" s="108"/>
      <c r="PHF59" s="108"/>
      <c r="PHG59" s="108"/>
      <c r="PHH59" s="108"/>
      <c r="PHI59" s="108"/>
      <c r="PHJ59" s="108"/>
      <c r="PHK59" s="108"/>
      <c r="PHL59" s="108"/>
      <c r="PHM59" s="108"/>
      <c r="PHN59" s="108"/>
      <c r="PHO59" s="108"/>
      <c r="PHP59" s="108"/>
      <c r="PHQ59" s="108"/>
      <c r="PHR59" s="108"/>
      <c r="PHS59" s="108"/>
      <c r="PHT59" s="108"/>
      <c r="PHU59" s="108"/>
      <c r="PHV59" s="108"/>
      <c r="PHW59" s="108"/>
      <c r="PHX59" s="108"/>
      <c r="PHY59" s="108"/>
      <c r="PHZ59" s="108"/>
      <c r="PIA59" s="108"/>
      <c r="PIB59" s="108"/>
      <c r="PIC59" s="108"/>
      <c r="PID59" s="108"/>
      <c r="PIE59" s="108"/>
      <c r="PIF59" s="108"/>
      <c r="PIG59" s="108"/>
      <c r="PIH59" s="108"/>
      <c r="PII59" s="108"/>
      <c r="PIJ59" s="108"/>
      <c r="PIK59" s="108"/>
      <c r="PIL59" s="108"/>
      <c r="PIM59" s="108"/>
      <c r="PIN59" s="108"/>
      <c r="PIO59" s="108"/>
      <c r="PIP59" s="108"/>
      <c r="PIQ59" s="108"/>
      <c r="PIR59" s="108"/>
      <c r="PIS59" s="108"/>
      <c r="PIT59" s="108"/>
      <c r="PIU59" s="108"/>
      <c r="PIV59" s="108"/>
      <c r="PIW59" s="108"/>
      <c r="PIX59" s="108"/>
      <c r="PIY59" s="108"/>
      <c r="PIZ59" s="108"/>
      <c r="PJA59" s="108"/>
      <c r="PJB59" s="108"/>
      <c r="PJC59" s="108"/>
      <c r="PJD59" s="108"/>
      <c r="PJE59" s="108"/>
      <c r="PJF59" s="108"/>
      <c r="PJG59" s="108"/>
      <c r="PJH59" s="108"/>
      <c r="PJI59" s="108"/>
      <c r="PJJ59" s="108"/>
      <c r="PJK59" s="108"/>
      <c r="PJL59" s="108"/>
      <c r="PJM59" s="108"/>
      <c r="PJN59" s="108"/>
      <c r="PJO59" s="108"/>
      <c r="PJP59" s="108"/>
      <c r="PJQ59" s="108"/>
      <c r="PJR59" s="108"/>
      <c r="PJS59" s="108"/>
      <c r="PJT59" s="108"/>
      <c r="PJU59" s="108"/>
      <c r="PJV59" s="108"/>
      <c r="PJW59" s="108"/>
      <c r="PJX59" s="108"/>
      <c r="PJY59" s="108"/>
      <c r="PJZ59" s="108"/>
      <c r="PKA59" s="108"/>
      <c r="PKB59" s="108"/>
      <c r="PKC59" s="108"/>
      <c r="PKD59" s="108"/>
      <c r="PKE59" s="108"/>
      <c r="PKF59" s="108"/>
      <c r="PKG59" s="108"/>
      <c r="PKH59" s="108"/>
      <c r="PKI59" s="108"/>
      <c r="PKJ59" s="108"/>
      <c r="PKK59" s="108"/>
      <c r="PKL59" s="108"/>
      <c r="PKM59" s="108"/>
      <c r="PKN59" s="108"/>
      <c r="PKO59" s="108"/>
      <c r="PKP59" s="108"/>
      <c r="PKQ59" s="108"/>
      <c r="PKR59" s="108"/>
      <c r="PKS59" s="108"/>
      <c r="PKT59" s="108"/>
      <c r="PKU59" s="108"/>
      <c r="PKV59" s="108"/>
      <c r="PKW59" s="108"/>
      <c r="PKX59" s="108"/>
      <c r="PKY59" s="108"/>
      <c r="PKZ59" s="108"/>
      <c r="PLA59" s="108"/>
      <c r="PLB59" s="108"/>
      <c r="PLC59" s="108"/>
      <c r="PLD59" s="108"/>
      <c r="PLE59" s="108"/>
      <c r="PLF59" s="108"/>
      <c r="PLG59" s="108"/>
      <c r="PLH59" s="108"/>
      <c r="PLI59" s="108"/>
      <c r="PLJ59" s="108"/>
      <c r="PLK59" s="108"/>
      <c r="PLL59" s="108"/>
      <c r="PLM59" s="108"/>
      <c r="PLN59" s="108"/>
      <c r="PLO59" s="108"/>
      <c r="PLP59" s="108"/>
      <c r="PLQ59" s="108"/>
      <c r="PLR59" s="108"/>
      <c r="PLS59" s="108"/>
      <c r="PLT59" s="108"/>
      <c r="PLU59" s="108"/>
      <c r="PLV59" s="108"/>
      <c r="PLW59" s="108"/>
      <c r="PLX59" s="108"/>
      <c r="PLY59" s="108"/>
      <c r="PLZ59" s="108"/>
      <c r="PMA59" s="108"/>
      <c r="PMB59" s="108"/>
      <c r="PMC59" s="108"/>
      <c r="PMD59" s="108"/>
      <c r="PME59" s="108"/>
      <c r="PMF59" s="108"/>
      <c r="PMG59" s="108"/>
      <c r="PMH59" s="108"/>
      <c r="PMI59" s="108"/>
      <c r="PMJ59" s="108"/>
      <c r="PMK59" s="108"/>
      <c r="PML59" s="108"/>
      <c r="PMM59" s="108"/>
      <c r="PMN59" s="108"/>
      <c r="PMO59" s="108"/>
      <c r="PMP59" s="108"/>
      <c r="PMQ59" s="108"/>
      <c r="PMR59" s="108"/>
      <c r="PMS59" s="108"/>
      <c r="PMT59" s="108"/>
      <c r="PMU59" s="108"/>
      <c r="PMV59" s="108"/>
      <c r="PMW59" s="108"/>
      <c r="PMX59" s="108"/>
      <c r="PMY59" s="108"/>
      <c r="PMZ59" s="108"/>
      <c r="PNA59" s="108"/>
      <c r="PNB59" s="108"/>
      <c r="PNC59" s="108"/>
      <c r="PND59" s="108"/>
      <c r="PNE59" s="108"/>
      <c r="PNF59" s="108"/>
      <c r="PNG59" s="108"/>
      <c r="PNH59" s="108"/>
      <c r="PNI59" s="108"/>
      <c r="PNJ59" s="108"/>
      <c r="PNK59" s="108"/>
      <c r="PNL59" s="108"/>
      <c r="PNM59" s="108"/>
      <c r="PNN59" s="108"/>
      <c r="PNO59" s="108"/>
      <c r="PNP59" s="108"/>
      <c r="PNQ59" s="108"/>
      <c r="PNR59" s="108"/>
      <c r="PNS59" s="108"/>
      <c r="PNT59" s="108"/>
      <c r="PNU59" s="108"/>
      <c r="PNV59" s="108"/>
      <c r="PNW59" s="108"/>
      <c r="PNX59" s="108"/>
      <c r="PNY59" s="108"/>
      <c r="PNZ59" s="108"/>
      <c r="POA59" s="108"/>
      <c r="POB59" s="108"/>
      <c r="POC59" s="108"/>
      <c r="POD59" s="108"/>
      <c r="POE59" s="108"/>
      <c r="POF59" s="108"/>
      <c r="POG59" s="108"/>
      <c r="POH59" s="108"/>
      <c r="POI59" s="108"/>
      <c r="POJ59" s="108"/>
      <c r="POK59" s="108"/>
      <c r="POL59" s="108"/>
      <c r="POM59" s="108"/>
      <c r="PON59" s="108"/>
      <c r="POO59" s="108"/>
      <c r="POP59" s="108"/>
      <c r="POQ59" s="108"/>
      <c r="POR59" s="108"/>
      <c r="POS59" s="108"/>
      <c r="POT59" s="108"/>
      <c r="POU59" s="108"/>
      <c r="POV59" s="108"/>
      <c r="POW59" s="108"/>
      <c r="POX59" s="108"/>
      <c r="POY59" s="108"/>
      <c r="POZ59" s="108"/>
      <c r="PPA59" s="108"/>
      <c r="PPB59" s="108"/>
      <c r="PPC59" s="108"/>
      <c r="PPD59" s="108"/>
      <c r="PPE59" s="108"/>
      <c r="PPF59" s="108"/>
      <c r="PPG59" s="108"/>
      <c r="PPH59" s="108"/>
      <c r="PPI59" s="108"/>
      <c r="PPJ59" s="108"/>
      <c r="PPK59" s="108"/>
      <c r="PPL59" s="108"/>
      <c r="PPM59" s="108"/>
      <c r="PPN59" s="108"/>
      <c r="PPO59" s="108"/>
      <c r="PPP59" s="108"/>
      <c r="PPQ59" s="108"/>
      <c r="PPR59" s="108"/>
      <c r="PPS59" s="108"/>
      <c r="PPT59" s="108"/>
      <c r="PPU59" s="108"/>
      <c r="PPV59" s="108"/>
      <c r="PPW59" s="108"/>
      <c r="PPX59" s="108"/>
      <c r="PPY59" s="108"/>
      <c r="PPZ59" s="108"/>
      <c r="PQA59" s="108"/>
      <c r="PQB59" s="108"/>
      <c r="PQC59" s="108"/>
      <c r="PQD59" s="108"/>
      <c r="PQE59" s="108"/>
      <c r="PQF59" s="108"/>
      <c r="PQG59" s="108"/>
      <c r="PQH59" s="108"/>
      <c r="PQI59" s="108"/>
      <c r="PQJ59" s="108"/>
      <c r="PQK59" s="108"/>
      <c r="PQL59" s="108"/>
      <c r="PQM59" s="108"/>
      <c r="PQN59" s="108"/>
      <c r="PQO59" s="108"/>
      <c r="PQP59" s="108"/>
      <c r="PQQ59" s="108"/>
      <c r="PQR59" s="108"/>
      <c r="PQS59" s="108"/>
      <c r="PQT59" s="108"/>
      <c r="PQU59" s="108"/>
      <c r="PQV59" s="108"/>
      <c r="PQW59" s="108"/>
      <c r="PQX59" s="108"/>
      <c r="PQY59" s="108"/>
      <c r="PQZ59" s="108"/>
      <c r="PRA59" s="108"/>
      <c r="PRB59" s="108"/>
      <c r="PRC59" s="108"/>
      <c r="PRD59" s="108"/>
      <c r="PRE59" s="108"/>
      <c r="PRF59" s="108"/>
      <c r="PRG59" s="108"/>
      <c r="PRH59" s="108"/>
      <c r="PRI59" s="108"/>
      <c r="PRJ59" s="108"/>
      <c r="PRK59" s="108"/>
      <c r="PRL59" s="108"/>
      <c r="PRM59" s="108"/>
      <c r="PRN59" s="108"/>
      <c r="PRO59" s="108"/>
      <c r="PRP59" s="108"/>
      <c r="PRQ59" s="108"/>
      <c r="PRR59" s="108"/>
      <c r="PRS59" s="108"/>
      <c r="PRT59" s="108"/>
      <c r="PRU59" s="108"/>
      <c r="PRV59" s="108"/>
      <c r="PRW59" s="108"/>
      <c r="PRX59" s="108"/>
      <c r="PRY59" s="108"/>
      <c r="PRZ59" s="108"/>
      <c r="PSA59" s="108"/>
      <c r="PSB59" s="108"/>
      <c r="PSC59" s="108"/>
      <c r="PSD59" s="108"/>
      <c r="PSE59" s="108"/>
      <c r="PSF59" s="108"/>
      <c r="PSG59" s="108"/>
      <c r="PSH59" s="108"/>
      <c r="PSI59" s="108"/>
      <c r="PSJ59" s="108"/>
      <c r="PSK59" s="108"/>
      <c r="PSL59" s="108"/>
      <c r="PSM59" s="108"/>
      <c r="PSN59" s="108"/>
      <c r="PSO59" s="108"/>
      <c r="PSP59" s="108"/>
      <c r="PSQ59" s="108"/>
      <c r="PSR59" s="108"/>
      <c r="PSS59" s="108"/>
      <c r="PST59" s="108"/>
      <c r="PSU59" s="108"/>
      <c r="PSV59" s="108"/>
      <c r="PSW59" s="108"/>
      <c r="PSX59" s="108"/>
      <c r="PSY59" s="108"/>
      <c r="PSZ59" s="108"/>
      <c r="PTA59" s="108"/>
      <c r="PTB59" s="108"/>
      <c r="PTC59" s="108"/>
      <c r="PTD59" s="108"/>
      <c r="PTE59" s="108"/>
      <c r="PTF59" s="108"/>
      <c r="PTG59" s="108"/>
      <c r="PTH59" s="108"/>
      <c r="PTI59" s="108"/>
      <c r="PTJ59" s="108"/>
      <c r="PTK59" s="108"/>
      <c r="PTL59" s="108"/>
      <c r="PTM59" s="108"/>
      <c r="PTN59" s="108"/>
      <c r="PTO59" s="108"/>
      <c r="PTP59" s="108"/>
      <c r="PTQ59" s="108"/>
      <c r="PTR59" s="108"/>
      <c r="PTS59" s="108"/>
      <c r="PTT59" s="108"/>
      <c r="PTU59" s="108"/>
      <c r="PTV59" s="108"/>
      <c r="PTW59" s="108"/>
      <c r="PTX59" s="108"/>
      <c r="PTY59" s="108"/>
      <c r="PTZ59" s="108"/>
      <c r="PUA59" s="108"/>
      <c r="PUB59" s="108"/>
      <c r="PUC59" s="108"/>
      <c r="PUD59" s="108"/>
      <c r="PUE59" s="108"/>
      <c r="PUF59" s="108"/>
      <c r="PUG59" s="108"/>
      <c r="PUH59" s="108"/>
      <c r="PUI59" s="108"/>
      <c r="PUJ59" s="108"/>
      <c r="PUK59" s="108"/>
      <c r="PUL59" s="108"/>
      <c r="PUM59" s="108"/>
      <c r="PUN59" s="108"/>
      <c r="PUO59" s="108"/>
      <c r="PUP59" s="108"/>
      <c r="PUQ59" s="108"/>
      <c r="PUR59" s="108"/>
      <c r="PUS59" s="108"/>
      <c r="PUT59" s="108"/>
      <c r="PUU59" s="108"/>
      <c r="PUV59" s="108"/>
      <c r="PUW59" s="108"/>
      <c r="PUX59" s="108"/>
      <c r="PUY59" s="108"/>
      <c r="PUZ59" s="108"/>
      <c r="PVA59" s="108"/>
      <c r="PVB59" s="108"/>
      <c r="PVC59" s="108"/>
      <c r="PVD59" s="108"/>
      <c r="PVE59" s="108"/>
      <c r="PVF59" s="108"/>
      <c r="PVG59" s="108"/>
      <c r="PVH59" s="108"/>
      <c r="PVI59" s="108"/>
      <c r="PVJ59" s="108"/>
      <c r="PVK59" s="108"/>
      <c r="PVL59" s="108"/>
      <c r="PVM59" s="108"/>
      <c r="PVN59" s="108"/>
      <c r="PVO59" s="108"/>
      <c r="PVP59" s="108"/>
      <c r="PVQ59" s="108"/>
      <c r="PVR59" s="108"/>
      <c r="PVS59" s="108"/>
      <c r="PVT59" s="108"/>
      <c r="PVU59" s="108"/>
      <c r="PVV59" s="108"/>
      <c r="PVW59" s="108"/>
      <c r="PVX59" s="108"/>
      <c r="PVY59" s="108"/>
      <c r="PVZ59" s="108"/>
      <c r="PWA59" s="108"/>
      <c r="PWB59" s="108"/>
      <c r="PWC59" s="108"/>
      <c r="PWD59" s="108"/>
      <c r="PWE59" s="108"/>
      <c r="PWF59" s="108"/>
      <c r="PWG59" s="108"/>
      <c r="PWH59" s="108"/>
      <c r="PWI59" s="108"/>
      <c r="PWJ59" s="108"/>
      <c r="PWK59" s="108"/>
      <c r="PWL59" s="108"/>
      <c r="PWM59" s="108"/>
      <c r="PWN59" s="108"/>
      <c r="PWO59" s="108"/>
      <c r="PWP59" s="108"/>
      <c r="PWQ59" s="108"/>
      <c r="PWR59" s="108"/>
      <c r="PWS59" s="108"/>
      <c r="PWT59" s="108"/>
      <c r="PWU59" s="108"/>
      <c r="PWV59" s="108"/>
      <c r="PWW59" s="108"/>
      <c r="PWX59" s="108"/>
      <c r="PWY59" s="108"/>
      <c r="PWZ59" s="108"/>
      <c r="PXA59" s="108"/>
      <c r="PXB59" s="108"/>
      <c r="PXC59" s="108"/>
      <c r="PXD59" s="108"/>
      <c r="PXE59" s="108"/>
      <c r="PXF59" s="108"/>
      <c r="PXG59" s="108"/>
      <c r="PXH59" s="108"/>
      <c r="PXI59" s="108"/>
      <c r="PXJ59" s="108"/>
      <c r="PXK59" s="108"/>
      <c r="PXL59" s="108"/>
      <c r="PXM59" s="108"/>
      <c r="PXN59" s="108"/>
      <c r="PXO59" s="108"/>
      <c r="PXP59" s="108"/>
      <c r="PXQ59" s="108"/>
      <c r="PXR59" s="108"/>
      <c r="PXS59" s="108"/>
      <c r="PXT59" s="108"/>
      <c r="PXU59" s="108"/>
      <c r="PXV59" s="108"/>
      <c r="PXW59" s="108"/>
      <c r="PXX59" s="108"/>
      <c r="PXY59" s="108"/>
      <c r="PXZ59" s="108"/>
      <c r="PYA59" s="108"/>
      <c r="PYB59" s="108"/>
      <c r="PYC59" s="108"/>
      <c r="PYD59" s="108"/>
      <c r="PYE59" s="108"/>
      <c r="PYF59" s="108"/>
      <c r="PYG59" s="108"/>
      <c r="PYH59" s="108"/>
      <c r="PYI59" s="108"/>
      <c r="PYJ59" s="108"/>
      <c r="PYK59" s="108"/>
      <c r="PYL59" s="108"/>
      <c r="PYM59" s="108"/>
      <c r="PYN59" s="108"/>
      <c r="PYO59" s="108"/>
      <c r="PYP59" s="108"/>
      <c r="PYQ59" s="108"/>
      <c r="PYR59" s="108"/>
      <c r="PYS59" s="108"/>
      <c r="PYT59" s="108"/>
      <c r="PYU59" s="108"/>
      <c r="PYV59" s="108"/>
      <c r="PYW59" s="108"/>
      <c r="PYX59" s="108"/>
      <c r="PYY59" s="108"/>
      <c r="PYZ59" s="108"/>
      <c r="PZA59" s="108"/>
      <c r="PZB59" s="108"/>
      <c r="PZC59" s="108"/>
      <c r="PZD59" s="108"/>
      <c r="PZE59" s="108"/>
      <c r="PZF59" s="108"/>
      <c r="PZG59" s="108"/>
      <c r="PZH59" s="108"/>
      <c r="PZI59" s="108"/>
      <c r="PZJ59" s="108"/>
      <c r="PZK59" s="108"/>
      <c r="PZL59" s="108"/>
      <c r="PZM59" s="108"/>
      <c r="PZN59" s="108"/>
      <c r="PZO59" s="108"/>
      <c r="PZP59" s="108"/>
      <c r="PZQ59" s="108"/>
      <c r="PZR59" s="108"/>
      <c r="PZS59" s="108"/>
      <c r="PZT59" s="108"/>
      <c r="PZU59" s="108"/>
      <c r="PZV59" s="108"/>
      <c r="PZW59" s="108"/>
      <c r="PZX59" s="108"/>
      <c r="PZY59" s="108"/>
      <c r="PZZ59" s="108"/>
      <c r="QAA59" s="108"/>
      <c r="QAB59" s="108"/>
      <c r="QAC59" s="108"/>
      <c r="QAD59" s="108"/>
      <c r="QAE59" s="108"/>
      <c r="QAF59" s="108"/>
      <c r="QAG59" s="108"/>
      <c r="QAH59" s="108"/>
      <c r="QAI59" s="108"/>
      <c r="QAJ59" s="108"/>
      <c r="QAK59" s="108"/>
      <c r="QAL59" s="108"/>
      <c r="QAM59" s="108"/>
      <c r="QAN59" s="108"/>
      <c r="QAO59" s="108"/>
      <c r="QAP59" s="108"/>
      <c r="QAQ59" s="108"/>
      <c r="QAR59" s="108"/>
      <c r="QAS59" s="108"/>
      <c r="QAT59" s="108"/>
      <c r="QAU59" s="108"/>
      <c r="QAV59" s="108"/>
      <c r="QAW59" s="108"/>
      <c r="QAX59" s="108"/>
      <c r="QAY59" s="108"/>
      <c r="QAZ59" s="108"/>
      <c r="QBA59" s="108"/>
      <c r="QBB59" s="108"/>
      <c r="QBC59" s="108"/>
      <c r="QBD59" s="108"/>
      <c r="QBE59" s="108"/>
      <c r="QBF59" s="108"/>
      <c r="QBG59" s="108"/>
      <c r="QBH59" s="108"/>
      <c r="QBI59" s="108"/>
      <c r="QBJ59" s="108"/>
      <c r="QBK59" s="108"/>
      <c r="QBL59" s="108"/>
      <c r="QBM59" s="108"/>
      <c r="QBN59" s="108"/>
      <c r="QBO59" s="108"/>
      <c r="QBP59" s="108"/>
      <c r="QBQ59" s="108"/>
      <c r="QBR59" s="108"/>
      <c r="QBS59" s="108"/>
      <c r="QBT59" s="108"/>
      <c r="QBU59" s="108"/>
      <c r="QBV59" s="108"/>
      <c r="QBW59" s="108"/>
      <c r="QBX59" s="108"/>
      <c r="QBY59" s="108"/>
      <c r="QBZ59" s="108"/>
      <c r="QCA59" s="108"/>
      <c r="QCB59" s="108"/>
      <c r="QCC59" s="108"/>
      <c r="QCD59" s="108"/>
      <c r="QCE59" s="108"/>
      <c r="QCF59" s="108"/>
      <c r="QCG59" s="108"/>
      <c r="QCH59" s="108"/>
      <c r="QCI59" s="108"/>
      <c r="QCJ59" s="108"/>
      <c r="QCK59" s="108"/>
      <c r="QCL59" s="108"/>
      <c r="QCM59" s="108"/>
      <c r="QCN59" s="108"/>
      <c r="QCO59" s="108"/>
      <c r="QCP59" s="108"/>
      <c r="QCQ59" s="108"/>
      <c r="QCR59" s="108"/>
      <c r="QCS59" s="108"/>
      <c r="QCT59" s="108"/>
      <c r="QCU59" s="108"/>
      <c r="QCV59" s="108"/>
      <c r="QCW59" s="108"/>
      <c r="QCX59" s="108"/>
      <c r="QCY59" s="108"/>
      <c r="QCZ59" s="108"/>
      <c r="QDA59" s="108"/>
      <c r="QDB59" s="108"/>
      <c r="QDC59" s="108"/>
      <c r="QDD59" s="108"/>
      <c r="QDE59" s="108"/>
      <c r="QDF59" s="108"/>
      <c r="QDG59" s="108"/>
      <c r="QDH59" s="108"/>
      <c r="QDI59" s="108"/>
      <c r="QDJ59" s="108"/>
      <c r="QDK59" s="108"/>
      <c r="QDL59" s="108"/>
      <c r="QDM59" s="108"/>
      <c r="QDN59" s="108"/>
      <c r="QDO59" s="108"/>
      <c r="QDP59" s="108"/>
      <c r="QDQ59" s="108"/>
      <c r="QDR59" s="108"/>
      <c r="QDS59" s="108"/>
      <c r="QDT59" s="108"/>
      <c r="QDU59" s="108"/>
      <c r="QDV59" s="108"/>
      <c r="QDW59" s="108"/>
      <c r="QDX59" s="108"/>
      <c r="QDY59" s="108"/>
      <c r="QDZ59" s="108"/>
      <c r="QEA59" s="108"/>
      <c r="QEB59" s="108"/>
      <c r="QEC59" s="108"/>
      <c r="QED59" s="108"/>
      <c r="QEE59" s="108"/>
      <c r="QEF59" s="108"/>
      <c r="QEG59" s="108"/>
      <c r="QEH59" s="108"/>
      <c r="QEI59" s="108"/>
      <c r="QEJ59" s="108"/>
      <c r="QEK59" s="108"/>
      <c r="QEL59" s="108"/>
      <c r="QEM59" s="108"/>
      <c r="QEN59" s="108"/>
      <c r="QEO59" s="108"/>
      <c r="QEP59" s="108"/>
      <c r="QEQ59" s="108"/>
      <c r="QER59" s="108"/>
      <c r="QES59" s="108"/>
      <c r="QET59" s="108"/>
      <c r="QEU59" s="108"/>
      <c r="QEV59" s="108"/>
      <c r="QEW59" s="108"/>
      <c r="QEX59" s="108"/>
      <c r="QEY59" s="108"/>
      <c r="QEZ59" s="108"/>
      <c r="QFA59" s="108"/>
      <c r="QFB59" s="108"/>
      <c r="QFC59" s="108"/>
      <c r="QFD59" s="108"/>
      <c r="QFE59" s="108"/>
      <c r="QFF59" s="108"/>
      <c r="QFG59" s="108"/>
      <c r="QFH59" s="108"/>
      <c r="QFI59" s="108"/>
      <c r="QFJ59" s="108"/>
      <c r="QFK59" s="108"/>
      <c r="QFL59" s="108"/>
      <c r="QFM59" s="108"/>
      <c r="QFN59" s="108"/>
      <c r="QFO59" s="108"/>
      <c r="QFP59" s="108"/>
      <c r="QFQ59" s="108"/>
      <c r="QFR59" s="108"/>
      <c r="QFS59" s="108"/>
      <c r="QFT59" s="108"/>
      <c r="QFU59" s="108"/>
      <c r="QFV59" s="108"/>
      <c r="QFW59" s="108"/>
      <c r="QFX59" s="108"/>
      <c r="QFY59" s="108"/>
      <c r="QFZ59" s="108"/>
      <c r="QGA59" s="108"/>
      <c r="QGB59" s="108"/>
      <c r="QGC59" s="108"/>
      <c r="QGD59" s="108"/>
      <c r="QGE59" s="108"/>
      <c r="QGF59" s="108"/>
      <c r="QGG59" s="108"/>
      <c r="QGH59" s="108"/>
      <c r="QGI59" s="108"/>
      <c r="QGJ59" s="108"/>
      <c r="QGK59" s="108"/>
      <c r="QGL59" s="108"/>
      <c r="QGM59" s="108"/>
      <c r="QGN59" s="108"/>
      <c r="QGO59" s="108"/>
      <c r="QGP59" s="108"/>
      <c r="QGQ59" s="108"/>
      <c r="QGR59" s="108"/>
      <c r="QGS59" s="108"/>
      <c r="QGT59" s="108"/>
      <c r="QGU59" s="108"/>
      <c r="QGV59" s="108"/>
      <c r="QGW59" s="108"/>
      <c r="QGX59" s="108"/>
      <c r="QGY59" s="108"/>
      <c r="QGZ59" s="108"/>
      <c r="QHA59" s="108"/>
      <c r="QHB59" s="108"/>
      <c r="QHC59" s="108"/>
      <c r="QHD59" s="108"/>
      <c r="QHE59" s="108"/>
      <c r="QHF59" s="108"/>
      <c r="QHG59" s="108"/>
      <c r="QHH59" s="108"/>
      <c r="QHI59" s="108"/>
      <c r="QHJ59" s="108"/>
      <c r="QHK59" s="108"/>
      <c r="QHL59" s="108"/>
      <c r="QHM59" s="108"/>
      <c r="QHN59" s="108"/>
      <c r="QHO59" s="108"/>
      <c r="QHP59" s="108"/>
      <c r="QHQ59" s="108"/>
      <c r="QHR59" s="108"/>
      <c r="QHS59" s="108"/>
      <c r="QHT59" s="108"/>
      <c r="QHU59" s="108"/>
      <c r="QHV59" s="108"/>
      <c r="QHW59" s="108"/>
      <c r="QHX59" s="108"/>
      <c r="QHY59" s="108"/>
      <c r="QHZ59" s="108"/>
      <c r="QIA59" s="108"/>
      <c r="QIB59" s="108"/>
      <c r="QIC59" s="108"/>
      <c r="QID59" s="108"/>
      <c r="QIE59" s="108"/>
      <c r="QIF59" s="108"/>
      <c r="QIG59" s="108"/>
      <c r="QIH59" s="108"/>
      <c r="QII59" s="108"/>
      <c r="QIJ59" s="108"/>
      <c r="QIK59" s="108"/>
      <c r="QIL59" s="108"/>
      <c r="QIM59" s="108"/>
      <c r="QIN59" s="108"/>
      <c r="QIO59" s="108"/>
      <c r="QIP59" s="108"/>
      <c r="QIQ59" s="108"/>
      <c r="QIR59" s="108"/>
      <c r="QIS59" s="108"/>
      <c r="QIT59" s="108"/>
      <c r="QIU59" s="108"/>
      <c r="QIV59" s="108"/>
      <c r="QIW59" s="108"/>
      <c r="QIX59" s="108"/>
      <c r="QIY59" s="108"/>
      <c r="QIZ59" s="108"/>
      <c r="QJA59" s="108"/>
      <c r="QJB59" s="108"/>
      <c r="QJC59" s="108"/>
      <c r="QJD59" s="108"/>
      <c r="QJE59" s="108"/>
      <c r="QJF59" s="108"/>
      <c r="QJG59" s="108"/>
      <c r="QJH59" s="108"/>
      <c r="QJI59" s="108"/>
      <c r="QJJ59" s="108"/>
      <c r="QJK59" s="108"/>
      <c r="QJL59" s="108"/>
      <c r="QJM59" s="108"/>
      <c r="QJN59" s="108"/>
      <c r="QJO59" s="108"/>
      <c r="QJP59" s="108"/>
      <c r="QJQ59" s="108"/>
      <c r="QJR59" s="108"/>
      <c r="QJS59" s="108"/>
      <c r="QJT59" s="108"/>
      <c r="QJU59" s="108"/>
      <c r="QJV59" s="108"/>
      <c r="QJW59" s="108"/>
      <c r="QJX59" s="108"/>
      <c r="QJY59" s="108"/>
      <c r="QJZ59" s="108"/>
      <c r="QKA59" s="108"/>
      <c r="QKB59" s="108"/>
      <c r="QKC59" s="108"/>
      <c r="QKD59" s="108"/>
      <c r="QKE59" s="108"/>
      <c r="QKF59" s="108"/>
      <c r="QKG59" s="108"/>
      <c r="QKH59" s="108"/>
      <c r="QKI59" s="108"/>
      <c r="QKJ59" s="108"/>
      <c r="QKK59" s="108"/>
      <c r="QKL59" s="108"/>
      <c r="QKM59" s="108"/>
      <c r="QKN59" s="108"/>
      <c r="QKO59" s="108"/>
      <c r="QKP59" s="108"/>
      <c r="QKQ59" s="108"/>
      <c r="QKR59" s="108"/>
      <c r="QKS59" s="108"/>
      <c r="QKT59" s="108"/>
      <c r="QKU59" s="108"/>
      <c r="QKV59" s="108"/>
      <c r="QKW59" s="108"/>
      <c r="QKX59" s="108"/>
      <c r="QKY59" s="108"/>
      <c r="QKZ59" s="108"/>
      <c r="QLA59" s="108"/>
      <c r="QLB59" s="108"/>
      <c r="QLC59" s="108"/>
      <c r="QLD59" s="108"/>
      <c r="QLE59" s="108"/>
      <c r="QLF59" s="108"/>
      <c r="QLG59" s="108"/>
      <c r="QLH59" s="108"/>
      <c r="QLI59" s="108"/>
      <c r="QLJ59" s="108"/>
      <c r="QLK59" s="108"/>
      <c r="QLL59" s="108"/>
      <c r="QLM59" s="108"/>
      <c r="QLN59" s="108"/>
      <c r="QLO59" s="108"/>
      <c r="QLP59" s="108"/>
      <c r="QLQ59" s="108"/>
      <c r="QLR59" s="108"/>
      <c r="QLS59" s="108"/>
      <c r="QLT59" s="108"/>
      <c r="QLU59" s="108"/>
      <c r="QLV59" s="108"/>
      <c r="QLW59" s="108"/>
      <c r="QLX59" s="108"/>
      <c r="QLY59" s="108"/>
      <c r="QLZ59" s="108"/>
      <c r="QMA59" s="108"/>
      <c r="QMB59" s="108"/>
      <c r="QMC59" s="108"/>
      <c r="QMD59" s="108"/>
      <c r="QME59" s="108"/>
      <c r="QMF59" s="108"/>
      <c r="QMG59" s="108"/>
      <c r="QMH59" s="108"/>
      <c r="QMI59" s="108"/>
      <c r="QMJ59" s="108"/>
      <c r="QMK59" s="108"/>
      <c r="QML59" s="108"/>
      <c r="QMM59" s="108"/>
      <c r="QMN59" s="108"/>
      <c r="QMO59" s="108"/>
      <c r="QMP59" s="108"/>
      <c r="QMQ59" s="108"/>
      <c r="QMR59" s="108"/>
      <c r="QMS59" s="108"/>
      <c r="QMT59" s="108"/>
      <c r="QMU59" s="108"/>
      <c r="QMV59" s="108"/>
      <c r="QMW59" s="108"/>
      <c r="QMX59" s="108"/>
      <c r="QMY59" s="108"/>
      <c r="QMZ59" s="108"/>
      <c r="QNA59" s="108"/>
      <c r="QNB59" s="108"/>
      <c r="QNC59" s="108"/>
      <c r="QND59" s="108"/>
      <c r="QNE59" s="108"/>
      <c r="QNF59" s="108"/>
      <c r="QNG59" s="108"/>
      <c r="QNH59" s="108"/>
      <c r="QNI59" s="108"/>
      <c r="QNJ59" s="108"/>
      <c r="QNK59" s="108"/>
      <c r="QNL59" s="108"/>
      <c r="QNM59" s="108"/>
      <c r="QNN59" s="108"/>
      <c r="QNO59" s="108"/>
      <c r="QNP59" s="108"/>
      <c r="QNQ59" s="108"/>
      <c r="QNR59" s="108"/>
      <c r="QNS59" s="108"/>
      <c r="QNT59" s="108"/>
      <c r="QNU59" s="108"/>
      <c r="QNV59" s="108"/>
      <c r="QNW59" s="108"/>
      <c r="QNX59" s="108"/>
      <c r="QNY59" s="108"/>
      <c r="QNZ59" s="108"/>
      <c r="QOA59" s="108"/>
      <c r="QOB59" s="108"/>
      <c r="QOC59" s="108"/>
      <c r="QOD59" s="108"/>
      <c r="QOE59" s="108"/>
      <c r="QOF59" s="108"/>
      <c r="QOG59" s="108"/>
      <c r="QOH59" s="108"/>
      <c r="QOI59" s="108"/>
      <c r="QOJ59" s="108"/>
      <c r="QOK59" s="108"/>
      <c r="QOL59" s="108"/>
      <c r="QOM59" s="108"/>
      <c r="QON59" s="108"/>
      <c r="QOO59" s="108"/>
      <c r="QOP59" s="108"/>
      <c r="QOQ59" s="108"/>
      <c r="QOR59" s="108"/>
      <c r="QOS59" s="108"/>
      <c r="QOT59" s="108"/>
      <c r="QOU59" s="108"/>
      <c r="QOV59" s="108"/>
      <c r="QOW59" s="108"/>
      <c r="QOX59" s="108"/>
      <c r="QOY59" s="108"/>
      <c r="QOZ59" s="108"/>
      <c r="QPA59" s="108"/>
      <c r="QPB59" s="108"/>
      <c r="QPC59" s="108"/>
      <c r="QPD59" s="108"/>
      <c r="QPE59" s="108"/>
      <c r="QPF59" s="108"/>
      <c r="QPG59" s="108"/>
      <c r="QPH59" s="108"/>
      <c r="QPI59" s="108"/>
      <c r="QPJ59" s="108"/>
      <c r="QPK59" s="108"/>
      <c r="QPL59" s="108"/>
      <c r="QPM59" s="108"/>
      <c r="QPN59" s="108"/>
      <c r="QPO59" s="108"/>
      <c r="QPP59" s="108"/>
      <c r="QPQ59" s="108"/>
      <c r="QPR59" s="108"/>
      <c r="QPS59" s="108"/>
      <c r="QPT59" s="108"/>
      <c r="QPU59" s="108"/>
      <c r="QPV59" s="108"/>
      <c r="QPW59" s="108"/>
      <c r="QPX59" s="108"/>
      <c r="QPY59" s="108"/>
      <c r="QPZ59" s="108"/>
      <c r="QQA59" s="108"/>
      <c r="QQB59" s="108"/>
      <c r="QQC59" s="108"/>
      <c r="QQD59" s="108"/>
      <c r="QQE59" s="108"/>
      <c r="QQF59" s="108"/>
      <c r="QQG59" s="108"/>
      <c r="QQH59" s="108"/>
      <c r="QQI59" s="108"/>
      <c r="QQJ59" s="108"/>
      <c r="QQK59" s="108"/>
      <c r="QQL59" s="108"/>
      <c r="QQM59" s="108"/>
      <c r="QQN59" s="108"/>
      <c r="QQO59" s="108"/>
      <c r="QQP59" s="108"/>
      <c r="QQQ59" s="108"/>
      <c r="QQR59" s="108"/>
      <c r="QQS59" s="108"/>
      <c r="QQT59" s="108"/>
      <c r="QQU59" s="108"/>
      <c r="QQV59" s="108"/>
      <c r="QQW59" s="108"/>
      <c r="QQX59" s="108"/>
      <c r="QQY59" s="108"/>
      <c r="QQZ59" s="108"/>
      <c r="QRA59" s="108"/>
      <c r="QRB59" s="108"/>
      <c r="QRC59" s="108"/>
      <c r="QRD59" s="108"/>
      <c r="QRE59" s="108"/>
      <c r="QRF59" s="108"/>
      <c r="QRG59" s="108"/>
      <c r="QRH59" s="108"/>
      <c r="QRI59" s="108"/>
      <c r="QRJ59" s="108"/>
      <c r="QRK59" s="108"/>
      <c r="QRL59" s="108"/>
      <c r="QRM59" s="108"/>
      <c r="QRN59" s="108"/>
      <c r="QRO59" s="108"/>
      <c r="QRP59" s="108"/>
      <c r="QRQ59" s="108"/>
      <c r="QRR59" s="108"/>
      <c r="QRS59" s="108"/>
      <c r="QRT59" s="108"/>
      <c r="QRU59" s="108"/>
      <c r="QRV59" s="108"/>
      <c r="QRW59" s="108"/>
      <c r="QRX59" s="108"/>
      <c r="QRY59" s="108"/>
      <c r="QRZ59" s="108"/>
      <c r="QSA59" s="108"/>
      <c r="QSB59" s="108"/>
      <c r="QSC59" s="108"/>
      <c r="QSD59" s="108"/>
      <c r="QSE59" s="108"/>
      <c r="QSF59" s="108"/>
      <c r="QSG59" s="108"/>
      <c r="QSH59" s="108"/>
      <c r="QSI59" s="108"/>
      <c r="QSJ59" s="108"/>
      <c r="QSK59" s="108"/>
      <c r="QSL59" s="108"/>
      <c r="QSM59" s="108"/>
      <c r="QSN59" s="108"/>
      <c r="QSO59" s="108"/>
      <c r="QSP59" s="108"/>
      <c r="QSQ59" s="108"/>
      <c r="QSR59" s="108"/>
      <c r="QSS59" s="108"/>
      <c r="QST59" s="108"/>
      <c r="QSU59" s="108"/>
      <c r="QSV59" s="108"/>
      <c r="QSW59" s="108"/>
      <c r="QSX59" s="108"/>
      <c r="QSY59" s="108"/>
      <c r="QSZ59" s="108"/>
      <c r="QTA59" s="108"/>
      <c r="QTB59" s="108"/>
      <c r="QTC59" s="108"/>
      <c r="QTD59" s="108"/>
      <c r="QTE59" s="108"/>
      <c r="QTF59" s="108"/>
      <c r="QTG59" s="108"/>
      <c r="QTH59" s="108"/>
      <c r="QTI59" s="108"/>
      <c r="QTJ59" s="108"/>
      <c r="QTK59" s="108"/>
      <c r="QTL59" s="108"/>
      <c r="QTM59" s="108"/>
      <c r="QTN59" s="108"/>
      <c r="QTO59" s="108"/>
      <c r="QTP59" s="108"/>
      <c r="QTQ59" s="108"/>
      <c r="QTR59" s="108"/>
      <c r="QTS59" s="108"/>
      <c r="QTT59" s="108"/>
      <c r="QTU59" s="108"/>
      <c r="QTV59" s="108"/>
      <c r="QTW59" s="108"/>
      <c r="QTX59" s="108"/>
      <c r="QTY59" s="108"/>
      <c r="QTZ59" s="108"/>
      <c r="QUA59" s="108"/>
      <c r="QUB59" s="108"/>
      <c r="QUC59" s="108"/>
      <c r="QUD59" s="108"/>
      <c r="QUE59" s="108"/>
      <c r="QUF59" s="108"/>
      <c r="QUG59" s="108"/>
      <c r="QUH59" s="108"/>
      <c r="QUI59" s="108"/>
      <c r="QUJ59" s="108"/>
      <c r="QUK59" s="108"/>
      <c r="QUL59" s="108"/>
      <c r="QUM59" s="108"/>
      <c r="QUN59" s="108"/>
      <c r="QUO59" s="108"/>
      <c r="QUP59" s="108"/>
      <c r="QUQ59" s="108"/>
      <c r="QUR59" s="108"/>
      <c r="QUS59" s="108"/>
      <c r="QUT59" s="108"/>
      <c r="QUU59" s="108"/>
      <c r="QUV59" s="108"/>
      <c r="QUW59" s="108"/>
      <c r="QUX59" s="108"/>
      <c r="QUY59" s="108"/>
      <c r="QUZ59" s="108"/>
      <c r="QVA59" s="108"/>
      <c r="QVB59" s="108"/>
      <c r="QVC59" s="108"/>
      <c r="QVD59" s="108"/>
      <c r="QVE59" s="108"/>
      <c r="QVF59" s="108"/>
      <c r="QVG59" s="108"/>
      <c r="QVH59" s="108"/>
      <c r="QVI59" s="108"/>
      <c r="QVJ59" s="108"/>
      <c r="QVK59" s="108"/>
      <c r="QVL59" s="108"/>
      <c r="QVM59" s="108"/>
      <c r="QVN59" s="108"/>
      <c r="QVO59" s="108"/>
      <c r="QVP59" s="108"/>
      <c r="QVQ59" s="108"/>
      <c r="QVR59" s="108"/>
      <c r="QVS59" s="108"/>
      <c r="QVT59" s="108"/>
      <c r="QVU59" s="108"/>
      <c r="QVV59" s="108"/>
      <c r="QVW59" s="108"/>
      <c r="QVX59" s="108"/>
      <c r="QVY59" s="108"/>
      <c r="QVZ59" s="108"/>
      <c r="QWA59" s="108"/>
      <c r="QWB59" s="108"/>
      <c r="QWC59" s="108"/>
      <c r="QWD59" s="108"/>
      <c r="QWE59" s="108"/>
      <c r="QWF59" s="108"/>
      <c r="QWG59" s="108"/>
      <c r="QWH59" s="108"/>
      <c r="QWI59" s="108"/>
      <c r="QWJ59" s="108"/>
      <c r="QWK59" s="108"/>
      <c r="QWL59" s="108"/>
      <c r="QWM59" s="108"/>
      <c r="QWN59" s="108"/>
      <c r="QWO59" s="108"/>
      <c r="QWP59" s="108"/>
      <c r="QWQ59" s="108"/>
      <c r="QWR59" s="108"/>
      <c r="QWS59" s="108"/>
      <c r="QWT59" s="108"/>
      <c r="QWU59" s="108"/>
      <c r="QWV59" s="108"/>
      <c r="QWW59" s="108"/>
      <c r="QWX59" s="108"/>
      <c r="QWY59" s="108"/>
      <c r="QWZ59" s="108"/>
      <c r="QXA59" s="108"/>
      <c r="QXB59" s="108"/>
      <c r="QXC59" s="108"/>
      <c r="QXD59" s="108"/>
      <c r="QXE59" s="108"/>
      <c r="QXF59" s="108"/>
      <c r="QXG59" s="108"/>
      <c r="QXH59" s="108"/>
      <c r="QXI59" s="108"/>
      <c r="QXJ59" s="108"/>
      <c r="QXK59" s="108"/>
      <c r="QXL59" s="108"/>
      <c r="QXM59" s="108"/>
      <c r="QXN59" s="108"/>
      <c r="QXO59" s="108"/>
      <c r="QXP59" s="108"/>
      <c r="QXQ59" s="108"/>
      <c r="QXR59" s="108"/>
      <c r="QXS59" s="108"/>
      <c r="QXT59" s="108"/>
      <c r="QXU59" s="108"/>
      <c r="QXV59" s="108"/>
      <c r="QXW59" s="108"/>
      <c r="QXX59" s="108"/>
      <c r="QXY59" s="108"/>
      <c r="QXZ59" s="108"/>
      <c r="QYA59" s="108"/>
      <c r="QYB59" s="108"/>
      <c r="QYC59" s="108"/>
      <c r="QYD59" s="108"/>
      <c r="QYE59" s="108"/>
      <c r="QYF59" s="108"/>
      <c r="QYG59" s="108"/>
      <c r="QYH59" s="108"/>
      <c r="QYI59" s="108"/>
      <c r="QYJ59" s="108"/>
      <c r="QYK59" s="108"/>
      <c r="QYL59" s="108"/>
      <c r="QYM59" s="108"/>
      <c r="QYN59" s="108"/>
      <c r="QYO59" s="108"/>
      <c r="QYP59" s="108"/>
      <c r="QYQ59" s="108"/>
      <c r="QYR59" s="108"/>
      <c r="QYS59" s="108"/>
      <c r="QYT59" s="108"/>
      <c r="QYU59" s="108"/>
      <c r="QYV59" s="108"/>
      <c r="QYW59" s="108"/>
      <c r="QYX59" s="108"/>
      <c r="QYY59" s="108"/>
      <c r="QYZ59" s="108"/>
      <c r="QZA59" s="108"/>
      <c r="QZB59" s="108"/>
      <c r="QZC59" s="108"/>
      <c r="QZD59" s="108"/>
      <c r="QZE59" s="108"/>
      <c r="QZF59" s="108"/>
      <c r="QZG59" s="108"/>
      <c r="QZH59" s="108"/>
      <c r="QZI59" s="108"/>
      <c r="QZJ59" s="108"/>
      <c r="QZK59" s="108"/>
      <c r="QZL59" s="108"/>
      <c r="QZM59" s="108"/>
      <c r="QZN59" s="108"/>
      <c r="QZO59" s="108"/>
      <c r="QZP59" s="108"/>
      <c r="QZQ59" s="108"/>
      <c r="QZR59" s="108"/>
      <c r="QZS59" s="108"/>
      <c r="QZT59" s="108"/>
      <c r="QZU59" s="108"/>
      <c r="QZV59" s="108"/>
      <c r="QZW59" s="108"/>
      <c r="QZX59" s="108"/>
      <c r="QZY59" s="108"/>
      <c r="QZZ59" s="108"/>
      <c r="RAA59" s="108"/>
      <c r="RAB59" s="108"/>
      <c r="RAC59" s="108"/>
      <c r="RAD59" s="108"/>
      <c r="RAE59" s="108"/>
      <c r="RAF59" s="108"/>
      <c r="RAG59" s="108"/>
      <c r="RAH59" s="108"/>
      <c r="RAI59" s="108"/>
      <c r="RAJ59" s="108"/>
      <c r="RAK59" s="108"/>
      <c r="RAL59" s="108"/>
      <c r="RAM59" s="108"/>
      <c r="RAN59" s="108"/>
      <c r="RAO59" s="108"/>
      <c r="RAP59" s="108"/>
      <c r="RAQ59" s="108"/>
      <c r="RAR59" s="108"/>
      <c r="RAS59" s="108"/>
      <c r="RAT59" s="108"/>
      <c r="RAU59" s="108"/>
      <c r="RAV59" s="108"/>
      <c r="RAW59" s="108"/>
      <c r="RAX59" s="108"/>
      <c r="RAY59" s="108"/>
      <c r="RAZ59" s="108"/>
      <c r="RBA59" s="108"/>
      <c r="RBB59" s="108"/>
      <c r="RBC59" s="108"/>
      <c r="RBD59" s="108"/>
      <c r="RBE59" s="108"/>
      <c r="RBF59" s="108"/>
      <c r="RBG59" s="108"/>
      <c r="RBH59" s="108"/>
      <c r="RBI59" s="108"/>
      <c r="RBJ59" s="108"/>
      <c r="RBK59" s="108"/>
      <c r="RBL59" s="108"/>
      <c r="RBM59" s="108"/>
      <c r="RBN59" s="108"/>
      <c r="RBO59" s="108"/>
      <c r="RBP59" s="108"/>
      <c r="RBQ59" s="108"/>
      <c r="RBR59" s="108"/>
      <c r="RBS59" s="108"/>
      <c r="RBT59" s="108"/>
      <c r="RBU59" s="108"/>
      <c r="RBV59" s="108"/>
      <c r="RBW59" s="108"/>
      <c r="RBX59" s="108"/>
      <c r="RBY59" s="108"/>
      <c r="RBZ59" s="108"/>
      <c r="RCA59" s="108"/>
      <c r="RCB59" s="108"/>
      <c r="RCC59" s="108"/>
      <c r="RCD59" s="108"/>
      <c r="RCE59" s="108"/>
      <c r="RCF59" s="108"/>
      <c r="RCG59" s="108"/>
      <c r="RCH59" s="108"/>
      <c r="RCI59" s="108"/>
      <c r="RCJ59" s="108"/>
      <c r="RCK59" s="108"/>
      <c r="RCL59" s="108"/>
      <c r="RCM59" s="108"/>
      <c r="RCN59" s="108"/>
      <c r="RCO59" s="108"/>
      <c r="RCP59" s="108"/>
      <c r="RCQ59" s="108"/>
      <c r="RCR59" s="108"/>
      <c r="RCS59" s="108"/>
      <c r="RCT59" s="108"/>
      <c r="RCU59" s="108"/>
      <c r="RCV59" s="108"/>
      <c r="RCW59" s="108"/>
      <c r="RCX59" s="108"/>
      <c r="RCY59" s="108"/>
      <c r="RCZ59" s="108"/>
      <c r="RDA59" s="108"/>
      <c r="RDB59" s="108"/>
      <c r="RDC59" s="108"/>
      <c r="RDD59" s="108"/>
      <c r="RDE59" s="108"/>
      <c r="RDF59" s="108"/>
      <c r="RDG59" s="108"/>
      <c r="RDH59" s="108"/>
      <c r="RDI59" s="108"/>
      <c r="RDJ59" s="108"/>
      <c r="RDK59" s="108"/>
      <c r="RDL59" s="108"/>
      <c r="RDM59" s="108"/>
      <c r="RDN59" s="108"/>
      <c r="RDO59" s="108"/>
      <c r="RDP59" s="108"/>
      <c r="RDQ59" s="108"/>
      <c r="RDR59" s="108"/>
      <c r="RDS59" s="108"/>
      <c r="RDT59" s="108"/>
      <c r="RDU59" s="108"/>
      <c r="RDV59" s="108"/>
      <c r="RDW59" s="108"/>
      <c r="RDX59" s="108"/>
      <c r="RDY59" s="108"/>
      <c r="RDZ59" s="108"/>
      <c r="REA59" s="108"/>
      <c r="REB59" s="108"/>
      <c r="REC59" s="108"/>
      <c r="RED59" s="108"/>
      <c r="REE59" s="108"/>
      <c r="REF59" s="108"/>
      <c r="REG59" s="108"/>
      <c r="REH59" s="108"/>
      <c r="REI59" s="108"/>
      <c r="REJ59" s="108"/>
      <c r="REK59" s="108"/>
      <c r="REL59" s="108"/>
      <c r="REM59" s="108"/>
      <c r="REN59" s="108"/>
      <c r="REO59" s="108"/>
      <c r="REP59" s="108"/>
      <c r="REQ59" s="108"/>
      <c r="RER59" s="108"/>
      <c r="RES59" s="108"/>
      <c r="RET59" s="108"/>
      <c r="REU59" s="108"/>
      <c r="REV59" s="108"/>
      <c r="REW59" s="108"/>
      <c r="REX59" s="108"/>
      <c r="REY59" s="108"/>
      <c r="REZ59" s="108"/>
      <c r="RFA59" s="108"/>
      <c r="RFB59" s="108"/>
      <c r="RFC59" s="108"/>
      <c r="RFD59" s="108"/>
      <c r="RFE59" s="108"/>
      <c r="RFF59" s="108"/>
      <c r="RFG59" s="108"/>
      <c r="RFH59" s="108"/>
      <c r="RFI59" s="108"/>
      <c r="RFJ59" s="108"/>
      <c r="RFK59" s="108"/>
      <c r="RFL59" s="108"/>
      <c r="RFM59" s="108"/>
      <c r="RFN59" s="108"/>
      <c r="RFO59" s="108"/>
      <c r="RFP59" s="108"/>
      <c r="RFQ59" s="108"/>
      <c r="RFR59" s="108"/>
      <c r="RFS59" s="108"/>
      <c r="RFT59" s="108"/>
      <c r="RFU59" s="108"/>
      <c r="RFV59" s="108"/>
      <c r="RFW59" s="108"/>
      <c r="RFX59" s="108"/>
      <c r="RFY59" s="108"/>
      <c r="RFZ59" s="108"/>
      <c r="RGA59" s="108"/>
      <c r="RGB59" s="108"/>
      <c r="RGC59" s="108"/>
      <c r="RGD59" s="108"/>
      <c r="RGE59" s="108"/>
      <c r="RGF59" s="108"/>
      <c r="RGG59" s="108"/>
      <c r="RGH59" s="108"/>
      <c r="RGI59" s="108"/>
      <c r="RGJ59" s="108"/>
      <c r="RGK59" s="108"/>
      <c r="RGL59" s="108"/>
      <c r="RGM59" s="108"/>
      <c r="RGN59" s="108"/>
      <c r="RGO59" s="108"/>
      <c r="RGP59" s="108"/>
      <c r="RGQ59" s="108"/>
      <c r="RGR59" s="108"/>
      <c r="RGS59" s="108"/>
      <c r="RGT59" s="108"/>
      <c r="RGU59" s="108"/>
      <c r="RGV59" s="108"/>
      <c r="RGW59" s="108"/>
      <c r="RGX59" s="108"/>
      <c r="RGY59" s="108"/>
      <c r="RGZ59" s="108"/>
      <c r="RHA59" s="108"/>
      <c r="RHB59" s="108"/>
      <c r="RHC59" s="108"/>
      <c r="RHD59" s="108"/>
      <c r="RHE59" s="108"/>
      <c r="RHF59" s="108"/>
      <c r="RHG59" s="108"/>
      <c r="RHH59" s="108"/>
      <c r="RHI59" s="108"/>
      <c r="RHJ59" s="108"/>
      <c r="RHK59" s="108"/>
      <c r="RHL59" s="108"/>
      <c r="RHM59" s="108"/>
      <c r="RHN59" s="108"/>
      <c r="RHO59" s="108"/>
      <c r="RHP59" s="108"/>
      <c r="RHQ59" s="108"/>
      <c r="RHR59" s="108"/>
      <c r="RHS59" s="108"/>
      <c r="RHT59" s="108"/>
      <c r="RHU59" s="108"/>
      <c r="RHV59" s="108"/>
      <c r="RHW59" s="108"/>
      <c r="RHX59" s="108"/>
      <c r="RHY59" s="108"/>
      <c r="RHZ59" s="108"/>
      <c r="RIA59" s="108"/>
      <c r="RIB59" s="108"/>
      <c r="RIC59" s="108"/>
      <c r="RID59" s="108"/>
      <c r="RIE59" s="108"/>
      <c r="RIF59" s="108"/>
      <c r="RIG59" s="108"/>
      <c r="RIH59" s="108"/>
      <c r="RII59" s="108"/>
      <c r="RIJ59" s="108"/>
      <c r="RIK59" s="108"/>
      <c r="RIL59" s="108"/>
      <c r="RIM59" s="108"/>
      <c r="RIN59" s="108"/>
      <c r="RIO59" s="108"/>
      <c r="RIP59" s="108"/>
      <c r="RIQ59" s="108"/>
      <c r="RIR59" s="108"/>
      <c r="RIS59" s="108"/>
      <c r="RIT59" s="108"/>
      <c r="RIU59" s="108"/>
      <c r="RIV59" s="108"/>
      <c r="RIW59" s="108"/>
      <c r="RIX59" s="108"/>
      <c r="RIY59" s="108"/>
      <c r="RIZ59" s="108"/>
      <c r="RJA59" s="108"/>
      <c r="RJB59" s="108"/>
      <c r="RJC59" s="108"/>
      <c r="RJD59" s="108"/>
      <c r="RJE59" s="108"/>
      <c r="RJF59" s="108"/>
      <c r="RJG59" s="108"/>
      <c r="RJH59" s="108"/>
      <c r="RJI59" s="108"/>
      <c r="RJJ59" s="108"/>
      <c r="RJK59" s="108"/>
      <c r="RJL59" s="108"/>
      <c r="RJM59" s="108"/>
      <c r="RJN59" s="108"/>
      <c r="RJO59" s="108"/>
      <c r="RJP59" s="108"/>
      <c r="RJQ59" s="108"/>
      <c r="RJR59" s="108"/>
      <c r="RJS59" s="108"/>
      <c r="RJT59" s="108"/>
      <c r="RJU59" s="108"/>
      <c r="RJV59" s="108"/>
      <c r="RJW59" s="108"/>
      <c r="RJX59" s="108"/>
      <c r="RJY59" s="108"/>
      <c r="RJZ59" s="108"/>
      <c r="RKA59" s="108"/>
      <c r="RKB59" s="108"/>
      <c r="RKC59" s="108"/>
      <c r="RKD59" s="108"/>
      <c r="RKE59" s="108"/>
      <c r="RKF59" s="108"/>
      <c r="RKG59" s="108"/>
      <c r="RKH59" s="108"/>
      <c r="RKI59" s="108"/>
      <c r="RKJ59" s="108"/>
      <c r="RKK59" s="108"/>
      <c r="RKL59" s="108"/>
      <c r="RKM59" s="108"/>
      <c r="RKN59" s="108"/>
      <c r="RKO59" s="108"/>
      <c r="RKP59" s="108"/>
      <c r="RKQ59" s="108"/>
      <c r="RKR59" s="108"/>
      <c r="RKS59" s="108"/>
      <c r="RKT59" s="108"/>
      <c r="RKU59" s="108"/>
      <c r="RKV59" s="108"/>
      <c r="RKW59" s="108"/>
      <c r="RKX59" s="108"/>
      <c r="RKY59" s="108"/>
      <c r="RKZ59" s="108"/>
      <c r="RLA59" s="108"/>
      <c r="RLB59" s="108"/>
      <c r="RLC59" s="108"/>
      <c r="RLD59" s="108"/>
      <c r="RLE59" s="108"/>
      <c r="RLF59" s="108"/>
      <c r="RLG59" s="108"/>
      <c r="RLH59" s="108"/>
      <c r="RLI59" s="108"/>
      <c r="RLJ59" s="108"/>
      <c r="RLK59" s="108"/>
      <c r="RLL59" s="108"/>
      <c r="RLM59" s="108"/>
      <c r="RLN59" s="108"/>
      <c r="RLO59" s="108"/>
      <c r="RLP59" s="108"/>
      <c r="RLQ59" s="108"/>
      <c r="RLR59" s="108"/>
      <c r="RLS59" s="108"/>
      <c r="RLT59" s="108"/>
      <c r="RLU59" s="108"/>
      <c r="RLV59" s="108"/>
      <c r="RLW59" s="108"/>
      <c r="RLX59" s="108"/>
      <c r="RLY59" s="108"/>
      <c r="RLZ59" s="108"/>
      <c r="RMA59" s="108"/>
      <c r="RMB59" s="108"/>
      <c r="RMC59" s="108"/>
      <c r="RMD59" s="108"/>
      <c r="RME59" s="108"/>
      <c r="RMF59" s="108"/>
      <c r="RMG59" s="108"/>
      <c r="RMH59" s="108"/>
      <c r="RMI59" s="108"/>
      <c r="RMJ59" s="108"/>
      <c r="RMK59" s="108"/>
      <c r="RML59" s="108"/>
      <c r="RMM59" s="108"/>
      <c r="RMN59" s="108"/>
      <c r="RMO59" s="108"/>
      <c r="RMP59" s="108"/>
      <c r="RMQ59" s="108"/>
      <c r="RMR59" s="108"/>
      <c r="RMS59" s="108"/>
      <c r="RMT59" s="108"/>
      <c r="RMU59" s="108"/>
      <c r="RMV59" s="108"/>
      <c r="RMW59" s="108"/>
      <c r="RMX59" s="108"/>
      <c r="RMY59" s="108"/>
      <c r="RMZ59" s="108"/>
      <c r="RNA59" s="108"/>
      <c r="RNB59" s="108"/>
      <c r="RNC59" s="108"/>
      <c r="RND59" s="108"/>
      <c r="RNE59" s="108"/>
      <c r="RNF59" s="108"/>
      <c r="RNG59" s="108"/>
      <c r="RNH59" s="108"/>
      <c r="RNI59" s="108"/>
      <c r="RNJ59" s="108"/>
      <c r="RNK59" s="108"/>
      <c r="RNL59" s="108"/>
      <c r="RNM59" s="108"/>
      <c r="RNN59" s="108"/>
      <c r="RNO59" s="108"/>
      <c r="RNP59" s="108"/>
      <c r="RNQ59" s="108"/>
      <c r="RNR59" s="108"/>
      <c r="RNS59" s="108"/>
      <c r="RNT59" s="108"/>
      <c r="RNU59" s="108"/>
      <c r="RNV59" s="108"/>
      <c r="RNW59" s="108"/>
      <c r="RNX59" s="108"/>
      <c r="RNY59" s="108"/>
      <c r="RNZ59" s="108"/>
      <c r="ROA59" s="108"/>
      <c r="ROB59" s="108"/>
      <c r="ROC59" s="108"/>
      <c r="ROD59" s="108"/>
      <c r="ROE59" s="108"/>
      <c r="ROF59" s="108"/>
      <c r="ROG59" s="108"/>
      <c r="ROH59" s="108"/>
      <c r="ROI59" s="108"/>
      <c r="ROJ59" s="108"/>
      <c r="ROK59" s="108"/>
      <c r="ROL59" s="108"/>
      <c r="ROM59" s="108"/>
      <c r="RON59" s="108"/>
      <c r="ROO59" s="108"/>
      <c r="ROP59" s="108"/>
      <c r="ROQ59" s="108"/>
      <c r="ROR59" s="108"/>
      <c r="ROS59" s="108"/>
      <c r="ROT59" s="108"/>
      <c r="ROU59" s="108"/>
      <c r="ROV59" s="108"/>
      <c r="ROW59" s="108"/>
      <c r="ROX59" s="108"/>
      <c r="ROY59" s="108"/>
      <c r="ROZ59" s="108"/>
      <c r="RPA59" s="108"/>
      <c r="RPB59" s="108"/>
      <c r="RPC59" s="108"/>
      <c r="RPD59" s="108"/>
      <c r="RPE59" s="108"/>
      <c r="RPF59" s="108"/>
      <c r="RPG59" s="108"/>
      <c r="RPH59" s="108"/>
      <c r="RPI59" s="108"/>
      <c r="RPJ59" s="108"/>
      <c r="RPK59" s="108"/>
      <c r="RPL59" s="108"/>
      <c r="RPM59" s="108"/>
      <c r="RPN59" s="108"/>
      <c r="RPO59" s="108"/>
      <c r="RPP59" s="108"/>
      <c r="RPQ59" s="108"/>
      <c r="RPR59" s="108"/>
      <c r="RPS59" s="108"/>
      <c r="RPT59" s="108"/>
      <c r="RPU59" s="108"/>
      <c r="RPV59" s="108"/>
      <c r="RPW59" s="108"/>
      <c r="RPX59" s="108"/>
      <c r="RPY59" s="108"/>
      <c r="RPZ59" s="108"/>
      <c r="RQA59" s="108"/>
      <c r="RQB59" s="108"/>
      <c r="RQC59" s="108"/>
      <c r="RQD59" s="108"/>
      <c r="RQE59" s="108"/>
      <c r="RQF59" s="108"/>
      <c r="RQG59" s="108"/>
      <c r="RQH59" s="108"/>
      <c r="RQI59" s="108"/>
      <c r="RQJ59" s="108"/>
      <c r="RQK59" s="108"/>
      <c r="RQL59" s="108"/>
      <c r="RQM59" s="108"/>
      <c r="RQN59" s="108"/>
      <c r="RQO59" s="108"/>
      <c r="RQP59" s="108"/>
      <c r="RQQ59" s="108"/>
      <c r="RQR59" s="108"/>
      <c r="RQS59" s="108"/>
      <c r="RQT59" s="108"/>
      <c r="RQU59" s="108"/>
      <c r="RQV59" s="108"/>
      <c r="RQW59" s="108"/>
      <c r="RQX59" s="108"/>
      <c r="RQY59" s="108"/>
      <c r="RQZ59" s="108"/>
      <c r="RRA59" s="108"/>
      <c r="RRB59" s="108"/>
      <c r="RRC59" s="108"/>
      <c r="RRD59" s="108"/>
      <c r="RRE59" s="108"/>
      <c r="RRF59" s="108"/>
      <c r="RRG59" s="108"/>
      <c r="RRH59" s="108"/>
      <c r="RRI59" s="108"/>
      <c r="RRJ59" s="108"/>
      <c r="RRK59" s="108"/>
      <c r="RRL59" s="108"/>
      <c r="RRM59" s="108"/>
      <c r="RRN59" s="108"/>
      <c r="RRO59" s="108"/>
      <c r="RRP59" s="108"/>
      <c r="RRQ59" s="108"/>
      <c r="RRR59" s="108"/>
      <c r="RRS59" s="108"/>
      <c r="RRT59" s="108"/>
      <c r="RRU59" s="108"/>
      <c r="RRV59" s="108"/>
      <c r="RRW59" s="108"/>
      <c r="RRX59" s="108"/>
      <c r="RRY59" s="108"/>
      <c r="RRZ59" s="108"/>
      <c r="RSA59" s="108"/>
      <c r="RSB59" s="108"/>
      <c r="RSC59" s="108"/>
      <c r="RSD59" s="108"/>
      <c r="RSE59" s="108"/>
      <c r="RSF59" s="108"/>
      <c r="RSG59" s="108"/>
      <c r="RSH59" s="108"/>
      <c r="RSI59" s="108"/>
      <c r="RSJ59" s="108"/>
      <c r="RSK59" s="108"/>
      <c r="RSL59" s="108"/>
      <c r="RSM59" s="108"/>
      <c r="RSN59" s="108"/>
      <c r="RSO59" s="108"/>
      <c r="RSP59" s="108"/>
      <c r="RSQ59" s="108"/>
      <c r="RSR59" s="108"/>
      <c r="RSS59" s="108"/>
      <c r="RST59" s="108"/>
      <c r="RSU59" s="108"/>
      <c r="RSV59" s="108"/>
      <c r="RSW59" s="108"/>
      <c r="RSX59" s="108"/>
      <c r="RSY59" s="108"/>
      <c r="RSZ59" s="108"/>
      <c r="RTA59" s="108"/>
      <c r="RTB59" s="108"/>
      <c r="RTC59" s="108"/>
      <c r="RTD59" s="108"/>
      <c r="RTE59" s="108"/>
      <c r="RTF59" s="108"/>
      <c r="RTG59" s="108"/>
      <c r="RTH59" s="108"/>
      <c r="RTI59" s="108"/>
      <c r="RTJ59" s="108"/>
      <c r="RTK59" s="108"/>
      <c r="RTL59" s="108"/>
      <c r="RTM59" s="108"/>
      <c r="RTN59" s="108"/>
      <c r="RTO59" s="108"/>
      <c r="RTP59" s="108"/>
      <c r="RTQ59" s="108"/>
      <c r="RTR59" s="108"/>
      <c r="RTS59" s="108"/>
      <c r="RTT59" s="108"/>
      <c r="RTU59" s="108"/>
      <c r="RTV59" s="108"/>
      <c r="RTW59" s="108"/>
      <c r="RTX59" s="108"/>
      <c r="RTY59" s="108"/>
      <c r="RTZ59" s="108"/>
      <c r="RUA59" s="108"/>
      <c r="RUB59" s="108"/>
      <c r="RUC59" s="108"/>
      <c r="RUD59" s="108"/>
      <c r="RUE59" s="108"/>
      <c r="RUF59" s="108"/>
      <c r="RUG59" s="108"/>
      <c r="RUH59" s="108"/>
      <c r="RUI59" s="108"/>
      <c r="RUJ59" s="108"/>
      <c r="RUK59" s="108"/>
      <c r="RUL59" s="108"/>
      <c r="RUM59" s="108"/>
      <c r="RUN59" s="108"/>
      <c r="RUO59" s="108"/>
      <c r="RUP59" s="108"/>
      <c r="RUQ59" s="108"/>
      <c r="RUR59" s="108"/>
      <c r="RUS59" s="108"/>
      <c r="RUT59" s="108"/>
      <c r="RUU59" s="108"/>
      <c r="RUV59" s="108"/>
      <c r="RUW59" s="108"/>
      <c r="RUX59" s="108"/>
      <c r="RUY59" s="108"/>
      <c r="RUZ59" s="108"/>
      <c r="RVA59" s="108"/>
      <c r="RVB59" s="108"/>
      <c r="RVC59" s="108"/>
      <c r="RVD59" s="108"/>
      <c r="RVE59" s="108"/>
      <c r="RVF59" s="108"/>
      <c r="RVG59" s="108"/>
      <c r="RVH59" s="108"/>
      <c r="RVI59" s="108"/>
      <c r="RVJ59" s="108"/>
      <c r="RVK59" s="108"/>
      <c r="RVL59" s="108"/>
      <c r="RVM59" s="108"/>
      <c r="RVN59" s="108"/>
      <c r="RVO59" s="108"/>
      <c r="RVP59" s="108"/>
      <c r="RVQ59" s="108"/>
      <c r="RVR59" s="108"/>
      <c r="RVS59" s="108"/>
      <c r="RVT59" s="108"/>
      <c r="RVU59" s="108"/>
      <c r="RVV59" s="108"/>
      <c r="RVW59" s="108"/>
      <c r="RVX59" s="108"/>
      <c r="RVY59" s="108"/>
      <c r="RVZ59" s="108"/>
      <c r="RWA59" s="108"/>
      <c r="RWB59" s="108"/>
      <c r="RWC59" s="108"/>
      <c r="RWD59" s="108"/>
      <c r="RWE59" s="108"/>
      <c r="RWF59" s="108"/>
      <c r="RWG59" s="108"/>
      <c r="RWH59" s="108"/>
      <c r="RWI59" s="108"/>
      <c r="RWJ59" s="108"/>
      <c r="RWK59" s="108"/>
      <c r="RWL59" s="108"/>
      <c r="RWM59" s="108"/>
      <c r="RWN59" s="108"/>
      <c r="RWO59" s="108"/>
      <c r="RWP59" s="108"/>
      <c r="RWQ59" s="108"/>
      <c r="RWR59" s="108"/>
      <c r="RWS59" s="108"/>
      <c r="RWT59" s="108"/>
      <c r="RWU59" s="108"/>
      <c r="RWV59" s="108"/>
      <c r="RWW59" s="108"/>
      <c r="RWX59" s="108"/>
      <c r="RWY59" s="108"/>
      <c r="RWZ59" s="108"/>
      <c r="RXA59" s="108"/>
      <c r="RXB59" s="108"/>
      <c r="RXC59" s="108"/>
      <c r="RXD59" s="108"/>
      <c r="RXE59" s="108"/>
      <c r="RXF59" s="108"/>
      <c r="RXG59" s="108"/>
      <c r="RXH59" s="108"/>
      <c r="RXI59" s="108"/>
      <c r="RXJ59" s="108"/>
      <c r="RXK59" s="108"/>
      <c r="RXL59" s="108"/>
      <c r="RXM59" s="108"/>
      <c r="RXN59" s="108"/>
      <c r="RXO59" s="108"/>
      <c r="RXP59" s="108"/>
      <c r="RXQ59" s="108"/>
      <c r="RXR59" s="108"/>
      <c r="RXS59" s="108"/>
      <c r="RXT59" s="108"/>
      <c r="RXU59" s="108"/>
      <c r="RXV59" s="108"/>
      <c r="RXW59" s="108"/>
      <c r="RXX59" s="108"/>
      <c r="RXY59" s="108"/>
      <c r="RXZ59" s="108"/>
      <c r="RYA59" s="108"/>
      <c r="RYB59" s="108"/>
      <c r="RYC59" s="108"/>
      <c r="RYD59" s="108"/>
      <c r="RYE59" s="108"/>
      <c r="RYF59" s="108"/>
      <c r="RYG59" s="108"/>
      <c r="RYH59" s="108"/>
      <c r="RYI59" s="108"/>
      <c r="RYJ59" s="108"/>
      <c r="RYK59" s="108"/>
      <c r="RYL59" s="108"/>
      <c r="RYM59" s="108"/>
      <c r="RYN59" s="108"/>
      <c r="RYO59" s="108"/>
      <c r="RYP59" s="108"/>
      <c r="RYQ59" s="108"/>
      <c r="RYR59" s="108"/>
      <c r="RYS59" s="108"/>
      <c r="RYT59" s="108"/>
      <c r="RYU59" s="108"/>
      <c r="RYV59" s="108"/>
      <c r="RYW59" s="108"/>
      <c r="RYX59" s="108"/>
      <c r="RYY59" s="108"/>
      <c r="RYZ59" s="108"/>
      <c r="RZA59" s="108"/>
      <c r="RZB59" s="108"/>
      <c r="RZC59" s="108"/>
      <c r="RZD59" s="108"/>
      <c r="RZE59" s="108"/>
      <c r="RZF59" s="108"/>
      <c r="RZG59" s="108"/>
      <c r="RZH59" s="108"/>
      <c r="RZI59" s="108"/>
      <c r="RZJ59" s="108"/>
      <c r="RZK59" s="108"/>
      <c r="RZL59" s="108"/>
      <c r="RZM59" s="108"/>
      <c r="RZN59" s="108"/>
      <c r="RZO59" s="108"/>
      <c r="RZP59" s="108"/>
      <c r="RZQ59" s="108"/>
      <c r="RZR59" s="108"/>
      <c r="RZS59" s="108"/>
      <c r="RZT59" s="108"/>
      <c r="RZU59" s="108"/>
      <c r="RZV59" s="108"/>
      <c r="RZW59" s="108"/>
      <c r="RZX59" s="108"/>
      <c r="RZY59" s="108"/>
      <c r="RZZ59" s="108"/>
      <c r="SAA59" s="108"/>
      <c r="SAB59" s="108"/>
      <c r="SAC59" s="108"/>
      <c r="SAD59" s="108"/>
      <c r="SAE59" s="108"/>
      <c r="SAF59" s="108"/>
      <c r="SAG59" s="108"/>
      <c r="SAH59" s="108"/>
      <c r="SAI59" s="108"/>
      <c r="SAJ59" s="108"/>
      <c r="SAK59" s="108"/>
      <c r="SAL59" s="108"/>
      <c r="SAM59" s="108"/>
      <c r="SAN59" s="108"/>
      <c r="SAO59" s="108"/>
      <c r="SAP59" s="108"/>
      <c r="SAQ59" s="108"/>
      <c r="SAR59" s="108"/>
      <c r="SAS59" s="108"/>
      <c r="SAT59" s="108"/>
      <c r="SAU59" s="108"/>
      <c r="SAV59" s="108"/>
      <c r="SAW59" s="108"/>
      <c r="SAX59" s="108"/>
      <c r="SAY59" s="108"/>
      <c r="SAZ59" s="108"/>
      <c r="SBA59" s="108"/>
      <c r="SBB59" s="108"/>
      <c r="SBC59" s="108"/>
      <c r="SBD59" s="108"/>
      <c r="SBE59" s="108"/>
      <c r="SBF59" s="108"/>
      <c r="SBG59" s="108"/>
      <c r="SBH59" s="108"/>
      <c r="SBI59" s="108"/>
      <c r="SBJ59" s="108"/>
      <c r="SBK59" s="108"/>
      <c r="SBL59" s="108"/>
      <c r="SBM59" s="108"/>
      <c r="SBN59" s="108"/>
      <c r="SBO59" s="108"/>
      <c r="SBP59" s="108"/>
      <c r="SBQ59" s="108"/>
      <c r="SBR59" s="108"/>
      <c r="SBS59" s="108"/>
      <c r="SBT59" s="108"/>
      <c r="SBU59" s="108"/>
      <c r="SBV59" s="108"/>
      <c r="SBW59" s="108"/>
      <c r="SBX59" s="108"/>
      <c r="SBY59" s="108"/>
      <c r="SBZ59" s="108"/>
      <c r="SCA59" s="108"/>
      <c r="SCB59" s="108"/>
      <c r="SCC59" s="108"/>
      <c r="SCD59" s="108"/>
      <c r="SCE59" s="108"/>
      <c r="SCF59" s="108"/>
      <c r="SCG59" s="108"/>
      <c r="SCH59" s="108"/>
      <c r="SCI59" s="108"/>
      <c r="SCJ59" s="108"/>
      <c r="SCK59" s="108"/>
      <c r="SCL59" s="108"/>
      <c r="SCM59" s="108"/>
      <c r="SCN59" s="108"/>
      <c r="SCO59" s="108"/>
      <c r="SCP59" s="108"/>
      <c r="SCQ59" s="108"/>
      <c r="SCR59" s="108"/>
      <c r="SCS59" s="108"/>
      <c r="SCT59" s="108"/>
      <c r="SCU59" s="108"/>
      <c r="SCV59" s="108"/>
      <c r="SCW59" s="108"/>
      <c r="SCX59" s="108"/>
      <c r="SCY59" s="108"/>
      <c r="SCZ59" s="108"/>
      <c r="SDA59" s="108"/>
      <c r="SDB59" s="108"/>
      <c r="SDC59" s="108"/>
      <c r="SDD59" s="108"/>
      <c r="SDE59" s="108"/>
      <c r="SDF59" s="108"/>
      <c r="SDG59" s="108"/>
      <c r="SDH59" s="108"/>
      <c r="SDI59" s="108"/>
      <c r="SDJ59" s="108"/>
      <c r="SDK59" s="108"/>
      <c r="SDL59" s="108"/>
      <c r="SDM59" s="108"/>
      <c r="SDN59" s="108"/>
      <c r="SDO59" s="108"/>
      <c r="SDP59" s="108"/>
      <c r="SDQ59" s="108"/>
      <c r="SDR59" s="108"/>
      <c r="SDS59" s="108"/>
      <c r="SDT59" s="108"/>
      <c r="SDU59" s="108"/>
      <c r="SDV59" s="108"/>
      <c r="SDW59" s="108"/>
      <c r="SDX59" s="108"/>
      <c r="SDY59" s="108"/>
      <c r="SDZ59" s="108"/>
      <c r="SEA59" s="108"/>
      <c r="SEB59" s="108"/>
      <c r="SEC59" s="108"/>
      <c r="SED59" s="108"/>
      <c r="SEE59" s="108"/>
      <c r="SEF59" s="108"/>
      <c r="SEG59" s="108"/>
      <c r="SEH59" s="108"/>
      <c r="SEI59" s="108"/>
      <c r="SEJ59" s="108"/>
      <c r="SEK59" s="108"/>
      <c r="SEL59" s="108"/>
      <c r="SEM59" s="108"/>
      <c r="SEN59" s="108"/>
      <c r="SEO59" s="108"/>
      <c r="SEP59" s="108"/>
      <c r="SEQ59" s="108"/>
      <c r="SER59" s="108"/>
      <c r="SES59" s="108"/>
      <c r="SET59" s="108"/>
      <c r="SEU59" s="108"/>
      <c r="SEV59" s="108"/>
      <c r="SEW59" s="108"/>
      <c r="SEX59" s="108"/>
      <c r="SEY59" s="108"/>
      <c r="SEZ59" s="108"/>
      <c r="SFA59" s="108"/>
      <c r="SFB59" s="108"/>
      <c r="SFC59" s="108"/>
      <c r="SFD59" s="108"/>
      <c r="SFE59" s="108"/>
      <c r="SFF59" s="108"/>
      <c r="SFG59" s="108"/>
      <c r="SFH59" s="108"/>
      <c r="SFI59" s="108"/>
      <c r="SFJ59" s="108"/>
      <c r="SFK59" s="108"/>
      <c r="SFL59" s="108"/>
      <c r="SFM59" s="108"/>
      <c r="SFN59" s="108"/>
      <c r="SFO59" s="108"/>
      <c r="SFP59" s="108"/>
      <c r="SFQ59" s="108"/>
      <c r="SFR59" s="108"/>
      <c r="SFS59" s="108"/>
      <c r="SFT59" s="108"/>
      <c r="SFU59" s="108"/>
      <c r="SFV59" s="108"/>
      <c r="SFW59" s="108"/>
      <c r="SFX59" s="108"/>
      <c r="SFY59" s="108"/>
      <c r="SFZ59" s="108"/>
      <c r="SGA59" s="108"/>
      <c r="SGB59" s="108"/>
      <c r="SGC59" s="108"/>
      <c r="SGD59" s="108"/>
      <c r="SGE59" s="108"/>
      <c r="SGF59" s="108"/>
      <c r="SGG59" s="108"/>
      <c r="SGH59" s="108"/>
      <c r="SGI59" s="108"/>
      <c r="SGJ59" s="108"/>
      <c r="SGK59" s="108"/>
      <c r="SGL59" s="108"/>
      <c r="SGM59" s="108"/>
      <c r="SGN59" s="108"/>
      <c r="SGO59" s="108"/>
      <c r="SGP59" s="108"/>
      <c r="SGQ59" s="108"/>
      <c r="SGR59" s="108"/>
      <c r="SGS59" s="108"/>
      <c r="SGT59" s="108"/>
      <c r="SGU59" s="108"/>
      <c r="SGV59" s="108"/>
      <c r="SGW59" s="108"/>
      <c r="SGX59" s="108"/>
      <c r="SGY59" s="108"/>
      <c r="SGZ59" s="108"/>
      <c r="SHA59" s="108"/>
      <c r="SHB59" s="108"/>
      <c r="SHC59" s="108"/>
      <c r="SHD59" s="108"/>
      <c r="SHE59" s="108"/>
      <c r="SHF59" s="108"/>
      <c r="SHG59" s="108"/>
      <c r="SHH59" s="108"/>
      <c r="SHI59" s="108"/>
      <c r="SHJ59" s="108"/>
      <c r="SHK59" s="108"/>
      <c r="SHL59" s="108"/>
      <c r="SHM59" s="108"/>
      <c r="SHN59" s="108"/>
      <c r="SHO59" s="108"/>
      <c r="SHP59" s="108"/>
      <c r="SHQ59" s="108"/>
      <c r="SHR59" s="108"/>
      <c r="SHS59" s="108"/>
      <c r="SHT59" s="108"/>
      <c r="SHU59" s="108"/>
      <c r="SHV59" s="108"/>
      <c r="SHW59" s="108"/>
      <c r="SHX59" s="108"/>
      <c r="SHY59" s="108"/>
      <c r="SHZ59" s="108"/>
      <c r="SIA59" s="108"/>
      <c r="SIB59" s="108"/>
      <c r="SIC59" s="108"/>
      <c r="SID59" s="108"/>
      <c r="SIE59" s="108"/>
      <c r="SIF59" s="108"/>
      <c r="SIG59" s="108"/>
      <c r="SIH59" s="108"/>
      <c r="SII59" s="108"/>
      <c r="SIJ59" s="108"/>
      <c r="SIK59" s="108"/>
      <c r="SIL59" s="108"/>
      <c r="SIM59" s="108"/>
      <c r="SIN59" s="108"/>
      <c r="SIO59" s="108"/>
      <c r="SIP59" s="108"/>
      <c r="SIQ59" s="108"/>
      <c r="SIR59" s="108"/>
      <c r="SIS59" s="108"/>
      <c r="SIT59" s="108"/>
      <c r="SIU59" s="108"/>
      <c r="SIV59" s="108"/>
      <c r="SIW59" s="108"/>
      <c r="SIX59" s="108"/>
      <c r="SIY59" s="108"/>
      <c r="SIZ59" s="108"/>
      <c r="SJA59" s="108"/>
      <c r="SJB59" s="108"/>
      <c r="SJC59" s="108"/>
      <c r="SJD59" s="108"/>
      <c r="SJE59" s="108"/>
      <c r="SJF59" s="108"/>
      <c r="SJG59" s="108"/>
      <c r="SJH59" s="108"/>
      <c r="SJI59" s="108"/>
      <c r="SJJ59" s="108"/>
      <c r="SJK59" s="108"/>
      <c r="SJL59" s="108"/>
      <c r="SJM59" s="108"/>
      <c r="SJN59" s="108"/>
      <c r="SJO59" s="108"/>
      <c r="SJP59" s="108"/>
      <c r="SJQ59" s="108"/>
      <c r="SJR59" s="108"/>
      <c r="SJS59" s="108"/>
      <c r="SJT59" s="108"/>
      <c r="SJU59" s="108"/>
      <c r="SJV59" s="108"/>
      <c r="SJW59" s="108"/>
      <c r="SJX59" s="108"/>
      <c r="SJY59" s="108"/>
      <c r="SJZ59" s="108"/>
      <c r="SKA59" s="108"/>
      <c r="SKB59" s="108"/>
      <c r="SKC59" s="108"/>
      <c r="SKD59" s="108"/>
      <c r="SKE59" s="108"/>
      <c r="SKF59" s="108"/>
      <c r="SKG59" s="108"/>
      <c r="SKH59" s="108"/>
      <c r="SKI59" s="108"/>
      <c r="SKJ59" s="108"/>
      <c r="SKK59" s="108"/>
      <c r="SKL59" s="108"/>
      <c r="SKM59" s="108"/>
      <c r="SKN59" s="108"/>
      <c r="SKO59" s="108"/>
      <c r="SKP59" s="108"/>
      <c r="SKQ59" s="108"/>
      <c r="SKR59" s="108"/>
      <c r="SKS59" s="108"/>
      <c r="SKT59" s="108"/>
      <c r="SKU59" s="108"/>
      <c r="SKV59" s="108"/>
      <c r="SKW59" s="108"/>
      <c r="SKX59" s="108"/>
      <c r="SKY59" s="108"/>
      <c r="SKZ59" s="108"/>
      <c r="SLA59" s="108"/>
      <c r="SLB59" s="108"/>
      <c r="SLC59" s="108"/>
      <c r="SLD59" s="108"/>
      <c r="SLE59" s="108"/>
      <c r="SLF59" s="108"/>
      <c r="SLG59" s="108"/>
      <c r="SLH59" s="108"/>
      <c r="SLI59" s="108"/>
      <c r="SLJ59" s="108"/>
      <c r="SLK59" s="108"/>
      <c r="SLL59" s="108"/>
      <c r="SLM59" s="108"/>
      <c r="SLN59" s="108"/>
      <c r="SLO59" s="108"/>
      <c r="SLP59" s="108"/>
      <c r="SLQ59" s="108"/>
      <c r="SLR59" s="108"/>
      <c r="SLS59" s="108"/>
      <c r="SLT59" s="108"/>
      <c r="SLU59" s="108"/>
      <c r="SLV59" s="108"/>
      <c r="SLW59" s="108"/>
      <c r="SLX59" s="108"/>
      <c r="SLY59" s="108"/>
      <c r="SLZ59" s="108"/>
      <c r="SMA59" s="108"/>
      <c r="SMB59" s="108"/>
      <c r="SMC59" s="108"/>
      <c r="SMD59" s="108"/>
      <c r="SME59" s="108"/>
      <c r="SMF59" s="108"/>
      <c r="SMG59" s="108"/>
      <c r="SMH59" s="108"/>
      <c r="SMI59" s="108"/>
      <c r="SMJ59" s="108"/>
      <c r="SMK59" s="108"/>
      <c r="SML59" s="108"/>
      <c r="SMM59" s="108"/>
      <c r="SMN59" s="108"/>
      <c r="SMO59" s="108"/>
      <c r="SMP59" s="108"/>
      <c r="SMQ59" s="108"/>
      <c r="SMR59" s="108"/>
      <c r="SMS59" s="108"/>
      <c r="SMT59" s="108"/>
      <c r="SMU59" s="108"/>
      <c r="SMV59" s="108"/>
      <c r="SMW59" s="108"/>
      <c r="SMX59" s="108"/>
      <c r="SMY59" s="108"/>
      <c r="SMZ59" s="108"/>
      <c r="SNA59" s="108"/>
      <c r="SNB59" s="108"/>
      <c r="SNC59" s="108"/>
      <c r="SND59" s="108"/>
      <c r="SNE59" s="108"/>
      <c r="SNF59" s="108"/>
      <c r="SNG59" s="108"/>
      <c r="SNH59" s="108"/>
      <c r="SNI59" s="108"/>
      <c r="SNJ59" s="108"/>
      <c r="SNK59" s="108"/>
      <c r="SNL59" s="108"/>
      <c r="SNM59" s="108"/>
      <c r="SNN59" s="108"/>
      <c r="SNO59" s="108"/>
      <c r="SNP59" s="108"/>
      <c r="SNQ59" s="108"/>
      <c r="SNR59" s="108"/>
      <c r="SNS59" s="108"/>
      <c r="SNT59" s="108"/>
      <c r="SNU59" s="108"/>
      <c r="SNV59" s="108"/>
      <c r="SNW59" s="108"/>
      <c r="SNX59" s="108"/>
      <c r="SNY59" s="108"/>
      <c r="SNZ59" s="108"/>
      <c r="SOA59" s="108"/>
      <c r="SOB59" s="108"/>
      <c r="SOC59" s="108"/>
      <c r="SOD59" s="108"/>
      <c r="SOE59" s="108"/>
      <c r="SOF59" s="108"/>
      <c r="SOG59" s="108"/>
      <c r="SOH59" s="108"/>
      <c r="SOI59" s="108"/>
      <c r="SOJ59" s="108"/>
      <c r="SOK59" s="108"/>
      <c r="SOL59" s="108"/>
      <c r="SOM59" s="108"/>
      <c r="SON59" s="108"/>
      <c r="SOO59" s="108"/>
      <c r="SOP59" s="108"/>
      <c r="SOQ59" s="108"/>
      <c r="SOR59" s="108"/>
      <c r="SOS59" s="108"/>
      <c r="SOT59" s="108"/>
      <c r="SOU59" s="108"/>
      <c r="SOV59" s="108"/>
      <c r="SOW59" s="108"/>
      <c r="SOX59" s="108"/>
      <c r="SOY59" s="108"/>
      <c r="SOZ59" s="108"/>
      <c r="SPA59" s="108"/>
      <c r="SPB59" s="108"/>
      <c r="SPC59" s="108"/>
      <c r="SPD59" s="108"/>
      <c r="SPE59" s="108"/>
      <c r="SPF59" s="108"/>
      <c r="SPG59" s="108"/>
      <c r="SPH59" s="108"/>
      <c r="SPI59" s="108"/>
      <c r="SPJ59" s="108"/>
      <c r="SPK59" s="108"/>
      <c r="SPL59" s="108"/>
      <c r="SPM59" s="108"/>
      <c r="SPN59" s="108"/>
      <c r="SPO59" s="108"/>
      <c r="SPP59" s="108"/>
      <c r="SPQ59" s="108"/>
      <c r="SPR59" s="108"/>
      <c r="SPS59" s="108"/>
      <c r="SPT59" s="108"/>
      <c r="SPU59" s="108"/>
      <c r="SPV59" s="108"/>
      <c r="SPW59" s="108"/>
      <c r="SPX59" s="108"/>
      <c r="SPY59" s="108"/>
      <c r="SPZ59" s="108"/>
      <c r="SQA59" s="108"/>
      <c r="SQB59" s="108"/>
      <c r="SQC59" s="108"/>
      <c r="SQD59" s="108"/>
      <c r="SQE59" s="108"/>
      <c r="SQF59" s="108"/>
      <c r="SQG59" s="108"/>
      <c r="SQH59" s="108"/>
      <c r="SQI59" s="108"/>
      <c r="SQJ59" s="108"/>
      <c r="SQK59" s="108"/>
      <c r="SQL59" s="108"/>
      <c r="SQM59" s="108"/>
      <c r="SQN59" s="108"/>
      <c r="SQO59" s="108"/>
      <c r="SQP59" s="108"/>
      <c r="SQQ59" s="108"/>
      <c r="SQR59" s="108"/>
      <c r="SQS59" s="108"/>
      <c r="SQT59" s="108"/>
      <c r="SQU59" s="108"/>
      <c r="SQV59" s="108"/>
      <c r="SQW59" s="108"/>
      <c r="SQX59" s="108"/>
      <c r="SQY59" s="108"/>
      <c r="SQZ59" s="108"/>
      <c r="SRA59" s="108"/>
      <c r="SRB59" s="108"/>
      <c r="SRC59" s="108"/>
      <c r="SRD59" s="108"/>
      <c r="SRE59" s="108"/>
      <c r="SRF59" s="108"/>
      <c r="SRG59" s="108"/>
      <c r="SRH59" s="108"/>
      <c r="SRI59" s="108"/>
      <c r="SRJ59" s="108"/>
      <c r="SRK59" s="108"/>
      <c r="SRL59" s="108"/>
      <c r="SRM59" s="108"/>
      <c r="SRN59" s="108"/>
      <c r="SRO59" s="108"/>
      <c r="SRP59" s="108"/>
      <c r="SRQ59" s="108"/>
      <c r="SRR59" s="108"/>
      <c r="SRS59" s="108"/>
      <c r="SRT59" s="108"/>
      <c r="SRU59" s="108"/>
      <c r="SRV59" s="108"/>
      <c r="SRW59" s="108"/>
      <c r="SRX59" s="108"/>
      <c r="SRY59" s="108"/>
      <c r="SRZ59" s="108"/>
      <c r="SSA59" s="108"/>
      <c r="SSB59" s="108"/>
      <c r="SSC59" s="108"/>
      <c r="SSD59" s="108"/>
      <c r="SSE59" s="108"/>
      <c r="SSF59" s="108"/>
      <c r="SSG59" s="108"/>
      <c r="SSH59" s="108"/>
      <c r="SSI59" s="108"/>
      <c r="SSJ59" s="108"/>
      <c r="SSK59" s="108"/>
      <c r="SSL59" s="108"/>
      <c r="SSM59" s="108"/>
      <c r="SSN59" s="108"/>
      <c r="SSO59" s="108"/>
      <c r="SSP59" s="108"/>
      <c r="SSQ59" s="108"/>
      <c r="SSR59" s="108"/>
      <c r="SSS59" s="108"/>
      <c r="SST59" s="108"/>
      <c r="SSU59" s="108"/>
      <c r="SSV59" s="108"/>
      <c r="SSW59" s="108"/>
      <c r="SSX59" s="108"/>
      <c r="SSY59" s="108"/>
      <c r="SSZ59" s="108"/>
      <c r="STA59" s="108"/>
      <c r="STB59" s="108"/>
      <c r="STC59" s="108"/>
      <c r="STD59" s="108"/>
      <c r="STE59" s="108"/>
      <c r="STF59" s="108"/>
      <c r="STG59" s="108"/>
      <c r="STH59" s="108"/>
      <c r="STI59" s="108"/>
      <c r="STJ59" s="108"/>
      <c r="STK59" s="108"/>
      <c r="STL59" s="108"/>
      <c r="STM59" s="108"/>
      <c r="STN59" s="108"/>
      <c r="STO59" s="108"/>
      <c r="STP59" s="108"/>
      <c r="STQ59" s="108"/>
      <c r="STR59" s="108"/>
      <c r="STS59" s="108"/>
      <c r="STT59" s="108"/>
      <c r="STU59" s="108"/>
      <c r="STV59" s="108"/>
      <c r="STW59" s="108"/>
      <c r="STX59" s="108"/>
      <c r="STY59" s="108"/>
      <c r="STZ59" s="108"/>
      <c r="SUA59" s="108"/>
      <c r="SUB59" s="108"/>
      <c r="SUC59" s="108"/>
      <c r="SUD59" s="108"/>
      <c r="SUE59" s="108"/>
      <c r="SUF59" s="108"/>
      <c r="SUG59" s="108"/>
      <c r="SUH59" s="108"/>
      <c r="SUI59" s="108"/>
      <c r="SUJ59" s="108"/>
      <c r="SUK59" s="108"/>
      <c r="SUL59" s="108"/>
      <c r="SUM59" s="108"/>
      <c r="SUN59" s="108"/>
      <c r="SUO59" s="108"/>
      <c r="SUP59" s="108"/>
      <c r="SUQ59" s="108"/>
      <c r="SUR59" s="108"/>
      <c r="SUS59" s="108"/>
      <c r="SUT59" s="108"/>
      <c r="SUU59" s="108"/>
      <c r="SUV59" s="108"/>
      <c r="SUW59" s="108"/>
      <c r="SUX59" s="108"/>
      <c r="SUY59" s="108"/>
      <c r="SUZ59" s="108"/>
      <c r="SVA59" s="108"/>
      <c r="SVB59" s="108"/>
      <c r="SVC59" s="108"/>
      <c r="SVD59" s="108"/>
      <c r="SVE59" s="108"/>
      <c r="SVF59" s="108"/>
      <c r="SVG59" s="108"/>
      <c r="SVH59" s="108"/>
      <c r="SVI59" s="108"/>
      <c r="SVJ59" s="108"/>
      <c r="SVK59" s="108"/>
      <c r="SVL59" s="108"/>
      <c r="SVM59" s="108"/>
      <c r="SVN59" s="108"/>
      <c r="SVO59" s="108"/>
      <c r="SVP59" s="108"/>
      <c r="SVQ59" s="108"/>
      <c r="SVR59" s="108"/>
      <c r="SVS59" s="108"/>
      <c r="SVT59" s="108"/>
      <c r="SVU59" s="108"/>
      <c r="SVV59" s="108"/>
      <c r="SVW59" s="108"/>
      <c r="SVX59" s="108"/>
      <c r="SVY59" s="108"/>
      <c r="SVZ59" s="108"/>
      <c r="SWA59" s="108"/>
      <c r="SWB59" s="108"/>
      <c r="SWC59" s="108"/>
      <c r="SWD59" s="108"/>
      <c r="SWE59" s="108"/>
      <c r="SWF59" s="108"/>
      <c r="SWG59" s="108"/>
      <c r="SWH59" s="108"/>
      <c r="SWI59" s="108"/>
      <c r="SWJ59" s="108"/>
      <c r="SWK59" s="108"/>
      <c r="SWL59" s="108"/>
      <c r="SWM59" s="108"/>
      <c r="SWN59" s="108"/>
      <c r="SWO59" s="108"/>
      <c r="SWP59" s="108"/>
      <c r="SWQ59" s="108"/>
      <c r="SWR59" s="108"/>
      <c r="SWS59" s="108"/>
      <c r="SWT59" s="108"/>
      <c r="SWU59" s="108"/>
      <c r="SWV59" s="108"/>
      <c r="SWW59" s="108"/>
      <c r="SWX59" s="108"/>
      <c r="SWY59" s="108"/>
      <c r="SWZ59" s="108"/>
      <c r="SXA59" s="108"/>
      <c r="SXB59" s="108"/>
      <c r="SXC59" s="108"/>
      <c r="SXD59" s="108"/>
      <c r="SXE59" s="108"/>
      <c r="SXF59" s="108"/>
      <c r="SXG59" s="108"/>
      <c r="SXH59" s="108"/>
      <c r="SXI59" s="108"/>
      <c r="SXJ59" s="108"/>
      <c r="SXK59" s="108"/>
      <c r="SXL59" s="108"/>
      <c r="SXM59" s="108"/>
      <c r="SXN59" s="108"/>
      <c r="SXO59" s="108"/>
      <c r="SXP59" s="108"/>
      <c r="SXQ59" s="108"/>
      <c r="SXR59" s="108"/>
      <c r="SXS59" s="108"/>
      <c r="SXT59" s="108"/>
      <c r="SXU59" s="108"/>
      <c r="SXV59" s="108"/>
      <c r="SXW59" s="108"/>
      <c r="SXX59" s="108"/>
      <c r="SXY59" s="108"/>
      <c r="SXZ59" s="108"/>
      <c r="SYA59" s="108"/>
      <c r="SYB59" s="108"/>
      <c r="SYC59" s="108"/>
      <c r="SYD59" s="108"/>
      <c r="SYE59" s="108"/>
      <c r="SYF59" s="108"/>
      <c r="SYG59" s="108"/>
      <c r="SYH59" s="108"/>
      <c r="SYI59" s="108"/>
      <c r="SYJ59" s="108"/>
      <c r="SYK59" s="108"/>
      <c r="SYL59" s="108"/>
      <c r="SYM59" s="108"/>
      <c r="SYN59" s="108"/>
      <c r="SYO59" s="108"/>
      <c r="SYP59" s="108"/>
      <c r="SYQ59" s="108"/>
      <c r="SYR59" s="108"/>
      <c r="SYS59" s="108"/>
      <c r="SYT59" s="108"/>
      <c r="SYU59" s="108"/>
      <c r="SYV59" s="108"/>
      <c r="SYW59" s="108"/>
      <c r="SYX59" s="108"/>
      <c r="SYY59" s="108"/>
      <c r="SYZ59" s="108"/>
      <c r="SZA59" s="108"/>
      <c r="SZB59" s="108"/>
      <c r="SZC59" s="108"/>
      <c r="SZD59" s="108"/>
      <c r="SZE59" s="108"/>
      <c r="SZF59" s="108"/>
      <c r="SZG59" s="108"/>
      <c r="SZH59" s="108"/>
      <c r="SZI59" s="108"/>
      <c r="SZJ59" s="108"/>
      <c r="SZK59" s="108"/>
      <c r="SZL59" s="108"/>
      <c r="SZM59" s="108"/>
      <c r="SZN59" s="108"/>
      <c r="SZO59" s="108"/>
      <c r="SZP59" s="108"/>
      <c r="SZQ59" s="108"/>
      <c r="SZR59" s="108"/>
      <c r="SZS59" s="108"/>
      <c r="SZT59" s="108"/>
      <c r="SZU59" s="108"/>
      <c r="SZV59" s="108"/>
      <c r="SZW59" s="108"/>
      <c r="SZX59" s="108"/>
      <c r="SZY59" s="108"/>
      <c r="SZZ59" s="108"/>
      <c r="TAA59" s="108"/>
      <c r="TAB59" s="108"/>
      <c r="TAC59" s="108"/>
      <c r="TAD59" s="108"/>
      <c r="TAE59" s="108"/>
      <c r="TAF59" s="108"/>
      <c r="TAG59" s="108"/>
      <c r="TAH59" s="108"/>
      <c r="TAI59" s="108"/>
      <c r="TAJ59" s="108"/>
      <c r="TAK59" s="108"/>
      <c r="TAL59" s="108"/>
      <c r="TAM59" s="108"/>
      <c r="TAN59" s="108"/>
      <c r="TAO59" s="108"/>
      <c r="TAP59" s="108"/>
      <c r="TAQ59" s="108"/>
      <c r="TAR59" s="108"/>
      <c r="TAS59" s="108"/>
      <c r="TAT59" s="108"/>
      <c r="TAU59" s="108"/>
      <c r="TAV59" s="108"/>
      <c r="TAW59" s="108"/>
      <c r="TAX59" s="108"/>
      <c r="TAY59" s="108"/>
      <c r="TAZ59" s="108"/>
      <c r="TBA59" s="108"/>
      <c r="TBB59" s="108"/>
      <c r="TBC59" s="108"/>
      <c r="TBD59" s="108"/>
      <c r="TBE59" s="108"/>
      <c r="TBF59" s="108"/>
      <c r="TBG59" s="108"/>
      <c r="TBH59" s="108"/>
      <c r="TBI59" s="108"/>
      <c r="TBJ59" s="108"/>
      <c r="TBK59" s="108"/>
      <c r="TBL59" s="108"/>
      <c r="TBM59" s="108"/>
      <c r="TBN59" s="108"/>
      <c r="TBO59" s="108"/>
      <c r="TBP59" s="108"/>
      <c r="TBQ59" s="108"/>
      <c r="TBR59" s="108"/>
      <c r="TBS59" s="108"/>
      <c r="TBT59" s="108"/>
      <c r="TBU59" s="108"/>
      <c r="TBV59" s="108"/>
      <c r="TBW59" s="108"/>
      <c r="TBX59" s="108"/>
      <c r="TBY59" s="108"/>
      <c r="TBZ59" s="108"/>
      <c r="TCA59" s="108"/>
      <c r="TCB59" s="108"/>
      <c r="TCC59" s="108"/>
      <c r="TCD59" s="108"/>
      <c r="TCE59" s="108"/>
      <c r="TCF59" s="108"/>
      <c r="TCG59" s="108"/>
      <c r="TCH59" s="108"/>
      <c r="TCI59" s="108"/>
      <c r="TCJ59" s="108"/>
      <c r="TCK59" s="108"/>
      <c r="TCL59" s="108"/>
      <c r="TCM59" s="108"/>
      <c r="TCN59" s="108"/>
      <c r="TCO59" s="108"/>
      <c r="TCP59" s="108"/>
      <c r="TCQ59" s="108"/>
      <c r="TCR59" s="108"/>
      <c r="TCS59" s="108"/>
      <c r="TCT59" s="108"/>
      <c r="TCU59" s="108"/>
      <c r="TCV59" s="108"/>
      <c r="TCW59" s="108"/>
      <c r="TCX59" s="108"/>
      <c r="TCY59" s="108"/>
      <c r="TCZ59" s="108"/>
      <c r="TDA59" s="108"/>
      <c r="TDB59" s="108"/>
      <c r="TDC59" s="108"/>
      <c r="TDD59" s="108"/>
      <c r="TDE59" s="108"/>
      <c r="TDF59" s="108"/>
      <c r="TDG59" s="108"/>
      <c r="TDH59" s="108"/>
      <c r="TDI59" s="108"/>
      <c r="TDJ59" s="108"/>
      <c r="TDK59" s="108"/>
      <c r="TDL59" s="108"/>
      <c r="TDM59" s="108"/>
      <c r="TDN59" s="108"/>
      <c r="TDO59" s="108"/>
      <c r="TDP59" s="108"/>
      <c r="TDQ59" s="108"/>
      <c r="TDR59" s="108"/>
      <c r="TDS59" s="108"/>
      <c r="TDT59" s="108"/>
      <c r="TDU59" s="108"/>
      <c r="TDV59" s="108"/>
      <c r="TDW59" s="108"/>
      <c r="TDX59" s="108"/>
      <c r="TDY59" s="108"/>
      <c r="TDZ59" s="108"/>
      <c r="TEA59" s="108"/>
      <c r="TEB59" s="108"/>
      <c r="TEC59" s="108"/>
      <c r="TED59" s="108"/>
      <c r="TEE59" s="108"/>
      <c r="TEF59" s="108"/>
      <c r="TEG59" s="108"/>
      <c r="TEH59" s="108"/>
      <c r="TEI59" s="108"/>
      <c r="TEJ59" s="108"/>
      <c r="TEK59" s="108"/>
      <c r="TEL59" s="108"/>
      <c r="TEM59" s="108"/>
      <c r="TEN59" s="108"/>
      <c r="TEO59" s="108"/>
      <c r="TEP59" s="108"/>
      <c r="TEQ59" s="108"/>
      <c r="TER59" s="108"/>
      <c r="TES59" s="108"/>
      <c r="TET59" s="108"/>
      <c r="TEU59" s="108"/>
      <c r="TEV59" s="108"/>
      <c r="TEW59" s="108"/>
      <c r="TEX59" s="108"/>
      <c r="TEY59" s="108"/>
      <c r="TEZ59" s="108"/>
      <c r="TFA59" s="108"/>
      <c r="TFB59" s="108"/>
      <c r="TFC59" s="108"/>
      <c r="TFD59" s="108"/>
      <c r="TFE59" s="108"/>
      <c r="TFF59" s="108"/>
      <c r="TFG59" s="108"/>
      <c r="TFH59" s="108"/>
      <c r="TFI59" s="108"/>
      <c r="TFJ59" s="108"/>
      <c r="TFK59" s="108"/>
      <c r="TFL59" s="108"/>
      <c r="TFM59" s="108"/>
      <c r="TFN59" s="108"/>
      <c r="TFO59" s="108"/>
      <c r="TFP59" s="108"/>
      <c r="TFQ59" s="108"/>
      <c r="TFR59" s="108"/>
      <c r="TFS59" s="108"/>
      <c r="TFT59" s="108"/>
      <c r="TFU59" s="108"/>
      <c r="TFV59" s="108"/>
      <c r="TFW59" s="108"/>
      <c r="TFX59" s="108"/>
      <c r="TFY59" s="108"/>
      <c r="TFZ59" s="108"/>
      <c r="TGA59" s="108"/>
      <c r="TGB59" s="108"/>
      <c r="TGC59" s="108"/>
      <c r="TGD59" s="108"/>
      <c r="TGE59" s="108"/>
      <c r="TGF59" s="108"/>
      <c r="TGG59" s="108"/>
      <c r="TGH59" s="108"/>
      <c r="TGI59" s="108"/>
      <c r="TGJ59" s="108"/>
      <c r="TGK59" s="108"/>
      <c r="TGL59" s="108"/>
      <c r="TGM59" s="108"/>
      <c r="TGN59" s="108"/>
      <c r="TGO59" s="108"/>
      <c r="TGP59" s="108"/>
      <c r="TGQ59" s="108"/>
      <c r="TGR59" s="108"/>
      <c r="TGS59" s="108"/>
      <c r="TGT59" s="108"/>
      <c r="TGU59" s="108"/>
      <c r="TGV59" s="108"/>
      <c r="TGW59" s="108"/>
      <c r="TGX59" s="108"/>
      <c r="TGY59" s="108"/>
      <c r="TGZ59" s="108"/>
      <c r="THA59" s="108"/>
      <c r="THB59" s="108"/>
      <c r="THC59" s="108"/>
      <c r="THD59" s="108"/>
      <c r="THE59" s="108"/>
      <c r="THF59" s="108"/>
      <c r="THG59" s="108"/>
      <c r="THH59" s="108"/>
      <c r="THI59" s="108"/>
      <c r="THJ59" s="108"/>
      <c r="THK59" s="108"/>
      <c r="THL59" s="108"/>
      <c r="THM59" s="108"/>
      <c r="THN59" s="108"/>
      <c r="THO59" s="108"/>
      <c r="THP59" s="108"/>
      <c r="THQ59" s="108"/>
      <c r="THR59" s="108"/>
      <c r="THS59" s="108"/>
      <c r="THT59" s="108"/>
      <c r="THU59" s="108"/>
      <c r="THV59" s="108"/>
      <c r="THW59" s="108"/>
      <c r="THX59" s="108"/>
      <c r="THY59" s="108"/>
      <c r="THZ59" s="108"/>
      <c r="TIA59" s="108"/>
      <c r="TIB59" s="108"/>
      <c r="TIC59" s="108"/>
      <c r="TID59" s="108"/>
      <c r="TIE59" s="108"/>
      <c r="TIF59" s="108"/>
      <c r="TIG59" s="108"/>
      <c r="TIH59" s="108"/>
      <c r="TII59" s="108"/>
      <c r="TIJ59" s="108"/>
      <c r="TIK59" s="108"/>
      <c r="TIL59" s="108"/>
      <c r="TIM59" s="108"/>
      <c r="TIN59" s="108"/>
      <c r="TIO59" s="108"/>
      <c r="TIP59" s="108"/>
      <c r="TIQ59" s="108"/>
      <c r="TIR59" s="108"/>
      <c r="TIS59" s="108"/>
      <c r="TIT59" s="108"/>
      <c r="TIU59" s="108"/>
      <c r="TIV59" s="108"/>
      <c r="TIW59" s="108"/>
      <c r="TIX59" s="108"/>
      <c r="TIY59" s="108"/>
      <c r="TIZ59" s="108"/>
      <c r="TJA59" s="108"/>
      <c r="TJB59" s="108"/>
      <c r="TJC59" s="108"/>
      <c r="TJD59" s="108"/>
      <c r="TJE59" s="108"/>
      <c r="TJF59" s="108"/>
      <c r="TJG59" s="108"/>
      <c r="TJH59" s="108"/>
      <c r="TJI59" s="108"/>
      <c r="TJJ59" s="108"/>
      <c r="TJK59" s="108"/>
      <c r="TJL59" s="108"/>
      <c r="TJM59" s="108"/>
      <c r="TJN59" s="108"/>
      <c r="TJO59" s="108"/>
      <c r="TJP59" s="108"/>
      <c r="TJQ59" s="108"/>
      <c r="TJR59" s="108"/>
      <c r="TJS59" s="108"/>
      <c r="TJT59" s="108"/>
      <c r="TJU59" s="108"/>
      <c r="TJV59" s="108"/>
      <c r="TJW59" s="108"/>
      <c r="TJX59" s="108"/>
      <c r="TJY59" s="108"/>
      <c r="TJZ59" s="108"/>
      <c r="TKA59" s="108"/>
      <c r="TKB59" s="108"/>
      <c r="TKC59" s="108"/>
      <c r="TKD59" s="108"/>
      <c r="TKE59" s="108"/>
      <c r="TKF59" s="108"/>
      <c r="TKG59" s="108"/>
      <c r="TKH59" s="108"/>
      <c r="TKI59" s="108"/>
      <c r="TKJ59" s="108"/>
      <c r="TKK59" s="108"/>
      <c r="TKL59" s="108"/>
      <c r="TKM59" s="108"/>
      <c r="TKN59" s="108"/>
      <c r="TKO59" s="108"/>
      <c r="TKP59" s="108"/>
      <c r="TKQ59" s="108"/>
      <c r="TKR59" s="108"/>
      <c r="TKS59" s="108"/>
      <c r="TKT59" s="108"/>
      <c r="TKU59" s="108"/>
      <c r="TKV59" s="108"/>
      <c r="TKW59" s="108"/>
      <c r="TKX59" s="108"/>
      <c r="TKY59" s="108"/>
      <c r="TKZ59" s="108"/>
      <c r="TLA59" s="108"/>
      <c r="TLB59" s="108"/>
      <c r="TLC59" s="108"/>
      <c r="TLD59" s="108"/>
      <c r="TLE59" s="108"/>
      <c r="TLF59" s="108"/>
      <c r="TLG59" s="108"/>
      <c r="TLH59" s="108"/>
      <c r="TLI59" s="108"/>
      <c r="TLJ59" s="108"/>
      <c r="TLK59" s="108"/>
      <c r="TLL59" s="108"/>
      <c r="TLM59" s="108"/>
      <c r="TLN59" s="108"/>
      <c r="TLO59" s="108"/>
      <c r="TLP59" s="108"/>
      <c r="TLQ59" s="108"/>
      <c r="TLR59" s="108"/>
      <c r="TLS59" s="108"/>
      <c r="TLT59" s="108"/>
      <c r="TLU59" s="108"/>
      <c r="TLV59" s="108"/>
      <c r="TLW59" s="108"/>
      <c r="TLX59" s="108"/>
      <c r="TLY59" s="108"/>
      <c r="TLZ59" s="108"/>
      <c r="TMA59" s="108"/>
      <c r="TMB59" s="108"/>
      <c r="TMC59" s="108"/>
      <c r="TMD59" s="108"/>
      <c r="TME59" s="108"/>
      <c r="TMF59" s="108"/>
      <c r="TMG59" s="108"/>
      <c r="TMH59" s="108"/>
      <c r="TMI59" s="108"/>
      <c r="TMJ59" s="108"/>
      <c r="TMK59" s="108"/>
      <c r="TML59" s="108"/>
      <c r="TMM59" s="108"/>
      <c r="TMN59" s="108"/>
      <c r="TMO59" s="108"/>
      <c r="TMP59" s="108"/>
      <c r="TMQ59" s="108"/>
      <c r="TMR59" s="108"/>
      <c r="TMS59" s="108"/>
      <c r="TMT59" s="108"/>
      <c r="TMU59" s="108"/>
      <c r="TMV59" s="108"/>
      <c r="TMW59" s="108"/>
      <c r="TMX59" s="108"/>
      <c r="TMY59" s="108"/>
      <c r="TMZ59" s="108"/>
      <c r="TNA59" s="108"/>
      <c r="TNB59" s="108"/>
      <c r="TNC59" s="108"/>
      <c r="TND59" s="108"/>
      <c r="TNE59" s="108"/>
      <c r="TNF59" s="108"/>
      <c r="TNG59" s="108"/>
      <c r="TNH59" s="108"/>
      <c r="TNI59" s="108"/>
      <c r="TNJ59" s="108"/>
      <c r="TNK59" s="108"/>
      <c r="TNL59" s="108"/>
      <c r="TNM59" s="108"/>
      <c r="TNN59" s="108"/>
      <c r="TNO59" s="108"/>
      <c r="TNP59" s="108"/>
      <c r="TNQ59" s="108"/>
      <c r="TNR59" s="108"/>
      <c r="TNS59" s="108"/>
      <c r="TNT59" s="108"/>
      <c r="TNU59" s="108"/>
      <c r="TNV59" s="108"/>
      <c r="TNW59" s="108"/>
      <c r="TNX59" s="108"/>
      <c r="TNY59" s="108"/>
      <c r="TNZ59" s="108"/>
      <c r="TOA59" s="108"/>
      <c r="TOB59" s="108"/>
      <c r="TOC59" s="108"/>
      <c r="TOD59" s="108"/>
      <c r="TOE59" s="108"/>
      <c r="TOF59" s="108"/>
      <c r="TOG59" s="108"/>
      <c r="TOH59" s="108"/>
      <c r="TOI59" s="108"/>
      <c r="TOJ59" s="108"/>
      <c r="TOK59" s="108"/>
      <c r="TOL59" s="108"/>
      <c r="TOM59" s="108"/>
      <c r="TON59" s="108"/>
      <c r="TOO59" s="108"/>
      <c r="TOP59" s="108"/>
      <c r="TOQ59" s="108"/>
      <c r="TOR59" s="108"/>
      <c r="TOS59" s="108"/>
      <c r="TOT59" s="108"/>
      <c r="TOU59" s="108"/>
      <c r="TOV59" s="108"/>
      <c r="TOW59" s="108"/>
      <c r="TOX59" s="108"/>
      <c r="TOY59" s="108"/>
      <c r="TOZ59" s="108"/>
      <c r="TPA59" s="108"/>
      <c r="TPB59" s="108"/>
      <c r="TPC59" s="108"/>
      <c r="TPD59" s="108"/>
      <c r="TPE59" s="108"/>
      <c r="TPF59" s="108"/>
      <c r="TPG59" s="108"/>
      <c r="TPH59" s="108"/>
      <c r="TPI59" s="108"/>
      <c r="TPJ59" s="108"/>
      <c r="TPK59" s="108"/>
      <c r="TPL59" s="108"/>
      <c r="TPM59" s="108"/>
      <c r="TPN59" s="108"/>
      <c r="TPO59" s="108"/>
      <c r="TPP59" s="108"/>
      <c r="TPQ59" s="108"/>
      <c r="TPR59" s="108"/>
      <c r="TPS59" s="108"/>
      <c r="TPT59" s="108"/>
      <c r="TPU59" s="108"/>
      <c r="TPV59" s="108"/>
      <c r="TPW59" s="108"/>
      <c r="TPX59" s="108"/>
      <c r="TPY59" s="108"/>
      <c r="TPZ59" s="108"/>
      <c r="TQA59" s="108"/>
      <c r="TQB59" s="108"/>
      <c r="TQC59" s="108"/>
      <c r="TQD59" s="108"/>
      <c r="TQE59" s="108"/>
      <c r="TQF59" s="108"/>
      <c r="TQG59" s="108"/>
      <c r="TQH59" s="108"/>
      <c r="TQI59" s="108"/>
      <c r="TQJ59" s="108"/>
      <c r="TQK59" s="108"/>
      <c r="TQL59" s="108"/>
      <c r="TQM59" s="108"/>
      <c r="TQN59" s="108"/>
      <c r="TQO59" s="108"/>
      <c r="TQP59" s="108"/>
      <c r="TQQ59" s="108"/>
      <c r="TQR59" s="108"/>
      <c r="TQS59" s="108"/>
      <c r="TQT59" s="108"/>
      <c r="TQU59" s="108"/>
      <c r="TQV59" s="108"/>
      <c r="TQW59" s="108"/>
      <c r="TQX59" s="108"/>
      <c r="TQY59" s="108"/>
      <c r="TQZ59" s="108"/>
      <c r="TRA59" s="108"/>
      <c r="TRB59" s="108"/>
      <c r="TRC59" s="108"/>
      <c r="TRD59" s="108"/>
      <c r="TRE59" s="108"/>
      <c r="TRF59" s="108"/>
      <c r="TRG59" s="108"/>
      <c r="TRH59" s="108"/>
      <c r="TRI59" s="108"/>
      <c r="TRJ59" s="108"/>
      <c r="TRK59" s="108"/>
      <c r="TRL59" s="108"/>
      <c r="TRM59" s="108"/>
      <c r="TRN59" s="108"/>
      <c r="TRO59" s="108"/>
      <c r="TRP59" s="108"/>
      <c r="TRQ59" s="108"/>
      <c r="TRR59" s="108"/>
      <c r="TRS59" s="108"/>
      <c r="TRT59" s="108"/>
      <c r="TRU59" s="108"/>
      <c r="TRV59" s="108"/>
      <c r="TRW59" s="108"/>
      <c r="TRX59" s="108"/>
      <c r="TRY59" s="108"/>
      <c r="TRZ59" s="108"/>
      <c r="TSA59" s="108"/>
      <c r="TSB59" s="108"/>
      <c r="TSC59" s="108"/>
      <c r="TSD59" s="108"/>
      <c r="TSE59" s="108"/>
      <c r="TSF59" s="108"/>
      <c r="TSG59" s="108"/>
      <c r="TSH59" s="108"/>
      <c r="TSI59" s="108"/>
      <c r="TSJ59" s="108"/>
      <c r="TSK59" s="108"/>
      <c r="TSL59" s="108"/>
      <c r="TSM59" s="108"/>
      <c r="TSN59" s="108"/>
      <c r="TSO59" s="108"/>
      <c r="TSP59" s="108"/>
      <c r="TSQ59" s="108"/>
      <c r="TSR59" s="108"/>
      <c r="TSS59" s="108"/>
      <c r="TST59" s="108"/>
      <c r="TSU59" s="108"/>
      <c r="TSV59" s="108"/>
      <c r="TSW59" s="108"/>
      <c r="TSX59" s="108"/>
      <c r="TSY59" s="108"/>
      <c r="TSZ59" s="108"/>
      <c r="TTA59" s="108"/>
      <c r="TTB59" s="108"/>
      <c r="TTC59" s="108"/>
      <c r="TTD59" s="108"/>
      <c r="TTE59" s="108"/>
      <c r="TTF59" s="108"/>
      <c r="TTG59" s="108"/>
      <c r="TTH59" s="108"/>
      <c r="TTI59" s="108"/>
      <c r="TTJ59" s="108"/>
      <c r="TTK59" s="108"/>
      <c r="TTL59" s="108"/>
      <c r="TTM59" s="108"/>
      <c r="TTN59" s="108"/>
      <c r="TTO59" s="108"/>
      <c r="TTP59" s="108"/>
      <c r="TTQ59" s="108"/>
      <c r="TTR59" s="108"/>
      <c r="TTS59" s="108"/>
      <c r="TTT59" s="108"/>
      <c r="TTU59" s="108"/>
      <c r="TTV59" s="108"/>
      <c r="TTW59" s="108"/>
      <c r="TTX59" s="108"/>
      <c r="TTY59" s="108"/>
      <c r="TTZ59" s="108"/>
      <c r="TUA59" s="108"/>
      <c r="TUB59" s="108"/>
      <c r="TUC59" s="108"/>
      <c r="TUD59" s="108"/>
      <c r="TUE59" s="108"/>
      <c r="TUF59" s="108"/>
      <c r="TUG59" s="108"/>
      <c r="TUH59" s="108"/>
      <c r="TUI59" s="108"/>
      <c r="TUJ59" s="108"/>
      <c r="TUK59" s="108"/>
      <c r="TUL59" s="108"/>
      <c r="TUM59" s="108"/>
      <c r="TUN59" s="108"/>
      <c r="TUO59" s="108"/>
      <c r="TUP59" s="108"/>
      <c r="TUQ59" s="108"/>
      <c r="TUR59" s="108"/>
      <c r="TUS59" s="108"/>
      <c r="TUT59" s="108"/>
      <c r="TUU59" s="108"/>
      <c r="TUV59" s="108"/>
      <c r="TUW59" s="108"/>
      <c r="TUX59" s="108"/>
      <c r="TUY59" s="108"/>
      <c r="TUZ59" s="108"/>
      <c r="TVA59" s="108"/>
      <c r="TVB59" s="108"/>
      <c r="TVC59" s="108"/>
      <c r="TVD59" s="108"/>
      <c r="TVE59" s="108"/>
      <c r="TVF59" s="108"/>
      <c r="TVG59" s="108"/>
      <c r="TVH59" s="108"/>
      <c r="TVI59" s="108"/>
      <c r="TVJ59" s="108"/>
      <c r="TVK59" s="108"/>
      <c r="TVL59" s="108"/>
      <c r="TVM59" s="108"/>
      <c r="TVN59" s="108"/>
      <c r="TVO59" s="108"/>
      <c r="TVP59" s="108"/>
      <c r="TVQ59" s="108"/>
      <c r="TVR59" s="108"/>
      <c r="TVS59" s="108"/>
      <c r="TVT59" s="108"/>
      <c r="TVU59" s="108"/>
      <c r="TVV59" s="108"/>
      <c r="TVW59" s="108"/>
      <c r="TVX59" s="108"/>
      <c r="TVY59" s="108"/>
      <c r="TVZ59" s="108"/>
      <c r="TWA59" s="108"/>
      <c r="TWB59" s="108"/>
      <c r="TWC59" s="108"/>
      <c r="TWD59" s="108"/>
      <c r="TWE59" s="108"/>
      <c r="TWF59" s="108"/>
      <c r="TWG59" s="108"/>
      <c r="TWH59" s="108"/>
      <c r="TWI59" s="108"/>
      <c r="TWJ59" s="108"/>
      <c r="TWK59" s="108"/>
      <c r="TWL59" s="108"/>
      <c r="TWM59" s="108"/>
      <c r="TWN59" s="108"/>
      <c r="TWO59" s="108"/>
      <c r="TWP59" s="108"/>
      <c r="TWQ59" s="108"/>
      <c r="TWR59" s="108"/>
      <c r="TWS59" s="108"/>
      <c r="TWT59" s="108"/>
      <c r="TWU59" s="108"/>
      <c r="TWV59" s="108"/>
      <c r="TWW59" s="108"/>
      <c r="TWX59" s="108"/>
      <c r="TWY59" s="108"/>
      <c r="TWZ59" s="108"/>
      <c r="TXA59" s="108"/>
      <c r="TXB59" s="108"/>
      <c r="TXC59" s="108"/>
      <c r="TXD59" s="108"/>
      <c r="TXE59" s="108"/>
      <c r="TXF59" s="108"/>
      <c r="TXG59" s="108"/>
      <c r="TXH59" s="108"/>
      <c r="TXI59" s="108"/>
      <c r="TXJ59" s="108"/>
      <c r="TXK59" s="108"/>
      <c r="TXL59" s="108"/>
      <c r="TXM59" s="108"/>
      <c r="TXN59" s="108"/>
      <c r="TXO59" s="108"/>
      <c r="TXP59" s="108"/>
      <c r="TXQ59" s="108"/>
      <c r="TXR59" s="108"/>
      <c r="TXS59" s="108"/>
      <c r="TXT59" s="108"/>
      <c r="TXU59" s="108"/>
      <c r="TXV59" s="108"/>
      <c r="TXW59" s="108"/>
      <c r="TXX59" s="108"/>
      <c r="TXY59" s="108"/>
      <c r="TXZ59" s="108"/>
      <c r="TYA59" s="108"/>
      <c r="TYB59" s="108"/>
      <c r="TYC59" s="108"/>
      <c r="TYD59" s="108"/>
      <c r="TYE59" s="108"/>
      <c r="TYF59" s="108"/>
      <c r="TYG59" s="108"/>
      <c r="TYH59" s="108"/>
      <c r="TYI59" s="108"/>
      <c r="TYJ59" s="108"/>
      <c r="TYK59" s="108"/>
      <c r="TYL59" s="108"/>
      <c r="TYM59" s="108"/>
      <c r="TYN59" s="108"/>
      <c r="TYO59" s="108"/>
      <c r="TYP59" s="108"/>
      <c r="TYQ59" s="108"/>
      <c r="TYR59" s="108"/>
      <c r="TYS59" s="108"/>
      <c r="TYT59" s="108"/>
      <c r="TYU59" s="108"/>
      <c r="TYV59" s="108"/>
      <c r="TYW59" s="108"/>
      <c r="TYX59" s="108"/>
      <c r="TYY59" s="108"/>
      <c r="TYZ59" s="108"/>
      <c r="TZA59" s="108"/>
      <c r="TZB59" s="108"/>
      <c r="TZC59" s="108"/>
      <c r="TZD59" s="108"/>
      <c r="TZE59" s="108"/>
      <c r="TZF59" s="108"/>
      <c r="TZG59" s="108"/>
      <c r="TZH59" s="108"/>
      <c r="TZI59" s="108"/>
      <c r="TZJ59" s="108"/>
      <c r="TZK59" s="108"/>
      <c r="TZL59" s="108"/>
      <c r="TZM59" s="108"/>
      <c r="TZN59" s="108"/>
      <c r="TZO59" s="108"/>
      <c r="TZP59" s="108"/>
      <c r="TZQ59" s="108"/>
      <c r="TZR59" s="108"/>
      <c r="TZS59" s="108"/>
      <c r="TZT59" s="108"/>
      <c r="TZU59" s="108"/>
      <c r="TZV59" s="108"/>
      <c r="TZW59" s="108"/>
      <c r="TZX59" s="108"/>
      <c r="TZY59" s="108"/>
      <c r="TZZ59" s="108"/>
      <c r="UAA59" s="108"/>
      <c r="UAB59" s="108"/>
      <c r="UAC59" s="108"/>
      <c r="UAD59" s="108"/>
      <c r="UAE59" s="108"/>
      <c r="UAF59" s="108"/>
      <c r="UAG59" s="108"/>
      <c r="UAH59" s="108"/>
      <c r="UAI59" s="108"/>
      <c r="UAJ59" s="108"/>
      <c r="UAK59" s="108"/>
      <c r="UAL59" s="108"/>
      <c r="UAM59" s="108"/>
      <c r="UAN59" s="108"/>
      <c r="UAO59" s="108"/>
      <c r="UAP59" s="108"/>
      <c r="UAQ59" s="108"/>
      <c r="UAR59" s="108"/>
      <c r="UAS59" s="108"/>
      <c r="UAT59" s="108"/>
      <c r="UAU59" s="108"/>
      <c r="UAV59" s="108"/>
      <c r="UAW59" s="108"/>
      <c r="UAX59" s="108"/>
      <c r="UAY59" s="108"/>
      <c r="UAZ59" s="108"/>
      <c r="UBA59" s="108"/>
      <c r="UBB59" s="108"/>
      <c r="UBC59" s="108"/>
      <c r="UBD59" s="108"/>
      <c r="UBE59" s="108"/>
      <c r="UBF59" s="108"/>
      <c r="UBG59" s="108"/>
      <c r="UBH59" s="108"/>
      <c r="UBI59" s="108"/>
      <c r="UBJ59" s="108"/>
      <c r="UBK59" s="108"/>
      <c r="UBL59" s="108"/>
      <c r="UBM59" s="108"/>
      <c r="UBN59" s="108"/>
      <c r="UBO59" s="108"/>
      <c r="UBP59" s="108"/>
      <c r="UBQ59" s="108"/>
      <c r="UBR59" s="108"/>
      <c r="UBS59" s="108"/>
      <c r="UBT59" s="108"/>
      <c r="UBU59" s="108"/>
      <c r="UBV59" s="108"/>
      <c r="UBW59" s="108"/>
      <c r="UBX59" s="108"/>
      <c r="UBY59" s="108"/>
      <c r="UBZ59" s="108"/>
      <c r="UCA59" s="108"/>
      <c r="UCB59" s="108"/>
      <c r="UCC59" s="108"/>
      <c r="UCD59" s="108"/>
      <c r="UCE59" s="108"/>
      <c r="UCF59" s="108"/>
      <c r="UCG59" s="108"/>
      <c r="UCH59" s="108"/>
      <c r="UCI59" s="108"/>
      <c r="UCJ59" s="108"/>
      <c r="UCK59" s="108"/>
      <c r="UCL59" s="108"/>
      <c r="UCM59" s="108"/>
      <c r="UCN59" s="108"/>
      <c r="UCO59" s="108"/>
      <c r="UCP59" s="108"/>
      <c r="UCQ59" s="108"/>
      <c r="UCR59" s="108"/>
      <c r="UCS59" s="108"/>
      <c r="UCT59" s="108"/>
      <c r="UCU59" s="108"/>
      <c r="UCV59" s="108"/>
      <c r="UCW59" s="108"/>
      <c r="UCX59" s="108"/>
      <c r="UCY59" s="108"/>
      <c r="UCZ59" s="108"/>
      <c r="UDA59" s="108"/>
      <c r="UDB59" s="108"/>
      <c r="UDC59" s="108"/>
      <c r="UDD59" s="108"/>
      <c r="UDE59" s="108"/>
      <c r="UDF59" s="108"/>
      <c r="UDG59" s="108"/>
      <c r="UDH59" s="108"/>
      <c r="UDI59" s="108"/>
      <c r="UDJ59" s="108"/>
      <c r="UDK59" s="108"/>
      <c r="UDL59" s="108"/>
      <c r="UDM59" s="108"/>
      <c r="UDN59" s="108"/>
      <c r="UDO59" s="108"/>
      <c r="UDP59" s="108"/>
      <c r="UDQ59" s="108"/>
      <c r="UDR59" s="108"/>
      <c r="UDS59" s="108"/>
      <c r="UDT59" s="108"/>
      <c r="UDU59" s="108"/>
      <c r="UDV59" s="108"/>
      <c r="UDW59" s="108"/>
      <c r="UDX59" s="108"/>
      <c r="UDY59" s="108"/>
      <c r="UDZ59" s="108"/>
      <c r="UEA59" s="108"/>
      <c r="UEB59" s="108"/>
      <c r="UEC59" s="108"/>
      <c r="UED59" s="108"/>
      <c r="UEE59" s="108"/>
      <c r="UEF59" s="108"/>
      <c r="UEG59" s="108"/>
      <c r="UEH59" s="108"/>
      <c r="UEI59" s="108"/>
      <c r="UEJ59" s="108"/>
      <c r="UEK59" s="108"/>
      <c r="UEL59" s="108"/>
      <c r="UEM59" s="108"/>
      <c r="UEN59" s="108"/>
      <c r="UEO59" s="108"/>
      <c r="UEP59" s="108"/>
      <c r="UEQ59" s="108"/>
      <c r="UER59" s="108"/>
      <c r="UES59" s="108"/>
      <c r="UET59" s="108"/>
      <c r="UEU59" s="108"/>
      <c r="UEV59" s="108"/>
      <c r="UEW59" s="108"/>
      <c r="UEX59" s="108"/>
      <c r="UEY59" s="108"/>
      <c r="UEZ59" s="108"/>
      <c r="UFA59" s="108"/>
      <c r="UFB59" s="108"/>
      <c r="UFC59" s="108"/>
      <c r="UFD59" s="108"/>
      <c r="UFE59" s="108"/>
      <c r="UFF59" s="108"/>
      <c r="UFG59" s="108"/>
      <c r="UFH59" s="108"/>
      <c r="UFI59" s="108"/>
      <c r="UFJ59" s="108"/>
      <c r="UFK59" s="108"/>
      <c r="UFL59" s="108"/>
      <c r="UFM59" s="108"/>
      <c r="UFN59" s="108"/>
      <c r="UFO59" s="108"/>
      <c r="UFP59" s="108"/>
      <c r="UFQ59" s="108"/>
      <c r="UFR59" s="108"/>
      <c r="UFS59" s="108"/>
      <c r="UFT59" s="108"/>
      <c r="UFU59" s="108"/>
      <c r="UFV59" s="108"/>
      <c r="UFW59" s="108"/>
      <c r="UFX59" s="108"/>
      <c r="UFY59" s="108"/>
      <c r="UFZ59" s="108"/>
      <c r="UGA59" s="108"/>
      <c r="UGB59" s="108"/>
      <c r="UGC59" s="108"/>
      <c r="UGD59" s="108"/>
      <c r="UGE59" s="108"/>
      <c r="UGF59" s="108"/>
      <c r="UGG59" s="108"/>
      <c r="UGH59" s="108"/>
      <c r="UGI59" s="108"/>
      <c r="UGJ59" s="108"/>
      <c r="UGK59" s="108"/>
      <c r="UGL59" s="108"/>
      <c r="UGM59" s="108"/>
      <c r="UGN59" s="108"/>
      <c r="UGO59" s="108"/>
      <c r="UGP59" s="108"/>
      <c r="UGQ59" s="108"/>
      <c r="UGR59" s="108"/>
      <c r="UGS59" s="108"/>
      <c r="UGT59" s="108"/>
      <c r="UGU59" s="108"/>
      <c r="UGV59" s="108"/>
      <c r="UGW59" s="108"/>
      <c r="UGX59" s="108"/>
      <c r="UGY59" s="108"/>
      <c r="UGZ59" s="108"/>
      <c r="UHA59" s="108"/>
      <c r="UHB59" s="108"/>
      <c r="UHC59" s="108"/>
      <c r="UHD59" s="108"/>
      <c r="UHE59" s="108"/>
      <c r="UHF59" s="108"/>
      <c r="UHG59" s="108"/>
      <c r="UHH59" s="108"/>
      <c r="UHI59" s="108"/>
      <c r="UHJ59" s="108"/>
      <c r="UHK59" s="108"/>
      <c r="UHL59" s="108"/>
      <c r="UHM59" s="108"/>
      <c r="UHN59" s="108"/>
      <c r="UHO59" s="108"/>
      <c r="UHP59" s="108"/>
      <c r="UHQ59" s="108"/>
      <c r="UHR59" s="108"/>
      <c r="UHS59" s="108"/>
      <c r="UHT59" s="108"/>
      <c r="UHU59" s="108"/>
      <c r="UHV59" s="108"/>
      <c r="UHW59" s="108"/>
      <c r="UHX59" s="108"/>
      <c r="UHY59" s="108"/>
      <c r="UHZ59" s="108"/>
      <c r="UIA59" s="108"/>
      <c r="UIB59" s="108"/>
      <c r="UIC59" s="108"/>
      <c r="UID59" s="108"/>
      <c r="UIE59" s="108"/>
      <c r="UIF59" s="108"/>
      <c r="UIG59" s="108"/>
      <c r="UIH59" s="108"/>
      <c r="UII59" s="108"/>
      <c r="UIJ59" s="108"/>
      <c r="UIK59" s="108"/>
      <c r="UIL59" s="108"/>
      <c r="UIM59" s="108"/>
      <c r="UIN59" s="108"/>
      <c r="UIO59" s="108"/>
      <c r="UIP59" s="108"/>
      <c r="UIQ59" s="108"/>
      <c r="UIR59" s="108"/>
      <c r="UIS59" s="108"/>
      <c r="UIT59" s="108"/>
      <c r="UIU59" s="108"/>
      <c r="UIV59" s="108"/>
      <c r="UIW59" s="108"/>
      <c r="UIX59" s="108"/>
      <c r="UIY59" s="108"/>
      <c r="UIZ59" s="108"/>
      <c r="UJA59" s="108"/>
      <c r="UJB59" s="108"/>
      <c r="UJC59" s="108"/>
      <c r="UJD59" s="108"/>
      <c r="UJE59" s="108"/>
      <c r="UJF59" s="108"/>
      <c r="UJG59" s="108"/>
      <c r="UJH59" s="108"/>
      <c r="UJI59" s="108"/>
      <c r="UJJ59" s="108"/>
      <c r="UJK59" s="108"/>
      <c r="UJL59" s="108"/>
      <c r="UJM59" s="108"/>
      <c r="UJN59" s="108"/>
      <c r="UJO59" s="108"/>
      <c r="UJP59" s="108"/>
      <c r="UJQ59" s="108"/>
      <c r="UJR59" s="108"/>
      <c r="UJS59" s="108"/>
      <c r="UJT59" s="108"/>
      <c r="UJU59" s="108"/>
      <c r="UJV59" s="108"/>
      <c r="UJW59" s="108"/>
      <c r="UJX59" s="108"/>
      <c r="UJY59" s="108"/>
      <c r="UJZ59" s="108"/>
      <c r="UKA59" s="108"/>
      <c r="UKB59" s="108"/>
      <c r="UKC59" s="108"/>
      <c r="UKD59" s="108"/>
      <c r="UKE59" s="108"/>
      <c r="UKF59" s="108"/>
      <c r="UKG59" s="108"/>
      <c r="UKH59" s="108"/>
      <c r="UKI59" s="108"/>
      <c r="UKJ59" s="108"/>
      <c r="UKK59" s="108"/>
      <c r="UKL59" s="108"/>
      <c r="UKM59" s="108"/>
      <c r="UKN59" s="108"/>
      <c r="UKO59" s="108"/>
      <c r="UKP59" s="108"/>
      <c r="UKQ59" s="108"/>
      <c r="UKR59" s="108"/>
      <c r="UKS59" s="108"/>
      <c r="UKT59" s="108"/>
      <c r="UKU59" s="108"/>
      <c r="UKV59" s="108"/>
      <c r="UKW59" s="108"/>
      <c r="UKX59" s="108"/>
      <c r="UKY59" s="108"/>
      <c r="UKZ59" s="108"/>
      <c r="ULA59" s="108"/>
      <c r="ULB59" s="108"/>
      <c r="ULC59" s="108"/>
      <c r="ULD59" s="108"/>
      <c r="ULE59" s="108"/>
      <c r="ULF59" s="108"/>
      <c r="ULG59" s="108"/>
      <c r="ULH59" s="108"/>
      <c r="ULI59" s="108"/>
      <c r="ULJ59" s="108"/>
      <c r="ULK59" s="108"/>
      <c r="ULL59" s="108"/>
      <c r="ULM59" s="108"/>
      <c r="ULN59" s="108"/>
      <c r="ULO59" s="108"/>
      <c r="ULP59" s="108"/>
      <c r="ULQ59" s="108"/>
      <c r="ULR59" s="108"/>
      <c r="ULS59" s="108"/>
      <c r="ULT59" s="108"/>
      <c r="ULU59" s="108"/>
      <c r="ULV59" s="108"/>
      <c r="ULW59" s="108"/>
      <c r="ULX59" s="108"/>
      <c r="ULY59" s="108"/>
      <c r="ULZ59" s="108"/>
      <c r="UMA59" s="108"/>
      <c r="UMB59" s="108"/>
      <c r="UMC59" s="108"/>
      <c r="UMD59" s="108"/>
      <c r="UME59" s="108"/>
      <c r="UMF59" s="108"/>
      <c r="UMG59" s="108"/>
      <c r="UMH59" s="108"/>
      <c r="UMI59" s="108"/>
      <c r="UMJ59" s="108"/>
      <c r="UMK59" s="108"/>
      <c r="UML59" s="108"/>
      <c r="UMM59" s="108"/>
      <c r="UMN59" s="108"/>
      <c r="UMO59" s="108"/>
      <c r="UMP59" s="108"/>
      <c r="UMQ59" s="108"/>
      <c r="UMR59" s="108"/>
      <c r="UMS59" s="108"/>
      <c r="UMT59" s="108"/>
      <c r="UMU59" s="108"/>
      <c r="UMV59" s="108"/>
      <c r="UMW59" s="108"/>
      <c r="UMX59" s="108"/>
      <c r="UMY59" s="108"/>
      <c r="UMZ59" s="108"/>
      <c r="UNA59" s="108"/>
      <c r="UNB59" s="108"/>
      <c r="UNC59" s="108"/>
      <c r="UND59" s="108"/>
      <c r="UNE59" s="108"/>
      <c r="UNF59" s="108"/>
      <c r="UNG59" s="108"/>
      <c r="UNH59" s="108"/>
      <c r="UNI59" s="108"/>
      <c r="UNJ59" s="108"/>
      <c r="UNK59" s="108"/>
      <c r="UNL59" s="108"/>
      <c r="UNM59" s="108"/>
      <c r="UNN59" s="108"/>
      <c r="UNO59" s="108"/>
      <c r="UNP59" s="108"/>
      <c r="UNQ59" s="108"/>
      <c r="UNR59" s="108"/>
      <c r="UNS59" s="108"/>
      <c r="UNT59" s="108"/>
      <c r="UNU59" s="108"/>
      <c r="UNV59" s="108"/>
      <c r="UNW59" s="108"/>
      <c r="UNX59" s="108"/>
      <c r="UNY59" s="108"/>
      <c r="UNZ59" s="108"/>
      <c r="UOA59" s="108"/>
      <c r="UOB59" s="108"/>
      <c r="UOC59" s="108"/>
      <c r="UOD59" s="108"/>
      <c r="UOE59" s="108"/>
      <c r="UOF59" s="108"/>
      <c r="UOG59" s="108"/>
      <c r="UOH59" s="108"/>
      <c r="UOI59" s="108"/>
      <c r="UOJ59" s="108"/>
      <c r="UOK59" s="108"/>
      <c r="UOL59" s="108"/>
      <c r="UOM59" s="108"/>
      <c r="UON59" s="108"/>
      <c r="UOO59" s="108"/>
      <c r="UOP59" s="108"/>
      <c r="UOQ59" s="108"/>
      <c r="UOR59" s="108"/>
      <c r="UOS59" s="108"/>
      <c r="UOT59" s="108"/>
      <c r="UOU59" s="108"/>
      <c r="UOV59" s="108"/>
      <c r="UOW59" s="108"/>
      <c r="UOX59" s="108"/>
      <c r="UOY59" s="108"/>
      <c r="UOZ59" s="108"/>
      <c r="UPA59" s="108"/>
      <c r="UPB59" s="108"/>
      <c r="UPC59" s="108"/>
      <c r="UPD59" s="108"/>
      <c r="UPE59" s="108"/>
      <c r="UPF59" s="108"/>
      <c r="UPG59" s="108"/>
      <c r="UPH59" s="108"/>
      <c r="UPI59" s="108"/>
      <c r="UPJ59" s="108"/>
      <c r="UPK59" s="108"/>
      <c r="UPL59" s="108"/>
      <c r="UPM59" s="108"/>
      <c r="UPN59" s="108"/>
      <c r="UPO59" s="108"/>
      <c r="UPP59" s="108"/>
      <c r="UPQ59" s="108"/>
      <c r="UPR59" s="108"/>
      <c r="UPS59" s="108"/>
      <c r="UPT59" s="108"/>
      <c r="UPU59" s="108"/>
      <c r="UPV59" s="108"/>
      <c r="UPW59" s="108"/>
      <c r="UPX59" s="108"/>
      <c r="UPY59" s="108"/>
      <c r="UPZ59" s="108"/>
      <c r="UQA59" s="108"/>
      <c r="UQB59" s="108"/>
      <c r="UQC59" s="108"/>
      <c r="UQD59" s="108"/>
      <c r="UQE59" s="108"/>
      <c r="UQF59" s="108"/>
      <c r="UQG59" s="108"/>
      <c r="UQH59" s="108"/>
      <c r="UQI59" s="108"/>
      <c r="UQJ59" s="108"/>
      <c r="UQK59" s="108"/>
      <c r="UQL59" s="108"/>
      <c r="UQM59" s="108"/>
      <c r="UQN59" s="108"/>
      <c r="UQO59" s="108"/>
      <c r="UQP59" s="108"/>
      <c r="UQQ59" s="108"/>
      <c r="UQR59" s="108"/>
      <c r="UQS59" s="108"/>
      <c r="UQT59" s="108"/>
      <c r="UQU59" s="108"/>
      <c r="UQV59" s="108"/>
      <c r="UQW59" s="108"/>
      <c r="UQX59" s="108"/>
      <c r="UQY59" s="108"/>
      <c r="UQZ59" s="108"/>
      <c r="URA59" s="108"/>
      <c r="URB59" s="108"/>
      <c r="URC59" s="108"/>
      <c r="URD59" s="108"/>
      <c r="URE59" s="108"/>
      <c r="URF59" s="108"/>
      <c r="URG59" s="108"/>
      <c r="URH59" s="108"/>
      <c r="URI59" s="108"/>
      <c r="URJ59" s="108"/>
      <c r="URK59" s="108"/>
      <c r="URL59" s="108"/>
      <c r="URM59" s="108"/>
      <c r="URN59" s="108"/>
      <c r="URO59" s="108"/>
      <c r="URP59" s="108"/>
      <c r="URQ59" s="108"/>
      <c r="URR59" s="108"/>
      <c r="URS59" s="108"/>
      <c r="URT59" s="108"/>
      <c r="URU59" s="108"/>
      <c r="URV59" s="108"/>
      <c r="URW59" s="108"/>
      <c r="URX59" s="108"/>
      <c r="URY59" s="108"/>
      <c r="URZ59" s="108"/>
      <c r="USA59" s="108"/>
      <c r="USB59" s="108"/>
      <c r="USC59" s="108"/>
      <c r="USD59" s="108"/>
      <c r="USE59" s="108"/>
      <c r="USF59" s="108"/>
      <c r="USG59" s="108"/>
      <c r="USH59" s="108"/>
      <c r="USI59" s="108"/>
      <c r="USJ59" s="108"/>
      <c r="USK59" s="108"/>
      <c r="USL59" s="108"/>
      <c r="USM59" s="108"/>
      <c r="USN59" s="108"/>
      <c r="USO59" s="108"/>
      <c r="USP59" s="108"/>
      <c r="USQ59" s="108"/>
      <c r="USR59" s="108"/>
      <c r="USS59" s="108"/>
      <c r="UST59" s="108"/>
      <c r="USU59" s="108"/>
      <c r="USV59" s="108"/>
      <c r="USW59" s="108"/>
      <c r="USX59" s="108"/>
      <c r="USY59" s="108"/>
      <c r="USZ59" s="108"/>
      <c r="UTA59" s="108"/>
      <c r="UTB59" s="108"/>
      <c r="UTC59" s="108"/>
      <c r="UTD59" s="108"/>
      <c r="UTE59" s="108"/>
      <c r="UTF59" s="108"/>
      <c r="UTG59" s="108"/>
      <c r="UTH59" s="108"/>
      <c r="UTI59" s="108"/>
      <c r="UTJ59" s="108"/>
      <c r="UTK59" s="108"/>
      <c r="UTL59" s="108"/>
      <c r="UTM59" s="108"/>
      <c r="UTN59" s="108"/>
      <c r="UTO59" s="108"/>
      <c r="UTP59" s="108"/>
      <c r="UTQ59" s="108"/>
      <c r="UTR59" s="108"/>
      <c r="UTS59" s="108"/>
      <c r="UTT59" s="108"/>
      <c r="UTU59" s="108"/>
      <c r="UTV59" s="108"/>
      <c r="UTW59" s="108"/>
      <c r="UTX59" s="108"/>
      <c r="UTY59" s="108"/>
      <c r="UTZ59" s="108"/>
      <c r="UUA59" s="108"/>
      <c r="UUB59" s="108"/>
      <c r="UUC59" s="108"/>
      <c r="UUD59" s="108"/>
      <c r="UUE59" s="108"/>
      <c r="UUF59" s="108"/>
      <c r="UUG59" s="108"/>
      <c r="UUH59" s="108"/>
      <c r="UUI59" s="108"/>
      <c r="UUJ59" s="108"/>
      <c r="UUK59" s="108"/>
      <c r="UUL59" s="108"/>
      <c r="UUM59" s="108"/>
      <c r="UUN59" s="108"/>
      <c r="UUO59" s="108"/>
      <c r="UUP59" s="108"/>
      <c r="UUQ59" s="108"/>
      <c r="UUR59" s="108"/>
      <c r="UUS59" s="108"/>
      <c r="UUT59" s="108"/>
      <c r="UUU59" s="108"/>
      <c r="UUV59" s="108"/>
      <c r="UUW59" s="108"/>
      <c r="UUX59" s="108"/>
      <c r="UUY59" s="108"/>
      <c r="UUZ59" s="108"/>
      <c r="UVA59" s="108"/>
      <c r="UVB59" s="108"/>
      <c r="UVC59" s="108"/>
      <c r="UVD59" s="108"/>
      <c r="UVE59" s="108"/>
      <c r="UVF59" s="108"/>
      <c r="UVG59" s="108"/>
      <c r="UVH59" s="108"/>
      <c r="UVI59" s="108"/>
      <c r="UVJ59" s="108"/>
      <c r="UVK59" s="108"/>
      <c r="UVL59" s="108"/>
      <c r="UVM59" s="108"/>
      <c r="UVN59" s="108"/>
      <c r="UVO59" s="108"/>
      <c r="UVP59" s="108"/>
      <c r="UVQ59" s="108"/>
      <c r="UVR59" s="108"/>
      <c r="UVS59" s="108"/>
      <c r="UVT59" s="108"/>
      <c r="UVU59" s="108"/>
      <c r="UVV59" s="108"/>
      <c r="UVW59" s="108"/>
      <c r="UVX59" s="108"/>
      <c r="UVY59" s="108"/>
      <c r="UVZ59" s="108"/>
      <c r="UWA59" s="108"/>
      <c r="UWB59" s="108"/>
      <c r="UWC59" s="108"/>
      <c r="UWD59" s="108"/>
      <c r="UWE59" s="108"/>
      <c r="UWF59" s="108"/>
      <c r="UWG59" s="108"/>
      <c r="UWH59" s="108"/>
      <c r="UWI59" s="108"/>
      <c r="UWJ59" s="108"/>
      <c r="UWK59" s="108"/>
      <c r="UWL59" s="108"/>
      <c r="UWM59" s="108"/>
      <c r="UWN59" s="108"/>
      <c r="UWO59" s="108"/>
      <c r="UWP59" s="108"/>
      <c r="UWQ59" s="108"/>
      <c r="UWR59" s="108"/>
      <c r="UWS59" s="108"/>
      <c r="UWT59" s="108"/>
      <c r="UWU59" s="108"/>
      <c r="UWV59" s="108"/>
      <c r="UWW59" s="108"/>
      <c r="UWX59" s="108"/>
      <c r="UWY59" s="108"/>
      <c r="UWZ59" s="108"/>
      <c r="UXA59" s="108"/>
      <c r="UXB59" s="108"/>
      <c r="UXC59" s="108"/>
      <c r="UXD59" s="108"/>
      <c r="UXE59" s="108"/>
      <c r="UXF59" s="108"/>
      <c r="UXG59" s="108"/>
      <c r="UXH59" s="108"/>
      <c r="UXI59" s="108"/>
      <c r="UXJ59" s="108"/>
      <c r="UXK59" s="108"/>
      <c r="UXL59" s="108"/>
      <c r="UXM59" s="108"/>
      <c r="UXN59" s="108"/>
      <c r="UXO59" s="108"/>
      <c r="UXP59" s="108"/>
      <c r="UXQ59" s="108"/>
      <c r="UXR59" s="108"/>
      <c r="UXS59" s="108"/>
      <c r="UXT59" s="108"/>
      <c r="UXU59" s="108"/>
      <c r="UXV59" s="108"/>
      <c r="UXW59" s="108"/>
      <c r="UXX59" s="108"/>
      <c r="UXY59" s="108"/>
      <c r="UXZ59" s="108"/>
      <c r="UYA59" s="108"/>
      <c r="UYB59" s="108"/>
      <c r="UYC59" s="108"/>
      <c r="UYD59" s="108"/>
      <c r="UYE59" s="108"/>
      <c r="UYF59" s="108"/>
      <c r="UYG59" s="108"/>
      <c r="UYH59" s="108"/>
      <c r="UYI59" s="108"/>
      <c r="UYJ59" s="108"/>
      <c r="UYK59" s="108"/>
      <c r="UYL59" s="108"/>
      <c r="UYM59" s="108"/>
      <c r="UYN59" s="108"/>
      <c r="UYO59" s="108"/>
      <c r="UYP59" s="108"/>
      <c r="UYQ59" s="108"/>
      <c r="UYR59" s="108"/>
      <c r="UYS59" s="108"/>
      <c r="UYT59" s="108"/>
      <c r="UYU59" s="108"/>
      <c r="UYV59" s="108"/>
      <c r="UYW59" s="108"/>
      <c r="UYX59" s="108"/>
      <c r="UYY59" s="108"/>
      <c r="UYZ59" s="108"/>
      <c r="UZA59" s="108"/>
      <c r="UZB59" s="108"/>
      <c r="UZC59" s="108"/>
      <c r="UZD59" s="108"/>
      <c r="UZE59" s="108"/>
      <c r="UZF59" s="108"/>
      <c r="UZG59" s="108"/>
      <c r="UZH59" s="108"/>
      <c r="UZI59" s="108"/>
      <c r="UZJ59" s="108"/>
      <c r="UZK59" s="108"/>
      <c r="UZL59" s="108"/>
      <c r="UZM59" s="108"/>
      <c r="UZN59" s="108"/>
      <c r="UZO59" s="108"/>
      <c r="UZP59" s="108"/>
      <c r="UZQ59" s="108"/>
      <c r="UZR59" s="108"/>
      <c r="UZS59" s="108"/>
      <c r="UZT59" s="108"/>
      <c r="UZU59" s="108"/>
      <c r="UZV59" s="108"/>
      <c r="UZW59" s="108"/>
      <c r="UZX59" s="108"/>
      <c r="UZY59" s="108"/>
      <c r="UZZ59" s="108"/>
      <c r="VAA59" s="108"/>
      <c r="VAB59" s="108"/>
      <c r="VAC59" s="108"/>
      <c r="VAD59" s="108"/>
      <c r="VAE59" s="108"/>
      <c r="VAF59" s="108"/>
      <c r="VAG59" s="108"/>
      <c r="VAH59" s="108"/>
      <c r="VAI59" s="108"/>
      <c r="VAJ59" s="108"/>
      <c r="VAK59" s="108"/>
      <c r="VAL59" s="108"/>
      <c r="VAM59" s="108"/>
      <c r="VAN59" s="108"/>
      <c r="VAO59" s="108"/>
      <c r="VAP59" s="108"/>
      <c r="VAQ59" s="108"/>
      <c r="VAR59" s="108"/>
      <c r="VAS59" s="108"/>
      <c r="VAT59" s="108"/>
      <c r="VAU59" s="108"/>
      <c r="VAV59" s="108"/>
      <c r="VAW59" s="108"/>
      <c r="VAX59" s="108"/>
      <c r="VAY59" s="108"/>
      <c r="VAZ59" s="108"/>
      <c r="VBA59" s="108"/>
      <c r="VBB59" s="108"/>
      <c r="VBC59" s="108"/>
      <c r="VBD59" s="108"/>
      <c r="VBE59" s="108"/>
      <c r="VBF59" s="108"/>
      <c r="VBG59" s="108"/>
      <c r="VBH59" s="108"/>
      <c r="VBI59" s="108"/>
      <c r="VBJ59" s="108"/>
      <c r="VBK59" s="108"/>
      <c r="VBL59" s="108"/>
      <c r="VBM59" s="108"/>
      <c r="VBN59" s="108"/>
      <c r="VBO59" s="108"/>
      <c r="VBP59" s="108"/>
      <c r="VBQ59" s="108"/>
      <c r="VBR59" s="108"/>
      <c r="VBS59" s="108"/>
      <c r="VBT59" s="108"/>
      <c r="VBU59" s="108"/>
      <c r="VBV59" s="108"/>
      <c r="VBW59" s="108"/>
      <c r="VBX59" s="108"/>
      <c r="VBY59" s="108"/>
      <c r="VBZ59" s="108"/>
      <c r="VCA59" s="108"/>
      <c r="VCB59" s="108"/>
      <c r="VCC59" s="108"/>
      <c r="VCD59" s="108"/>
      <c r="VCE59" s="108"/>
      <c r="VCF59" s="108"/>
      <c r="VCG59" s="108"/>
      <c r="VCH59" s="108"/>
      <c r="VCI59" s="108"/>
      <c r="VCJ59" s="108"/>
      <c r="VCK59" s="108"/>
      <c r="VCL59" s="108"/>
      <c r="VCM59" s="108"/>
      <c r="VCN59" s="108"/>
      <c r="VCO59" s="108"/>
      <c r="VCP59" s="108"/>
      <c r="VCQ59" s="108"/>
      <c r="VCR59" s="108"/>
      <c r="VCS59" s="108"/>
      <c r="VCT59" s="108"/>
      <c r="VCU59" s="108"/>
      <c r="VCV59" s="108"/>
      <c r="VCW59" s="108"/>
      <c r="VCX59" s="108"/>
      <c r="VCY59" s="108"/>
      <c r="VCZ59" s="108"/>
      <c r="VDA59" s="108"/>
      <c r="VDB59" s="108"/>
      <c r="VDC59" s="108"/>
      <c r="VDD59" s="108"/>
      <c r="VDE59" s="108"/>
      <c r="VDF59" s="108"/>
      <c r="VDG59" s="108"/>
      <c r="VDH59" s="108"/>
      <c r="VDI59" s="108"/>
      <c r="VDJ59" s="108"/>
      <c r="VDK59" s="108"/>
      <c r="VDL59" s="108"/>
      <c r="VDM59" s="108"/>
      <c r="VDN59" s="108"/>
      <c r="VDO59" s="108"/>
      <c r="VDP59" s="108"/>
      <c r="VDQ59" s="108"/>
      <c r="VDR59" s="108"/>
      <c r="VDS59" s="108"/>
      <c r="VDT59" s="108"/>
      <c r="VDU59" s="108"/>
      <c r="VDV59" s="108"/>
      <c r="VDW59" s="108"/>
      <c r="VDX59" s="108"/>
      <c r="VDY59" s="108"/>
      <c r="VDZ59" s="108"/>
      <c r="VEA59" s="108"/>
      <c r="VEB59" s="108"/>
      <c r="VEC59" s="108"/>
      <c r="VED59" s="108"/>
      <c r="VEE59" s="108"/>
      <c r="VEF59" s="108"/>
      <c r="VEG59" s="108"/>
      <c r="VEH59" s="108"/>
      <c r="VEI59" s="108"/>
      <c r="VEJ59" s="108"/>
      <c r="VEK59" s="108"/>
      <c r="VEL59" s="108"/>
      <c r="VEM59" s="108"/>
      <c r="VEN59" s="108"/>
      <c r="VEO59" s="108"/>
      <c r="VEP59" s="108"/>
      <c r="VEQ59" s="108"/>
      <c r="VER59" s="108"/>
      <c r="VES59" s="108"/>
      <c r="VET59" s="108"/>
      <c r="VEU59" s="108"/>
      <c r="VEV59" s="108"/>
      <c r="VEW59" s="108"/>
      <c r="VEX59" s="108"/>
      <c r="VEY59" s="108"/>
      <c r="VEZ59" s="108"/>
      <c r="VFA59" s="108"/>
      <c r="VFB59" s="108"/>
      <c r="VFC59" s="108"/>
      <c r="VFD59" s="108"/>
      <c r="VFE59" s="108"/>
      <c r="VFF59" s="108"/>
      <c r="VFG59" s="108"/>
      <c r="VFH59" s="108"/>
      <c r="VFI59" s="108"/>
      <c r="VFJ59" s="108"/>
      <c r="VFK59" s="108"/>
      <c r="VFL59" s="108"/>
      <c r="VFM59" s="108"/>
      <c r="VFN59" s="108"/>
      <c r="VFO59" s="108"/>
      <c r="VFP59" s="108"/>
      <c r="VFQ59" s="108"/>
      <c r="VFR59" s="108"/>
      <c r="VFS59" s="108"/>
      <c r="VFT59" s="108"/>
      <c r="VFU59" s="108"/>
      <c r="VFV59" s="108"/>
      <c r="VFW59" s="108"/>
      <c r="VFX59" s="108"/>
      <c r="VFY59" s="108"/>
      <c r="VFZ59" s="108"/>
      <c r="VGA59" s="108"/>
      <c r="VGB59" s="108"/>
      <c r="VGC59" s="108"/>
      <c r="VGD59" s="108"/>
      <c r="VGE59" s="108"/>
      <c r="VGF59" s="108"/>
      <c r="VGG59" s="108"/>
      <c r="VGH59" s="108"/>
      <c r="VGI59" s="108"/>
      <c r="VGJ59" s="108"/>
      <c r="VGK59" s="108"/>
      <c r="VGL59" s="108"/>
      <c r="VGM59" s="108"/>
      <c r="VGN59" s="108"/>
      <c r="VGO59" s="108"/>
      <c r="VGP59" s="108"/>
      <c r="VGQ59" s="108"/>
      <c r="VGR59" s="108"/>
      <c r="VGS59" s="108"/>
      <c r="VGT59" s="108"/>
      <c r="VGU59" s="108"/>
      <c r="VGV59" s="108"/>
      <c r="VGW59" s="108"/>
      <c r="VGX59" s="108"/>
      <c r="VGY59" s="108"/>
      <c r="VGZ59" s="108"/>
      <c r="VHA59" s="108"/>
      <c r="VHB59" s="108"/>
      <c r="VHC59" s="108"/>
      <c r="VHD59" s="108"/>
      <c r="VHE59" s="108"/>
      <c r="VHF59" s="108"/>
      <c r="VHG59" s="108"/>
      <c r="VHH59" s="108"/>
      <c r="VHI59" s="108"/>
      <c r="VHJ59" s="108"/>
      <c r="VHK59" s="108"/>
      <c r="VHL59" s="108"/>
      <c r="VHM59" s="108"/>
      <c r="VHN59" s="108"/>
      <c r="VHO59" s="108"/>
      <c r="VHP59" s="108"/>
      <c r="VHQ59" s="108"/>
      <c r="VHR59" s="108"/>
      <c r="VHS59" s="108"/>
      <c r="VHT59" s="108"/>
      <c r="VHU59" s="108"/>
      <c r="VHV59" s="108"/>
      <c r="VHW59" s="108"/>
      <c r="VHX59" s="108"/>
      <c r="VHY59" s="108"/>
      <c r="VHZ59" s="108"/>
      <c r="VIA59" s="108"/>
      <c r="VIB59" s="108"/>
      <c r="VIC59" s="108"/>
      <c r="VID59" s="108"/>
      <c r="VIE59" s="108"/>
      <c r="VIF59" s="108"/>
      <c r="VIG59" s="108"/>
      <c r="VIH59" s="108"/>
      <c r="VII59" s="108"/>
      <c r="VIJ59" s="108"/>
      <c r="VIK59" s="108"/>
      <c r="VIL59" s="108"/>
      <c r="VIM59" s="108"/>
      <c r="VIN59" s="108"/>
      <c r="VIO59" s="108"/>
      <c r="VIP59" s="108"/>
      <c r="VIQ59" s="108"/>
      <c r="VIR59" s="108"/>
      <c r="VIS59" s="108"/>
      <c r="VIT59" s="108"/>
      <c r="VIU59" s="108"/>
      <c r="VIV59" s="108"/>
      <c r="VIW59" s="108"/>
      <c r="VIX59" s="108"/>
      <c r="VIY59" s="108"/>
      <c r="VIZ59" s="108"/>
      <c r="VJA59" s="108"/>
      <c r="VJB59" s="108"/>
      <c r="VJC59" s="108"/>
      <c r="VJD59" s="108"/>
      <c r="VJE59" s="108"/>
      <c r="VJF59" s="108"/>
      <c r="VJG59" s="108"/>
      <c r="VJH59" s="108"/>
      <c r="VJI59" s="108"/>
      <c r="VJJ59" s="108"/>
      <c r="VJK59" s="108"/>
      <c r="VJL59" s="108"/>
      <c r="VJM59" s="108"/>
      <c r="VJN59" s="108"/>
      <c r="VJO59" s="108"/>
      <c r="VJP59" s="108"/>
      <c r="VJQ59" s="108"/>
      <c r="VJR59" s="108"/>
      <c r="VJS59" s="108"/>
      <c r="VJT59" s="108"/>
      <c r="VJU59" s="108"/>
      <c r="VJV59" s="108"/>
      <c r="VJW59" s="108"/>
      <c r="VJX59" s="108"/>
      <c r="VJY59" s="108"/>
      <c r="VJZ59" s="108"/>
      <c r="VKA59" s="108"/>
      <c r="VKB59" s="108"/>
      <c r="VKC59" s="108"/>
      <c r="VKD59" s="108"/>
      <c r="VKE59" s="108"/>
      <c r="VKF59" s="108"/>
      <c r="VKG59" s="108"/>
      <c r="VKH59" s="108"/>
      <c r="VKI59" s="108"/>
      <c r="VKJ59" s="108"/>
      <c r="VKK59" s="108"/>
      <c r="VKL59" s="108"/>
      <c r="VKM59" s="108"/>
      <c r="VKN59" s="108"/>
      <c r="VKO59" s="108"/>
      <c r="VKP59" s="108"/>
      <c r="VKQ59" s="108"/>
      <c r="VKR59" s="108"/>
      <c r="VKS59" s="108"/>
      <c r="VKT59" s="108"/>
      <c r="VKU59" s="108"/>
      <c r="VKV59" s="108"/>
      <c r="VKW59" s="108"/>
      <c r="VKX59" s="108"/>
      <c r="VKY59" s="108"/>
      <c r="VKZ59" s="108"/>
      <c r="VLA59" s="108"/>
      <c r="VLB59" s="108"/>
      <c r="VLC59" s="108"/>
      <c r="VLD59" s="108"/>
      <c r="VLE59" s="108"/>
      <c r="VLF59" s="108"/>
      <c r="VLG59" s="108"/>
      <c r="VLH59" s="108"/>
      <c r="VLI59" s="108"/>
      <c r="VLJ59" s="108"/>
      <c r="VLK59" s="108"/>
      <c r="VLL59" s="108"/>
      <c r="VLM59" s="108"/>
      <c r="VLN59" s="108"/>
      <c r="VLO59" s="108"/>
      <c r="VLP59" s="108"/>
      <c r="VLQ59" s="108"/>
      <c r="VLR59" s="108"/>
      <c r="VLS59" s="108"/>
      <c r="VLT59" s="108"/>
      <c r="VLU59" s="108"/>
      <c r="VLV59" s="108"/>
      <c r="VLW59" s="108"/>
      <c r="VLX59" s="108"/>
      <c r="VLY59" s="108"/>
      <c r="VLZ59" s="108"/>
      <c r="VMA59" s="108"/>
      <c r="VMB59" s="108"/>
      <c r="VMC59" s="108"/>
      <c r="VMD59" s="108"/>
      <c r="VME59" s="108"/>
      <c r="VMF59" s="108"/>
      <c r="VMG59" s="108"/>
      <c r="VMH59" s="108"/>
      <c r="VMI59" s="108"/>
      <c r="VMJ59" s="108"/>
      <c r="VMK59" s="108"/>
      <c r="VML59" s="108"/>
      <c r="VMM59" s="108"/>
      <c r="VMN59" s="108"/>
      <c r="VMO59" s="108"/>
      <c r="VMP59" s="108"/>
      <c r="VMQ59" s="108"/>
      <c r="VMR59" s="108"/>
      <c r="VMS59" s="108"/>
      <c r="VMT59" s="108"/>
      <c r="VMU59" s="108"/>
      <c r="VMV59" s="108"/>
      <c r="VMW59" s="108"/>
      <c r="VMX59" s="108"/>
      <c r="VMY59" s="108"/>
      <c r="VMZ59" s="108"/>
      <c r="VNA59" s="108"/>
      <c r="VNB59" s="108"/>
      <c r="VNC59" s="108"/>
      <c r="VND59" s="108"/>
      <c r="VNE59" s="108"/>
      <c r="VNF59" s="108"/>
      <c r="VNG59" s="108"/>
      <c r="VNH59" s="108"/>
      <c r="VNI59" s="108"/>
      <c r="VNJ59" s="108"/>
      <c r="VNK59" s="108"/>
      <c r="VNL59" s="108"/>
      <c r="VNM59" s="108"/>
      <c r="VNN59" s="108"/>
      <c r="VNO59" s="108"/>
      <c r="VNP59" s="108"/>
      <c r="VNQ59" s="108"/>
      <c r="VNR59" s="108"/>
      <c r="VNS59" s="108"/>
      <c r="VNT59" s="108"/>
      <c r="VNU59" s="108"/>
      <c r="VNV59" s="108"/>
      <c r="VNW59" s="108"/>
      <c r="VNX59" s="108"/>
      <c r="VNY59" s="108"/>
      <c r="VNZ59" s="108"/>
      <c r="VOA59" s="108"/>
      <c r="VOB59" s="108"/>
      <c r="VOC59" s="108"/>
      <c r="VOD59" s="108"/>
      <c r="VOE59" s="108"/>
      <c r="VOF59" s="108"/>
      <c r="VOG59" s="108"/>
      <c r="VOH59" s="108"/>
      <c r="VOI59" s="108"/>
      <c r="VOJ59" s="108"/>
      <c r="VOK59" s="108"/>
      <c r="VOL59" s="108"/>
      <c r="VOM59" s="108"/>
      <c r="VON59" s="108"/>
      <c r="VOO59" s="108"/>
      <c r="VOP59" s="108"/>
      <c r="VOQ59" s="108"/>
      <c r="VOR59" s="108"/>
      <c r="VOS59" s="108"/>
      <c r="VOT59" s="108"/>
      <c r="VOU59" s="108"/>
      <c r="VOV59" s="108"/>
      <c r="VOW59" s="108"/>
      <c r="VOX59" s="108"/>
      <c r="VOY59" s="108"/>
      <c r="VOZ59" s="108"/>
      <c r="VPA59" s="108"/>
      <c r="VPB59" s="108"/>
      <c r="VPC59" s="108"/>
      <c r="VPD59" s="108"/>
      <c r="VPE59" s="108"/>
      <c r="VPF59" s="108"/>
      <c r="VPG59" s="108"/>
      <c r="VPH59" s="108"/>
      <c r="VPI59" s="108"/>
      <c r="VPJ59" s="108"/>
      <c r="VPK59" s="108"/>
      <c r="VPL59" s="108"/>
      <c r="VPM59" s="108"/>
      <c r="VPN59" s="108"/>
      <c r="VPO59" s="108"/>
      <c r="VPP59" s="108"/>
      <c r="VPQ59" s="108"/>
      <c r="VPR59" s="108"/>
      <c r="VPS59" s="108"/>
      <c r="VPT59" s="108"/>
      <c r="VPU59" s="108"/>
      <c r="VPV59" s="108"/>
      <c r="VPW59" s="108"/>
      <c r="VPX59" s="108"/>
      <c r="VPY59" s="108"/>
      <c r="VPZ59" s="108"/>
      <c r="VQA59" s="108"/>
      <c r="VQB59" s="108"/>
      <c r="VQC59" s="108"/>
      <c r="VQD59" s="108"/>
      <c r="VQE59" s="108"/>
      <c r="VQF59" s="108"/>
      <c r="VQG59" s="108"/>
      <c r="VQH59" s="108"/>
      <c r="VQI59" s="108"/>
      <c r="VQJ59" s="108"/>
      <c r="VQK59" s="108"/>
      <c r="VQL59" s="108"/>
      <c r="VQM59" s="108"/>
      <c r="VQN59" s="108"/>
      <c r="VQO59" s="108"/>
      <c r="VQP59" s="108"/>
      <c r="VQQ59" s="108"/>
      <c r="VQR59" s="108"/>
      <c r="VQS59" s="108"/>
      <c r="VQT59" s="108"/>
      <c r="VQU59" s="108"/>
      <c r="VQV59" s="108"/>
      <c r="VQW59" s="108"/>
      <c r="VQX59" s="108"/>
      <c r="VQY59" s="108"/>
      <c r="VQZ59" s="108"/>
      <c r="VRA59" s="108"/>
      <c r="VRB59" s="108"/>
      <c r="VRC59" s="108"/>
      <c r="VRD59" s="108"/>
      <c r="VRE59" s="108"/>
      <c r="VRF59" s="108"/>
      <c r="VRG59" s="108"/>
      <c r="VRH59" s="108"/>
      <c r="VRI59" s="108"/>
      <c r="VRJ59" s="108"/>
      <c r="VRK59" s="108"/>
      <c r="VRL59" s="108"/>
      <c r="VRM59" s="108"/>
      <c r="VRN59" s="108"/>
      <c r="VRO59" s="108"/>
      <c r="VRP59" s="108"/>
      <c r="VRQ59" s="108"/>
      <c r="VRR59" s="108"/>
      <c r="VRS59" s="108"/>
      <c r="VRT59" s="108"/>
      <c r="VRU59" s="108"/>
      <c r="VRV59" s="108"/>
      <c r="VRW59" s="108"/>
      <c r="VRX59" s="108"/>
      <c r="VRY59" s="108"/>
      <c r="VRZ59" s="108"/>
      <c r="VSA59" s="108"/>
      <c r="VSB59" s="108"/>
      <c r="VSC59" s="108"/>
      <c r="VSD59" s="108"/>
      <c r="VSE59" s="108"/>
      <c r="VSF59" s="108"/>
      <c r="VSG59" s="108"/>
      <c r="VSH59" s="108"/>
      <c r="VSI59" s="108"/>
      <c r="VSJ59" s="108"/>
      <c r="VSK59" s="108"/>
      <c r="VSL59" s="108"/>
      <c r="VSM59" s="108"/>
      <c r="VSN59" s="108"/>
      <c r="VSO59" s="108"/>
      <c r="VSP59" s="108"/>
      <c r="VSQ59" s="108"/>
      <c r="VSR59" s="108"/>
      <c r="VSS59" s="108"/>
      <c r="VST59" s="108"/>
      <c r="VSU59" s="108"/>
      <c r="VSV59" s="108"/>
      <c r="VSW59" s="108"/>
      <c r="VSX59" s="108"/>
      <c r="VSY59" s="108"/>
      <c r="VSZ59" s="108"/>
      <c r="VTA59" s="108"/>
      <c r="VTB59" s="108"/>
      <c r="VTC59" s="108"/>
      <c r="VTD59" s="108"/>
      <c r="VTE59" s="108"/>
      <c r="VTF59" s="108"/>
      <c r="VTG59" s="108"/>
      <c r="VTH59" s="108"/>
      <c r="VTI59" s="108"/>
      <c r="VTJ59" s="108"/>
      <c r="VTK59" s="108"/>
      <c r="VTL59" s="108"/>
      <c r="VTM59" s="108"/>
      <c r="VTN59" s="108"/>
      <c r="VTO59" s="108"/>
      <c r="VTP59" s="108"/>
      <c r="VTQ59" s="108"/>
      <c r="VTR59" s="108"/>
      <c r="VTS59" s="108"/>
      <c r="VTT59" s="108"/>
      <c r="VTU59" s="108"/>
      <c r="VTV59" s="108"/>
      <c r="VTW59" s="108"/>
      <c r="VTX59" s="108"/>
      <c r="VTY59" s="108"/>
      <c r="VTZ59" s="108"/>
      <c r="VUA59" s="108"/>
      <c r="VUB59" s="108"/>
      <c r="VUC59" s="108"/>
      <c r="VUD59" s="108"/>
      <c r="VUE59" s="108"/>
      <c r="VUF59" s="108"/>
      <c r="VUG59" s="108"/>
      <c r="VUH59" s="108"/>
      <c r="VUI59" s="108"/>
      <c r="VUJ59" s="108"/>
      <c r="VUK59" s="108"/>
      <c r="VUL59" s="108"/>
      <c r="VUM59" s="108"/>
      <c r="VUN59" s="108"/>
      <c r="VUO59" s="108"/>
      <c r="VUP59" s="108"/>
      <c r="VUQ59" s="108"/>
      <c r="VUR59" s="108"/>
      <c r="VUS59" s="108"/>
      <c r="VUT59" s="108"/>
      <c r="VUU59" s="108"/>
      <c r="VUV59" s="108"/>
      <c r="VUW59" s="108"/>
      <c r="VUX59" s="108"/>
      <c r="VUY59" s="108"/>
      <c r="VUZ59" s="108"/>
      <c r="VVA59" s="108"/>
      <c r="VVB59" s="108"/>
      <c r="VVC59" s="108"/>
      <c r="VVD59" s="108"/>
      <c r="VVE59" s="108"/>
      <c r="VVF59" s="108"/>
      <c r="VVG59" s="108"/>
      <c r="VVH59" s="108"/>
      <c r="VVI59" s="108"/>
      <c r="VVJ59" s="108"/>
      <c r="VVK59" s="108"/>
      <c r="VVL59" s="108"/>
      <c r="VVM59" s="108"/>
      <c r="VVN59" s="108"/>
      <c r="VVO59" s="108"/>
      <c r="VVP59" s="108"/>
      <c r="VVQ59" s="108"/>
      <c r="VVR59" s="108"/>
      <c r="VVS59" s="108"/>
      <c r="VVT59" s="108"/>
      <c r="VVU59" s="108"/>
      <c r="VVV59" s="108"/>
      <c r="VVW59" s="108"/>
      <c r="VVX59" s="108"/>
      <c r="VVY59" s="108"/>
      <c r="VVZ59" s="108"/>
      <c r="VWA59" s="108"/>
      <c r="VWB59" s="108"/>
      <c r="VWC59" s="108"/>
      <c r="VWD59" s="108"/>
      <c r="VWE59" s="108"/>
      <c r="VWF59" s="108"/>
      <c r="VWG59" s="108"/>
      <c r="VWH59" s="108"/>
      <c r="VWI59" s="108"/>
      <c r="VWJ59" s="108"/>
      <c r="VWK59" s="108"/>
      <c r="VWL59" s="108"/>
      <c r="VWM59" s="108"/>
      <c r="VWN59" s="108"/>
      <c r="VWO59" s="108"/>
      <c r="VWP59" s="108"/>
      <c r="VWQ59" s="108"/>
      <c r="VWR59" s="108"/>
      <c r="VWS59" s="108"/>
      <c r="VWT59" s="108"/>
      <c r="VWU59" s="108"/>
      <c r="VWV59" s="108"/>
      <c r="VWW59" s="108"/>
      <c r="VWX59" s="108"/>
      <c r="VWY59" s="108"/>
      <c r="VWZ59" s="108"/>
      <c r="VXA59" s="108"/>
      <c r="VXB59" s="108"/>
      <c r="VXC59" s="108"/>
      <c r="VXD59" s="108"/>
      <c r="VXE59" s="108"/>
      <c r="VXF59" s="108"/>
      <c r="VXG59" s="108"/>
      <c r="VXH59" s="108"/>
      <c r="VXI59" s="108"/>
      <c r="VXJ59" s="108"/>
      <c r="VXK59" s="108"/>
      <c r="VXL59" s="108"/>
      <c r="VXM59" s="108"/>
      <c r="VXN59" s="108"/>
      <c r="VXO59" s="108"/>
      <c r="VXP59" s="108"/>
      <c r="VXQ59" s="108"/>
      <c r="VXR59" s="108"/>
      <c r="VXS59" s="108"/>
      <c r="VXT59" s="108"/>
      <c r="VXU59" s="108"/>
      <c r="VXV59" s="108"/>
      <c r="VXW59" s="108"/>
      <c r="VXX59" s="108"/>
      <c r="VXY59" s="108"/>
      <c r="VXZ59" s="108"/>
      <c r="VYA59" s="108"/>
      <c r="VYB59" s="108"/>
      <c r="VYC59" s="108"/>
      <c r="VYD59" s="108"/>
      <c r="VYE59" s="108"/>
      <c r="VYF59" s="108"/>
      <c r="VYG59" s="108"/>
      <c r="VYH59" s="108"/>
      <c r="VYI59" s="108"/>
      <c r="VYJ59" s="108"/>
      <c r="VYK59" s="108"/>
      <c r="VYL59" s="108"/>
      <c r="VYM59" s="108"/>
      <c r="VYN59" s="108"/>
      <c r="VYO59" s="108"/>
      <c r="VYP59" s="108"/>
      <c r="VYQ59" s="108"/>
      <c r="VYR59" s="108"/>
      <c r="VYS59" s="108"/>
      <c r="VYT59" s="108"/>
      <c r="VYU59" s="108"/>
      <c r="VYV59" s="108"/>
      <c r="VYW59" s="108"/>
      <c r="VYX59" s="108"/>
      <c r="VYY59" s="108"/>
      <c r="VYZ59" s="108"/>
      <c r="VZA59" s="108"/>
      <c r="VZB59" s="108"/>
      <c r="VZC59" s="108"/>
      <c r="VZD59" s="108"/>
      <c r="VZE59" s="108"/>
      <c r="VZF59" s="108"/>
      <c r="VZG59" s="108"/>
      <c r="VZH59" s="108"/>
      <c r="VZI59" s="108"/>
      <c r="VZJ59" s="108"/>
      <c r="VZK59" s="108"/>
      <c r="VZL59" s="108"/>
      <c r="VZM59" s="108"/>
      <c r="VZN59" s="108"/>
      <c r="VZO59" s="108"/>
      <c r="VZP59" s="108"/>
      <c r="VZQ59" s="108"/>
      <c r="VZR59" s="108"/>
      <c r="VZS59" s="108"/>
      <c r="VZT59" s="108"/>
      <c r="VZU59" s="108"/>
      <c r="VZV59" s="108"/>
      <c r="VZW59" s="108"/>
      <c r="VZX59" s="108"/>
      <c r="VZY59" s="108"/>
      <c r="VZZ59" s="108"/>
      <c r="WAA59" s="108"/>
      <c r="WAB59" s="108"/>
      <c r="WAC59" s="108"/>
      <c r="WAD59" s="108"/>
      <c r="WAE59" s="108"/>
      <c r="WAF59" s="108"/>
      <c r="WAG59" s="108"/>
      <c r="WAH59" s="108"/>
      <c r="WAI59" s="108"/>
      <c r="WAJ59" s="108"/>
      <c r="WAK59" s="108"/>
      <c r="WAL59" s="108"/>
      <c r="WAM59" s="108"/>
      <c r="WAN59" s="108"/>
      <c r="WAO59" s="108"/>
      <c r="WAP59" s="108"/>
      <c r="WAQ59" s="108"/>
      <c r="WAR59" s="108"/>
      <c r="WAS59" s="108"/>
      <c r="WAT59" s="108"/>
      <c r="WAU59" s="108"/>
      <c r="WAV59" s="108"/>
      <c r="WAW59" s="108"/>
      <c r="WAX59" s="108"/>
      <c r="WAY59" s="108"/>
      <c r="WAZ59" s="108"/>
      <c r="WBA59" s="108"/>
      <c r="WBB59" s="108"/>
      <c r="WBC59" s="108"/>
      <c r="WBD59" s="108"/>
      <c r="WBE59" s="108"/>
      <c r="WBF59" s="108"/>
      <c r="WBG59" s="108"/>
      <c r="WBH59" s="108"/>
      <c r="WBI59" s="108"/>
      <c r="WBJ59" s="108"/>
      <c r="WBK59" s="108"/>
      <c r="WBL59" s="108"/>
      <c r="WBM59" s="108"/>
      <c r="WBN59" s="108"/>
      <c r="WBO59" s="108"/>
      <c r="WBP59" s="108"/>
      <c r="WBQ59" s="108"/>
      <c r="WBR59" s="108"/>
      <c r="WBS59" s="108"/>
      <c r="WBT59" s="108"/>
      <c r="WBU59" s="108"/>
      <c r="WBV59" s="108"/>
      <c r="WBW59" s="108"/>
      <c r="WBX59" s="108"/>
      <c r="WBY59" s="108"/>
      <c r="WBZ59" s="108"/>
      <c r="WCA59" s="108"/>
      <c r="WCB59" s="108"/>
      <c r="WCC59" s="108"/>
      <c r="WCD59" s="108"/>
      <c r="WCE59" s="108"/>
      <c r="WCF59" s="108"/>
      <c r="WCG59" s="108"/>
      <c r="WCH59" s="108"/>
      <c r="WCI59" s="108"/>
      <c r="WCJ59" s="108"/>
      <c r="WCK59" s="108"/>
      <c r="WCL59" s="108"/>
      <c r="WCM59" s="108"/>
      <c r="WCN59" s="108"/>
      <c r="WCO59" s="108"/>
      <c r="WCP59" s="108"/>
      <c r="WCQ59" s="108"/>
      <c r="WCR59" s="108"/>
      <c r="WCS59" s="108"/>
      <c r="WCT59" s="108"/>
      <c r="WCU59" s="108"/>
      <c r="WCV59" s="108"/>
      <c r="WCW59" s="108"/>
      <c r="WCX59" s="108"/>
      <c r="WCY59" s="108"/>
      <c r="WCZ59" s="108"/>
      <c r="WDA59" s="108"/>
      <c r="WDB59" s="108"/>
      <c r="WDC59" s="108"/>
      <c r="WDD59" s="108"/>
      <c r="WDE59" s="108"/>
      <c r="WDF59" s="108"/>
      <c r="WDG59" s="108"/>
      <c r="WDH59" s="108"/>
      <c r="WDI59" s="108"/>
      <c r="WDJ59" s="108"/>
      <c r="WDK59" s="108"/>
      <c r="WDL59" s="108"/>
      <c r="WDM59" s="108"/>
      <c r="WDN59" s="108"/>
      <c r="WDO59" s="108"/>
      <c r="WDP59" s="108"/>
      <c r="WDQ59" s="108"/>
      <c r="WDR59" s="108"/>
      <c r="WDS59" s="108"/>
      <c r="WDT59" s="108"/>
      <c r="WDU59" s="108"/>
      <c r="WDV59" s="108"/>
      <c r="WDW59" s="108"/>
      <c r="WDX59" s="108"/>
      <c r="WDY59" s="108"/>
      <c r="WDZ59" s="108"/>
      <c r="WEA59" s="108"/>
      <c r="WEB59" s="108"/>
      <c r="WEC59" s="108"/>
      <c r="WED59" s="108"/>
      <c r="WEE59" s="108"/>
      <c r="WEF59" s="108"/>
      <c r="WEG59" s="108"/>
      <c r="WEH59" s="108"/>
      <c r="WEI59" s="108"/>
      <c r="WEJ59" s="108"/>
      <c r="WEK59" s="108"/>
      <c r="WEL59" s="108"/>
      <c r="WEM59" s="108"/>
      <c r="WEN59" s="108"/>
      <c r="WEO59" s="108"/>
      <c r="WEP59" s="108"/>
      <c r="WEQ59" s="108"/>
      <c r="WER59" s="108"/>
      <c r="WES59" s="108"/>
      <c r="WET59" s="108"/>
      <c r="WEU59" s="108"/>
      <c r="WEV59" s="108"/>
      <c r="WEW59" s="108"/>
      <c r="WEX59" s="108"/>
      <c r="WEY59" s="108"/>
      <c r="WEZ59" s="108"/>
      <c r="WFA59" s="108"/>
      <c r="WFB59" s="108"/>
      <c r="WFC59" s="108"/>
      <c r="WFD59" s="108"/>
      <c r="WFE59" s="108"/>
      <c r="WFF59" s="108"/>
      <c r="WFG59" s="108"/>
      <c r="WFH59" s="108"/>
      <c r="WFI59" s="108"/>
      <c r="WFJ59" s="108"/>
      <c r="WFK59" s="108"/>
      <c r="WFL59" s="108"/>
      <c r="WFM59" s="108"/>
      <c r="WFN59" s="108"/>
      <c r="WFO59" s="108"/>
      <c r="WFP59" s="108"/>
      <c r="WFQ59" s="108"/>
      <c r="WFR59" s="108"/>
      <c r="WFS59" s="108"/>
      <c r="WFT59" s="108"/>
      <c r="WFU59" s="108"/>
      <c r="WFV59" s="108"/>
      <c r="WFW59" s="108"/>
      <c r="WFX59" s="108"/>
      <c r="WFY59" s="108"/>
      <c r="WFZ59" s="108"/>
      <c r="WGA59" s="108"/>
      <c r="WGB59" s="108"/>
      <c r="WGC59" s="108"/>
      <c r="WGD59" s="108"/>
      <c r="WGE59" s="108"/>
      <c r="WGF59" s="108"/>
      <c r="WGG59" s="108"/>
      <c r="WGH59" s="108"/>
      <c r="WGI59" s="108"/>
      <c r="WGJ59" s="108"/>
      <c r="WGK59" s="108"/>
      <c r="WGL59" s="108"/>
      <c r="WGM59" s="108"/>
      <c r="WGN59" s="108"/>
      <c r="WGO59" s="108"/>
      <c r="WGP59" s="108"/>
      <c r="WGQ59" s="108"/>
      <c r="WGR59" s="108"/>
      <c r="WGS59" s="108"/>
      <c r="WGT59" s="108"/>
      <c r="WGU59" s="108"/>
      <c r="WGV59" s="108"/>
      <c r="WGW59" s="108"/>
      <c r="WGX59" s="108"/>
      <c r="WGY59" s="108"/>
      <c r="WGZ59" s="108"/>
      <c r="WHA59" s="108"/>
      <c r="WHB59" s="108"/>
      <c r="WHC59" s="108"/>
      <c r="WHD59" s="108"/>
      <c r="WHE59" s="108"/>
      <c r="WHF59" s="108"/>
      <c r="WHG59" s="108"/>
      <c r="WHH59" s="108"/>
      <c r="WHI59" s="108"/>
      <c r="WHJ59" s="108"/>
      <c r="WHK59" s="108"/>
      <c r="WHL59" s="108"/>
      <c r="WHM59" s="108"/>
      <c r="WHN59" s="108"/>
      <c r="WHO59" s="108"/>
      <c r="WHP59" s="108"/>
      <c r="WHQ59" s="108"/>
      <c r="WHR59" s="108"/>
      <c r="WHS59" s="108"/>
      <c r="WHT59" s="108"/>
      <c r="WHU59" s="108"/>
      <c r="WHV59" s="108"/>
      <c r="WHW59" s="108"/>
      <c r="WHX59" s="108"/>
      <c r="WHY59" s="108"/>
      <c r="WHZ59" s="108"/>
      <c r="WIA59" s="108"/>
      <c r="WIB59" s="108"/>
      <c r="WIC59" s="108"/>
      <c r="WID59" s="108"/>
      <c r="WIE59" s="108"/>
      <c r="WIF59" s="108"/>
      <c r="WIG59" s="108"/>
      <c r="WIH59" s="108"/>
      <c r="WII59" s="108"/>
      <c r="WIJ59" s="108"/>
      <c r="WIK59" s="108"/>
      <c r="WIL59" s="108"/>
      <c r="WIM59" s="108"/>
      <c r="WIN59" s="108"/>
      <c r="WIO59" s="108"/>
      <c r="WIP59" s="108"/>
      <c r="WIQ59" s="108"/>
      <c r="WIR59" s="108"/>
      <c r="WIS59" s="108"/>
      <c r="WIT59" s="108"/>
      <c r="WIU59" s="108"/>
      <c r="WIV59" s="108"/>
      <c r="WIW59" s="108"/>
      <c r="WIX59" s="108"/>
      <c r="WIY59" s="108"/>
      <c r="WIZ59" s="108"/>
      <c r="WJA59" s="108"/>
      <c r="WJB59" s="108"/>
      <c r="WJC59" s="108"/>
      <c r="WJD59" s="108"/>
      <c r="WJE59" s="108"/>
      <c r="WJF59" s="108"/>
      <c r="WJG59" s="108"/>
      <c r="WJH59" s="108"/>
      <c r="WJI59" s="108"/>
      <c r="WJJ59" s="108"/>
      <c r="WJK59" s="108"/>
      <c r="WJL59" s="108"/>
      <c r="WJM59" s="108"/>
      <c r="WJN59" s="108"/>
      <c r="WJO59" s="108"/>
      <c r="WJP59" s="108"/>
      <c r="WJQ59" s="108"/>
      <c r="WJR59" s="108"/>
      <c r="WJS59" s="108"/>
      <c r="WJT59" s="108"/>
      <c r="WJU59" s="108"/>
      <c r="WJV59" s="108"/>
      <c r="WJW59" s="108"/>
      <c r="WJX59" s="108"/>
      <c r="WJY59" s="108"/>
      <c r="WJZ59" s="108"/>
      <c r="WKA59" s="108"/>
      <c r="WKB59" s="108"/>
      <c r="WKC59" s="108"/>
      <c r="WKD59" s="108"/>
      <c r="WKE59" s="108"/>
      <c r="WKF59" s="108"/>
      <c r="WKG59" s="108"/>
      <c r="WKH59" s="108"/>
      <c r="WKI59" s="108"/>
      <c r="WKJ59" s="108"/>
      <c r="WKK59" s="108"/>
      <c r="WKL59" s="108"/>
      <c r="WKM59" s="108"/>
      <c r="WKN59" s="108"/>
      <c r="WKO59" s="108"/>
      <c r="WKP59" s="108"/>
      <c r="WKQ59" s="108"/>
      <c r="WKR59" s="108"/>
      <c r="WKS59" s="108"/>
      <c r="WKT59" s="108"/>
      <c r="WKU59" s="108"/>
      <c r="WKV59" s="108"/>
      <c r="WKW59" s="108"/>
      <c r="WKX59" s="108"/>
      <c r="WKY59" s="108"/>
      <c r="WKZ59" s="108"/>
      <c r="WLA59" s="108"/>
      <c r="WLB59" s="108"/>
      <c r="WLC59" s="108"/>
      <c r="WLD59" s="108"/>
      <c r="WLE59" s="108"/>
      <c r="WLF59" s="108"/>
      <c r="WLG59" s="108"/>
      <c r="WLH59" s="108"/>
      <c r="WLI59" s="108"/>
      <c r="WLJ59" s="108"/>
      <c r="WLK59" s="108"/>
      <c r="WLL59" s="108"/>
      <c r="WLM59" s="108"/>
      <c r="WLN59" s="108"/>
      <c r="WLO59" s="108"/>
      <c r="WLP59" s="108"/>
      <c r="WLQ59" s="108"/>
      <c r="WLR59" s="108"/>
      <c r="WLS59" s="108"/>
      <c r="WLT59" s="108"/>
      <c r="WLU59" s="108"/>
      <c r="WLV59" s="108"/>
      <c r="WLW59" s="108"/>
      <c r="WLX59" s="108"/>
      <c r="WLY59" s="108"/>
      <c r="WLZ59" s="108"/>
      <c r="WMA59" s="108"/>
      <c r="WMB59" s="108"/>
      <c r="WMC59" s="108"/>
      <c r="WMD59" s="108"/>
      <c r="WME59" s="108"/>
      <c r="WMF59" s="108"/>
      <c r="WMG59" s="108"/>
      <c r="WMH59" s="108"/>
      <c r="WMI59" s="108"/>
      <c r="WMJ59" s="108"/>
      <c r="WMK59" s="108"/>
      <c r="WML59" s="108"/>
      <c r="WMM59" s="108"/>
      <c r="WMN59" s="108"/>
      <c r="WMO59" s="108"/>
      <c r="WMP59" s="108"/>
      <c r="WMQ59" s="108"/>
      <c r="WMR59" s="108"/>
      <c r="WMS59" s="108"/>
      <c r="WMT59" s="108"/>
      <c r="WMU59" s="108"/>
      <c r="WMV59" s="108"/>
      <c r="WMW59" s="108"/>
      <c r="WMX59" s="108"/>
      <c r="WMY59" s="108"/>
      <c r="WMZ59" s="108"/>
      <c r="WNA59" s="108"/>
      <c r="WNB59" s="108"/>
      <c r="WNC59" s="108"/>
      <c r="WND59" s="108"/>
      <c r="WNE59" s="108"/>
      <c r="WNF59" s="108"/>
      <c r="WNG59" s="108"/>
      <c r="WNH59" s="108"/>
      <c r="WNI59" s="108"/>
      <c r="WNJ59" s="108"/>
      <c r="WNK59" s="108"/>
      <c r="WNL59" s="108"/>
      <c r="WNM59" s="108"/>
      <c r="WNN59" s="108"/>
      <c r="WNO59" s="108"/>
      <c r="WNP59" s="108"/>
      <c r="WNQ59" s="108"/>
      <c r="WNR59" s="108"/>
      <c r="WNS59" s="108"/>
      <c r="WNT59" s="108"/>
      <c r="WNU59" s="108"/>
      <c r="WNV59" s="108"/>
      <c r="WNW59" s="108"/>
      <c r="WNX59" s="108"/>
      <c r="WNY59" s="108"/>
      <c r="WNZ59" s="108"/>
      <c r="WOA59" s="108"/>
      <c r="WOB59" s="108"/>
      <c r="WOC59" s="108"/>
      <c r="WOD59" s="108"/>
      <c r="WOE59" s="108"/>
      <c r="WOF59" s="108"/>
      <c r="WOG59" s="108"/>
      <c r="WOH59" s="108"/>
      <c r="WOI59" s="108"/>
      <c r="WOJ59" s="108"/>
      <c r="WOK59" s="108"/>
      <c r="WOL59" s="108"/>
      <c r="WOM59" s="108"/>
      <c r="WON59" s="108"/>
      <c r="WOO59" s="108"/>
      <c r="WOP59" s="108"/>
      <c r="WOQ59" s="108"/>
      <c r="WOR59" s="108"/>
      <c r="WOS59" s="108"/>
      <c r="WOT59" s="108"/>
      <c r="WOU59" s="108"/>
      <c r="WOV59" s="108"/>
      <c r="WOW59" s="108"/>
      <c r="WOX59" s="108"/>
      <c r="WOY59" s="108"/>
      <c r="WOZ59" s="108"/>
      <c r="WPA59" s="108"/>
      <c r="WPB59" s="108"/>
      <c r="WPC59" s="108"/>
      <c r="WPD59" s="108"/>
      <c r="WPE59" s="108"/>
      <c r="WPF59" s="108"/>
      <c r="WPG59" s="108"/>
      <c r="WPH59" s="108"/>
      <c r="WPI59" s="108"/>
      <c r="WPJ59" s="108"/>
      <c r="WPK59" s="108"/>
      <c r="WPL59" s="108"/>
      <c r="WPM59" s="108"/>
      <c r="WPN59" s="108"/>
      <c r="WPO59" s="108"/>
      <c r="WPP59" s="108"/>
      <c r="WPQ59" s="108"/>
      <c r="WPR59" s="108"/>
      <c r="WPS59" s="108"/>
      <c r="WPT59" s="108"/>
      <c r="WPU59" s="108"/>
      <c r="WPV59" s="108"/>
      <c r="WPW59" s="108"/>
      <c r="WPX59" s="108"/>
      <c r="WPY59" s="108"/>
      <c r="WPZ59" s="108"/>
      <c r="WQA59" s="108"/>
      <c r="WQB59" s="108"/>
      <c r="WQC59" s="108"/>
      <c r="WQD59" s="108"/>
      <c r="WQE59" s="108"/>
      <c r="WQF59" s="108"/>
      <c r="WQG59" s="108"/>
      <c r="WQH59" s="108"/>
      <c r="WQI59" s="108"/>
      <c r="WQJ59" s="108"/>
      <c r="WQK59" s="108"/>
      <c r="WQL59" s="108"/>
      <c r="WQM59" s="108"/>
      <c r="WQN59" s="108"/>
      <c r="WQO59" s="108"/>
      <c r="WQP59" s="108"/>
      <c r="WQQ59" s="108"/>
      <c r="WQR59" s="108"/>
      <c r="WQS59" s="108"/>
      <c r="WQT59" s="108"/>
      <c r="WQU59" s="108"/>
      <c r="WQV59" s="108"/>
      <c r="WQW59" s="108"/>
      <c r="WQX59" s="108"/>
      <c r="WQY59" s="108"/>
      <c r="WQZ59" s="108"/>
      <c r="WRA59" s="108"/>
      <c r="WRB59" s="108"/>
      <c r="WRC59" s="108"/>
      <c r="WRD59" s="108"/>
      <c r="WRE59" s="108"/>
      <c r="WRF59" s="108"/>
      <c r="WRG59" s="108"/>
      <c r="WRH59" s="108"/>
      <c r="WRI59" s="108"/>
      <c r="WRJ59" s="108"/>
      <c r="WRK59" s="108"/>
      <c r="WRL59" s="108"/>
      <c r="WRM59" s="108"/>
      <c r="WRN59" s="108"/>
      <c r="WRO59" s="108"/>
      <c r="WRP59" s="108"/>
      <c r="WRQ59" s="108"/>
      <c r="WRR59" s="108"/>
      <c r="WRS59" s="108"/>
      <c r="WRT59" s="108"/>
      <c r="WRU59" s="108"/>
      <c r="WRV59" s="108"/>
      <c r="WRW59" s="108"/>
      <c r="WRX59" s="108"/>
      <c r="WRY59" s="108"/>
      <c r="WRZ59" s="108"/>
      <c r="WSA59" s="108"/>
      <c r="WSB59" s="108"/>
      <c r="WSC59" s="108"/>
      <c r="WSD59" s="108"/>
      <c r="WSE59" s="108"/>
      <c r="WSF59" s="108"/>
      <c r="WSG59" s="108"/>
      <c r="WSH59" s="108"/>
      <c r="WSI59" s="108"/>
      <c r="WSJ59" s="108"/>
      <c r="WSK59" s="108"/>
      <c r="WSL59" s="108"/>
      <c r="WSM59" s="108"/>
      <c r="WSN59" s="108"/>
      <c r="WSO59" s="108"/>
      <c r="WSP59" s="108"/>
      <c r="WSQ59" s="108"/>
      <c r="WSR59" s="108"/>
      <c r="WSS59" s="108"/>
      <c r="WST59" s="108"/>
      <c r="WSU59" s="108"/>
      <c r="WSV59" s="108"/>
      <c r="WSW59" s="108"/>
      <c r="WSX59" s="108"/>
      <c r="WSY59" s="108"/>
      <c r="WSZ59" s="108"/>
      <c r="WTA59" s="108"/>
      <c r="WTB59" s="108"/>
      <c r="WTC59" s="108"/>
      <c r="WTD59" s="108"/>
      <c r="WTE59" s="108"/>
      <c r="WTF59" s="108"/>
      <c r="WTG59" s="108"/>
      <c r="WTH59" s="108"/>
      <c r="WTI59" s="108"/>
      <c r="WTJ59" s="108"/>
      <c r="WTK59" s="108"/>
      <c r="WTL59" s="108"/>
      <c r="WTM59" s="108"/>
      <c r="WTN59" s="108"/>
      <c r="WTO59" s="108"/>
      <c r="WTP59" s="108"/>
      <c r="WTQ59" s="108"/>
      <c r="WTR59" s="108"/>
      <c r="WTS59" s="108"/>
      <c r="WTT59" s="108"/>
      <c r="WTU59" s="108"/>
      <c r="WTV59" s="108"/>
      <c r="WTW59" s="108"/>
      <c r="WTX59" s="108"/>
      <c r="WTY59" s="108"/>
      <c r="WTZ59" s="108"/>
      <c r="WUA59" s="108"/>
      <c r="WUB59" s="108"/>
      <c r="WUC59" s="108"/>
      <c r="WUD59" s="108"/>
      <c r="WUE59" s="108"/>
      <c r="WUF59" s="108"/>
      <c r="WUG59" s="108"/>
      <c r="WUH59" s="108"/>
      <c r="WUI59" s="108"/>
      <c r="WUJ59" s="108"/>
      <c r="WUK59" s="108"/>
      <c r="WUL59" s="108"/>
      <c r="WUM59" s="108"/>
      <c r="WUN59" s="108"/>
      <c r="WUO59" s="108"/>
      <c r="WUP59" s="108"/>
      <c r="WUQ59" s="108"/>
      <c r="WUR59" s="108"/>
      <c r="WUS59" s="108"/>
      <c r="WUT59" s="108"/>
      <c r="WUU59" s="108"/>
      <c r="WUV59" s="108"/>
      <c r="WUW59" s="108"/>
      <c r="WUX59" s="108"/>
      <c r="WUY59" s="108"/>
      <c r="WUZ59" s="108"/>
      <c r="WVA59" s="108"/>
      <c r="WVB59" s="108"/>
      <c r="WVC59" s="108"/>
      <c r="WVD59" s="108"/>
      <c r="WVE59" s="108"/>
      <c r="WVF59" s="108"/>
      <c r="WVG59" s="108"/>
      <c r="WVH59" s="108"/>
      <c r="WVI59" s="108"/>
      <c r="WVJ59" s="108"/>
      <c r="WVK59" s="108"/>
      <c r="WVL59" s="108"/>
      <c r="WVM59" s="108"/>
      <c r="WVN59" s="108"/>
      <c r="WVO59" s="108"/>
      <c r="WVP59" s="108"/>
      <c r="WVQ59" s="108"/>
      <c r="WVR59" s="108"/>
      <c r="WVS59" s="108"/>
      <c r="WVT59" s="108"/>
      <c r="WVU59" s="108"/>
      <c r="WVV59" s="108"/>
      <c r="WVW59" s="108"/>
      <c r="WVX59" s="108"/>
      <c r="WVY59" s="108"/>
      <c r="WVZ59" s="108"/>
      <c r="WWA59" s="108"/>
      <c r="WWB59" s="108"/>
      <c r="WWC59" s="108"/>
      <c r="WWD59" s="108"/>
      <c r="WWE59" s="108"/>
      <c r="WWF59" s="108"/>
      <c r="WWG59" s="108"/>
      <c r="WWH59" s="108"/>
      <c r="WWI59" s="108"/>
      <c r="WWJ59" s="108"/>
      <c r="WWK59" s="108"/>
      <c r="WWL59" s="108"/>
      <c r="WWM59" s="108"/>
      <c r="WWN59" s="108"/>
      <c r="WWO59" s="108"/>
      <c r="WWP59" s="108"/>
      <c r="WWQ59" s="108"/>
      <c r="WWR59" s="108"/>
      <c r="WWS59" s="108"/>
      <c r="WWT59" s="108"/>
      <c r="WWU59" s="108"/>
      <c r="WWV59" s="108"/>
      <c r="WWW59" s="108"/>
      <c r="WWX59" s="108"/>
      <c r="WWY59" s="108"/>
      <c r="WWZ59" s="108"/>
      <c r="WXA59" s="108"/>
      <c r="WXB59" s="108"/>
      <c r="WXC59" s="108"/>
      <c r="WXD59" s="108"/>
      <c r="WXE59" s="108"/>
      <c r="WXF59" s="108"/>
      <c r="WXG59" s="108"/>
      <c r="WXH59" s="108"/>
      <c r="WXI59" s="108"/>
      <c r="WXJ59" s="108"/>
      <c r="WXK59" s="108"/>
      <c r="WXL59" s="108"/>
      <c r="WXM59" s="108"/>
      <c r="WXN59" s="108"/>
      <c r="WXO59" s="108"/>
      <c r="WXP59" s="108"/>
      <c r="WXQ59" s="108"/>
      <c r="WXR59" s="108"/>
      <c r="WXS59" s="108"/>
      <c r="WXT59" s="108"/>
      <c r="WXU59" s="108"/>
      <c r="WXV59" s="108"/>
      <c r="WXW59" s="108"/>
      <c r="WXX59" s="108"/>
      <c r="WXY59" s="108"/>
      <c r="WXZ59" s="108"/>
      <c r="WYA59" s="108"/>
      <c r="WYB59" s="108"/>
      <c r="WYC59" s="108"/>
      <c r="WYD59" s="108"/>
      <c r="WYE59" s="108"/>
      <c r="WYF59" s="108"/>
      <c r="WYG59" s="108"/>
      <c r="WYH59" s="108"/>
      <c r="WYI59" s="108"/>
      <c r="WYJ59" s="108"/>
      <c r="WYK59" s="108"/>
      <c r="WYL59" s="108"/>
      <c r="WYM59" s="108"/>
      <c r="WYN59" s="108"/>
      <c r="WYO59" s="108"/>
      <c r="WYP59" s="108"/>
      <c r="WYQ59" s="108"/>
      <c r="WYR59" s="108"/>
      <c r="WYS59" s="108"/>
      <c r="WYT59" s="108"/>
      <c r="WYU59" s="108"/>
      <c r="WYV59" s="108"/>
      <c r="WYW59" s="108"/>
      <c r="WYX59" s="108"/>
      <c r="WYY59" s="108"/>
      <c r="WYZ59" s="108"/>
      <c r="WZA59" s="108"/>
      <c r="WZB59" s="108"/>
      <c r="WZC59" s="108"/>
      <c r="WZD59" s="108"/>
      <c r="WZE59" s="108"/>
      <c r="WZF59" s="108"/>
      <c r="WZG59" s="108"/>
      <c r="WZH59" s="108"/>
      <c r="WZI59" s="108"/>
      <c r="WZJ59" s="108"/>
      <c r="WZK59" s="108"/>
      <c r="WZL59" s="108"/>
      <c r="WZM59" s="108"/>
      <c r="WZN59" s="108"/>
      <c r="WZO59" s="108"/>
      <c r="WZP59" s="108"/>
      <c r="WZQ59" s="108"/>
      <c r="WZR59" s="108"/>
      <c r="WZS59" s="108"/>
      <c r="WZT59" s="108"/>
      <c r="WZU59" s="108"/>
      <c r="WZV59" s="108"/>
      <c r="WZW59" s="108"/>
      <c r="WZX59" s="108"/>
      <c r="WZY59" s="108"/>
      <c r="WZZ59" s="108"/>
      <c r="XAA59" s="108"/>
      <c r="XAB59" s="108"/>
      <c r="XAC59" s="108"/>
      <c r="XAD59" s="108"/>
      <c r="XAE59" s="108"/>
      <c r="XAF59" s="108"/>
      <c r="XAG59" s="108"/>
      <c r="XAH59" s="108"/>
      <c r="XAI59" s="108"/>
      <c r="XAJ59" s="108"/>
      <c r="XAK59" s="108"/>
      <c r="XAL59" s="108"/>
      <c r="XAM59" s="108"/>
      <c r="XAN59" s="108"/>
      <c r="XAO59" s="108"/>
      <c r="XAP59" s="108"/>
      <c r="XAQ59" s="108"/>
      <c r="XAR59" s="108"/>
      <c r="XAS59" s="108"/>
      <c r="XAT59" s="108"/>
      <c r="XAU59" s="108"/>
      <c r="XAV59" s="108"/>
      <c r="XAW59" s="108"/>
      <c r="XAX59" s="108"/>
      <c r="XAY59" s="108"/>
      <c r="XAZ59" s="108"/>
      <c r="XBA59" s="108"/>
      <c r="XBB59" s="108"/>
      <c r="XBC59" s="108"/>
      <c r="XBD59" s="108"/>
      <c r="XBE59" s="108"/>
      <c r="XBF59" s="108"/>
      <c r="XBG59" s="108"/>
      <c r="XBH59" s="108"/>
      <c r="XBI59" s="108"/>
      <c r="XBJ59" s="108"/>
      <c r="XBK59" s="108"/>
      <c r="XBL59" s="108"/>
      <c r="XBM59" s="108"/>
      <c r="XBN59" s="108"/>
      <c r="XBO59" s="108"/>
      <c r="XBP59" s="108"/>
      <c r="XBQ59" s="108"/>
      <c r="XBR59" s="108"/>
      <c r="XBS59" s="108"/>
      <c r="XBT59" s="108"/>
      <c r="XBU59" s="108"/>
      <c r="XBV59" s="108"/>
      <c r="XBW59" s="108"/>
      <c r="XBX59" s="108"/>
      <c r="XBY59" s="108"/>
      <c r="XBZ59" s="108"/>
      <c r="XCA59" s="108"/>
      <c r="XCB59" s="108"/>
      <c r="XCC59" s="108"/>
      <c r="XCD59" s="108"/>
      <c r="XCE59" s="108"/>
      <c r="XCF59" s="108"/>
      <c r="XCG59" s="108"/>
      <c r="XCH59" s="108"/>
      <c r="XCI59" s="108"/>
      <c r="XCJ59" s="108"/>
      <c r="XCK59" s="108"/>
      <c r="XCL59" s="108"/>
      <c r="XCM59" s="108"/>
      <c r="XCN59" s="108"/>
      <c r="XCO59" s="108"/>
      <c r="XCP59" s="108"/>
      <c r="XCQ59" s="108"/>
      <c r="XCR59" s="108"/>
      <c r="XCS59" s="108"/>
      <c r="XCT59" s="108"/>
      <c r="XCU59" s="108"/>
      <c r="XCV59" s="108"/>
      <c r="XCW59" s="108"/>
      <c r="XCX59" s="108"/>
      <c r="XCY59" s="108"/>
      <c r="XCZ59" s="108"/>
      <c r="XDA59" s="108"/>
      <c r="XDB59" s="108"/>
      <c r="XDC59" s="108"/>
      <c r="XDD59" s="108"/>
      <c r="XDE59" s="108"/>
      <c r="XDF59" s="108"/>
      <c r="XDG59" s="108"/>
      <c r="XDH59" s="108"/>
      <c r="XDI59" s="108"/>
      <c r="XDJ59" s="108"/>
      <c r="XDK59" s="108"/>
      <c r="XDL59" s="108"/>
      <c r="XDM59" s="108"/>
      <c r="XDN59" s="108"/>
      <c r="XDO59" s="108"/>
      <c r="XDP59" s="108"/>
      <c r="XDQ59" s="108"/>
      <c r="XDR59" s="108"/>
      <c r="XDS59" s="108"/>
      <c r="XDT59" s="108"/>
      <c r="XDU59" s="108"/>
      <c r="XDV59" s="108"/>
      <c r="XDW59" s="108"/>
      <c r="XDX59" s="108"/>
      <c r="XDY59" s="108"/>
      <c r="XDZ59" s="108"/>
      <c r="XEA59" s="108"/>
      <c r="XEB59" s="108"/>
      <c r="XEC59" s="108"/>
      <c r="XED59" s="108"/>
      <c r="XEE59" s="108"/>
      <c r="XEF59" s="108"/>
      <c r="XEG59" s="108"/>
      <c r="XEH59" s="108"/>
      <c r="XEI59" s="108"/>
      <c r="XEJ59" s="108"/>
      <c r="XEK59" s="108"/>
      <c r="XEL59" s="108"/>
      <c r="XEM59" s="108"/>
    </row>
    <row r="60" spans="1:16367" x14ac:dyDescent="0.25">
      <c r="A60" s="87" t="s">
        <v>188</v>
      </c>
      <c r="B60" s="104">
        <v>44181</v>
      </c>
      <c r="C60" s="105" t="s">
        <v>46</v>
      </c>
      <c r="D60" s="105"/>
      <c r="E60" s="105"/>
      <c r="F60" s="105"/>
      <c r="G60" s="105" t="s">
        <v>48</v>
      </c>
      <c r="H60" s="105" t="s">
        <v>2500</v>
      </c>
      <c r="I60" s="106"/>
      <c r="J60" s="106"/>
      <c r="K60" s="106"/>
      <c r="L60" s="106"/>
      <c r="M60" s="106">
        <v>0</v>
      </c>
      <c r="N60" s="105"/>
      <c r="O60" s="105" t="s">
        <v>2495</v>
      </c>
      <c r="P60" s="105" t="s">
        <v>2492</v>
      </c>
      <c r="Q60" s="106">
        <v>0</v>
      </c>
      <c r="R60" s="106">
        <v>0</v>
      </c>
      <c r="S60" s="106">
        <v>0</v>
      </c>
      <c r="T60" s="106">
        <v>0</v>
      </c>
      <c r="U60" s="105" t="s">
        <v>2493</v>
      </c>
      <c r="V60" s="106">
        <v>0</v>
      </c>
      <c r="W60" s="106">
        <v>0</v>
      </c>
      <c r="X60" s="105" t="s">
        <v>2493</v>
      </c>
      <c r="Y60" s="106">
        <v>0</v>
      </c>
      <c r="Z60" s="106">
        <v>0</v>
      </c>
      <c r="AA60" s="105" t="s">
        <v>49</v>
      </c>
      <c r="AB60" s="106">
        <v>0</v>
      </c>
      <c r="AC60" s="106">
        <v>0</v>
      </c>
      <c r="AD60" s="105"/>
      <c r="AE60" s="106">
        <v>0</v>
      </c>
      <c r="AF60" s="107"/>
      <c r="AG60" s="105"/>
      <c r="AH60" s="109"/>
      <c r="AI60" s="110"/>
      <c r="AJ60" s="110"/>
      <c r="AK60" s="109"/>
      <c r="AL60" s="109"/>
      <c r="AM60" s="109"/>
      <c r="AN60" s="109"/>
      <c r="AO60" s="109"/>
      <c r="AP60" s="109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8"/>
      <c r="BB60" s="108"/>
      <c r="BC60" s="108"/>
      <c r="BD60" s="108"/>
      <c r="BE60" s="108"/>
      <c r="BF60" s="108"/>
      <c r="BG60" s="108"/>
      <c r="BH60" s="108"/>
      <c r="BI60" s="108"/>
      <c r="BJ60" s="108"/>
      <c r="BK60" s="108"/>
      <c r="BL60" s="108"/>
      <c r="BM60" s="108"/>
      <c r="BN60" s="108"/>
      <c r="BO60" s="108"/>
      <c r="BP60" s="108"/>
      <c r="BQ60" s="108"/>
      <c r="BR60" s="108"/>
      <c r="BS60" s="108"/>
      <c r="BT60" s="108"/>
      <c r="BU60" s="108"/>
      <c r="BV60" s="108"/>
      <c r="BW60" s="108"/>
      <c r="BX60" s="108"/>
      <c r="BY60" s="108"/>
      <c r="BZ60" s="108"/>
      <c r="CA60" s="108"/>
      <c r="CB60" s="108"/>
      <c r="CC60" s="108"/>
      <c r="CD60" s="108"/>
      <c r="CE60" s="108"/>
      <c r="CF60" s="108"/>
      <c r="CG60" s="108"/>
      <c r="CH60" s="108"/>
      <c r="CI60" s="108"/>
      <c r="CJ60" s="108"/>
      <c r="CK60" s="108"/>
      <c r="CL60" s="108"/>
      <c r="CM60" s="108"/>
      <c r="CN60" s="108"/>
      <c r="CO60" s="108"/>
      <c r="CP60" s="108"/>
      <c r="CQ60" s="108"/>
      <c r="CR60" s="108"/>
      <c r="CS60" s="108"/>
      <c r="CT60" s="108"/>
      <c r="CU60" s="108"/>
      <c r="CV60" s="108"/>
      <c r="CW60" s="108"/>
      <c r="CX60" s="108"/>
      <c r="CY60" s="108"/>
      <c r="CZ60" s="108"/>
      <c r="DA60" s="108"/>
      <c r="DB60" s="108"/>
      <c r="DC60" s="108"/>
      <c r="DD60" s="108"/>
      <c r="DE60" s="108"/>
      <c r="DF60" s="108"/>
      <c r="DG60" s="108"/>
      <c r="DH60" s="108"/>
      <c r="DI60" s="108"/>
      <c r="DJ60" s="108"/>
      <c r="DK60" s="108"/>
      <c r="DL60" s="108"/>
      <c r="DM60" s="108"/>
      <c r="DN60" s="108"/>
      <c r="DO60" s="108"/>
      <c r="DP60" s="108"/>
      <c r="DQ60" s="108"/>
      <c r="DR60" s="108"/>
      <c r="DS60" s="108"/>
      <c r="DT60" s="108"/>
      <c r="DU60" s="108"/>
      <c r="DV60" s="108"/>
      <c r="DW60" s="108"/>
      <c r="DX60" s="108"/>
      <c r="DY60" s="108"/>
      <c r="DZ60" s="108"/>
      <c r="EA60" s="108"/>
      <c r="EB60" s="108"/>
      <c r="EC60" s="108"/>
      <c r="ED60" s="108"/>
      <c r="EE60" s="108"/>
      <c r="EF60" s="108"/>
      <c r="EG60" s="108"/>
      <c r="EH60" s="108"/>
      <c r="EI60" s="108"/>
      <c r="EJ60" s="108"/>
      <c r="EK60" s="108"/>
      <c r="EL60" s="108"/>
      <c r="EM60" s="108"/>
      <c r="EN60" s="108"/>
      <c r="EO60" s="108"/>
      <c r="EP60" s="108"/>
      <c r="EQ60" s="108"/>
      <c r="ER60" s="108"/>
      <c r="ES60" s="108"/>
      <c r="ET60" s="108"/>
      <c r="EU60" s="108"/>
      <c r="EV60" s="108"/>
      <c r="EW60" s="108"/>
      <c r="EX60" s="108"/>
      <c r="EY60" s="108"/>
      <c r="EZ60" s="108"/>
      <c r="FA60" s="108"/>
      <c r="FB60" s="108"/>
      <c r="FC60" s="108"/>
      <c r="FD60" s="108"/>
      <c r="FE60" s="108"/>
      <c r="FF60" s="108"/>
      <c r="FG60" s="108"/>
      <c r="FH60" s="108"/>
      <c r="FI60" s="108"/>
      <c r="FJ60" s="108"/>
      <c r="FK60" s="108"/>
      <c r="FL60" s="108"/>
      <c r="FM60" s="108"/>
      <c r="FN60" s="108"/>
      <c r="FO60" s="108"/>
      <c r="FP60" s="108"/>
      <c r="FQ60" s="108"/>
      <c r="FR60" s="108"/>
      <c r="FS60" s="108"/>
      <c r="FT60" s="108"/>
      <c r="FU60" s="108"/>
      <c r="FV60" s="108"/>
      <c r="FW60" s="108"/>
      <c r="FX60" s="108"/>
      <c r="FY60" s="108"/>
      <c r="FZ60" s="108"/>
      <c r="GA60" s="108"/>
      <c r="GB60" s="108"/>
      <c r="GC60" s="108"/>
      <c r="GD60" s="108"/>
      <c r="GE60" s="108"/>
      <c r="GF60" s="108"/>
      <c r="GG60" s="108"/>
      <c r="GH60" s="108"/>
      <c r="GI60" s="108"/>
      <c r="GJ60" s="108"/>
      <c r="GK60" s="108"/>
      <c r="GL60" s="108"/>
      <c r="GM60" s="108"/>
      <c r="GN60" s="108"/>
      <c r="GO60" s="108"/>
      <c r="GP60" s="108"/>
      <c r="GQ60" s="108"/>
      <c r="GR60" s="108"/>
      <c r="GS60" s="108"/>
      <c r="GT60" s="108"/>
      <c r="GU60" s="108"/>
      <c r="GV60" s="108"/>
      <c r="GW60" s="108"/>
      <c r="GX60" s="108"/>
      <c r="GY60" s="108"/>
      <c r="GZ60" s="108"/>
      <c r="HA60" s="108"/>
      <c r="HB60" s="108"/>
      <c r="HC60" s="108"/>
      <c r="HD60" s="108"/>
      <c r="HE60" s="108"/>
      <c r="HF60" s="108"/>
      <c r="HG60" s="108"/>
      <c r="HH60" s="108"/>
      <c r="HI60" s="108"/>
      <c r="HJ60" s="108"/>
      <c r="HK60" s="108"/>
      <c r="HL60" s="108"/>
      <c r="HM60" s="108"/>
      <c r="HN60" s="108"/>
      <c r="HO60" s="108"/>
      <c r="HP60" s="108"/>
      <c r="HQ60" s="108"/>
      <c r="HR60" s="108"/>
      <c r="HS60" s="108"/>
      <c r="HT60" s="108"/>
      <c r="HU60" s="108"/>
      <c r="HV60" s="108"/>
      <c r="HW60" s="108"/>
      <c r="HX60" s="108"/>
      <c r="HY60" s="108"/>
      <c r="HZ60" s="108"/>
      <c r="IA60" s="108"/>
      <c r="IB60" s="108"/>
      <c r="IC60" s="108"/>
      <c r="ID60" s="108"/>
      <c r="IE60" s="108"/>
      <c r="IF60" s="108"/>
      <c r="IG60" s="108"/>
      <c r="IH60" s="108"/>
      <c r="II60" s="108"/>
      <c r="IJ60" s="108"/>
      <c r="IK60" s="108"/>
      <c r="IL60" s="108"/>
      <c r="IM60" s="108"/>
      <c r="IN60" s="108"/>
      <c r="IO60" s="108"/>
      <c r="IP60" s="108"/>
      <c r="IQ60" s="108"/>
      <c r="IR60" s="108"/>
      <c r="IS60" s="108"/>
      <c r="IT60" s="108"/>
      <c r="IU60" s="108"/>
      <c r="IV60" s="108"/>
      <c r="IW60" s="108"/>
      <c r="IX60" s="108"/>
      <c r="IY60" s="108"/>
      <c r="IZ60" s="108"/>
      <c r="JA60" s="108"/>
      <c r="JB60" s="108"/>
      <c r="JC60" s="108"/>
      <c r="JD60" s="108"/>
      <c r="JE60" s="108"/>
      <c r="JF60" s="108"/>
      <c r="JG60" s="108"/>
      <c r="JH60" s="108"/>
      <c r="JI60" s="108"/>
      <c r="JJ60" s="108"/>
      <c r="JK60" s="108"/>
      <c r="JL60" s="108"/>
      <c r="JM60" s="108"/>
      <c r="JN60" s="108"/>
      <c r="JO60" s="108"/>
      <c r="JP60" s="108"/>
      <c r="JQ60" s="108"/>
      <c r="JR60" s="108"/>
      <c r="JS60" s="108"/>
      <c r="JT60" s="108"/>
      <c r="JU60" s="108"/>
      <c r="JV60" s="108"/>
      <c r="JW60" s="108"/>
      <c r="JX60" s="108"/>
      <c r="JY60" s="108"/>
      <c r="JZ60" s="108"/>
      <c r="KA60" s="108"/>
      <c r="KB60" s="108"/>
      <c r="KC60" s="108"/>
      <c r="KD60" s="108"/>
      <c r="KE60" s="108"/>
      <c r="KF60" s="108"/>
      <c r="KG60" s="108"/>
      <c r="KH60" s="108"/>
      <c r="KI60" s="108"/>
      <c r="KJ60" s="108"/>
      <c r="KK60" s="108"/>
      <c r="KL60" s="108"/>
      <c r="KM60" s="108"/>
      <c r="KN60" s="108"/>
      <c r="KO60" s="108"/>
      <c r="KP60" s="108"/>
      <c r="KQ60" s="108"/>
      <c r="KR60" s="108"/>
      <c r="KS60" s="108"/>
      <c r="KT60" s="108"/>
      <c r="KU60" s="108"/>
      <c r="KV60" s="108"/>
      <c r="KW60" s="108"/>
      <c r="KX60" s="108"/>
      <c r="KY60" s="108"/>
      <c r="KZ60" s="108"/>
      <c r="LA60" s="108"/>
      <c r="LB60" s="108"/>
      <c r="LC60" s="108"/>
      <c r="LD60" s="108"/>
      <c r="LE60" s="108"/>
      <c r="LF60" s="108"/>
      <c r="LG60" s="108"/>
      <c r="LH60" s="108"/>
      <c r="LI60" s="108"/>
      <c r="LJ60" s="108"/>
      <c r="LK60" s="108"/>
      <c r="LL60" s="108"/>
      <c r="LM60" s="108"/>
      <c r="LN60" s="108"/>
      <c r="LO60" s="108"/>
      <c r="LP60" s="108"/>
      <c r="LQ60" s="108"/>
      <c r="LR60" s="108"/>
      <c r="LS60" s="108"/>
      <c r="LT60" s="108"/>
      <c r="LU60" s="108"/>
      <c r="LV60" s="108"/>
      <c r="LW60" s="108"/>
      <c r="LX60" s="108"/>
      <c r="LY60" s="108"/>
      <c r="LZ60" s="108"/>
      <c r="MA60" s="108"/>
      <c r="MB60" s="108"/>
      <c r="MC60" s="108"/>
      <c r="MD60" s="108"/>
      <c r="ME60" s="108"/>
      <c r="MF60" s="108"/>
      <c r="MG60" s="108"/>
      <c r="MH60" s="108"/>
      <c r="MI60" s="108"/>
      <c r="MJ60" s="108"/>
      <c r="MK60" s="108"/>
      <c r="ML60" s="108"/>
      <c r="MM60" s="108"/>
      <c r="MN60" s="108"/>
      <c r="MO60" s="108"/>
      <c r="MP60" s="108"/>
      <c r="MQ60" s="108"/>
      <c r="MR60" s="108"/>
      <c r="MS60" s="108"/>
      <c r="MT60" s="108"/>
      <c r="MU60" s="108"/>
      <c r="MV60" s="108"/>
      <c r="MW60" s="108"/>
      <c r="MX60" s="108"/>
      <c r="MY60" s="108"/>
      <c r="MZ60" s="108"/>
      <c r="NA60" s="108"/>
      <c r="NB60" s="108"/>
      <c r="NC60" s="108"/>
      <c r="ND60" s="108"/>
      <c r="NE60" s="108"/>
      <c r="NF60" s="108"/>
      <c r="NG60" s="108"/>
      <c r="NH60" s="108"/>
      <c r="NI60" s="108"/>
      <c r="NJ60" s="108"/>
      <c r="NK60" s="108"/>
      <c r="NL60" s="108"/>
      <c r="NM60" s="108"/>
      <c r="NN60" s="108"/>
      <c r="NO60" s="108"/>
      <c r="NP60" s="108"/>
      <c r="NQ60" s="108"/>
      <c r="NR60" s="108"/>
      <c r="NS60" s="108"/>
      <c r="NT60" s="108"/>
      <c r="NU60" s="108"/>
      <c r="NV60" s="108"/>
      <c r="NW60" s="108"/>
      <c r="NX60" s="108"/>
      <c r="NY60" s="108"/>
      <c r="NZ60" s="108"/>
      <c r="OA60" s="108"/>
      <c r="OB60" s="108"/>
      <c r="OC60" s="108"/>
      <c r="OD60" s="108"/>
      <c r="OE60" s="108"/>
      <c r="OF60" s="108"/>
      <c r="OG60" s="108"/>
      <c r="OH60" s="108"/>
      <c r="OI60" s="108"/>
      <c r="OJ60" s="108"/>
      <c r="OK60" s="108"/>
      <c r="OL60" s="108"/>
      <c r="OM60" s="108"/>
      <c r="ON60" s="108"/>
      <c r="OO60" s="108"/>
      <c r="OP60" s="108"/>
      <c r="OQ60" s="108"/>
      <c r="OR60" s="108"/>
      <c r="OS60" s="108"/>
      <c r="OT60" s="108"/>
      <c r="OU60" s="108"/>
      <c r="OV60" s="108"/>
      <c r="OW60" s="108"/>
      <c r="OX60" s="108"/>
      <c r="OY60" s="108"/>
      <c r="OZ60" s="108"/>
      <c r="PA60" s="108"/>
      <c r="PB60" s="108"/>
      <c r="PC60" s="108"/>
      <c r="PD60" s="108"/>
      <c r="PE60" s="108"/>
      <c r="PF60" s="108"/>
      <c r="PG60" s="108"/>
      <c r="PH60" s="108"/>
      <c r="PI60" s="108"/>
      <c r="PJ60" s="108"/>
      <c r="PK60" s="108"/>
      <c r="PL60" s="108"/>
      <c r="PM60" s="108"/>
      <c r="PN60" s="108"/>
      <c r="PO60" s="108"/>
      <c r="PP60" s="108"/>
      <c r="PQ60" s="108"/>
      <c r="PR60" s="108"/>
      <c r="PS60" s="108"/>
      <c r="PT60" s="108"/>
      <c r="PU60" s="108"/>
      <c r="PV60" s="108"/>
      <c r="PW60" s="108"/>
      <c r="PX60" s="108"/>
      <c r="PY60" s="108"/>
      <c r="PZ60" s="108"/>
      <c r="QA60" s="108"/>
      <c r="QB60" s="108"/>
      <c r="QC60" s="108"/>
      <c r="QD60" s="108"/>
      <c r="QE60" s="108"/>
      <c r="QF60" s="108"/>
      <c r="QG60" s="108"/>
      <c r="QH60" s="108"/>
      <c r="QI60" s="108"/>
      <c r="QJ60" s="108"/>
      <c r="QK60" s="108"/>
      <c r="QL60" s="108"/>
      <c r="QM60" s="108"/>
      <c r="QN60" s="108"/>
      <c r="QO60" s="108"/>
      <c r="QP60" s="108"/>
      <c r="QQ60" s="108"/>
      <c r="QR60" s="108"/>
      <c r="QS60" s="108"/>
      <c r="QT60" s="108"/>
      <c r="QU60" s="108"/>
      <c r="QV60" s="108"/>
      <c r="QW60" s="108"/>
      <c r="QX60" s="108"/>
      <c r="QY60" s="108"/>
      <c r="QZ60" s="108"/>
      <c r="RA60" s="108"/>
      <c r="RB60" s="108"/>
      <c r="RC60" s="108"/>
      <c r="RD60" s="108"/>
      <c r="RE60" s="108"/>
      <c r="RF60" s="108"/>
      <c r="RG60" s="108"/>
      <c r="RH60" s="108"/>
      <c r="RI60" s="108"/>
      <c r="RJ60" s="108"/>
      <c r="RK60" s="108"/>
      <c r="RL60" s="108"/>
      <c r="RM60" s="108"/>
      <c r="RN60" s="108"/>
      <c r="RO60" s="108"/>
      <c r="RP60" s="108"/>
      <c r="RQ60" s="108"/>
      <c r="RR60" s="108"/>
      <c r="RS60" s="108"/>
      <c r="RT60" s="108"/>
      <c r="RU60" s="108"/>
      <c r="RV60" s="108"/>
      <c r="RW60" s="108"/>
      <c r="RX60" s="108"/>
      <c r="RY60" s="108"/>
      <c r="RZ60" s="108"/>
      <c r="SA60" s="108"/>
      <c r="SB60" s="108"/>
      <c r="SC60" s="108"/>
      <c r="SD60" s="108"/>
      <c r="SE60" s="108"/>
      <c r="SF60" s="108"/>
      <c r="SG60" s="108"/>
      <c r="SH60" s="108"/>
      <c r="SI60" s="108"/>
      <c r="SJ60" s="108"/>
      <c r="SK60" s="108"/>
      <c r="SL60" s="108"/>
      <c r="SM60" s="108"/>
      <c r="SN60" s="108"/>
      <c r="SO60" s="108"/>
      <c r="SP60" s="108"/>
      <c r="SQ60" s="108"/>
      <c r="SR60" s="108"/>
      <c r="SS60" s="108"/>
      <c r="ST60" s="108"/>
      <c r="SU60" s="108"/>
      <c r="SV60" s="108"/>
      <c r="SW60" s="108"/>
      <c r="SX60" s="108"/>
      <c r="SY60" s="108"/>
      <c r="SZ60" s="108"/>
      <c r="TA60" s="108"/>
      <c r="TB60" s="108"/>
      <c r="TC60" s="108"/>
      <c r="TD60" s="108"/>
      <c r="TE60" s="108"/>
      <c r="TF60" s="108"/>
      <c r="TG60" s="108"/>
      <c r="TH60" s="108"/>
      <c r="TI60" s="108"/>
      <c r="TJ60" s="108"/>
      <c r="TK60" s="108"/>
      <c r="TL60" s="108"/>
      <c r="TM60" s="108"/>
      <c r="TN60" s="108"/>
      <c r="TO60" s="108"/>
      <c r="TP60" s="108"/>
      <c r="TQ60" s="108"/>
      <c r="TR60" s="108"/>
      <c r="TS60" s="108"/>
      <c r="TT60" s="108"/>
      <c r="TU60" s="108"/>
      <c r="TV60" s="108"/>
      <c r="TW60" s="108"/>
      <c r="TX60" s="108"/>
      <c r="TY60" s="108"/>
      <c r="TZ60" s="108"/>
      <c r="UA60" s="108"/>
      <c r="UB60" s="108"/>
      <c r="UC60" s="108"/>
      <c r="UD60" s="108"/>
      <c r="UE60" s="108"/>
      <c r="UF60" s="108"/>
      <c r="UG60" s="108"/>
      <c r="UH60" s="108"/>
      <c r="UI60" s="108"/>
      <c r="UJ60" s="108"/>
      <c r="UK60" s="108"/>
      <c r="UL60" s="108"/>
      <c r="UM60" s="108"/>
      <c r="UN60" s="108"/>
      <c r="UO60" s="108"/>
      <c r="UP60" s="108"/>
      <c r="UQ60" s="108"/>
      <c r="UR60" s="108"/>
      <c r="US60" s="108"/>
      <c r="UT60" s="108"/>
      <c r="UU60" s="108"/>
      <c r="UV60" s="108"/>
      <c r="UW60" s="108"/>
      <c r="UX60" s="108"/>
      <c r="UY60" s="108"/>
      <c r="UZ60" s="108"/>
      <c r="VA60" s="108"/>
      <c r="VB60" s="108"/>
      <c r="VC60" s="108"/>
      <c r="VD60" s="108"/>
      <c r="VE60" s="108"/>
      <c r="VF60" s="108"/>
      <c r="VG60" s="108"/>
      <c r="VH60" s="108"/>
      <c r="VI60" s="108"/>
      <c r="VJ60" s="108"/>
      <c r="VK60" s="108"/>
      <c r="VL60" s="108"/>
      <c r="VM60" s="108"/>
      <c r="VN60" s="108"/>
      <c r="VO60" s="108"/>
      <c r="VP60" s="108"/>
      <c r="VQ60" s="108"/>
      <c r="VR60" s="108"/>
      <c r="VS60" s="108"/>
      <c r="VT60" s="108"/>
      <c r="VU60" s="108"/>
      <c r="VV60" s="108"/>
      <c r="VW60" s="108"/>
      <c r="VX60" s="108"/>
      <c r="VY60" s="108"/>
      <c r="VZ60" s="108"/>
      <c r="WA60" s="108"/>
      <c r="WB60" s="108"/>
      <c r="WC60" s="108"/>
      <c r="WD60" s="108"/>
      <c r="WE60" s="108"/>
      <c r="WF60" s="108"/>
      <c r="WG60" s="108"/>
      <c r="WH60" s="108"/>
      <c r="WI60" s="108"/>
      <c r="WJ60" s="108"/>
      <c r="WK60" s="108"/>
      <c r="WL60" s="108"/>
      <c r="WM60" s="108"/>
      <c r="WN60" s="108"/>
      <c r="WO60" s="108"/>
      <c r="WP60" s="108"/>
      <c r="WQ60" s="108"/>
      <c r="WR60" s="108"/>
      <c r="WS60" s="108"/>
      <c r="WT60" s="108"/>
      <c r="WU60" s="108"/>
      <c r="WV60" s="108"/>
      <c r="WW60" s="108"/>
      <c r="WX60" s="108"/>
      <c r="WY60" s="108"/>
      <c r="WZ60" s="108"/>
      <c r="XA60" s="108"/>
      <c r="XB60" s="108"/>
      <c r="XC60" s="108"/>
      <c r="XD60" s="108"/>
      <c r="XE60" s="108"/>
      <c r="XF60" s="108"/>
      <c r="XG60" s="108"/>
      <c r="XH60" s="108"/>
      <c r="XI60" s="108"/>
      <c r="XJ60" s="108"/>
      <c r="XK60" s="108"/>
      <c r="XL60" s="108"/>
      <c r="XM60" s="108"/>
      <c r="XN60" s="108"/>
      <c r="XO60" s="108"/>
      <c r="XP60" s="108"/>
      <c r="XQ60" s="108"/>
      <c r="XR60" s="108"/>
      <c r="XS60" s="108"/>
      <c r="XT60" s="108"/>
      <c r="XU60" s="108"/>
      <c r="XV60" s="108"/>
      <c r="XW60" s="108"/>
      <c r="XX60" s="108"/>
      <c r="XY60" s="108"/>
      <c r="XZ60" s="108"/>
      <c r="YA60" s="108"/>
      <c r="YB60" s="108"/>
      <c r="YC60" s="108"/>
      <c r="YD60" s="108"/>
      <c r="YE60" s="108"/>
      <c r="YF60" s="108"/>
      <c r="YG60" s="108"/>
      <c r="YH60" s="108"/>
      <c r="YI60" s="108"/>
      <c r="YJ60" s="108"/>
      <c r="YK60" s="108"/>
      <c r="YL60" s="108"/>
      <c r="YM60" s="108"/>
      <c r="YN60" s="108"/>
      <c r="YO60" s="108"/>
      <c r="YP60" s="108"/>
      <c r="YQ60" s="108"/>
      <c r="YR60" s="108"/>
      <c r="YS60" s="108"/>
      <c r="YT60" s="108"/>
      <c r="YU60" s="108"/>
      <c r="YV60" s="108"/>
      <c r="YW60" s="108"/>
      <c r="YX60" s="108"/>
      <c r="YY60" s="108"/>
      <c r="YZ60" s="108"/>
      <c r="ZA60" s="108"/>
      <c r="ZB60" s="108"/>
      <c r="ZC60" s="108"/>
      <c r="ZD60" s="108"/>
      <c r="ZE60" s="108"/>
      <c r="ZF60" s="108"/>
      <c r="ZG60" s="108"/>
      <c r="ZH60" s="108"/>
      <c r="ZI60" s="108"/>
      <c r="ZJ60" s="108"/>
      <c r="ZK60" s="108"/>
      <c r="ZL60" s="108"/>
      <c r="ZM60" s="108"/>
      <c r="ZN60" s="108"/>
      <c r="ZO60" s="108"/>
      <c r="ZP60" s="108"/>
      <c r="ZQ60" s="108"/>
      <c r="ZR60" s="108"/>
      <c r="ZS60" s="108"/>
      <c r="ZT60" s="108"/>
      <c r="ZU60" s="108"/>
      <c r="ZV60" s="108"/>
      <c r="ZW60" s="108"/>
      <c r="ZX60" s="108"/>
      <c r="ZY60" s="108"/>
      <c r="ZZ60" s="108"/>
      <c r="AAA60" s="108"/>
      <c r="AAB60" s="108"/>
      <c r="AAC60" s="108"/>
      <c r="AAD60" s="108"/>
      <c r="AAE60" s="108"/>
      <c r="AAF60" s="108"/>
      <c r="AAG60" s="108"/>
      <c r="AAH60" s="108"/>
      <c r="AAI60" s="108"/>
      <c r="AAJ60" s="108"/>
      <c r="AAK60" s="108"/>
      <c r="AAL60" s="108"/>
      <c r="AAM60" s="108"/>
      <c r="AAN60" s="108"/>
      <c r="AAO60" s="108"/>
      <c r="AAP60" s="108"/>
      <c r="AAQ60" s="108"/>
      <c r="AAR60" s="108"/>
      <c r="AAS60" s="108"/>
      <c r="AAT60" s="108"/>
      <c r="AAU60" s="108"/>
      <c r="AAV60" s="108"/>
      <c r="AAW60" s="108"/>
      <c r="AAX60" s="108"/>
      <c r="AAY60" s="108"/>
      <c r="AAZ60" s="108"/>
      <c r="ABA60" s="108"/>
      <c r="ABB60" s="108"/>
      <c r="ABC60" s="108"/>
      <c r="ABD60" s="108"/>
      <c r="ABE60" s="108"/>
      <c r="ABF60" s="108"/>
      <c r="ABG60" s="108"/>
      <c r="ABH60" s="108"/>
      <c r="ABI60" s="108"/>
      <c r="ABJ60" s="108"/>
      <c r="ABK60" s="108"/>
      <c r="ABL60" s="108"/>
      <c r="ABM60" s="108"/>
      <c r="ABN60" s="108"/>
      <c r="ABO60" s="108"/>
      <c r="ABP60" s="108"/>
      <c r="ABQ60" s="108"/>
      <c r="ABR60" s="108"/>
      <c r="ABS60" s="108"/>
      <c r="ABT60" s="108"/>
      <c r="ABU60" s="108"/>
      <c r="ABV60" s="108"/>
      <c r="ABW60" s="108"/>
      <c r="ABX60" s="108"/>
      <c r="ABY60" s="108"/>
      <c r="ABZ60" s="108"/>
      <c r="ACA60" s="108"/>
      <c r="ACB60" s="108"/>
      <c r="ACC60" s="108"/>
      <c r="ACD60" s="108"/>
      <c r="ACE60" s="108"/>
      <c r="ACF60" s="108"/>
      <c r="ACG60" s="108"/>
      <c r="ACH60" s="108"/>
      <c r="ACI60" s="108"/>
      <c r="ACJ60" s="108"/>
      <c r="ACK60" s="108"/>
      <c r="ACL60" s="108"/>
      <c r="ACM60" s="108"/>
      <c r="ACN60" s="108"/>
      <c r="ACO60" s="108"/>
      <c r="ACP60" s="108"/>
      <c r="ACQ60" s="108"/>
      <c r="ACR60" s="108"/>
      <c r="ACS60" s="108"/>
      <c r="ACT60" s="108"/>
      <c r="ACU60" s="108"/>
      <c r="ACV60" s="108"/>
      <c r="ACW60" s="108"/>
      <c r="ACX60" s="108"/>
      <c r="ACY60" s="108"/>
      <c r="ACZ60" s="108"/>
      <c r="ADA60" s="108"/>
      <c r="ADB60" s="108"/>
      <c r="ADC60" s="108"/>
      <c r="ADD60" s="108"/>
      <c r="ADE60" s="108"/>
      <c r="ADF60" s="108"/>
      <c r="ADG60" s="108"/>
      <c r="ADH60" s="108"/>
      <c r="ADI60" s="108"/>
      <c r="ADJ60" s="108"/>
      <c r="ADK60" s="108"/>
      <c r="ADL60" s="108"/>
      <c r="ADM60" s="108"/>
      <c r="ADN60" s="108"/>
      <c r="ADO60" s="108"/>
      <c r="ADP60" s="108"/>
      <c r="ADQ60" s="108"/>
      <c r="ADR60" s="108"/>
      <c r="ADS60" s="108"/>
      <c r="ADT60" s="108"/>
      <c r="ADU60" s="108"/>
      <c r="ADV60" s="108"/>
      <c r="ADW60" s="108"/>
      <c r="ADX60" s="108"/>
      <c r="ADY60" s="108"/>
      <c r="ADZ60" s="108"/>
      <c r="AEA60" s="108"/>
      <c r="AEB60" s="108"/>
      <c r="AEC60" s="108"/>
      <c r="AED60" s="108"/>
      <c r="AEE60" s="108"/>
      <c r="AEF60" s="108"/>
      <c r="AEG60" s="108"/>
      <c r="AEH60" s="108"/>
      <c r="AEI60" s="108"/>
      <c r="AEJ60" s="108"/>
      <c r="AEK60" s="108"/>
      <c r="AEL60" s="108"/>
      <c r="AEM60" s="108"/>
      <c r="AEN60" s="108"/>
      <c r="AEO60" s="108"/>
      <c r="AEP60" s="108"/>
      <c r="AEQ60" s="108"/>
      <c r="AER60" s="108"/>
      <c r="AES60" s="108"/>
      <c r="AET60" s="108"/>
      <c r="AEU60" s="108"/>
      <c r="AEV60" s="108"/>
      <c r="AEW60" s="108"/>
      <c r="AEX60" s="108"/>
      <c r="AEY60" s="108"/>
      <c r="AEZ60" s="108"/>
      <c r="AFA60" s="108"/>
      <c r="AFB60" s="108"/>
      <c r="AFC60" s="108"/>
      <c r="AFD60" s="108"/>
      <c r="AFE60" s="108"/>
      <c r="AFF60" s="108"/>
      <c r="AFG60" s="108"/>
      <c r="AFH60" s="108"/>
      <c r="AFI60" s="108"/>
      <c r="AFJ60" s="108"/>
      <c r="AFK60" s="108"/>
      <c r="AFL60" s="108"/>
      <c r="AFM60" s="108"/>
      <c r="AFN60" s="108"/>
      <c r="AFO60" s="108"/>
      <c r="AFP60" s="108"/>
      <c r="AFQ60" s="108"/>
      <c r="AFR60" s="108"/>
      <c r="AFS60" s="108"/>
      <c r="AFT60" s="108"/>
      <c r="AFU60" s="108"/>
      <c r="AFV60" s="108"/>
      <c r="AFW60" s="108"/>
      <c r="AFX60" s="108"/>
      <c r="AFY60" s="108"/>
      <c r="AFZ60" s="108"/>
      <c r="AGA60" s="108"/>
      <c r="AGB60" s="108"/>
      <c r="AGC60" s="108"/>
      <c r="AGD60" s="108"/>
      <c r="AGE60" s="108"/>
      <c r="AGF60" s="108"/>
      <c r="AGG60" s="108"/>
      <c r="AGH60" s="108"/>
      <c r="AGI60" s="108"/>
      <c r="AGJ60" s="108"/>
      <c r="AGK60" s="108"/>
      <c r="AGL60" s="108"/>
      <c r="AGM60" s="108"/>
      <c r="AGN60" s="108"/>
      <c r="AGO60" s="108"/>
      <c r="AGP60" s="108"/>
      <c r="AGQ60" s="108"/>
      <c r="AGR60" s="108"/>
      <c r="AGS60" s="108"/>
      <c r="AGT60" s="108"/>
      <c r="AGU60" s="108"/>
      <c r="AGV60" s="108"/>
      <c r="AGW60" s="108"/>
      <c r="AGX60" s="108"/>
      <c r="AGY60" s="108"/>
      <c r="AGZ60" s="108"/>
      <c r="AHA60" s="108"/>
      <c r="AHB60" s="108"/>
      <c r="AHC60" s="108"/>
      <c r="AHD60" s="108"/>
      <c r="AHE60" s="108"/>
      <c r="AHF60" s="108"/>
      <c r="AHG60" s="108"/>
      <c r="AHH60" s="108"/>
      <c r="AHI60" s="108"/>
      <c r="AHJ60" s="108"/>
      <c r="AHK60" s="108"/>
      <c r="AHL60" s="108"/>
      <c r="AHM60" s="108"/>
      <c r="AHN60" s="108"/>
      <c r="AHO60" s="108"/>
      <c r="AHP60" s="108"/>
      <c r="AHQ60" s="108"/>
      <c r="AHR60" s="108"/>
      <c r="AHS60" s="108"/>
      <c r="AHT60" s="108"/>
      <c r="AHU60" s="108"/>
      <c r="AHV60" s="108"/>
      <c r="AHW60" s="108"/>
      <c r="AHX60" s="108"/>
      <c r="AHY60" s="108"/>
      <c r="AHZ60" s="108"/>
      <c r="AIA60" s="108"/>
      <c r="AIB60" s="108"/>
      <c r="AIC60" s="108"/>
      <c r="AID60" s="108"/>
      <c r="AIE60" s="108"/>
      <c r="AIF60" s="108"/>
      <c r="AIG60" s="108"/>
      <c r="AIH60" s="108"/>
      <c r="AII60" s="108"/>
      <c r="AIJ60" s="108"/>
      <c r="AIK60" s="108"/>
      <c r="AIL60" s="108"/>
      <c r="AIM60" s="108"/>
      <c r="AIN60" s="108"/>
      <c r="AIO60" s="108"/>
      <c r="AIP60" s="108"/>
      <c r="AIQ60" s="108"/>
      <c r="AIR60" s="108"/>
      <c r="AIS60" s="108"/>
      <c r="AIT60" s="108"/>
      <c r="AIU60" s="108"/>
      <c r="AIV60" s="108"/>
      <c r="AIW60" s="108"/>
      <c r="AIX60" s="108"/>
      <c r="AIY60" s="108"/>
      <c r="AIZ60" s="108"/>
      <c r="AJA60" s="108"/>
      <c r="AJB60" s="108"/>
      <c r="AJC60" s="108"/>
      <c r="AJD60" s="108"/>
      <c r="AJE60" s="108"/>
      <c r="AJF60" s="108"/>
      <c r="AJG60" s="108"/>
      <c r="AJH60" s="108"/>
      <c r="AJI60" s="108"/>
      <c r="AJJ60" s="108"/>
      <c r="AJK60" s="108"/>
      <c r="AJL60" s="108"/>
      <c r="AJM60" s="108"/>
      <c r="AJN60" s="108"/>
      <c r="AJO60" s="108"/>
      <c r="AJP60" s="108"/>
      <c r="AJQ60" s="108"/>
      <c r="AJR60" s="108"/>
      <c r="AJS60" s="108"/>
      <c r="AJT60" s="108"/>
      <c r="AJU60" s="108"/>
      <c r="AJV60" s="108"/>
      <c r="AJW60" s="108"/>
      <c r="AJX60" s="108"/>
      <c r="AJY60" s="108"/>
      <c r="AJZ60" s="108"/>
      <c r="AKA60" s="108"/>
      <c r="AKB60" s="108"/>
      <c r="AKC60" s="108"/>
      <c r="AKD60" s="108"/>
      <c r="AKE60" s="108"/>
      <c r="AKF60" s="108"/>
      <c r="AKG60" s="108"/>
      <c r="AKH60" s="108"/>
      <c r="AKI60" s="108"/>
      <c r="AKJ60" s="108"/>
      <c r="AKK60" s="108"/>
      <c r="AKL60" s="108"/>
      <c r="AKM60" s="108"/>
      <c r="AKN60" s="108"/>
      <c r="AKO60" s="108"/>
      <c r="AKP60" s="108"/>
      <c r="AKQ60" s="108"/>
      <c r="AKR60" s="108"/>
      <c r="AKS60" s="108"/>
      <c r="AKT60" s="108"/>
      <c r="AKU60" s="108"/>
      <c r="AKV60" s="108"/>
      <c r="AKW60" s="108"/>
      <c r="AKX60" s="108"/>
      <c r="AKY60" s="108"/>
      <c r="AKZ60" s="108"/>
      <c r="ALA60" s="108"/>
      <c r="ALB60" s="108"/>
      <c r="ALC60" s="108"/>
      <c r="ALD60" s="108"/>
      <c r="ALE60" s="108"/>
      <c r="ALF60" s="108"/>
      <c r="ALG60" s="108"/>
      <c r="ALH60" s="108"/>
      <c r="ALI60" s="108"/>
      <c r="ALJ60" s="108"/>
      <c r="ALK60" s="108"/>
      <c r="ALL60" s="108"/>
      <c r="ALM60" s="108"/>
      <c r="ALN60" s="108"/>
      <c r="ALO60" s="108"/>
      <c r="ALP60" s="108"/>
      <c r="ALQ60" s="108"/>
      <c r="ALR60" s="108"/>
      <c r="ALS60" s="108"/>
      <c r="ALT60" s="108"/>
      <c r="ALU60" s="108"/>
      <c r="ALV60" s="108"/>
      <c r="ALW60" s="108"/>
      <c r="ALX60" s="108"/>
      <c r="ALY60" s="108"/>
      <c r="ALZ60" s="108"/>
      <c r="AMA60" s="108"/>
      <c r="AMB60" s="108"/>
      <c r="AMC60" s="108"/>
      <c r="AMD60" s="108"/>
      <c r="AME60" s="108"/>
      <c r="AMF60" s="108"/>
      <c r="AMG60" s="108"/>
      <c r="AMH60" s="108"/>
      <c r="AMI60" s="108"/>
      <c r="AMJ60" s="108"/>
      <c r="AMK60" s="108"/>
      <c r="AML60" s="108"/>
      <c r="AMM60" s="108"/>
      <c r="AMN60" s="108"/>
      <c r="AMO60" s="108"/>
      <c r="AMP60" s="108"/>
      <c r="AMQ60" s="108"/>
      <c r="AMR60" s="108"/>
      <c r="AMS60" s="108"/>
      <c r="AMT60" s="108"/>
      <c r="AMU60" s="108"/>
      <c r="AMV60" s="108"/>
      <c r="AMW60" s="108"/>
      <c r="AMX60" s="108"/>
      <c r="AMY60" s="108"/>
      <c r="AMZ60" s="108"/>
      <c r="ANA60" s="108"/>
      <c r="ANB60" s="108"/>
      <c r="ANC60" s="108"/>
      <c r="AND60" s="108"/>
      <c r="ANE60" s="108"/>
      <c r="ANF60" s="108"/>
      <c r="ANG60" s="108"/>
      <c r="ANH60" s="108"/>
      <c r="ANI60" s="108"/>
      <c r="ANJ60" s="108"/>
      <c r="ANK60" s="108"/>
      <c r="ANL60" s="108"/>
      <c r="ANM60" s="108"/>
      <c r="ANN60" s="108"/>
      <c r="ANO60" s="108"/>
      <c r="ANP60" s="108"/>
      <c r="ANQ60" s="108"/>
      <c r="ANR60" s="108"/>
      <c r="ANS60" s="108"/>
      <c r="ANT60" s="108"/>
      <c r="ANU60" s="108"/>
      <c r="ANV60" s="108"/>
      <c r="ANW60" s="108"/>
      <c r="ANX60" s="108"/>
      <c r="ANY60" s="108"/>
      <c r="ANZ60" s="108"/>
      <c r="AOA60" s="108"/>
      <c r="AOB60" s="108"/>
      <c r="AOC60" s="108"/>
      <c r="AOD60" s="108"/>
      <c r="AOE60" s="108"/>
      <c r="AOF60" s="108"/>
      <c r="AOG60" s="108"/>
      <c r="AOH60" s="108"/>
      <c r="AOI60" s="108"/>
      <c r="AOJ60" s="108"/>
      <c r="AOK60" s="108"/>
      <c r="AOL60" s="108"/>
      <c r="AOM60" s="108"/>
      <c r="AON60" s="108"/>
      <c r="AOO60" s="108"/>
      <c r="AOP60" s="108"/>
      <c r="AOQ60" s="108"/>
      <c r="AOR60" s="108"/>
      <c r="AOS60" s="108"/>
      <c r="AOT60" s="108"/>
      <c r="AOU60" s="108"/>
      <c r="AOV60" s="108"/>
      <c r="AOW60" s="108"/>
      <c r="AOX60" s="108"/>
      <c r="AOY60" s="108"/>
      <c r="AOZ60" s="108"/>
      <c r="APA60" s="108"/>
      <c r="APB60" s="108"/>
      <c r="APC60" s="108"/>
      <c r="APD60" s="108"/>
      <c r="APE60" s="108"/>
      <c r="APF60" s="108"/>
      <c r="APG60" s="108"/>
      <c r="APH60" s="108"/>
      <c r="API60" s="108"/>
      <c r="APJ60" s="108"/>
      <c r="APK60" s="108"/>
      <c r="APL60" s="108"/>
      <c r="APM60" s="108"/>
      <c r="APN60" s="108"/>
      <c r="APO60" s="108"/>
      <c r="APP60" s="108"/>
      <c r="APQ60" s="108"/>
      <c r="APR60" s="108"/>
      <c r="APS60" s="108"/>
      <c r="APT60" s="108"/>
      <c r="APU60" s="108"/>
      <c r="APV60" s="108"/>
      <c r="APW60" s="108"/>
      <c r="APX60" s="108"/>
      <c r="APY60" s="108"/>
      <c r="APZ60" s="108"/>
      <c r="AQA60" s="108"/>
      <c r="AQB60" s="108"/>
      <c r="AQC60" s="108"/>
      <c r="AQD60" s="108"/>
      <c r="AQE60" s="108"/>
      <c r="AQF60" s="108"/>
      <c r="AQG60" s="108"/>
      <c r="AQH60" s="108"/>
      <c r="AQI60" s="108"/>
      <c r="AQJ60" s="108"/>
      <c r="AQK60" s="108"/>
      <c r="AQL60" s="108"/>
      <c r="AQM60" s="108"/>
      <c r="AQN60" s="108"/>
      <c r="AQO60" s="108"/>
      <c r="AQP60" s="108"/>
      <c r="AQQ60" s="108"/>
      <c r="AQR60" s="108"/>
      <c r="AQS60" s="108"/>
      <c r="AQT60" s="108"/>
      <c r="AQU60" s="108"/>
      <c r="AQV60" s="108"/>
      <c r="AQW60" s="108"/>
      <c r="AQX60" s="108"/>
      <c r="AQY60" s="108"/>
      <c r="AQZ60" s="108"/>
      <c r="ARA60" s="108"/>
      <c r="ARB60" s="108"/>
      <c r="ARC60" s="108"/>
      <c r="ARD60" s="108"/>
      <c r="ARE60" s="108"/>
      <c r="ARF60" s="108"/>
      <c r="ARG60" s="108"/>
      <c r="ARH60" s="108"/>
      <c r="ARI60" s="108"/>
      <c r="ARJ60" s="108"/>
      <c r="ARK60" s="108"/>
      <c r="ARL60" s="108"/>
      <c r="ARM60" s="108"/>
      <c r="ARN60" s="108"/>
      <c r="ARO60" s="108"/>
      <c r="ARP60" s="108"/>
      <c r="ARQ60" s="108"/>
      <c r="ARR60" s="108"/>
      <c r="ARS60" s="108"/>
      <c r="ART60" s="108"/>
      <c r="ARU60" s="108"/>
      <c r="ARV60" s="108"/>
      <c r="ARW60" s="108"/>
      <c r="ARX60" s="108"/>
      <c r="ARY60" s="108"/>
      <c r="ARZ60" s="108"/>
      <c r="ASA60" s="108"/>
      <c r="ASB60" s="108"/>
      <c r="ASC60" s="108"/>
      <c r="ASD60" s="108"/>
      <c r="ASE60" s="108"/>
      <c r="ASF60" s="108"/>
      <c r="ASG60" s="108"/>
      <c r="ASH60" s="108"/>
      <c r="ASI60" s="108"/>
      <c r="ASJ60" s="108"/>
      <c r="ASK60" s="108"/>
      <c r="ASL60" s="108"/>
      <c r="ASM60" s="108"/>
      <c r="ASN60" s="108"/>
      <c r="ASO60" s="108"/>
      <c r="ASP60" s="108"/>
      <c r="ASQ60" s="108"/>
      <c r="ASR60" s="108"/>
      <c r="ASS60" s="108"/>
      <c r="AST60" s="108"/>
      <c r="ASU60" s="108"/>
      <c r="ASV60" s="108"/>
      <c r="ASW60" s="108"/>
      <c r="ASX60" s="108"/>
      <c r="ASY60" s="108"/>
      <c r="ASZ60" s="108"/>
      <c r="ATA60" s="108"/>
      <c r="ATB60" s="108"/>
      <c r="ATC60" s="108"/>
      <c r="ATD60" s="108"/>
      <c r="ATE60" s="108"/>
      <c r="ATF60" s="108"/>
      <c r="ATG60" s="108"/>
      <c r="ATH60" s="108"/>
      <c r="ATI60" s="108"/>
      <c r="ATJ60" s="108"/>
      <c r="ATK60" s="108"/>
      <c r="ATL60" s="108"/>
      <c r="ATM60" s="108"/>
      <c r="ATN60" s="108"/>
      <c r="ATO60" s="108"/>
      <c r="ATP60" s="108"/>
      <c r="ATQ60" s="108"/>
      <c r="ATR60" s="108"/>
      <c r="ATS60" s="108"/>
      <c r="ATT60" s="108"/>
      <c r="ATU60" s="108"/>
      <c r="ATV60" s="108"/>
      <c r="ATW60" s="108"/>
      <c r="ATX60" s="108"/>
      <c r="ATY60" s="108"/>
      <c r="ATZ60" s="108"/>
      <c r="AUA60" s="108"/>
      <c r="AUB60" s="108"/>
      <c r="AUC60" s="108"/>
      <c r="AUD60" s="108"/>
      <c r="AUE60" s="108"/>
      <c r="AUF60" s="108"/>
      <c r="AUG60" s="108"/>
      <c r="AUH60" s="108"/>
      <c r="AUI60" s="108"/>
      <c r="AUJ60" s="108"/>
      <c r="AUK60" s="108"/>
      <c r="AUL60" s="108"/>
      <c r="AUM60" s="108"/>
      <c r="AUN60" s="108"/>
      <c r="AUO60" s="108"/>
      <c r="AUP60" s="108"/>
      <c r="AUQ60" s="108"/>
      <c r="AUR60" s="108"/>
      <c r="AUS60" s="108"/>
      <c r="AUT60" s="108"/>
      <c r="AUU60" s="108"/>
      <c r="AUV60" s="108"/>
      <c r="AUW60" s="108"/>
      <c r="AUX60" s="108"/>
      <c r="AUY60" s="108"/>
      <c r="AUZ60" s="108"/>
      <c r="AVA60" s="108"/>
      <c r="AVB60" s="108"/>
      <c r="AVC60" s="108"/>
      <c r="AVD60" s="108"/>
      <c r="AVE60" s="108"/>
      <c r="AVF60" s="108"/>
      <c r="AVG60" s="108"/>
      <c r="AVH60" s="108"/>
      <c r="AVI60" s="108"/>
      <c r="AVJ60" s="108"/>
      <c r="AVK60" s="108"/>
      <c r="AVL60" s="108"/>
      <c r="AVM60" s="108"/>
      <c r="AVN60" s="108"/>
      <c r="AVO60" s="108"/>
      <c r="AVP60" s="108"/>
      <c r="AVQ60" s="108"/>
      <c r="AVR60" s="108"/>
      <c r="AVS60" s="108"/>
      <c r="AVT60" s="108"/>
      <c r="AVU60" s="108"/>
      <c r="AVV60" s="108"/>
      <c r="AVW60" s="108"/>
      <c r="AVX60" s="108"/>
      <c r="AVY60" s="108"/>
      <c r="AVZ60" s="108"/>
      <c r="AWA60" s="108"/>
      <c r="AWB60" s="108"/>
      <c r="AWC60" s="108"/>
      <c r="AWD60" s="108"/>
      <c r="AWE60" s="108"/>
      <c r="AWF60" s="108"/>
      <c r="AWG60" s="108"/>
      <c r="AWH60" s="108"/>
      <c r="AWI60" s="108"/>
      <c r="AWJ60" s="108"/>
      <c r="AWK60" s="108"/>
      <c r="AWL60" s="108"/>
      <c r="AWM60" s="108"/>
      <c r="AWN60" s="108"/>
      <c r="AWO60" s="108"/>
      <c r="AWP60" s="108"/>
      <c r="AWQ60" s="108"/>
      <c r="AWR60" s="108"/>
      <c r="AWS60" s="108"/>
      <c r="AWT60" s="108"/>
      <c r="AWU60" s="108"/>
      <c r="AWV60" s="108"/>
      <c r="AWW60" s="108"/>
      <c r="AWX60" s="108"/>
      <c r="AWY60" s="108"/>
      <c r="AWZ60" s="108"/>
      <c r="AXA60" s="108"/>
      <c r="AXB60" s="108"/>
      <c r="AXC60" s="108"/>
      <c r="AXD60" s="108"/>
      <c r="AXE60" s="108"/>
      <c r="AXF60" s="108"/>
      <c r="AXG60" s="108"/>
      <c r="AXH60" s="108"/>
      <c r="AXI60" s="108"/>
      <c r="AXJ60" s="108"/>
      <c r="AXK60" s="108"/>
      <c r="AXL60" s="108"/>
      <c r="AXM60" s="108"/>
      <c r="AXN60" s="108"/>
      <c r="AXO60" s="108"/>
      <c r="AXP60" s="108"/>
      <c r="AXQ60" s="108"/>
      <c r="AXR60" s="108"/>
      <c r="AXS60" s="108"/>
      <c r="AXT60" s="108"/>
      <c r="AXU60" s="108"/>
      <c r="AXV60" s="108"/>
      <c r="AXW60" s="108"/>
      <c r="AXX60" s="108"/>
      <c r="AXY60" s="108"/>
      <c r="AXZ60" s="108"/>
      <c r="AYA60" s="108"/>
      <c r="AYB60" s="108"/>
      <c r="AYC60" s="108"/>
      <c r="AYD60" s="108"/>
      <c r="AYE60" s="108"/>
      <c r="AYF60" s="108"/>
      <c r="AYG60" s="108"/>
      <c r="AYH60" s="108"/>
      <c r="AYI60" s="108"/>
      <c r="AYJ60" s="108"/>
      <c r="AYK60" s="108"/>
      <c r="AYL60" s="108"/>
      <c r="AYM60" s="108"/>
      <c r="AYN60" s="108"/>
      <c r="AYO60" s="108"/>
      <c r="AYP60" s="108"/>
      <c r="AYQ60" s="108"/>
      <c r="AYR60" s="108"/>
      <c r="AYS60" s="108"/>
      <c r="AYT60" s="108"/>
      <c r="AYU60" s="108"/>
      <c r="AYV60" s="108"/>
      <c r="AYW60" s="108"/>
      <c r="AYX60" s="108"/>
      <c r="AYY60" s="108"/>
      <c r="AYZ60" s="108"/>
      <c r="AZA60" s="108"/>
      <c r="AZB60" s="108"/>
      <c r="AZC60" s="108"/>
      <c r="AZD60" s="108"/>
      <c r="AZE60" s="108"/>
      <c r="AZF60" s="108"/>
      <c r="AZG60" s="108"/>
      <c r="AZH60" s="108"/>
      <c r="AZI60" s="108"/>
      <c r="AZJ60" s="108"/>
      <c r="AZK60" s="108"/>
      <c r="AZL60" s="108"/>
      <c r="AZM60" s="108"/>
      <c r="AZN60" s="108"/>
      <c r="AZO60" s="108"/>
      <c r="AZP60" s="108"/>
      <c r="AZQ60" s="108"/>
      <c r="AZR60" s="108"/>
      <c r="AZS60" s="108"/>
      <c r="AZT60" s="108"/>
      <c r="AZU60" s="108"/>
      <c r="AZV60" s="108"/>
      <c r="AZW60" s="108"/>
      <c r="AZX60" s="108"/>
      <c r="AZY60" s="108"/>
      <c r="AZZ60" s="108"/>
      <c r="BAA60" s="108"/>
      <c r="BAB60" s="108"/>
      <c r="BAC60" s="108"/>
      <c r="BAD60" s="108"/>
      <c r="BAE60" s="108"/>
      <c r="BAF60" s="108"/>
      <c r="BAG60" s="108"/>
      <c r="BAH60" s="108"/>
      <c r="BAI60" s="108"/>
      <c r="BAJ60" s="108"/>
      <c r="BAK60" s="108"/>
      <c r="BAL60" s="108"/>
      <c r="BAM60" s="108"/>
      <c r="BAN60" s="108"/>
      <c r="BAO60" s="108"/>
      <c r="BAP60" s="108"/>
      <c r="BAQ60" s="108"/>
      <c r="BAR60" s="108"/>
      <c r="BAS60" s="108"/>
      <c r="BAT60" s="108"/>
      <c r="BAU60" s="108"/>
      <c r="BAV60" s="108"/>
      <c r="BAW60" s="108"/>
      <c r="BAX60" s="108"/>
      <c r="BAY60" s="108"/>
      <c r="BAZ60" s="108"/>
      <c r="BBA60" s="108"/>
      <c r="BBB60" s="108"/>
      <c r="BBC60" s="108"/>
      <c r="BBD60" s="108"/>
      <c r="BBE60" s="108"/>
      <c r="BBF60" s="108"/>
      <c r="BBG60" s="108"/>
      <c r="BBH60" s="108"/>
      <c r="BBI60" s="108"/>
      <c r="BBJ60" s="108"/>
      <c r="BBK60" s="108"/>
      <c r="BBL60" s="108"/>
      <c r="BBM60" s="108"/>
      <c r="BBN60" s="108"/>
      <c r="BBO60" s="108"/>
      <c r="BBP60" s="108"/>
      <c r="BBQ60" s="108"/>
      <c r="BBR60" s="108"/>
      <c r="BBS60" s="108"/>
      <c r="BBT60" s="108"/>
      <c r="BBU60" s="108"/>
      <c r="BBV60" s="108"/>
      <c r="BBW60" s="108"/>
      <c r="BBX60" s="108"/>
      <c r="BBY60" s="108"/>
      <c r="BBZ60" s="108"/>
      <c r="BCA60" s="108"/>
      <c r="BCB60" s="108"/>
      <c r="BCC60" s="108"/>
      <c r="BCD60" s="108"/>
      <c r="BCE60" s="108"/>
      <c r="BCF60" s="108"/>
      <c r="BCG60" s="108"/>
      <c r="BCH60" s="108"/>
      <c r="BCI60" s="108"/>
      <c r="BCJ60" s="108"/>
      <c r="BCK60" s="108"/>
      <c r="BCL60" s="108"/>
      <c r="BCM60" s="108"/>
      <c r="BCN60" s="108"/>
      <c r="BCO60" s="108"/>
      <c r="BCP60" s="108"/>
      <c r="BCQ60" s="108"/>
      <c r="BCR60" s="108"/>
      <c r="BCS60" s="108"/>
      <c r="BCT60" s="108"/>
      <c r="BCU60" s="108"/>
      <c r="BCV60" s="108"/>
      <c r="BCW60" s="108"/>
      <c r="BCX60" s="108"/>
      <c r="BCY60" s="108"/>
      <c r="BCZ60" s="108"/>
      <c r="BDA60" s="108"/>
      <c r="BDB60" s="108"/>
      <c r="BDC60" s="108"/>
      <c r="BDD60" s="108"/>
      <c r="BDE60" s="108"/>
      <c r="BDF60" s="108"/>
      <c r="BDG60" s="108"/>
      <c r="BDH60" s="108"/>
      <c r="BDI60" s="108"/>
      <c r="BDJ60" s="108"/>
      <c r="BDK60" s="108"/>
      <c r="BDL60" s="108"/>
      <c r="BDM60" s="108"/>
      <c r="BDN60" s="108"/>
      <c r="BDO60" s="108"/>
      <c r="BDP60" s="108"/>
      <c r="BDQ60" s="108"/>
      <c r="BDR60" s="108"/>
      <c r="BDS60" s="108"/>
      <c r="BDT60" s="108"/>
      <c r="BDU60" s="108"/>
      <c r="BDV60" s="108"/>
      <c r="BDW60" s="108"/>
      <c r="BDX60" s="108"/>
      <c r="BDY60" s="108"/>
      <c r="BDZ60" s="108"/>
      <c r="BEA60" s="108"/>
      <c r="BEB60" s="108"/>
      <c r="BEC60" s="108"/>
      <c r="BED60" s="108"/>
      <c r="BEE60" s="108"/>
      <c r="BEF60" s="108"/>
      <c r="BEG60" s="108"/>
      <c r="BEH60" s="108"/>
      <c r="BEI60" s="108"/>
      <c r="BEJ60" s="108"/>
      <c r="BEK60" s="108"/>
      <c r="BEL60" s="108"/>
      <c r="BEM60" s="108"/>
      <c r="BEN60" s="108"/>
      <c r="BEO60" s="108"/>
      <c r="BEP60" s="108"/>
      <c r="BEQ60" s="108"/>
      <c r="BER60" s="108"/>
      <c r="BES60" s="108"/>
      <c r="BET60" s="108"/>
      <c r="BEU60" s="108"/>
      <c r="BEV60" s="108"/>
      <c r="BEW60" s="108"/>
      <c r="BEX60" s="108"/>
      <c r="BEY60" s="108"/>
      <c r="BEZ60" s="108"/>
      <c r="BFA60" s="108"/>
      <c r="BFB60" s="108"/>
      <c r="BFC60" s="108"/>
      <c r="BFD60" s="108"/>
      <c r="BFE60" s="108"/>
      <c r="BFF60" s="108"/>
      <c r="BFG60" s="108"/>
      <c r="BFH60" s="108"/>
      <c r="BFI60" s="108"/>
      <c r="BFJ60" s="108"/>
      <c r="BFK60" s="108"/>
      <c r="BFL60" s="108"/>
      <c r="BFM60" s="108"/>
      <c r="BFN60" s="108"/>
      <c r="BFO60" s="108"/>
      <c r="BFP60" s="108"/>
      <c r="BFQ60" s="108"/>
      <c r="BFR60" s="108"/>
      <c r="BFS60" s="108"/>
      <c r="BFT60" s="108"/>
      <c r="BFU60" s="108"/>
      <c r="BFV60" s="108"/>
      <c r="BFW60" s="108"/>
      <c r="BFX60" s="108"/>
      <c r="BFY60" s="108"/>
      <c r="BFZ60" s="108"/>
      <c r="BGA60" s="108"/>
      <c r="BGB60" s="108"/>
      <c r="BGC60" s="108"/>
      <c r="BGD60" s="108"/>
      <c r="BGE60" s="108"/>
      <c r="BGF60" s="108"/>
      <c r="BGG60" s="108"/>
      <c r="BGH60" s="108"/>
      <c r="BGI60" s="108"/>
      <c r="BGJ60" s="108"/>
      <c r="BGK60" s="108"/>
      <c r="BGL60" s="108"/>
      <c r="BGM60" s="108"/>
      <c r="BGN60" s="108"/>
      <c r="BGO60" s="108"/>
      <c r="BGP60" s="108"/>
      <c r="BGQ60" s="108"/>
      <c r="BGR60" s="108"/>
      <c r="BGS60" s="108"/>
      <c r="BGT60" s="108"/>
      <c r="BGU60" s="108"/>
      <c r="BGV60" s="108"/>
      <c r="BGW60" s="108"/>
      <c r="BGX60" s="108"/>
      <c r="BGY60" s="108"/>
      <c r="BGZ60" s="108"/>
      <c r="BHA60" s="108"/>
      <c r="BHB60" s="108"/>
      <c r="BHC60" s="108"/>
      <c r="BHD60" s="108"/>
      <c r="BHE60" s="108"/>
      <c r="BHF60" s="108"/>
      <c r="BHG60" s="108"/>
      <c r="BHH60" s="108"/>
      <c r="BHI60" s="108"/>
      <c r="BHJ60" s="108"/>
      <c r="BHK60" s="108"/>
      <c r="BHL60" s="108"/>
      <c r="BHM60" s="108"/>
      <c r="BHN60" s="108"/>
      <c r="BHO60" s="108"/>
      <c r="BHP60" s="108"/>
      <c r="BHQ60" s="108"/>
      <c r="BHR60" s="108"/>
      <c r="BHS60" s="108"/>
      <c r="BHT60" s="108"/>
      <c r="BHU60" s="108"/>
      <c r="BHV60" s="108"/>
      <c r="BHW60" s="108"/>
      <c r="BHX60" s="108"/>
      <c r="BHY60" s="108"/>
      <c r="BHZ60" s="108"/>
      <c r="BIA60" s="108"/>
      <c r="BIB60" s="108"/>
      <c r="BIC60" s="108"/>
      <c r="BID60" s="108"/>
      <c r="BIE60" s="108"/>
      <c r="BIF60" s="108"/>
      <c r="BIG60" s="108"/>
      <c r="BIH60" s="108"/>
      <c r="BII60" s="108"/>
      <c r="BIJ60" s="108"/>
      <c r="BIK60" s="108"/>
      <c r="BIL60" s="108"/>
      <c r="BIM60" s="108"/>
      <c r="BIN60" s="108"/>
      <c r="BIO60" s="108"/>
      <c r="BIP60" s="108"/>
      <c r="BIQ60" s="108"/>
      <c r="BIR60" s="108"/>
      <c r="BIS60" s="108"/>
      <c r="BIT60" s="108"/>
      <c r="BIU60" s="108"/>
      <c r="BIV60" s="108"/>
      <c r="BIW60" s="108"/>
      <c r="BIX60" s="108"/>
      <c r="BIY60" s="108"/>
      <c r="BIZ60" s="108"/>
      <c r="BJA60" s="108"/>
      <c r="BJB60" s="108"/>
      <c r="BJC60" s="108"/>
      <c r="BJD60" s="108"/>
      <c r="BJE60" s="108"/>
      <c r="BJF60" s="108"/>
      <c r="BJG60" s="108"/>
      <c r="BJH60" s="108"/>
      <c r="BJI60" s="108"/>
      <c r="BJJ60" s="108"/>
      <c r="BJK60" s="108"/>
      <c r="BJL60" s="108"/>
      <c r="BJM60" s="108"/>
      <c r="BJN60" s="108"/>
      <c r="BJO60" s="108"/>
      <c r="BJP60" s="108"/>
      <c r="BJQ60" s="108"/>
      <c r="BJR60" s="108"/>
      <c r="BJS60" s="108"/>
      <c r="BJT60" s="108"/>
      <c r="BJU60" s="108"/>
      <c r="BJV60" s="108"/>
      <c r="BJW60" s="108"/>
      <c r="BJX60" s="108"/>
      <c r="BJY60" s="108"/>
      <c r="BJZ60" s="108"/>
      <c r="BKA60" s="108"/>
      <c r="BKB60" s="108"/>
      <c r="BKC60" s="108"/>
      <c r="BKD60" s="108"/>
      <c r="BKE60" s="108"/>
      <c r="BKF60" s="108"/>
      <c r="BKG60" s="108"/>
      <c r="BKH60" s="108"/>
      <c r="BKI60" s="108"/>
      <c r="BKJ60" s="108"/>
      <c r="BKK60" s="108"/>
      <c r="BKL60" s="108"/>
      <c r="BKM60" s="108"/>
      <c r="BKN60" s="108"/>
      <c r="BKO60" s="108"/>
      <c r="BKP60" s="108"/>
      <c r="BKQ60" s="108"/>
      <c r="BKR60" s="108"/>
      <c r="BKS60" s="108"/>
      <c r="BKT60" s="108"/>
      <c r="BKU60" s="108"/>
      <c r="BKV60" s="108"/>
      <c r="BKW60" s="108"/>
      <c r="BKX60" s="108"/>
      <c r="BKY60" s="108"/>
      <c r="BKZ60" s="108"/>
      <c r="BLA60" s="108"/>
      <c r="BLB60" s="108"/>
      <c r="BLC60" s="108"/>
      <c r="BLD60" s="108"/>
      <c r="BLE60" s="108"/>
      <c r="BLF60" s="108"/>
      <c r="BLG60" s="108"/>
      <c r="BLH60" s="108"/>
      <c r="BLI60" s="108"/>
      <c r="BLJ60" s="108"/>
      <c r="BLK60" s="108"/>
      <c r="BLL60" s="108"/>
      <c r="BLM60" s="108"/>
      <c r="BLN60" s="108"/>
      <c r="BLO60" s="108"/>
      <c r="BLP60" s="108"/>
      <c r="BLQ60" s="108"/>
      <c r="BLR60" s="108"/>
      <c r="BLS60" s="108"/>
      <c r="BLT60" s="108"/>
      <c r="BLU60" s="108"/>
      <c r="BLV60" s="108"/>
      <c r="BLW60" s="108"/>
      <c r="BLX60" s="108"/>
      <c r="BLY60" s="108"/>
      <c r="BLZ60" s="108"/>
      <c r="BMA60" s="108"/>
      <c r="BMB60" s="108"/>
      <c r="BMC60" s="108"/>
      <c r="BMD60" s="108"/>
      <c r="BME60" s="108"/>
      <c r="BMF60" s="108"/>
      <c r="BMG60" s="108"/>
      <c r="BMH60" s="108"/>
      <c r="BMI60" s="108"/>
      <c r="BMJ60" s="108"/>
      <c r="BMK60" s="108"/>
      <c r="BML60" s="108"/>
      <c r="BMM60" s="108"/>
      <c r="BMN60" s="108"/>
      <c r="BMO60" s="108"/>
      <c r="BMP60" s="108"/>
      <c r="BMQ60" s="108"/>
      <c r="BMR60" s="108"/>
      <c r="BMS60" s="108"/>
      <c r="BMT60" s="108"/>
      <c r="BMU60" s="108"/>
      <c r="BMV60" s="108"/>
      <c r="BMW60" s="108"/>
      <c r="BMX60" s="108"/>
      <c r="BMY60" s="108"/>
      <c r="BMZ60" s="108"/>
      <c r="BNA60" s="108"/>
      <c r="BNB60" s="108"/>
      <c r="BNC60" s="108"/>
      <c r="BND60" s="108"/>
      <c r="BNE60" s="108"/>
      <c r="BNF60" s="108"/>
      <c r="BNG60" s="108"/>
      <c r="BNH60" s="108"/>
      <c r="BNI60" s="108"/>
      <c r="BNJ60" s="108"/>
      <c r="BNK60" s="108"/>
      <c r="BNL60" s="108"/>
      <c r="BNM60" s="108"/>
      <c r="BNN60" s="108"/>
      <c r="BNO60" s="108"/>
      <c r="BNP60" s="108"/>
      <c r="BNQ60" s="108"/>
      <c r="BNR60" s="108"/>
      <c r="BNS60" s="108"/>
      <c r="BNT60" s="108"/>
      <c r="BNU60" s="108"/>
      <c r="BNV60" s="108"/>
      <c r="BNW60" s="108"/>
      <c r="BNX60" s="108"/>
      <c r="BNY60" s="108"/>
      <c r="BNZ60" s="108"/>
      <c r="BOA60" s="108"/>
      <c r="BOB60" s="108"/>
      <c r="BOC60" s="108"/>
      <c r="BOD60" s="108"/>
      <c r="BOE60" s="108"/>
      <c r="BOF60" s="108"/>
      <c r="BOG60" s="108"/>
      <c r="BOH60" s="108"/>
      <c r="BOI60" s="108"/>
      <c r="BOJ60" s="108"/>
      <c r="BOK60" s="108"/>
      <c r="BOL60" s="108"/>
      <c r="BOM60" s="108"/>
      <c r="BON60" s="108"/>
      <c r="BOO60" s="108"/>
      <c r="BOP60" s="108"/>
      <c r="BOQ60" s="108"/>
      <c r="BOR60" s="108"/>
      <c r="BOS60" s="108"/>
      <c r="BOT60" s="108"/>
      <c r="BOU60" s="108"/>
      <c r="BOV60" s="108"/>
      <c r="BOW60" s="108"/>
      <c r="BOX60" s="108"/>
      <c r="BOY60" s="108"/>
      <c r="BOZ60" s="108"/>
      <c r="BPA60" s="108"/>
      <c r="BPB60" s="108"/>
      <c r="BPC60" s="108"/>
      <c r="BPD60" s="108"/>
      <c r="BPE60" s="108"/>
      <c r="BPF60" s="108"/>
      <c r="BPG60" s="108"/>
      <c r="BPH60" s="108"/>
      <c r="BPI60" s="108"/>
      <c r="BPJ60" s="108"/>
      <c r="BPK60" s="108"/>
      <c r="BPL60" s="108"/>
      <c r="BPM60" s="108"/>
      <c r="BPN60" s="108"/>
      <c r="BPO60" s="108"/>
      <c r="BPP60" s="108"/>
      <c r="BPQ60" s="108"/>
      <c r="BPR60" s="108"/>
      <c r="BPS60" s="108"/>
      <c r="BPT60" s="108"/>
      <c r="BPU60" s="108"/>
      <c r="BPV60" s="108"/>
      <c r="BPW60" s="108"/>
      <c r="BPX60" s="108"/>
      <c r="BPY60" s="108"/>
      <c r="BPZ60" s="108"/>
      <c r="BQA60" s="108"/>
      <c r="BQB60" s="108"/>
      <c r="BQC60" s="108"/>
      <c r="BQD60" s="108"/>
      <c r="BQE60" s="108"/>
      <c r="BQF60" s="108"/>
      <c r="BQG60" s="108"/>
      <c r="BQH60" s="108"/>
      <c r="BQI60" s="108"/>
      <c r="BQJ60" s="108"/>
      <c r="BQK60" s="108"/>
      <c r="BQL60" s="108"/>
      <c r="BQM60" s="108"/>
      <c r="BQN60" s="108"/>
      <c r="BQO60" s="108"/>
      <c r="BQP60" s="108"/>
      <c r="BQQ60" s="108"/>
      <c r="BQR60" s="108"/>
      <c r="BQS60" s="108"/>
      <c r="BQT60" s="108"/>
      <c r="BQU60" s="108"/>
      <c r="BQV60" s="108"/>
      <c r="BQW60" s="108"/>
      <c r="BQX60" s="108"/>
      <c r="BQY60" s="108"/>
      <c r="BQZ60" s="108"/>
      <c r="BRA60" s="108"/>
      <c r="BRB60" s="108"/>
      <c r="BRC60" s="108"/>
      <c r="BRD60" s="108"/>
      <c r="BRE60" s="108"/>
      <c r="BRF60" s="108"/>
      <c r="BRG60" s="108"/>
      <c r="BRH60" s="108"/>
      <c r="BRI60" s="108"/>
      <c r="BRJ60" s="108"/>
      <c r="BRK60" s="108"/>
      <c r="BRL60" s="108"/>
      <c r="BRM60" s="108"/>
      <c r="BRN60" s="108"/>
      <c r="BRO60" s="108"/>
      <c r="BRP60" s="108"/>
      <c r="BRQ60" s="108"/>
      <c r="BRR60" s="108"/>
      <c r="BRS60" s="108"/>
      <c r="BRT60" s="108"/>
      <c r="BRU60" s="108"/>
      <c r="BRV60" s="108"/>
      <c r="BRW60" s="108"/>
      <c r="BRX60" s="108"/>
      <c r="BRY60" s="108"/>
      <c r="BRZ60" s="108"/>
      <c r="BSA60" s="108"/>
      <c r="BSB60" s="108"/>
      <c r="BSC60" s="108"/>
      <c r="BSD60" s="108"/>
      <c r="BSE60" s="108"/>
      <c r="BSF60" s="108"/>
      <c r="BSG60" s="108"/>
      <c r="BSH60" s="108"/>
      <c r="BSI60" s="108"/>
      <c r="BSJ60" s="108"/>
      <c r="BSK60" s="108"/>
      <c r="BSL60" s="108"/>
      <c r="BSM60" s="108"/>
      <c r="BSN60" s="108"/>
      <c r="BSO60" s="108"/>
      <c r="BSP60" s="108"/>
      <c r="BSQ60" s="108"/>
      <c r="BSR60" s="108"/>
      <c r="BSS60" s="108"/>
      <c r="BST60" s="108"/>
      <c r="BSU60" s="108"/>
      <c r="BSV60" s="108"/>
      <c r="BSW60" s="108"/>
      <c r="BSX60" s="108"/>
      <c r="BSY60" s="108"/>
      <c r="BSZ60" s="108"/>
      <c r="BTA60" s="108"/>
      <c r="BTB60" s="108"/>
      <c r="BTC60" s="108"/>
      <c r="BTD60" s="108"/>
      <c r="BTE60" s="108"/>
      <c r="BTF60" s="108"/>
      <c r="BTG60" s="108"/>
      <c r="BTH60" s="108"/>
      <c r="BTI60" s="108"/>
      <c r="BTJ60" s="108"/>
      <c r="BTK60" s="108"/>
      <c r="BTL60" s="108"/>
      <c r="BTM60" s="108"/>
      <c r="BTN60" s="108"/>
      <c r="BTO60" s="108"/>
      <c r="BTP60" s="108"/>
      <c r="BTQ60" s="108"/>
      <c r="BTR60" s="108"/>
      <c r="BTS60" s="108"/>
      <c r="BTT60" s="108"/>
      <c r="BTU60" s="108"/>
      <c r="BTV60" s="108"/>
      <c r="BTW60" s="108"/>
      <c r="BTX60" s="108"/>
      <c r="BTY60" s="108"/>
      <c r="BTZ60" s="108"/>
      <c r="BUA60" s="108"/>
      <c r="BUB60" s="108"/>
      <c r="BUC60" s="108"/>
      <c r="BUD60" s="108"/>
      <c r="BUE60" s="108"/>
      <c r="BUF60" s="108"/>
      <c r="BUG60" s="108"/>
      <c r="BUH60" s="108"/>
      <c r="BUI60" s="108"/>
      <c r="BUJ60" s="108"/>
      <c r="BUK60" s="108"/>
      <c r="BUL60" s="108"/>
      <c r="BUM60" s="108"/>
      <c r="BUN60" s="108"/>
      <c r="BUO60" s="108"/>
      <c r="BUP60" s="108"/>
      <c r="BUQ60" s="108"/>
      <c r="BUR60" s="108"/>
      <c r="BUS60" s="108"/>
      <c r="BUT60" s="108"/>
      <c r="BUU60" s="108"/>
      <c r="BUV60" s="108"/>
      <c r="BUW60" s="108"/>
      <c r="BUX60" s="108"/>
      <c r="BUY60" s="108"/>
      <c r="BUZ60" s="108"/>
      <c r="BVA60" s="108"/>
      <c r="BVB60" s="108"/>
      <c r="BVC60" s="108"/>
      <c r="BVD60" s="108"/>
      <c r="BVE60" s="108"/>
      <c r="BVF60" s="108"/>
      <c r="BVG60" s="108"/>
      <c r="BVH60" s="108"/>
      <c r="BVI60" s="108"/>
      <c r="BVJ60" s="108"/>
      <c r="BVK60" s="108"/>
      <c r="BVL60" s="108"/>
      <c r="BVM60" s="108"/>
      <c r="BVN60" s="108"/>
      <c r="BVO60" s="108"/>
      <c r="BVP60" s="108"/>
      <c r="BVQ60" s="108"/>
      <c r="BVR60" s="108"/>
      <c r="BVS60" s="108"/>
      <c r="BVT60" s="108"/>
      <c r="BVU60" s="108"/>
      <c r="BVV60" s="108"/>
      <c r="BVW60" s="108"/>
      <c r="BVX60" s="108"/>
      <c r="BVY60" s="108"/>
      <c r="BVZ60" s="108"/>
      <c r="BWA60" s="108"/>
      <c r="BWB60" s="108"/>
      <c r="BWC60" s="108"/>
      <c r="BWD60" s="108"/>
      <c r="BWE60" s="108"/>
      <c r="BWF60" s="108"/>
      <c r="BWG60" s="108"/>
      <c r="BWH60" s="108"/>
      <c r="BWI60" s="108"/>
      <c r="BWJ60" s="108"/>
      <c r="BWK60" s="108"/>
      <c r="BWL60" s="108"/>
      <c r="BWM60" s="108"/>
      <c r="BWN60" s="108"/>
      <c r="BWO60" s="108"/>
      <c r="BWP60" s="108"/>
      <c r="BWQ60" s="108"/>
      <c r="BWR60" s="108"/>
      <c r="BWS60" s="108"/>
      <c r="BWT60" s="108"/>
      <c r="BWU60" s="108"/>
      <c r="BWV60" s="108"/>
      <c r="BWW60" s="108"/>
      <c r="BWX60" s="108"/>
      <c r="BWY60" s="108"/>
      <c r="BWZ60" s="108"/>
      <c r="BXA60" s="108"/>
      <c r="BXB60" s="108"/>
      <c r="BXC60" s="108"/>
      <c r="BXD60" s="108"/>
      <c r="BXE60" s="108"/>
      <c r="BXF60" s="108"/>
      <c r="BXG60" s="108"/>
      <c r="BXH60" s="108"/>
      <c r="BXI60" s="108"/>
      <c r="BXJ60" s="108"/>
      <c r="BXK60" s="108"/>
      <c r="BXL60" s="108"/>
      <c r="BXM60" s="108"/>
      <c r="BXN60" s="108"/>
      <c r="BXO60" s="108"/>
      <c r="BXP60" s="108"/>
      <c r="BXQ60" s="108"/>
      <c r="BXR60" s="108"/>
      <c r="BXS60" s="108"/>
      <c r="BXT60" s="108"/>
      <c r="BXU60" s="108"/>
      <c r="BXV60" s="108"/>
      <c r="BXW60" s="108"/>
      <c r="BXX60" s="108"/>
      <c r="BXY60" s="108"/>
      <c r="BXZ60" s="108"/>
      <c r="BYA60" s="108"/>
      <c r="BYB60" s="108"/>
      <c r="BYC60" s="108"/>
      <c r="BYD60" s="108"/>
      <c r="BYE60" s="108"/>
      <c r="BYF60" s="108"/>
      <c r="BYG60" s="108"/>
      <c r="BYH60" s="108"/>
      <c r="BYI60" s="108"/>
      <c r="BYJ60" s="108"/>
      <c r="BYK60" s="108"/>
      <c r="BYL60" s="108"/>
      <c r="BYM60" s="108"/>
      <c r="BYN60" s="108"/>
      <c r="BYO60" s="108"/>
      <c r="BYP60" s="108"/>
      <c r="BYQ60" s="108"/>
      <c r="BYR60" s="108"/>
      <c r="BYS60" s="108"/>
      <c r="BYT60" s="108"/>
      <c r="BYU60" s="108"/>
      <c r="BYV60" s="108"/>
      <c r="BYW60" s="108"/>
      <c r="BYX60" s="108"/>
      <c r="BYY60" s="108"/>
      <c r="BYZ60" s="108"/>
      <c r="BZA60" s="108"/>
      <c r="BZB60" s="108"/>
      <c r="BZC60" s="108"/>
      <c r="BZD60" s="108"/>
      <c r="BZE60" s="108"/>
      <c r="BZF60" s="108"/>
      <c r="BZG60" s="108"/>
      <c r="BZH60" s="108"/>
      <c r="BZI60" s="108"/>
      <c r="BZJ60" s="108"/>
      <c r="BZK60" s="108"/>
      <c r="BZL60" s="108"/>
      <c r="BZM60" s="108"/>
      <c r="BZN60" s="108"/>
      <c r="BZO60" s="108"/>
      <c r="BZP60" s="108"/>
      <c r="BZQ60" s="108"/>
      <c r="BZR60" s="108"/>
      <c r="BZS60" s="108"/>
      <c r="BZT60" s="108"/>
      <c r="BZU60" s="108"/>
      <c r="BZV60" s="108"/>
      <c r="BZW60" s="108"/>
      <c r="BZX60" s="108"/>
      <c r="BZY60" s="108"/>
      <c r="BZZ60" s="108"/>
      <c r="CAA60" s="108"/>
      <c r="CAB60" s="108"/>
      <c r="CAC60" s="108"/>
      <c r="CAD60" s="108"/>
      <c r="CAE60" s="108"/>
      <c r="CAF60" s="108"/>
      <c r="CAG60" s="108"/>
      <c r="CAH60" s="108"/>
      <c r="CAI60" s="108"/>
      <c r="CAJ60" s="108"/>
      <c r="CAK60" s="108"/>
      <c r="CAL60" s="108"/>
      <c r="CAM60" s="108"/>
      <c r="CAN60" s="108"/>
      <c r="CAO60" s="108"/>
      <c r="CAP60" s="108"/>
      <c r="CAQ60" s="108"/>
      <c r="CAR60" s="108"/>
      <c r="CAS60" s="108"/>
      <c r="CAT60" s="108"/>
      <c r="CAU60" s="108"/>
      <c r="CAV60" s="108"/>
      <c r="CAW60" s="108"/>
      <c r="CAX60" s="108"/>
      <c r="CAY60" s="108"/>
      <c r="CAZ60" s="108"/>
      <c r="CBA60" s="108"/>
      <c r="CBB60" s="108"/>
      <c r="CBC60" s="108"/>
      <c r="CBD60" s="108"/>
      <c r="CBE60" s="108"/>
      <c r="CBF60" s="108"/>
      <c r="CBG60" s="108"/>
      <c r="CBH60" s="108"/>
      <c r="CBI60" s="108"/>
      <c r="CBJ60" s="108"/>
      <c r="CBK60" s="108"/>
      <c r="CBL60" s="108"/>
      <c r="CBM60" s="108"/>
      <c r="CBN60" s="108"/>
      <c r="CBO60" s="108"/>
      <c r="CBP60" s="108"/>
      <c r="CBQ60" s="108"/>
      <c r="CBR60" s="108"/>
      <c r="CBS60" s="108"/>
      <c r="CBT60" s="108"/>
      <c r="CBU60" s="108"/>
      <c r="CBV60" s="108"/>
      <c r="CBW60" s="108"/>
      <c r="CBX60" s="108"/>
      <c r="CBY60" s="108"/>
      <c r="CBZ60" s="108"/>
      <c r="CCA60" s="108"/>
      <c r="CCB60" s="108"/>
      <c r="CCC60" s="108"/>
      <c r="CCD60" s="108"/>
      <c r="CCE60" s="108"/>
      <c r="CCF60" s="108"/>
      <c r="CCG60" s="108"/>
      <c r="CCH60" s="108"/>
      <c r="CCI60" s="108"/>
      <c r="CCJ60" s="108"/>
      <c r="CCK60" s="108"/>
      <c r="CCL60" s="108"/>
      <c r="CCM60" s="108"/>
      <c r="CCN60" s="108"/>
      <c r="CCO60" s="108"/>
      <c r="CCP60" s="108"/>
      <c r="CCQ60" s="108"/>
      <c r="CCR60" s="108"/>
      <c r="CCS60" s="108"/>
      <c r="CCT60" s="108"/>
      <c r="CCU60" s="108"/>
      <c r="CCV60" s="108"/>
      <c r="CCW60" s="108"/>
      <c r="CCX60" s="108"/>
      <c r="CCY60" s="108"/>
      <c r="CCZ60" s="108"/>
      <c r="CDA60" s="108"/>
      <c r="CDB60" s="108"/>
      <c r="CDC60" s="108"/>
      <c r="CDD60" s="108"/>
      <c r="CDE60" s="108"/>
      <c r="CDF60" s="108"/>
      <c r="CDG60" s="108"/>
      <c r="CDH60" s="108"/>
      <c r="CDI60" s="108"/>
      <c r="CDJ60" s="108"/>
      <c r="CDK60" s="108"/>
      <c r="CDL60" s="108"/>
      <c r="CDM60" s="108"/>
      <c r="CDN60" s="108"/>
      <c r="CDO60" s="108"/>
      <c r="CDP60" s="108"/>
      <c r="CDQ60" s="108"/>
      <c r="CDR60" s="108"/>
      <c r="CDS60" s="108"/>
      <c r="CDT60" s="108"/>
      <c r="CDU60" s="108"/>
      <c r="CDV60" s="108"/>
      <c r="CDW60" s="108"/>
      <c r="CDX60" s="108"/>
      <c r="CDY60" s="108"/>
      <c r="CDZ60" s="108"/>
      <c r="CEA60" s="108"/>
      <c r="CEB60" s="108"/>
      <c r="CEC60" s="108"/>
      <c r="CED60" s="108"/>
      <c r="CEE60" s="108"/>
      <c r="CEF60" s="108"/>
      <c r="CEG60" s="108"/>
      <c r="CEH60" s="108"/>
      <c r="CEI60" s="108"/>
      <c r="CEJ60" s="108"/>
      <c r="CEK60" s="108"/>
      <c r="CEL60" s="108"/>
      <c r="CEM60" s="108"/>
      <c r="CEN60" s="108"/>
      <c r="CEO60" s="108"/>
      <c r="CEP60" s="108"/>
      <c r="CEQ60" s="108"/>
      <c r="CER60" s="108"/>
      <c r="CES60" s="108"/>
      <c r="CET60" s="108"/>
      <c r="CEU60" s="108"/>
      <c r="CEV60" s="108"/>
      <c r="CEW60" s="108"/>
      <c r="CEX60" s="108"/>
      <c r="CEY60" s="108"/>
      <c r="CEZ60" s="108"/>
      <c r="CFA60" s="108"/>
      <c r="CFB60" s="108"/>
      <c r="CFC60" s="108"/>
      <c r="CFD60" s="108"/>
      <c r="CFE60" s="108"/>
      <c r="CFF60" s="108"/>
      <c r="CFG60" s="108"/>
      <c r="CFH60" s="108"/>
      <c r="CFI60" s="108"/>
      <c r="CFJ60" s="108"/>
      <c r="CFK60" s="108"/>
      <c r="CFL60" s="108"/>
      <c r="CFM60" s="108"/>
      <c r="CFN60" s="108"/>
      <c r="CFO60" s="108"/>
      <c r="CFP60" s="108"/>
      <c r="CFQ60" s="108"/>
      <c r="CFR60" s="108"/>
      <c r="CFS60" s="108"/>
      <c r="CFT60" s="108"/>
      <c r="CFU60" s="108"/>
      <c r="CFV60" s="108"/>
      <c r="CFW60" s="108"/>
      <c r="CFX60" s="108"/>
      <c r="CFY60" s="108"/>
      <c r="CFZ60" s="108"/>
      <c r="CGA60" s="108"/>
      <c r="CGB60" s="108"/>
      <c r="CGC60" s="108"/>
      <c r="CGD60" s="108"/>
      <c r="CGE60" s="108"/>
      <c r="CGF60" s="108"/>
      <c r="CGG60" s="108"/>
      <c r="CGH60" s="108"/>
      <c r="CGI60" s="108"/>
      <c r="CGJ60" s="108"/>
      <c r="CGK60" s="108"/>
      <c r="CGL60" s="108"/>
      <c r="CGM60" s="108"/>
      <c r="CGN60" s="108"/>
      <c r="CGO60" s="108"/>
      <c r="CGP60" s="108"/>
      <c r="CGQ60" s="108"/>
      <c r="CGR60" s="108"/>
      <c r="CGS60" s="108"/>
      <c r="CGT60" s="108"/>
      <c r="CGU60" s="108"/>
      <c r="CGV60" s="108"/>
      <c r="CGW60" s="108"/>
      <c r="CGX60" s="108"/>
      <c r="CGY60" s="108"/>
      <c r="CGZ60" s="108"/>
      <c r="CHA60" s="108"/>
      <c r="CHB60" s="108"/>
      <c r="CHC60" s="108"/>
      <c r="CHD60" s="108"/>
      <c r="CHE60" s="108"/>
      <c r="CHF60" s="108"/>
      <c r="CHG60" s="108"/>
      <c r="CHH60" s="108"/>
      <c r="CHI60" s="108"/>
      <c r="CHJ60" s="108"/>
      <c r="CHK60" s="108"/>
      <c r="CHL60" s="108"/>
      <c r="CHM60" s="108"/>
      <c r="CHN60" s="108"/>
      <c r="CHO60" s="108"/>
      <c r="CHP60" s="108"/>
      <c r="CHQ60" s="108"/>
      <c r="CHR60" s="108"/>
      <c r="CHS60" s="108"/>
      <c r="CHT60" s="108"/>
      <c r="CHU60" s="108"/>
      <c r="CHV60" s="108"/>
      <c r="CHW60" s="108"/>
      <c r="CHX60" s="108"/>
      <c r="CHY60" s="108"/>
      <c r="CHZ60" s="108"/>
      <c r="CIA60" s="108"/>
      <c r="CIB60" s="108"/>
      <c r="CIC60" s="108"/>
      <c r="CID60" s="108"/>
      <c r="CIE60" s="108"/>
      <c r="CIF60" s="108"/>
      <c r="CIG60" s="108"/>
      <c r="CIH60" s="108"/>
      <c r="CII60" s="108"/>
      <c r="CIJ60" s="108"/>
      <c r="CIK60" s="108"/>
      <c r="CIL60" s="108"/>
      <c r="CIM60" s="108"/>
      <c r="CIN60" s="108"/>
      <c r="CIO60" s="108"/>
      <c r="CIP60" s="108"/>
      <c r="CIQ60" s="108"/>
      <c r="CIR60" s="108"/>
      <c r="CIS60" s="108"/>
      <c r="CIT60" s="108"/>
      <c r="CIU60" s="108"/>
      <c r="CIV60" s="108"/>
      <c r="CIW60" s="108"/>
      <c r="CIX60" s="108"/>
      <c r="CIY60" s="108"/>
      <c r="CIZ60" s="108"/>
      <c r="CJA60" s="108"/>
      <c r="CJB60" s="108"/>
      <c r="CJC60" s="108"/>
      <c r="CJD60" s="108"/>
      <c r="CJE60" s="108"/>
      <c r="CJF60" s="108"/>
      <c r="CJG60" s="108"/>
      <c r="CJH60" s="108"/>
      <c r="CJI60" s="108"/>
      <c r="CJJ60" s="108"/>
      <c r="CJK60" s="108"/>
      <c r="CJL60" s="108"/>
      <c r="CJM60" s="108"/>
      <c r="CJN60" s="108"/>
      <c r="CJO60" s="108"/>
      <c r="CJP60" s="108"/>
      <c r="CJQ60" s="108"/>
      <c r="CJR60" s="108"/>
      <c r="CJS60" s="108"/>
      <c r="CJT60" s="108"/>
      <c r="CJU60" s="108"/>
      <c r="CJV60" s="108"/>
      <c r="CJW60" s="108"/>
      <c r="CJX60" s="108"/>
      <c r="CJY60" s="108"/>
      <c r="CJZ60" s="108"/>
      <c r="CKA60" s="108"/>
      <c r="CKB60" s="108"/>
      <c r="CKC60" s="108"/>
      <c r="CKD60" s="108"/>
      <c r="CKE60" s="108"/>
      <c r="CKF60" s="108"/>
      <c r="CKG60" s="108"/>
      <c r="CKH60" s="108"/>
      <c r="CKI60" s="108"/>
      <c r="CKJ60" s="108"/>
      <c r="CKK60" s="108"/>
      <c r="CKL60" s="108"/>
      <c r="CKM60" s="108"/>
      <c r="CKN60" s="108"/>
      <c r="CKO60" s="108"/>
      <c r="CKP60" s="108"/>
      <c r="CKQ60" s="108"/>
      <c r="CKR60" s="108"/>
      <c r="CKS60" s="108"/>
      <c r="CKT60" s="108"/>
      <c r="CKU60" s="108"/>
      <c r="CKV60" s="108"/>
      <c r="CKW60" s="108"/>
      <c r="CKX60" s="108"/>
      <c r="CKY60" s="108"/>
      <c r="CKZ60" s="108"/>
      <c r="CLA60" s="108"/>
      <c r="CLB60" s="108"/>
      <c r="CLC60" s="108"/>
      <c r="CLD60" s="108"/>
      <c r="CLE60" s="108"/>
      <c r="CLF60" s="108"/>
      <c r="CLG60" s="108"/>
      <c r="CLH60" s="108"/>
      <c r="CLI60" s="108"/>
      <c r="CLJ60" s="108"/>
      <c r="CLK60" s="108"/>
      <c r="CLL60" s="108"/>
      <c r="CLM60" s="108"/>
      <c r="CLN60" s="108"/>
      <c r="CLO60" s="108"/>
      <c r="CLP60" s="108"/>
      <c r="CLQ60" s="108"/>
      <c r="CLR60" s="108"/>
      <c r="CLS60" s="108"/>
      <c r="CLT60" s="108"/>
      <c r="CLU60" s="108"/>
      <c r="CLV60" s="108"/>
      <c r="CLW60" s="108"/>
      <c r="CLX60" s="108"/>
      <c r="CLY60" s="108"/>
      <c r="CLZ60" s="108"/>
      <c r="CMA60" s="108"/>
      <c r="CMB60" s="108"/>
      <c r="CMC60" s="108"/>
      <c r="CMD60" s="108"/>
      <c r="CME60" s="108"/>
      <c r="CMF60" s="108"/>
      <c r="CMG60" s="108"/>
      <c r="CMH60" s="108"/>
      <c r="CMI60" s="108"/>
      <c r="CMJ60" s="108"/>
      <c r="CMK60" s="108"/>
      <c r="CML60" s="108"/>
      <c r="CMM60" s="108"/>
      <c r="CMN60" s="108"/>
      <c r="CMO60" s="108"/>
      <c r="CMP60" s="108"/>
      <c r="CMQ60" s="108"/>
      <c r="CMR60" s="108"/>
      <c r="CMS60" s="108"/>
      <c r="CMT60" s="108"/>
      <c r="CMU60" s="108"/>
      <c r="CMV60" s="108"/>
      <c r="CMW60" s="108"/>
      <c r="CMX60" s="108"/>
      <c r="CMY60" s="108"/>
      <c r="CMZ60" s="108"/>
      <c r="CNA60" s="108"/>
      <c r="CNB60" s="108"/>
      <c r="CNC60" s="108"/>
      <c r="CND60" s="108"/>
      <c r="CNE60" s="108"/>
      <c r="CNF60" s="108"/>
      <c r="CNG60" s="108"/>
      <c r="CNH60" s="108"/>
      <c r="CNI60" s="108"/>
      <c r="CNJ60" s="108"/>
      <c r="CNK60" s="108"/>
      <c r="CNL60" s="108"/>
      <c r="CNM60" s="108"/>
      <c r="CNN60" s="108"/>
      <c r="CNO60" s="108"/>
      <c r="CNP60" s="108"/>
      <c r="CNQ60" s="108"/>
      <c r="CNR60" s="108"/>
      <c r="CNS60" s="108"/>
      <c r="CNT60" s="108"/>
      <c r="CNU60" s="108"/>
      <c r="CNV60" s="108"/>
      <c r="CNW60" s="108"/>
      <c r="CNX60" s="108"/>
      <c r="CNY60" s="108"/>
      <c r="CNZ60" s="108"/>
      <c r="COA60" s="108"/>
      <c r="COB60" s="108"/>
      <c r="COC60" s="108"/>
      <c r="COD60" s="108"/>
      <c r="COE60" s="108"/>
      <c r="COF60" s="108"/>
      <c r="COG60" s="108"/>
      <c r="COH60" s="108"/>
      <c r="COI60" s="108"/>
      <c r="COJ60" s="108"/>
      <c r="COK60" s="108"/>
      <c r="COL60" s="108"/>
      <c r="COM60" s="108"/>
      <c r="CON60" s="108"/>
      <c r="COO60" s="108"/>
      <c r="COP60" s="108"/>
      <c r="COQ60" s="108"/>
      <c r="COR60" s="108"/>
      <c r="COS60" s="108"/>
      <c r="COT60" s="108"/>
      <c r="COU60" s="108"/>
      <c r="COV60" s="108"/>
      <c r="COW60" s="108"/>
      <c r="COX60" s="108"/>
      <c r="COY60" s="108"/>
      <c r="COZ60" s="108"/>
      <c r="CPA60" s="108"/>
      <c r="CPB60" s="108"/>
      <c r="CPC60" s="108"/>
      <c r="CPD60" s="108"/>
      <c r="CPE60" s="108"/>
      <c r="CPF60" s="108"/>
      <c r="CPG60" s="108"/>
      <c r="CPH60" s="108"/>
      <c r="CPI60" s="108"/>
      <c r="CPJ60" s="108"/>
      <c r="CPK60" s="108"/>
      <c r="CPL60" s="108"/>
      <c r="CPM60" s="108"/>
      <c r="CPN60" s="108"/>
      <c r="CPO60" s="108"/>
      <c r="CPP60" s="108"/>
      <c r="CPQ60" s="108"/>
      <c r="CPR60" s="108"/>
      <c r="CPS60" s="108"/>
      <c r="CPT60" s="108"/>
      <c r="CPU60" s="108"/>
      <c r="CPV60" s="108"/>
      <c r="CPW60" s="108"/>
      <c r="CPX60" s="108"/>
      <c r="CPY60" s="108"/>
      <c r="CPZ60" s="108"/>
      <c r="CQA60" s="108"/>
      <c r="CQB60" s="108"/>
      <c r="CQC60" s="108"/>
      <c r="CQD60" s="108"/>
      <c r="CQE60" s="108"/>
      <c r="CQF60" s="108"/>
      <c r="CQG60" s="108"/>
      <c r="CQH60" s="108"/>
      <c r="CQI60" s="108"/>
      <c r="CQJ60" s="108"/>
      <c r="CQK60" s="108"/>
      <c r="CQL60" s="108"/>
      <c r="CQM60" s="108"/>
      <c r="CQN60" s="108"/>
      <c r="CQO60" s="108"/>
      <c r="CQP60" s="108"/>
      <c r="CQQ60" s="108"/>
      <c r="CQR60" s="108"/>
      <c r="CQS60" s="108"/>
      <c r="CQT60" s="108"/>
      <c r="CQU60" s="108"/>
      <c r="CQV60" s="108"/>
      <c r="CQW60" s="108"/>
      <c r="CQX60" s="108"/>
      <c r="CQY60" s="108"/>
      <c r="CQZ60" s="108"/>
      <c r="CRA60" s="108"/>
      <c r="CRB60" s="108"/>
      <c r="CRC60" s="108"/>
      <c r="CRD60" s="108"/>
      <c r="CRE60" s="108"/>
      <c r="CRF60" s="108"/>
      <c r="CRG60" s="108"/>
      <c r="CRH60" s="108"/>
      <c r="CRI60" s="108"/>
      <c r="CRJ60" s="108"/>
      <c r="CRK60" s="108"/>
      <c r="CRL60" s="108"/>
      <c r="CRM60" s="108"/>
      <c r="CRN60" s="108"/>
      <c r="CRO60" s="108"/>
      <c r="CRP60" s="108"/>
      <c r="CRQ60" s="108"/>
      <c r="CRR60" s="108"/>
      <c r="CRS60" s="108"/>
      <c r="CRT60" s="108"/>
      <c r="CRU60" s="108"/>
      <c r="CRV60" s="108"/>
      <c r="CRW60" s="108"/>
      <c r="CRX60" s="108"/>
      <c r="CRY60" s="108"/>
      <c r="CRZ60" s="108"/>
      <c r="CSA60" s="108"/>
      <c r="CSB60" s="108"/>
      <c r="CSC60" s="108"/>
      <c r="CSD60" s="108"/>
      <c r="CSE60" s="108"/>
      <c r="CSF60" s="108"/>
      <c r="CSG60" s="108"/>
      <c r="CSH60" s="108"/>
      <c r="CSI60" s="108"/>
      <c r="CSJ60" s="108"/>
      <c r="CSK60" s="108"/>
      <c r="CSL60" s="108"/>
      <c r="CSM60" s="108"/>
      <c r="CSN60" s="108"/>
      <c r="CSO60" s="108"/>
      <c r="CSP60" s="108"/>
      <c r="CSQ60" s="108"/>
      <c r="CSR60" s="108"/>
      <c r="CSS60" s="108"/>
      <c r="CST60" s="108"/>
      <c r="CSU60" s="108"/>
      <c r="CSV60" s="108"/>
      <c r="CSW60" s="108"/>
      <c r="CSX60" s="108"/>
      <c r="CSY60" s="108"/>
      <c r="CSZ60" s="108"/>
      <c r="CTA60" s="108"/>
      <c r="CTB60" s="108"/>
      <c r="CTC60" s="108"/>
      <c r="CTD60" s="108"/>
      <c r="CTE60" s="108"/>
      <c r="CTF60" s="108"/>
      <c r="CTG60" s="108"/>
      <c r="CTH60" s="108"/>
      <c r="CTI60" s="108"/>
      <c r="CTJ60" s="108"/>
      <c r="CTK60" s="108"/>
      <c r="CTL60" s="108"/>
      <c r="CTM60" s="108"/>
      <c r="CTN60" s="108"/>
      <c r="CTO60" s="108"/>
      <c r="CTP60" s="108"/>
      <c r="CTQ60" s="108"/>
      <c r="CTR60" s="108"/>
      <c r="CTS60" s="108"/>
      <c r="CTT60" s="108"/>
      <c r="CTU60" s="108"/>
      <c r="CTV60" s="108"/>
      <c r="CTW60" s="108"/>
      <c r="CTX60" s="108"/>
      <c r="CTY60" s="108"/>
      <c r="CTZ60" s="108"/>
      <c r="CUA60" s="108"/>
      <c r="CUB60" s="108"/>
      <c r="CUC60" s="108"/>
      <c r="CUD60" s="108"/>
      <c r="CUE60" s="108"/>
      <c r="CUF60" s="108"/>
      <c r="CUG60" s="108"/>
      <c r="CUH60" s="108"/>
      <c r="CUI60" s="108"/>
      <c r="CUJ60" s="108"/>
      <c r="CUK60" s="108"/>
      <c r="CUL60" s="108"/>
      <c r="CUM60" s="108"/>
      <c r="CUN60" s="108"/>
      <c r="CUO60" s="108"/>
      <c r="CUP60" s="108"/>
      <c r="CUQ60" s="108"/>
      <c r="CUR60" s="108"/>
      <c r="CUS60" s="108"/>
      <c r="CUT60" s="108"/>
      <c r="CUU60" s="108"/>
      <c r="CUV60" s="108"/>
      <c r="CUW60" s="108"/>
      <c r="CUX60" s="108"/>
      <c r="CUY60" s="108"/>
      <c r="CUZ60" s="108"/>
      <c r="CVA60" s="108"/>
      <c r="CVB60" s="108"/>
      <c r="CVC60" s="108"/>
      <c r="CVD60" s="108"/>
      <c r="CVE60" s="108"/>
      <c r="CVF60" s="108"/>
      <c r="CVG60" s="108"/>
      <c r="CVH60" s="108"/>
      <c r="CVI60" s="108"/>
      <c r="CVJ60" s="108"/>
      <c r="CVK60" s="108"/>
      <c r="CVL60" s="108"/>
      <c r="CVM60" s="108"/>
      <c r="CVN60" s="108"/>
      <c r="CVO60" s="108"/>
      <c r="CVP60" s="108"/>
      <c r="CVQ60" s="108"/>
      <c r="CVR60" s="108"/>
      <c r="CVS60" s="108"/>
      <c r="CVT60" s="108"/>
      <c r="CVU60" s="108"/>
      <c r="CVV60" s="108"/>
      <c r="CVW60" s="108"/>
      <c r="CVX60" s="108"/>
      <c r="CVY60" s="108"/>
      <c r="CVZ60" s="108"/>
      <c r="CWA60" s="108"/>
      <c r="CWB60" s="108"/>
      <c r="CWC60" s="108"/>
      <c r="CWD60" s="108"/>
      <c r="CWE60" s="108"/>
      <c r="CWF60" s="108"/>
      <c r="CWG60" s="108"/>
      <c r="CWH60" s="108"/>
      <c r="CWI60" s="108"/>
      <c r="CWJ60" s="108"/>
      <c r="CWK60" s="108"/>
      <c r="CWL60" s="108"/>
      <c r="CWM60" s="108"/>
      <c r="CWN60" s="108"/>
      <c r="CWO60" s="108"/>
      <c r="CWP60" s="108"/>
      <c r="CWQ60" s="108"/>
      <c r="CWR60" s="108"/>
      <c r="CWS60" s="108"/>
      <c r="CWT60" s="108"/>
      <c r="CWU60" s="108"/>
      <c r="CWV60" s="108"/>
      <c r="CWW60" s="108"/>
      <c r="CWX60" s="108"/>
      <c r="CWY60" s="108"/>
      <c r="CWZ60" s="108"/>
      <c r="CXA60" s="108"/>
      <c r="CXB60" s="108"/>
      <c r="CXC60" s="108"/>
      <c r="CXD60" s="108"/>
      <c r="CXE60" s="108"/>
      <c r="CXF60" s="108"/>
      <c r="CXG60" s="108"/>
      <c r="CXH60" s="108"/>
      <c r="CXI60" s="108"/>
      <c r="CXJ60" s="108"/>
      <c r="CXK60" s="108"/>
      <c r="CXL60" s="108"/>
      <c r="CXM60" s="108"/>
      <c r="CXN60" s="108"/>
      <c r="CXO60" s="108"/>
      <c r="CXP60" s="108"/>
      <c r="CXQ60" s="108"/>
      <c r="CXR60" s="108"/>
      <c r="CXS60" s="108"/>
      <c r="CXT60" s="108"/>
      <c r="CXU60" s="108"/>
      <c r="CXV60" s="108"/>
      <c r="CXW60" s="108"/>
      <c r="CXX60" s="108"/>
      <c r="CXY60" s="108"/>
      <c r="CXZ60" s="108"/>
      <c r="CYA60" s="108"/>
      <c r="CYB60" s="108"/>
      <c r="CYC60" s="108"/>
      <c r="CYD60" s="108"/>
      <c r="CYE60" s="108"/>
      <c r="CYF60" s="108"/>
      <c r="CYG60" s="108"/>
      <c r="CYH60" s="108"/>
      <c r="CYI60" s="108"/>
      <c r="CYJ60" s="108"/>
      <c r="CYK60" s="108"/>
      <c r="CYL60" s="108"/>
      <c r="CYM60" s="108"/>
      <c r="CYN60" s="108"/>
      <c r="CYO60" s="108"/>
      <c r="CYP60" s="108"/>
      <c r="CYQ60" s="108"/>
      <c r="CYR60" s="108"/>
      <c r="CYS60" s="108"/>
      <c r="CYT60" s="108"/>
      <c r="CYU60" s="108"/>
      <c r="CYV60" s="108"/>
      <c r="CYW60" s="108"/>
      <c r="CYX60" s="108"/>
      <c r="CYY60" s="108"/>
      <c r="CYZ60" s="108"/>
      <c r="CZA60" s="108"/>
      <c r="CZB60" s="108"/>
      <c r="CZC60" s="108"/>
      <c r="CZD60" s="108"/>
      <c r="CZE60" s="108"/>
      <c r="CZF60" s="108"/>
      <c r="CZG60" s="108"/>
      <c r="CZH60" s="108"/>
      <c r="CZI60" s="108"/>
      <c r="CZJ60" s="108"/>
      <c r="CZK60" s="108"/>
      <c r="CZL60" s="108"/>
      <c r="CZM60" s="108"/>
      <c r="CZN60" s="108"/>
      <c r="CZO60" s="108"/>
      <c r="CZP60" s="108"/>
      <c r="CZQ60" s="108"/>
      <c r="CZR60" s="108"/>
      <c r="CZS60" s="108"/>
      <c r="CZT60" s="108"/>
      <c r="CZU60" s="108"/>
      <c r="CZV60" s="108"/>
      <c r="CZW60" s="108"/>
      <c r="CZX60" s="108"/>
      <c r="CZY60" s="108"/>
      <c r="CZZ60" s="108"/>
      <c r="DAA60" s="108"/>
      <c r="DAB60" s="108"/>
      <c r="DAC60" s="108"/>
      <c r="DAD60" s="108"/>
      <c r="DAE60" s="108"/>
      <c r="DAF60" s="108"/>
      <c r="DAG60" s="108"/>
      <c r="DAH60" s="108"/>
      <c r="DAI60" s="108"/>
      <c r="DAJ60" s="108"/>
      <c r="DAK60" s="108"/>
      <c r="DAL60" s="108"/>
      <c r="DAM60" s="108"/>
      <c r="DAN60" s="108"/>
      <c r="DAO60" s="108"/>
      <c r="DAP60" s="108"/>
      <c r="DAQ60" s="108"/>
      <c r="DAR60" s="108"/>
      <c r="DAS60" s="108"/>
      <c r="DAT60" s="108"/>
      <c r="DAU60" s="108"/>
      <c r="DAV60" s="108"/>
      <c r="DAW60" s="108"/>
      <c r="DAX60" s="108"/>
      <c r="DAY60" s="108"/>
      <c r="DAZ60" s="108"/>
      <c r="DBA60" s="108"/>
      <c r="DBB60" s="108"/>
      <c r="DBC60" s="108"/>
      <c r="DBD60" s="108"/>
      <c r="DBE60" s="108"/>
      <c r="DBF60" s="108"/>
      <c r="DBG60" s="108"/>
      <c r="DBH60" s="108"/>
      <c r="DBI60" s="108"/>
      <c r="DBJ60" s="108"/>
      <c r="DBK60" s="108"/>
      <c r="DBL60" s="108"/>
      <c r="DBM60" s="108"/>
      <c r="DBN60" s="108"/>
      <c r="DBO60" s="108"/>
      <c r="DBP60" s="108"/>
      <c r="DBQ60" s="108"/>
      <c r="DBR60" s="108"/>
      <c r="DBS60" s="108"/>
      <c r="DBT60" s="108"/>
      <c r="DBU60" s="108"/>
      <c r="DBV60" s="108"/>
      <c r="DBW60" s="108"/>
      <c r="DBX60" s="108"/>
      <c r="DBY60" s="108"/>
      <c r="DBZ60" s="108"/>
      <c r="DCA60" s="108"/>
      <c r="DCB60" s="108"/>
      <c r="DCC60" s="108"/>
      <c r="DCD60" s="108"/>
      <c r="DCE60" s="108"/>
      <c r="DCF60" s="108"/>
      <c r="DCG60" s="108"/>
      <c r="DCH60" s="108"/>
      <c r="DCI60" s="108"/>
      <c r="DCJ60" s="108"/>
      <c r="DCK60" s="108"/>
      <c r="DCL60" s="108"/>
      <c r="DCM60" s="108"/>
      <c r="DCN60" s="108"/>
      <c r="DCO60" s="108"/>
      <c r="DCP60" s="108"/>
      <c r="DCQ60" s="108"/>
      <c r="DCR60" s="108"/>
      <c r="DCS60" s="108"/>
      <c r="DCT60" s="108"/>
      <c r="DCU60" s="108"/>
      <c r="DCV60" s="108"/>
      <c r="DCW60" s="108"/>
      <c r="DCX60" s="108"/>
      <c r="DCY60" s="108"/>
      <c r="DCZ60" s="108"/>
      <c r="DDA60" s="108"/>
      <c r="DDB60" s="108"/>
      <c r="DDC60" s="108"/>
      <c r="DDD60" s="108"/>
      <c r="DDE60" s="108"/>
      <c r="DDF60" s="108"/>
      <c r="DDG60" s="108"/>
      <c r="DDH60" s="108"/>
      <c r="DDI60" s="108"/>
      <c r="DDJ60" s="108"/>
      <c r="DDK60" s="108"/>
      <c r="DDL60" s="108"/>
      <c r="DDM60" s="108"/>
      <c r="DDN60" s="108"/>
      <c r="DDO60" s="108"/>
      <c r="DDP60" s="108"/>
      <c r="DDQ60" s="108"/>
      <c r="DDR60" s="108"/>
      <c r="DDS60" s="108"/>
      <c r="DDT60" s="108"/>
      <c r="DDU60" s="108"/>
      <c r="DDV60" s="108"/>
      <c r="DDW60" s="108"/>
      <c r="DDX60" s="108"/>
      <c r="DDY60" s="108"/>
      <c r="DDZ60" s="108"/>
      <c r="DEA60" s="108"/>
      <c r="DEB60" s="108"/>
      <c r="DEC60" s="108"/>
      <c r="DED60" s="108"/>
      <c r="DEE60" s="108"/>
      <c r="DEF60" s="108"/>
      <c r="DEG60" s="108"/>
      <c r="DEH60" s="108"/>
      <c r="DEI60" s="108"/>
      <c r="DEJ60" s="108"/>
      <c r="DEK60" s="108"/>
      <c r="DEL60" s="108"/>
      <c r="DEM60" s="108"/>
      <c r="DEN60" s="108"/>
      <c r="DEO60" s="108"/>
      <c r="DEP60" s="108"/>
      <c r="DEQ60" s="108"/>
      <c r="DER60" s="108"/>
      <c r="DES60" s="108"/>
      <c r="DET60" s="108"/>
      <c r="DEU60" s="108"/>
      <c r="DEV60" s="108"/>
      <c r="DEW60" s="108"/>
      <c r="DEX60" s="108"/>
      <c r="DEY60" s="108"/>
      <c r="DEZ60" s="108"/>
      <c r="DFA60" s="108"/>
      <c r="DFB60" s="108"/>
      <c r="DFC60" s="108"/>
      <c r="DFD60" s="108"/>
      <c r="DFE60" s="108"/>
      <c r="DFF60" s="108"/>
      <c r="DFG60" s="108"/>
      <c r="DFH60" s="108"/>
      <c r="DFI60" s="108"/>
      <c r="DFJ60" s="108"/>
      <c r="DFK60" s="108"/>
      <c r="DFL60" s="108"/>
      <c r="DFM60" s="108"/>
      <c r="DFN60" s="108"/>
      <c r="DFO60" s="108"/>
      <c r="DFP60" s="108"/>
      <c r="DFQ60" s="108"/>
      <c r="DFR60" s="108"/>
      <c r="DFS60" s="108"/>
      <c r="DFT60" s="108"/>
      <c r="DFU60" s="108"/>
      <c r="DFV60" s="108"/>
      <c r="DFW60" s="108"/>
      <c r="DFX60" s="108"/>
      <c r="DFY60" s="108"/>
      <c r="DFZ60" s="108"/>
      <c r="DGA60" s="108"/>
      <c r="DGB60" s="108"/>
      <c r="DGC60" s="108"/>
      <c r="DGD60" s="108"/>
      <c r="DGE60" s="108"/>
      <c r="DGF60" s="108"/>
      <c r="DGG60" s="108"/>
      <c r="DGH60" s="108"/>
      <c r="DGI60" s="108"/>
      <c r="DGJ60" s="108"/>
      <c r="DGK60" s="108"/>
      <c r="DGL60" s="108"/>
      <c r="DGM60" s="108"/>
      <c r="DGN60" s="108"/>
      <c r="DGO60" s="108"/>
      <c r="DGP60" s="108"/>
      <c r="DGQ60" s="108"/>
      <c r="DGR60" s="108"/>
      <c r="DGS60" s="108"/>
      <c r="DGT60" s="108"/>
      <c r="DGU60" s="108"/>
      <c r="DGV60" s="108"/>
      <c r="DGW60" s="108"/>
      <c r="DGX60" s="108"/>
      <c r="DGY60" s="108"/>
      <c r="DGZ60" s="108"/>
      <c r="DHA60" s="108"/>
      <c r="DHB60" s="108"/>
      <c r="DHC60" s="108"/>
      <c r="DHD60" s="108"/>
      <c r="DHE60" s="108"/>
      <c r="DHF60" s="108"/>
      <c r="DHG60" s="108"/>
      <c r="DHH60" s="108"/>
      <c r="DHI60" s="108"/>
      <c r="DHJ60" s="108"/>
      <c r="DHK60" s="108"/>
      <c r="DHL60" s="108"/>
      <c r="DHM60" s="108"/>
      <c r="DHN60" s="108"/>
      <c r="DHO60" s="108"/>
      <c r="DHP60" s="108"/>
      <c r="DHQ60" s="108"/>
      <c r="DHR60" s="108"/>
      <c r="DHS60" s="108"/>
      <c r="DHT60" s="108"/>
      <c r="DHU60" s="108"/>
      <c r="DHV60" s="108"/>
      <c r="DHW60" s="108"/>
      <c r="DHX60" s="108"/>
      <c r="DHY60" s="108"/>
      <c r="DHZ60" s="108"/>
      <c r="DIA60" s="108"/>
      <c r="DIB60" s="108"/>
      <c r="DIC60" s="108"/>
      <c r="DID60" s="108"/>
      <c r="DIE60" s="108"/>
      <c r="DIF60" s="108"/>
      <c r="DIG60" s="108"/>
      <c r="DIH60" s="108"/>
      <c r="DII60" s="108"/>
      <c r="DIJ60" s="108"/>
      <c r="DIK60" s="108"/>
      <c r="DIL60" s="108"/>
      <c r="DIM60" s="108"/>
      <c r="DIN60" s="108"/>
      <c r="DIO60" s="108"/>
      <c r="DIP60" s="108"/>
      <c r="DIQ60" s="108"/>
      <c r="DIR60" s="108"/>
      <c r="DIS60" s="108"/>
      <c r="DIT60" s="108"/>
      <c r="DIU60" s="108"/>
      <c r="DIV60" s="108"/>
      <c r="DIW60" s="108"/>
      <c r="DIX60" s="108"/>
      <c r="DIY60" s="108"/>
      <c r="DIZ60" s="108"/>
      <c r="DJA60" s="108"/>
      <c r="DJB60" s="108"/>
      <c r="DJC60" s="108"/>
      <c r="DJD60" s="108"/>
      <c r="DJE60" s="108"/>
      <c r="DJF60" s="108"/>
      <c r="DJG60" s="108"/>
      <c r="DJH60" s="108"/>
      <c r="DJI60" s="108"/>
      <c r="DJJ60" s="108"/>
      <c r="DJK60" s="108"/>
      <c r="DJL60" s="108"/>
      <c r="DJM60" s="108"/>
      <c r="DJN60" s="108"/>
      <c r="DJO60" s="108"/>
      <c r="DJP60" s="108"/>
      <c r="DJQ60" s="108"/>
      <c r="DJR60" s="108"/>
      <c r="DJS60" s="108"/>
      <c r="DJT60" s="108"/>
      <c r="DJU60" s="108"/>
      <c r="DJV60" s="108"/>
      <c r="DJW60" s="108"/>
      <c r="DJX60" s="108"/>
      <c r="DJY60" s="108"/>
      <c r="DJZ60" s="108"/>
      <c r="DKA60" s="108"/>
      <c r="DKB60" s="108"/>
      <c r="DKC60" s="108"/>
      <c r="DKD60" s="108"/>
      <c r="DKE60" s="108"/>
      <c r="DKF60" s="108"/>
      <c r="DKG60" s="108"/>
      <c r="DKH60" s="108"/>
      <c r="DKI60" s="108"/>
      <c r="DKJ60" s="108"/>
      <c r="DKK60" s="108"/>
      <c r="DKL60" s="108"/>
      <c r="DKM60" s="108"/>
      <c r="DKN60" s="108"/>
      <c r="DKO60" s="108"/>
      <c r="DKP60" s="108"/>
      <c r="DKQ60" s="108"/>
      <c r="DKR60" s="108"/>
      <c r="DKS60" s="108"/>
      <c r="DKT60" s="108"/>
      <c r="DKU60" s="108"/>
      <c r="DKV60" s="108"/>
      <c r="DKW60" s="108"/>
      <c r="DKX60" s="108"/>
      <c r="DKY60" s="108"/>
      <c r="DKZ60" s="108"/>
      <c r="DLA60" s="108"/>
      <c r="DLB60" s="108"/>
      <c r="DLC60" s="108"/>
      <c r="DLD60" s="108"/>
      <c r="DLE60" s="108"/>
      <c r="DLF60" s="108"/>
      <c r="DLG60" s="108"/>
      <c r="DLH60" s="108"/>
      <c r="DLI60" s="108"/>
      <c r="DLJ60" s="108"/>
      <c r="DLK60" s="108"/>
      <c r="DLL60" s="108"/>
      <c r="DLM60" s="108"/>
      <c r="DLN60" s="108"/>
      <c r="DLO60" s="108"/>
      <c r="DLP60" s="108"/>
      <c r="DLQ60" s="108"/>
      <c r="DLR60" s="108"/>
      <c r="DLS60" s="108"/>
      <c r="DLT60" s="108"/>
      <c r="DLU60" s="108"/>
      <c r="DLV60" s="108"/>
      <c r="DLW60" s="108"/>
      <c r="DLX60" s="108"/>
      <c r="DLY60" s="108"/>
      <c r="DLZ60" s="108"/>
      <c r="DMA60" s="108"/>
      <c r="DMB60" s="108"/>
      <c r="DMC60" s="108"/>
      <c r="DMD60" s="108"/>
      <c r="DME60" s="108"/>
      <c r="DMF60" s="108"/>
      <c r="DMG60" s="108"/>
      <c r="DMH60" s="108"/>
      <c r="DMI60" s="108"/>
      <c r="DMJ60" s="108"/>
      <c r="DMK60" s="108"/>
      <c r="DML60" s="108"/>
      <c r="DMM60" s="108"/>
      <c r="DMN60" s="108"/>
      <c r="DMO60" s="108"/>
      <c r="DMP60" s="108"/>
      <c r="DMQ60" s="108"/>
      <c r="DMR60" s="108"/>
      <c r="DMS60" s="108"/>
      <c r="DMT60" s="108"/>
      <c r="DMU60" s="108"/>
      <c r="DMV60" s="108"/>
      <c r="DMW60" s="108"/>
      <c r="DMX60" s="108"/>
      <c r="DMY60" s="108"/>
      <c r="DMZ60" s="108"/>
      <c r="DNA60" s="108"/>
      <c r="DNB60" s="108"/>
      <c r="DNC60" s="108"/>
      <c r="DND60" s="108"/>
      <c r="DNE60" s="108"/>
      <c r="DNF60" s="108"/>
      <c r="DNG60" s="108"/>
      <c r="DNH60" s="108"/>
      <c r="DNI60" s="108"/>
      <c r="DNJ60" s="108"/>
      <c r="DNK60" s="108"/>
      <c r="DNL60" s="108"/>
      <c r="DNM60" s="108"/>
      <c r="DNN60" s="108"/>
      <c r="DNO60" s="108"/>
      <c r="DNP60" s="108"/>
      <c r="DNQ60" s="108"/>
      <c r="DNR60" s="108"/>
      <c r="DNS60" s="108"/>
      <c r="DNT60" s="108"/>
      <c r="DNU60" s="108"/>
      <c r="DNV60" s="108"/>
      <c r="DNW60" s="108"/>
      <c r="DNX60" s="108"/>
      <c r="DNY60" s="108"/>
      <c r="DNZ60" s="108"/>
      <c r="DOA60" s="108"/>
      <c r="DOB60" s="108"/>
      <c r="DOC60" s="108"/>
      <c r="DOD60" s="108"/>
      <c r="DOE60" s="108"/>
      <c r="DOF60" s="108"/>
      <c r="DOG60" s="108"/>
      <c r="DOH60" s="108"/>
      <c r="DOI60" s="108"/>
      <c r="DOJ60" s="108"/>
      <c r="DOK60" s="108"/>
      <c r="DOL60" s="108"/>
      <c r="DOM60" s="108"/>
      <c r="DON60" s="108"/>
      <c r="DOO60" s="108"/>
      <c r="DOP60" s="108"/>
      <c r="DOQ60" s="108"/>
      <c r="DOR60" s="108"/>
      <c r="DOS60" s="108"/>
      <c r="DOT60" s="108"/>
      <c r="DOU60" s="108"/>
      <c r="DOV60" s="108"/>
      <c r="DOW60" s="108"/>
      <c r="DOX60" s="108"/>
      <c r="DOY60" s="108"/>
      <c r="DOZ60" s="108"/>
      <c r="DPA60" s="108"/>
      <c r="DPB60" s="108"/>
      <c r="DPC60" s="108"/>
      <c r="DPD60" s="108"/>
      <c r="DPE60" s="108"/>
      <c r="DPF60" s="108"/>
      <c r="DPG60" s="108"/>
      <c r="DPH60" s="108"/>
      <c r="DPI60" s="108"/>
      <c r="DPJ60" s="108"/>
      <c r="DPK60" s="108"/>
      <c r="DPL60" s="108"/>
      <c r="DPM60" s="108"/>
      <c r="DPN60" s="108"/>
      <c r="DPO60" s="108"/>
      <c r="DPP60" s="108"/>
      <c r="DPQ60" s="108"/>
      <c r="DPR60" s="108"/>
      <c r="DPS60" s="108"/>
      <c r="DPT60" s="108"/>
      <c r="DPU60" s="108"/>
      <c r="DPV60" s="108"/>
      <c r="DPW60" s="108"/>
      <c r="DPX60" s="108"/>
      <c r="DPY60" s="108"/>
      <c r="DPZ60" s="108"/>
      <c r="DQA60" s="108"/>
      <c r="DQB60" s="108"/>
      <c r="DQC60" s="108"/>
      <c r="DQD60" s="108"/>
      <c r="DQE60" s="108"/>
      <c r="DQF60" s="108"/>
      <c r="DQG60" s="108"/>
      <c r="DQH60" s="108"/>
      <c r="DQI60" s="108"/>
      <c r="DQJ60" s="108"/>
      <c r="DQK60" s="108"/>
      <c r="DQL60" s="108"/>
      <c r="DQM60" s="108"/>
      <c r="DQN60" s="108"/>
      <c r="DQO60" s="108"/>
      <c r="DQP60" s="108"/>
      <c r="DQQ60" s="108"/>
      <c r="DQR60" s="108"/>
      <c r="DQS60" s="108"/>
      <c r="DQT60" s="108"/>
      <c r="DQU60" s="108"/>
      <c r="DQV60" s="108"/>
      <c r="DQW60" s="108"/>
      <c r="DQX60" s="108"/>
      <c r="DQY60" s="108"/>
      <c r="DQZ60" s="108"/>
      <c r="DRA60" s="108"/>
      <c r="DRB60" s="108"/>
      <c r="DRC60" s="108"/>
      <c r="DRD60" s="108"/>
      <c r="DRE60" s="108"/>
      <c r="DRF60" s="108"/>
      <c r="DRG60" s="108"/>
      <c r="DRH60" s="108"/>
      <c r="DRI60" s="108"/>
      <c r="DRJ60" s="108"/>
      <c r="DRK60" s="108"/>
      <c r="DRL60" s="108"/>
      <c r="DRM60" s="108"/>
      <c r="DRN60" s="108"/>
      <c r="DRO60" s="108"/>
      <c r="DRP60" s="108"/>
      <c r="DRQ60" s="108"/>
      <c r="DRR60" s="108"/>
      <c r="DRS60" s="108"/>
      <c r="DRT60" s="108"/>
      <c r="DRU60" s="108"/>
      <c r="DRV60" s="108"/>
      <c r="DRW60" s="108"/>
      <c r="DRX60" s="108"/>
      <c r="DRY60" s="108"/>
      <c r="DRZ60" s="108"/>
      <c r="DSA60" s="108"/>
      <c r="DSB60" s="108"/>
      <c r="DSC60" s="108"/>
      <c r="DSD60" s="108"/>
      <c r="DSE60" s="108"/>
      <c r="DSF60" s="108"/>
      <c r="DSG60" s="108"/>
      <c r="DSH60" s="108"/>
      <c r="DSI60" s="108"/>
      <c r="DSJ60" s="108"/>
      <c r="DSK60" s="108"/>
      <c r="DSL60" s="108"/>
      <c r="DSM60" s="108"/>
      <c r="DSN60" s="108"/>
      <c r="DSO60" s="108"/>
      <c r="DSP60" s="108"/>
      <c r="DSQ60" s="108"/>
      <c r="DSR60" s="108"/>
      <c r="DSS60" s="108"/>
      <c r="DST60" s="108"/>
      <c r="DSU60" s="108"/>
      <c r="DSV60" s="108"/>
      <c r="DSW60" s="108"/>
      <c r="DSX60" s="108"/>
      <c r="DSY60" s="108"/>
      <c r="DSZ60" s="108"/>
      <c r="DTA60" s="108"/>
      <c r="DTB60" s="108"/>
      <c r="DTC60" s="108"/>
      <c r="DTD60" s="108"/>
      <c r="DTE60" s="108"/>
      <c r="DTF60" s="108"/>
      <c r="DTG60" s="108"/>
      <c r="DTH60" s="108"/>
      <c r="DTI60" s="108"/>
      <c r="DTJ60" s="108"/>
      <c r="DTK60" s="108"/>
      <c r="DTL60" s="108"/>
      <c r="DTM60" s="108"/>
      <c r="DTN60" s="108"/>
      <c r="DTO60" s="108"/>
      <c r="DTP60" s="108"/>
      <c r="DTQ60" s="108"/>
      <c r="DTR60" s="108"/>
      <c r="DTS60" s="108"/>
      <c r="DTT60" s="108"/>
      <c r="DTU60" s="108"/>
      <c r="DTV60" s="108"/>
      <c r="DTW60" s="108"/>
      <c r="DTX60" s="108"/>
      <c r="DTY60" s="108"/>
      <c r="DTZ60" s="108"/>
      <c r="DUA60" s="108"/>
      <c r="DUB60" s="108"/>
      <c r="DUC60" s="108"/>
      <c r="DUD60" s="108"/>
      <c r="DUE60" s="108"/>
      <c r="DUF60" s="108"/>
      <c r="DUG60" s="108"/>
      <c r="DUH60" s="108"/>
      <c r="DUI60" s="108"/>
      <c r="DUJ60" s="108"/>
      <c r="DUK60" s="108"/>
      <c r="DUL60" s="108"/>
      <c r="DUM60" s="108"/>
      <c r="DUN60" s="108"/>
      <c r="DUO60" s="108"/>
      <c r="DUP60" s="108"/>
      <c r="DUQ60" s="108"/>
      <c r="DUR60" s="108"/>
      <c r="DUS60" s="108"/>
      <c r="DUT60" s="108"/>
      <c r="DUU60" s="108"/>
      <c r="DUV60" s="108"/>
      <c r="DUW60" s="108"/>
      <c r="DUX60" s="108"/>
      <c r="DUY60" s="108"/>
      <c r="DUZ60" s="108"/>
      <c r="DVA60" s="108"/>
      <c r="DVB60" s="108"/>
      <c r="DVC60" s="108"/>
      <c r="DVD60" s="108"/>
      <c r="DVE60" s="108"/>
      <c r="DVF60" s="108"/>
      <c r="DVG60" s="108"/>
      <c r="DVH60" s="108"/>
      <c r="DVI60" s="108"/>
      <c r="DVJ60" s="108"/>
      <c r="DVK60" s="108"/>
      <c r="DVL60" s="108"/>
      <c r="DVM60" s="108"/>
      <c r="DVN60" s="108"/>
      <c r="DVO60" s="108"/>
      <c r="DVP60" s="108"/>
      <c r="DVQ60" s="108"/>
      <c r="DVR60" s="108"/>
      <c r="DVS60" s="108"/>
      <c r="DVT60" s="108"/>
      <c r="DVU60" s="108"/>
      <c r="DVV60" s="108"/>
      <c r="DVW60" s="108"/>
      <c r="DVX60" s="108"/>
      <c r="DVY60" s="108"/>
      <c r="DVZ60" s="108"/>
      <c r="DWA60" s="108"/>
      <c r="DWB60" s="108"/>
      <c r="DWC60" s="108"/>
      <c r="DWD60" s="108"/>
      <c r="DWE60" s="108"/>
      <c r="DWF60" s="108"/>
      <c r="DWG60" s="108"/>
      <c r="DWH60" s="108"/>
      <c r="DWI60" s="108"/>
      <c r="DWJ60" s="108"/>
      <c r="DWK60" s="108"/>
      <c r="DWL60" s="108"/>
      <c r="DWM60" s="108"/>
      <c r="DWN60" s="108"/>
      <c r="DWO60" s="108"/>
      <c r="DWP60" s="108"/>
      <c r="DWQ60" s="108"/>
      <c r="DWR60" s="108"/>
      <c r="DWS60" s="108"/>
      <c r="DWT60" s="108"/>
      <c r="DWU60" s="108"/>
      <c r="DWV60" s="108"/>
      <c r="DWW60" s="108"/>
      <c r="DWX60" s="108"/>
      <c r="DWY60" s="108"/>
      <c r="DWZ60" s="108"/>
      <c r="DXA60" s="108"/>
      <c r="DXB60" s="108"/>
      <c r="DXC60" s="108"/>
      <c r="DXD60" s="108"/>
      <c r="DXE60" s="108"/>
      <c r="DXF60" s="108"/>
      <c r="DXG60" s="108"/>
      <c r="DXH60" s="108"/>
      <c r="DXI60" s="108"/>
      <c r="DXJ60" s="108"/>
      <c r="DXK60" s="108"/>
      <c r="DXL60" s="108"/>
      <c r="DXM60" s="108"/>
      <c r="DXN60" s="108"/>
      <c r="DXO60" s="108"/>
      <c r="DXP60" s="108"/>
      <c r="DXQ60" s="108"/>
      <c r="DXR60" s="108"/>
      <c r="DXS60" s="108"/>
      <c r="DXT60" s="108"/>
      <c r="DXU60" s="108"/>
      <c r="DXV60" s="108"/>
      <c r="DXW60" s="108"/>
      <c r="DXX60" s="108"/>
      <c r="DXY60" s="108"/>
      <c r="DXZ60" s="108"/>
      <c r="DYA60" s="108"/>
      <c r="DYB60" s="108"/>
      <c r="DYC60" s="108"/>
      <c r="DYD60" s="108"/>
      <c r="DYE60" s="108"/>
      <c r="DYF60" s="108"/>
      <c r="DYG60" s="108"/>
      <c r="DYH60" s="108"/>
      <c r="DYI60" s="108"/>
      <c r="DYJ60" s="108"/>
      <c r="DYK60" s="108"/>
      <c r="DYL60" s="108"/>
      <c r="DYM60" s="108"/>
      <c r="DYN60" s="108"/>
      <c r="DYO60" s="108"/>
      <c r="DYP60" s="108"/>
      <c r="DYQ60" s="108"/>
      <c r="DYR60" s="108"/>
      <c r="DYS60" s="108"/>
      <c r="DYT60" s="108"/>
      <c r="DYU60" s="108"/>
      <c r="DYV60" s="108"/>
      <c r="DYW60" s="108"/>
      <c r="DYX60" s="108"/>
      <c r="DYY60" s="108"/>
      <c r="DYZ60" s="108"/>
      <c r="DZA60" s="108"/>
      <c r="DZB60" s="108"/>
      <c r="DZC60" s="108"/>
      <c r="DZD60" s="108"/>
      <c r="DZE60" s="108"/>
      <c r="DZF60" s="108"/>
      <c r="DZG60" s="108"/>
      <c r="DZH60" s="108"/>
      <c r="DZI60" s="108"/>
      <c r="DZJ60" s="108"/>
      <c r="DZK60" s="108"/>
      <c r="DZL60" s="108"/>
      <c r="DZM60" s="108"/>
      <c r="DZN60" s="108"/>
      <c r="DZO60" s="108"/>
      <c r="DZP60" s="108"/>
      <c r="DZQ60" s="108"/>
      <c r="DZR60" s="108"/>
      <c r="DZS60" s="108"/>
      <c r="DZT60" s="108"/>
      <c r="DZU60" s="108"/>
      <c r="DZV60" s="108"/>
      <c r="DZW60" s="108"/>
      <c r="DZX60" s="108"/>
      <c r="DZY60" s="108"/>
      <c r="DZZ60" s="108"/>
      <c r="EAA60" s="108"/>
      <c r="EAB60" s="108"/>
      <c r="EAC60" s="108"/>
      <c r="EAD60" s="108"/>
      <c r="EAE60" s="108"/>
      <c r="EAF60" s="108"/>
      <c r="EAG60" s="108"/>
      <c r="EAH60" s="108"/>
      <c r="EAI60" s="108"/>
      <c r="EAJ60" s="108"/>
      <c r="EAK60" s="108"/>
      <c r="EAL60" s="108"/>
      <c r="EAM60" s="108"/>
      <c r="EAN60" s="108"/>
      <c r="EAO60" s="108"/>
      <c r="EAP60" s="108"/>
      <c r="EAQ60" s="108"/>
      <c r="EAR60" s="108"/>
      <c r="EAS60" s="108"/>
      <c r="EAT60" s="108"/>
      <c r="EAU60" s="108"/>
      <c r="EAV60" s="108"/>
      <c r="EAW60" s="108"/>
      <c r="EAX60" s="108"/>
      <c r="EAY60" s="108"/>
      <c r="EAZ60" s="108"/>
      <c r="EBA60" s="108"/>
      <c r="EBB60" s="108"/>
      <c r="EBC60" s="108"/>
      <c r="EBD60" s="108"/>
      <c r="EBE60" s="108"/>
      <c r="EBF60" s="108"/>
      <c r="EBG60" s="108"/>
      <c r="EBH60" s="108"/>
      <c r="EBI60" s="108"/>
      <c r="EBJ60" s="108"/>
      <c r="EBK60" s="108"/>
      <c r="EBL60" s="108"/>
      <c r="EBM60" s="108"/>
      <c r="EBN60" s="108"/>
      <c r="EBO60" s="108"/>
      <c r="EBP60" s="108"/>
      <c r="EBQ60" s="108"/>
      <c r="EBR60" s="108"/>
      <c r="EBS60" s="108"/>
      <c r="EBT60" s="108"/>
      <c r="EBU60" s="108"/>
      <c r="EBV60" s="108"/>
      <c r="EBW60" s="108"/>
      <c r="EBX60" s="108"/>
      <c r="EBY60" s="108"/>
      <c r="EBZ60" s="108"/>
      <c r="ECA60" s="108"/>
      <c r="ECB60" s="108"/>
      <c r="ECC60" s="108"/>
      <c r="ECD60" s="108"/>
      <c r="ECE60" s="108"/>
      <c r="ECF60" s="108"/>
      <c r="ECG60" s="108"/>
      <c r="ECH60" s="108"/>
      <c r="ECI60" s="108"/>
      <c r="ECJ60" s="108"/>
      <c r="ECK60" s="108"/>
      <c r="ECL60" s="108"/>
      <c r="ECM60" s="108"/>
      <c r="ECN60" s="108"/>
      <c r="ECO60" s="108"/>
      <c r="ECP60" s="108"/>
      <c r="ECQ60" s="108"/>
      <c r="ECR60" s="108"/>
      <c r="ECS60" s="108"/>
      <c r="ECT60" s="108"/>
      <c r="ECU60" s="108"/>
      <c r="ECV60" s="108"/>
      <c r="ECW60" s="108"/>
      <c r="ECX60" s="108"/>
      <c r="ECY60" s="108"/>
      <c r="ECZ60" s="108"/>
      <c r="EDA60" s="108"/>
      <c r="EDB60" s="108"/>
      <c r="EDC60" s="108"/>
      <c r="EDD60" s="108"/>
      <c r="EDE60" s="108"/>
      <c r="EDF60" s="108"/>
      <c r="EDG60" s="108"/>
      <c r="EDH60" s="108"/>
      <c r="EDI60" s="108"/>
      <c r="EDJ60" s="108"/>
      <c r="EDK60" s="108"/>
      <c r="EDL60" s="108"/>
      <c r="EDM60" s="108"/>
      <c r="EDN60" s="108"/>
      <c r="EDO60" s="108"/>
      <c r="EDP60" s="108"/>
      <c r="EDQ60" s="108"/>
      <c r="EDR60" s="108"/>
      <c r="EDS60" s="108"/>
      <c r="EDT60" s="108"/>
      <c r="EDU60" s="108"/>
      <c r="EDV60" s="108"/>
      <c r="EDW60" s="108"/>
      <c r="EDX60" s="108"/>
      <c r="EDY60" s="108"/>
      <c r="EDZ60" s="108"/>
      <c r="EEA60" s="108"/>
      <c r="EEB60" s="108"/>
      <c r="EEC60" s="108"/>
      <c r="EED60" s="108"/>
      <c r="EEE60" s="108"/>
      <c r="EEF60" s="108"/>
      <c r="EEG60" s="108"/>
      <c r="EEH60" s="108"/>
      <c r="EEI60" s="108"/>
      <c r="EEJ60" s="108"/>
      <c r="EEK60" s="108"/>
      <c r="EEL60" s="108"/>
      <c r="EEM60" s="108"/>
      <c r="EEN60" s="108"/>
      <c r="EEO60" s="108"/>
      <c r="EEP60" s="108"/>
      <c r="EEQ60" s="108"/>
      <c r="EER60" s="108"/>
      <c r="EES60" s="108"/>
      <c r="EET60" s="108"/>
      <c r="EEU60" s="108"/>
      <c r="EEV60" s="108"/>
      <c r="EEW60" s="108"/>
      <c r="EEX60" s="108"/>
      <c r="EEY60" s="108"/>
      <c r="EEZ60" s="108"/>
      <c r="EFA60" s="108"/>
      <c r="EFB60" s="108"/>
      <c r="EFC60" s="108"/>
      <c r="EFD60" s="108"/>
      <c r="EFE60" s="108"/>
      <c r="EFF60" s="108"/>
      <c r="EFG60" s="108"/>
      <c r="EFH60" s="108"/>
      <c r="EFI60" s="108"/>
      <c r="EFJ60" s="108"/>
      <c r="EFK60" s="108"/>
      <c r="EFL60" s="108"/>
      <c r="EFM60" s="108"/>
      <c r="EFN60" s="108"/>
      <c r="EFO60" s="108"/>
      <c r="EFP60" s="108"/>
      <c r="EFQ60" s="108"/>
      <c r="EFR60" s="108"/>
      <c r="EFS60" s="108"/>
      <c r="EFT60" s="108"/>
      <c r="EFU60" s="108"/>
      <c r="EFV60" s="108"/>
      <c r="EFW60" s="108"/>
      <c r="EFX60" s="108"/>
      <c r="EFY60" s="108"/>
      <c r="EFZ60" s="108"/>
      <c r="EGA60" s="108"/>
      <c r="EGB60" s="108"/>
      <c r="EGC60" s="108"/>
      <c r="EGD60" s="108"/>
      <c r="EGE60" s="108"/>
      <c r="EGF60" s="108"/>
      <c r="EGG60" s="108"/>
      <c r="EGH60" s="108"/>
      <c r="EGI60" s="108"/>
      <c r="EGJ60" s="108"/>
      <c r="EGK60" s="108"/>
      <c r="EGL60" s="108"/>
      <c r="EGM60" s="108"/>
      <c r="EGN60" s="108"/>
      <c r="EGO60" s="108"/>
      <c r="EGP60" s="108"/>
      <c r="EGQ60" s="108"/>
      <c r="EGR60" s="108"/>
      <c r="EGS60" s="108"/>
      <c r="EGT60" s="108"/>
      <c r="EGU60" s="108"/>
      <c r="EGV60" s="108"/>
      <c r="EGW60" s="108"/>
      <c r="EGX60" s="108"/>
      <c r="EGY60" s="108"/>
      <c r="EGZ60" s="108"/>
      <c r="EHA60" s="108"/>
      <c r="EHB60" s="108"/>
      <c r="EHC60" s="108"/>
      <c r="EHD60" s="108"/>
      <c r="EHE60" s="108"/>
      <c r="EHF60" s="108"/>
      <c r="EHG60" s="108"/>
      <c r="EHH60" s="108"/>
      <c r="EHI60" s="108"/>
      <c r="EHJ60" s="108"/>
      <c r="EHK60" s="108"/>
      <c r="EHL60" s="108"/>
      <c r="EHM60" s="108"/>
      <c r="EHN60" s="108"/>
      <c r="EHO60" s="108"/>
      <c r="EHP60" s="108"/>
      <c r="EHQ60" s="108"/>
      <c r="EHR60" s="108"/>
      <c r="EHS60" s="108"/>
      <c r="EHT60" s="108"/>
      <c r="EHU60" s="108"/>
      <c r="EHV60" s="108"/>
      <c r="EHW60" s="108"/>
      <c r="EHX60" s="108"/>
      <c r="EHY60" s="108"/>
      <c r="EHZ60" s="108"/>
      <c r="EIA60" s="108"/>
      <c r="EIB60" s="108"/>
      <c r="EIC60" s="108"/>
      <c r="EID60" s="108"/>
      <c r="EIE60" s="108"/>
      <c r="EIF60" s="108"/>
      <c r="EIG60" s="108"/>
      <c r="EIH60" s="108"/>
      <c r="EII60" s="108"/>
      <c r="EIJ60" s="108"/>
      <c r="EIK60" s="108"/>
      <c r="EIL60" s="108"/>
      <c r="EIM60" s="108"/>
      <c r="EIN60" s="108"/>
      <c r="EIO60" s="108"/>
      <c r="EIP60" s="108"/>
      <c r="EIQ60" s="108"/>
      <c r="EIR60" s="108"/>
      <c r="EIS60" s="108"/>
      <c r="EIT60" s="108"/>
      <c r="EIU60" s="108"/>
      <c r="EIV60" s="108"/>
      <c r="EIW60" s="108"/>
      <c r="EIX60" s="108"/>
      <c r="EIY60" s="108"/>
      <c r="EIZ60" s="108"/>
      <c r="EJA60" s="108"/>
      <c r="EJB60" s="108"/>
      <c r="EJC60" s="108"/>
      <c r="EJD60" s="108"/>
      <c r="EJE60" s="108"/>
      <c r="EJF60" s="108"/>
      <c r="EJG60" s="108"/>
      <c r="EJH60" s="108"/>
      <c r="EJI60" s="108"/>
      <c r="EJJ60" s="108"/>
      <c r="EJK60" s="108"/>
      <c r="EJL60" s="108"/>
      <c r="EJM60" s="108"/>
      <c r="EJN60" s="108"/>
      <c r="EJO60" s="108"/>
      <c r="EJP60" s="108"/>
      <c r="EJQ60" s="108"/>
      <c r="EJR60" s="108"/>
      <c r="EJS60" s="108"/>
      <c r="EJT60" s="108"/>
      <c r="EJU60" s="108"/>
      <c r="EJV60" s="108"/>
      <c r="EJW60" s="108"/>
      <c r="EJX60" s="108"/>
      <c r="EJY60" s="108"/>
      <c r="EJZ60" s="108"/>
      <c r="EKA60" s="108"/>
      <c r="EKB60" s="108"/>
      <c r="EKC60" s="108"/>
      <c r="EKD60" s="108"/>
      <c r="EKE60" s="108"/>
      <c r="EKF60" s="108"/>
      <c r="EKG60" s="108"/>
      <c r="EKH60" s="108"/>
      <c r="EKI60" s="108"/>
      <c r="EKJ60" s="108"/>
      <c r="EKK60" s="108"/>
      <c r="EKL60" s="108"/>
      <c r="EKM60" s="108"/>
      <c r="EKN60" s="108"/>
      <c r="EKO60" s="108"/>
      <c r="EKP60" s="108"/>
      <c r="EKQ60" s="108"/>
      <c r="EKR60" s="108"/>
      <c r="EKS60" s="108"/>
      <c r="EKT60" s="108"/>
      <c r="EKU60" s="108"/>
      <c r="EKV60" s="108"/>
      <c r="EKW60" s="108"/>
      <c r="EKX60" s="108"/>
      <c r="EKY60" s="108"/>
      <c r="EKZ60" s="108"/>
      <c r="ELA60" s="108"/>
      <c r="ELB60" s="108"/>
      <c r="ELC60" s="108"/>
      <c r="ELD60" s="108"/>
      <c r="ELE60" s="108"/>
      <c r="ELF60" s="108"/>
      <c r="ELG60" s="108"/>
      <c r="ELH60" s="108"/>
      <c r="ELI60" s="108"/>
      <c r="ELJ60" s="108"/>
      <c r="ELK60" s="108"/>
      <c r="ELL60" s="108"/>
      <c r="ELM60" s="108"/>
      <c r="ELN60" s="108"/>
      <c r="ELO60" s="108"/>
      <c r="ELP60" s="108"/>
      <c r="ELQ60" s="108"/>
      <c r="ELR60" s="108"/>
      <c r="ELS60" s="108"/>
      <c r="ELT60" s="108"/>
      <c r="ELU60" s="108"/>
      <c r="ELV60" s="108"/>
      <c r="ELW60" s="108"/>
      <c r="ELX60" s="108"/>
      <c r="ELY60" s="108"/>
      <c r="ELZ60" s="108"/>
      <c r="EMA60" s="108"/>
      <c r="EMB60" s="108"/>
      <c r="EMC60" s="108"/>
      <c r="EMD60" s="108"/>
      <c r="EME60" s="108"/>
      <c r="EMF60" s="108"/>
      <c r="EMG60" s="108"/>
      <c r="EMH60" s="108"/>
      <c r="EMI60" s="108"/>
      <c r="EMJ60" s="108"/>
      <c r="EMK60" s="108"/>
      <c r="EML60" s="108"/>
      <c r="EMM60" s="108"/>
      <c r="EMN60" s="108"/>
      <c r="EMO60" s="108"/>
      <c r="EMP60" s="108"/>
      <c r="EMQ60" s="108"/>
      <c r="EMR60" s="108"/>
      <c r="EMS60" s="108"/>
      <c r="EMT60" s="108"/>
      <c r="EMU60" s="108"/>
      <c r="EMV60" s="108"/>
      <c r="EMW60" s="108"/>
      <c r="EMX60" s="108"/>
      <c r="EMY60" s="108"/>
      <c r="EMZ60" s="108"/>
      <c r="ENA60" s="108"/>
      <c r="ENB60" s="108"/>
      <c r="ENC60" s="108"/>
      <c r="END60" s="108"/>
      <c r="ENE60" s="108"/>
      <c r="ENF60" s="108"/>
      <c r="ENG60" s="108"/>
      <c r="ENH60" s="108"/>
      <c r="ENI60" s="108"/>
      <c r="ENJ60" s="108"/>
      <c r="ENK60" s="108"/>
      <c r="ENL60" s="108"/>
      <c r="ENM60" s="108"/>
      <c r="ENN60" s="108"/>
      <c r="ENO60" s="108"/>
      <c r="ENP60" s="108"/>
      <c r="ENQ60" s="108"/>
      <c r="ENR60" s="108"/>
      <c r="ENS60" s="108"/>
      <c r="ENT60" s="108"/>
      <c r="ENU60" s="108"/>
      <c r="ENV60" s="108"/>
      <c r="ENW60" s="108"/>
      <c r="ENX60" s="108"/>
      <c r="ENY60" s="108"/>
      <c r="ENZ60" s="108"/>
      <c r="EOA60" s="108"/>
      <c r="EOB60" s="108"/>
      <c r="EOC60" s="108"/>
      <c r="EOD60" s="108"/>
      <c r="EOE60" s="108"/>
      <c r="EOF60" s="108"/>
      <c r="EOG60" s="108"/>
      <c r="EOH60" s="108"/>
      <c r="EOI60" s="108"/>
      <c r="EOJ60" s="108"/>
      <c r="EOK60" s="108"/>
      <c r="EOL60" s="108"/>
      <c r="EOM60" s="108"/>
      <c r="EON60" s="108"/>
      <c r="EOO60" s="108"/>
      <c r="EOP60" s="108"/>
      <c r="EOQ60" s="108"/>
      <c r="EOR60" s="108"/>
      <c r="EOS60" s="108"/>
      <c r="EOT60" s="108"/>
      <c r="EOU60" s="108"/>
      <c r="EOV60" s="108"/>
      <c r="EOW60" s="108"/>
      <c r="EOX60" s="108"/>
      <c r="EOY60" s="108"/>
      <c r="EOZ60" s="108"/>
      <c r="EPA60" s="108"/>
      <c r="EPB60" s="108"/>
      <c r="EPC60" s="108"/>
      <c r="EPD60" s="108"/>
      <c r="EPE60" s="108"/>
      <c r="EPF60" s="108"/>
      <c r="EPG60" s="108"/>
      <c r="EPH60" s="108"/>
      <c r="EPI60" s="108"/>
      <c r="EPJ60" s="108"/>
      <c r="EPK60" s="108"/>
      <c r="EPL60" s="108"/>
      <c r="EPM60" s="108"/>
      <c r="EPN60" s="108"/>
      <c r="EPO60" s="108"/>
      <c r="EPP60" s="108"/>
      <c r="EPQ60" s="108"/>
      <c r="EPR60" s="108"/>
      <c r="EPS60" s="108"/>
      <c r="EPT60" s="108"/>
      <c r="EPU60" s="108"/>
      <c r="EPV60" s="108"/>
      <c r="EPW60" s="108"/>
      <c r="EPX60" s="108"/>
      <c r="EPY60" s="108"/>
      <c r="EPZ60" s="108"/>
      <c r="EQA60" s="108"/>
      <c r="EQB60" s="108"/>
      <c r="EQC60" s="108"/>
      <c r="EQD60" s="108"/>
      <c r="EQE60" s="108"/>
      <c r="EQF60" s="108"/>
      <c r="EQG60" s="108"/>
      <c r="EQH60" s="108"/>
      <c r="EQI60" s="108"/>
      <c r="EQJ60" s="108"/>
      <c r="EQK60" s="108"/>
      <c r="EQL60" s="108"/>
      <c r="EQM60" s="108"/>
      <c r="EQN60" s="108"/>
      <c r="EQO60" s="108"/>
      <c r="EQP60" s="108"/>
      <c r="EQQ60" s="108"/>
      <c r="EQR60" s="108"/>
      <c r="EQS60" s="108"/>
      <c r="EQT60" s="108"/>
      <c r="EQU60" s="108"/>
      <c r="EQV60" s="108"/>
      <c r="EQW60" s="108"/>
      <c r="EQX60" s="108"/>
      <c r="EQY60" s="108"/>
      <c r="EQZ60" s="108"/>
      <c r="ERA60" s="108"/>
      <c r="ERB60" s="108"/>
      <c r="ERC60" s="108"/>
      <c r="ERD60" s="108"/>
      <c r="ERE60" s="108"/>
      <c r="ERF60" s="108"/>
      <c r="ERG60" s="108"/>
      <c r="ERH60" s="108"/>
      <c r="ERI60" s="108"/>
      <c r="ERJ60" s="108"/>
      <c r="ERK60" s="108"/>
      <c r="ERL60" s="108"/>
      <c r="ERM60" s="108"/>
      <c r="ERN60" s="108"/>
      <c r="ERO60" s="108"/>
      <c r="ERP60" s="108"/>
      <c r="ERQ60" s="108"/>
      <c r="ERR60" s="108"/>
      <c r="ERS60" s="108"/>
      <c r="ERT60" s="108"/>
      <c r="ERU60" s="108"/>
      <c r="ERV60" s="108"/>
      <c r="ERW60" s="108"/>
      <c r="ERX60" s="108"/>
      <c r="ERY60" s="108"/>
      <c r="ERZ60" s="108"/>
      <c r="ESA60" s="108"/>
      <c r="ESB60" s="108"/>
      <c r="ESC60" s="108"/>
      <c r="ESD60" s="108"/>
      <c r="ESE60" s="108"/>
      <c r="ESF60" s="108"/>
      <c r="ESG60" s="108"/>
      <c r="ESH60" s="108"/>
      <c r="ESI60" s="108"/>
      <c r="ESJ60" s="108"/>
      <c r="ESK60" s="108"/>
      <c r="ESL60" s="108"/>
      <c r="ESM60" s="108"/>
      <c r="ESN60" s="108"/>
      <c r="ESO60" s="108"/>
      <c r="ESP60" s="108"/>
      <c r="ESQ60" s="108"/>
      <c r="ESR60" s="108"/>
      <c r="ESS60" s="108"/>
      <c r="EST60" s="108"/>
      <c r="ESU60" s="108"/>
      <c r="ESV60" s="108"/>
      <c r="ESW60" s="108"/>
      <c r="ESX60" s="108"/>
      <c r="ESY60" s="108"/>
      <c r="ESZ60" s="108"/>
      <c r="ETA60" s="108"/>
      <c r="ETB60" s="108"/>
      <c r="ETC60" s="108"/>
      <c r="ETD60" s="108"/>
      <c r="ETE60" s="108"/>
      <c r="ETF60" s="108"/>
      <c r="ETG60" s="108"/>
      <c r="ETH60" s="108"/>
      <c r="ETI60" s="108"/>
      <c r="ETJ60" s="108"/>
      <c r="ETK60" s="108"/>
      <c r="ETL60" s="108"/>
      <c r="ETM60" s="108"/>
      <c r="ETN60" s="108"/>
      <c r="ETO60" s="108"/>
      <c r="ETP60" s="108"/>
      <c r="ETQ60" s="108"/>
      <c r="ETR60" s="108"/>
      <c r="ETS60" s="108"/>
      <c r="ETT60" s="108"/>
      <c r="ETU60" s="108"/>
      <c r="ETV60" s="108"/>
      <c r="ETW60" s="108"/>
      <c r="ETX60" s="108"/>
      <c r="ETY60" s="108"/>
      <c r="ETZ60" s="108"/>
      <c r="EUA60" s="108"/>
      <c r="EUB60" s="108"/>
      <c r="EUC60" s="108"/>
      <c r="EUD60" s="108"/>
      <c r="EUE60" s="108"/>
      <c r="EUF60" s="108"/>
      <c r="EUG60" s="108"/>
      <c r="EUH60" s="108"/>
      <c r="EUI60" s="108"/>
      <c r="EUJ60" s="108"/>
      <c r="EUK60" s="108"/>
      <c r="EUL60" s="108"/>
      <c r="EUM60" s="108"/>
      <c r="EUN60" s="108"/>
      <c r="EUO60" s="108"/>
      <c r="EUP60" s="108"/>
      <c r="EUQ60" s="108"/>
      <c r="EUR60" s="108"/>
      <c r="EUS60" s="108"/>
      <c r="EUT60" s="108"/>
      <c r="EUU60" s="108"/>
      <c r="EUV60" s="108"/>
      <c r="EUW60" s="108"/>
      <c r="EUX60" s="108"/>
      <c r="EUY60" s="108"/>
      <c r="EUZ60" s="108"/>
      <c r="EVA60" s="108"/>
      <c r="EVB60" s="108"/>
      <c r="EVC60" s="108"/>
      <c r="EVD60" s="108"/>
      <c r="EVE60" s="108"/>
      <c r="EVF60" s="108"/>
      <c r="EVG60" s="108"/>
      <c r="EVH60" s="108"/>
      <c r="EVI60" s="108"/>
      <c r="EVJ60" s="108"/>
      <c r="EVK60" s="108"/>
      <c r="EVL60" s="108"/>
      <c r="EVM60" s="108"/>
      <c r="EVN60" s="108"/>
      <c r="EVO60" s="108"/>
      <c r="EVP60" s="108"/>
      <c r="EVQ60" s="108"/>
      <c r="EVR60" s="108"/>
      <c r="EVS60" s="108"/>
      <c r="EVT60" s="108"/>
      <c r="EVU60" s="108"/>
      <c r="EVV60" s="108"/>
      <c r="EVW60" s="108"/>
      <c r="EVX60" s="108"/>
      <c r="EVY60" s="108"/>
      <c r="EVZ60" s="108"/>
      <c r="EWA60" s="108"/>
      <c r="EWB60" s="108"/>
      <c r="EWC60" s="108"/>
      <c r="EWD60" s="108"/>
      <c r="EWE60" s="108"/>
      <c r="EWF60" s="108"/>
      <c r="EWG60" s="108"/>
      <c r="EWH60" s="108"/>
      <c r="EWI60" s="108"/>
      <c r="EWJ60" s="108"/>
      <c r="EWK60" s="108"/>
      <c r="EWL60" s="108"/>
      <c r="EWM60" s="108"/>
      <c r="EWN60" s="108"/>
      <c r="EWO60" s="108"/>
      <c r="EWP60" s="108"/>
      <c r="EWQ60" s="108"/>
      <c r="EWR60" s="108"/>
      <c r="EWS60" s="108"/>
      <c r="EWT60" s="108"/>
      <c r="EWU60" s="108"/>
      <c r="EWV60" s="108"/>
      <c r="EWW60" s="108"/>
      <c r="EWX60" s="108"/>
      <c r="EWY60" s="108"/>
      <c r="EWZ60" s="108"/>
      <c r="EXA60" s="108"/>
      <c r="EXB60" s="108"/>
      <c r="EXC60" s="108"/>
      <c r="EXD60" s="108"/>
      <c r="EXE60" s="108"/>
      <c r="EXF60" s="108"/>
      <c r="EXG60" s="108"/>
      <c r="EXH60" s="108"/>
      <c r="EXI60" s="108"/>
      <c r="EXJ60" s="108"/>
      <c r="EXK60" s="108"/>
      <c r="EXL60" s="108"/>
      <c r="EXM60" s="108"/>
      <c r="EXN60" s="108"/>
      <c r="EXO60" s="108"/>
      <c r="EXP60" s="108"/>
      <c r="EXQ60" s="108"/>
      <c r="EXR60" s="108"/>
      <c r="EXS60" s="108"/>
      <c r="EXT60" s="108"/>
      <c r="EXU60" s="108"/>
      <c r="EXV60" s="108"/>
      <c r="EXW60" s="108"/>
      <c r="EXX60" s="108"/>
      <c r="EXY60" s="108"/>
      <c r="EXZ60" s="108"/>
      <c r="EYA60" s="108"/>
      <c r="EYB60" s="108"/>
      <c r="EYC60" s="108"/>
      <c r="EYD60" s="108"/>
      <c r="EYE60" s="108"/>
      <c r="EYF60" s="108"/>
      <c r="EYG60" s="108"/>
      <c r="EYH60" s="108"/>
      <c r="EYI60" s="108"/>
      <c r="EYJ60" s="108"/>
      <c r="EYK60" s="108"/>
      <c r="EYL60" s="108"/>
      <c r="EYM60" s="108"/>
      <c r="EYN60" s="108"/>
      <c r="EYO60" s="108"/>
      <c r="EYP60" s="108"/>
      <c r="EYQ60" s="108"/>
      <c r="EYR60" s="108"/>
      <c r="EYS60" s="108"/>
      <c r="EYT60" s="108"/>
      <c r="EYU60" s="108"/>
      <c r="EYV60" s="108"/>
      <c r="EYW60" s="108"/>
      <c r="EYX60" s="108"/>
      <c r="EYY60" s="108"/>
      <c r="EYZ60" s="108"/>
      <c r="EZA60" s="108"/>
      <c r="EZB60" s="108"/>
      <c r="EZC60" s="108"/>
      <c r="EZD60" s="108"/>
      <c r="EZE60" s="108"/>
      <c r="EZF60" s="108"/>
      <c r="EZG60" s="108"/>
      <c r="EZH60" s="108"/>
      <c r="EZI60" s="108"/>
      <c r="EZJ60" s="108"/>
      <c r="EZK60" s="108"/>
      <c r="EZL60" s="108"/>
      <c r="EZM60" s="108"/>
      <c r="EZN60" s="108"/>
      <c r="EZO60" s="108"/>
      <c r="EZP60" s="108"/>
      <c r="EZQ60" s="108"/>
      <c r="EZR60" s="108"/>
      <c r="EZS60" s="108"/>
      <c r="EZT60" s="108"/>
      <c r="EZU60" s="108"/>
      <c r="EZV60" s="108"/>
      <c r="EZW60" s="108"/>
      <c r="EZX60" s="108"/>
      <c r="EZY60" s="108"/>
      <c r="EZZ60" s="108"/>
      <c r="FAA60" s="108"/>
      <c r="FAB60" s="108"/>
      <c r="FAC60" s="108"/>
      <c r="FAD60" s="108"/>
      <c r="FAE60" s="108"/>
      <c r="FAF60" s="108"/>
      <c r="FAG60" s="108"/>
      <c r="FAH60" s="108"/>
      <c r="FAI60" s="108"/>
      <c r="FAJ60" s="108"/>
      <c r="FAK60" s="108"/>
      <c r="FAL60" s="108"/>
      <c r="FAM60" s="108"/>
      <c r="FAN60" s="108"/>
      <c r="FAO60" s="108"/>
      <c r="FAP60" s="108"/>
      <c r="FAQ60" s="108"/>
      <c r="FAR60" s="108"/>
      <c r="FAS60" s="108"/>
      <c r="FAT60" s="108"/>
      <c r="FAU60" s="108"/>
      <c r="FAV60" s="108"/>
      <c r="FAW60" s="108"/>
      <c r="FAX60" s="108"/>
      <c r="FAY60" s="108"/>
      <c r="FAZ60" s="108"/>
      <c r="FBA60" s="108"/>
      <c r="FBB60" s="108"/>
      <c r="FBC60" s="108"/>
      <c r="FBD60" s="108"/>
      <c r="FBE60" s="108"/>
      <c r="FBF60" s="108"/>
      <c r="FBG60" s="108"/>
      <c r="FBH60" s="108"/>
      <c r="FBI60" s="108"/>
      <c r="FBJ60" s="108"/>
      <c r="FBK60" s="108"/>
      <c r="FBL60" s="108"/>
      <c r="FBM60" s="108"/>
      <c r="FBN60" s="108"/>
      <c r="FBO60" s="108"/>
      <c r="FBP60" s="108"/>
      <c r="FBQ60" s="108"/>
      <c r="FBR60" s="108"/>
      <c r="FBS60" s="108"/>
      <c r="FBT60" s="108"/>
      <c r="FBU60" s="108"/>
      <c r="FBV60" s="108"/>
      <c r="FBW60" s="108"/>
      <c r="FBX60" s="108"/>
      <c r="FBY60" s="108"/>
      <c r="FBZ60" s="108"/>
      <c r="FCA60" s="108"/>
      <c r="FCB60" s="108"/>
      <c r="FCC60" s="108"/>
      <c r="FCD60" s="108"/>
      <c r="FCE60" s="108"/>
      <c r="FCF60" s="108"/>
      <c r="FCG60" s="108"/>
      <c r="FCH60" s="108"/>
      <c r="FCI60" s="108"/>
      <c r="FCJ60" s="108"/>
      <c r="FCK60" s="108"/>
      <c r="FCL60" s="108"/>
      <c r="FCM60" s="108"/>
      <c r="FCN60" s="108"/>
      <c r="FCO60" s="108"/>
      <c r="FCP60" s="108"/>
      <c r="FCQ60" s="108"/>
      <c r="FCR60" s="108"/>
      <c r="FCS60" s="108"/>
      <c r="FCT60" s="108"/>
      <c r="FCU60" s="108"/>
      <c r="FCV60" s="108"/>
      <c r="FCW60" s="108"/>
      <c r="FCX60" s="108"/>
      <c r="FCY60" s="108"/>
      <c r="FCZ60" s="108"/>
      <c r="FDA60" s="108"/>
      <c r="FDB60" s="108"/>
      <c r="FDC60" s="108"/>
      <c r="FDD60" s="108"/>
      <c r="FDE60" s="108"/>
      <c r="FDF60" s="108"/>
      <c r="FDG60" s="108"/>
      <c r="FDH60" s="108"/>
      <c r="FDI60" s="108"/>
      <c r="FDJ60" s="108"/>
      <c r="FDK60" s="108"/>
      <c r="FDL60" s="108"/>
      <c r="FDM60" s="108"/>
      <c r="FDN60" s="108"/>
      <c r="FDO60" s="108"/>
      <c r="FDP60" s="108"/>
      <c r="FDQ60" s="108"/>
      <c r="FDR60" s="108"/>
      <c r="FDS60" s="108"/>
      <c r="FDT60" s="108"/>
      <c r="FDU60" s="108"/>
      <c r="FDV60" s="108"/>
      <c r="FDW60" s="108"/>
      <c r="FDX60" s="108"/>
      <c r="FDY60" s="108"/>
      <c r="FDZ60" s="108"/>
      <c r="FEA60" s="108"/>
      <c r="FEB60" s="108"/>
      <c r="FEC60" s="108"/>
      <c r="FED60" s="108"/>
      <c r="FEE60" s="108"/>
      <c r="FEF60" s="108"/>
      <c r="FEG60" s="108"/>
      <c r="FEH60" s="108"/>
      <c r="FEI60" s="108"/>
      <c r="FEJ60" s="108"/>
      <c r="FEK60" s="108"/>
      <c r="FEL60" s="108"/>
      <c r="FEM60" s="108"/>
      <c r="FEN60" s="108"/>
      <c r="FEO60" s="108"/>
      <c r="FEP60" s="108"/>
      <c r="FEQ60" s="108"/>
      <c r="FER60" s="108"/>
      <c r="FES60" s="108"/>
      <c r="FET60" s="108"/>
      <c r="FEU60" s="108"/>
      <c r="FEV60" s="108"/>
      <c r="FEW60" s="108"/>
      <c r="FEX60" s="108"/>
      <c r="FEY60" s="108"/>
      <c r="FEZ60" s="108"/>
      <c r="FFA60" s="108"/>
      <c r="FFB60" s="108"/>
      <c r="FFC60" s="108"/>
      <c r="FFD60" s="108"/>
      <c r="FFE60" s="108"/>
      <c r="FFF60" s="108"/>
      <c r="FFG60" s="108"/>
      <c r="FFH60" s="108"/>
      <c r="FFI60" s="108"/>
      <c r="FFJ60" s="108"/>
      <c r="FFK60" s="108"/>
      <c r="FFL60" s="108"/>
      <c r="FFM60" s="108"/>
      <c r="FFN60" s="108"/>
      <c r="FFO60" s="108"/>
      <c r="FFP60" s="108"/>
      <c r="FFQ60" s="108"/>
      <c r="FFR60" s="108"/>
      <c r="FFS60" s="108"/>
      <c r="FFT60" s="108"/>
      <c r="FFU60" s="108"/>
      <c r="FFV60" s="108"/>
      <c r="FFW60" s="108"/>
      <c r="FFX60" s="108"/>
      <c r="FFY60" s="108"/>
      <c r="FFZ60" s="108"/>
      <c r="FGA60" s="108"/>
      <c r="FGB60" s="108"/>
      <c r="FGC60" s="108"/>
      <c r="FGD60" s="108"/>
      <c r="FGE60" s="108"/>
      <c r="FGF60" s="108"/>
      <c r="FGG60" s="108"/>
      <c r="FGH60" s="108"/>
      <c r="FGI60" s="108"/>
      <c r="FGJ60" s="108"/>
      <c r="FGK60" s="108"/>
      <c r="FGL60" s="108"/>
      <c r="FGM60" s="108"/>
      <c r="FGN60" s="108"/>
      <c r="FGO60" s="108"/>
      <c r="FGP60" s="108"/>
      <c r="FGQ60" s="108"/>
      <c r="FGR60" s="108"/>
      <c r="FGS60" s="108"/>
      <c r="FGT60" s="108"/>
      <c r="FGU60" s="108"/>
      <c r="FGV60" s="108"/>
      <c r="FGW60" s="108"/>
      <c r="FGX60" s="108"/>
      <c r="FGY60" s="108"/>
      <c r="FGZ60" s="108"/>
      <c r="FHA60" s="108"/>
      <c r="FHB60" s="108"/>
      <c r="FHC60" s="108"/>
      <c r="FHD60" s="108"/>
      <c r="FHE60" s="108"/>
      <c r="FHF60" s="108"/>
      <c r="FHG60" s="108"/>
      <c r="FHH60" s="108"/>
      <c r="FHI60" s="108"/>
      <c r="FHJ60" s="108"/>
      <c r="FHK60" s="108"/>
      <c r="FHL60" s="108"/>
      <c r="FHM60" s="108"/>
      <c r="FHN60" s="108"/>
      <c r="FHO60" s="108"/>
      <c r="FHP60" s="108"/>
      <c r="FHQ60" s="108"/>
      <c r="FHR60" s="108"/>
      <c r="FHS60" s="108"/>
      <c r="FHT60" s="108"/>
      <c r="FHU60" s="108"/>
      <c r="FHV60" s="108"/>
      <c r="FHW60" s="108"/>
      <c r="FHX60" s="108"/>
      <c r="FHY60" s="108"/>
      <c r="FHZ60" s="108"/>
      <c r="FIA60" s="108"/>
      <c r="FIB60" s="108"/>
      <c r="FIC60" s="108"/>
      <c r="FID60" s="108"/>
      <c r="FIE60" s="108"/>
      <c r="FIF60" s="108"/>
      <c r="FIG60" s="108"/>
      <c r="FIH60" s="108"/>
      <c r="FII60" s="108"/>
      <c r="FIJ60" s="108"/>
      <c r="FIK60" s="108"/>
      <c r="FIL60" s="108"/>
      <c r="FIM60" s="108"/>
      <c r="FIN60" s="108"/>
      <c r="FIO60" s="108"/>
      <c r="FIP60" s="108"/>
      <c r="FIQ60" s="108"/>
      <c r="FIR60" s="108"/>
      <c r="FIS60" s="108"/>
      <c r="FIT60" s="108"/>
      <c r="FIU60" s="108"/>
      <c r="FIV60" s="108"/>
      <c r="FIW60" s="108"/>
      <c r="FIX60" s="108"/>
      <c r="FIY60" s="108"/>
      <c r="FIZ60" s="108"/>
      <c r="FJA60" s="108"/>
      <c r="FJB60" s="108"/>
      <c r="FJC60" s="108"/>
      <c r="FJD60" s="108"/>
      <c r="FJE60" s="108"/>
      <c r="FJF60" s="108"/>
      <c r="FJG60" s="108"/>
      <c r="FJH60" s="108"/>
      <c r="FJI60" s="108"/>
      <c r="FJJ60" s="108"/>
      <c r="FJK60" s="108"/>
      <c r="FJL60" s="108"/>
      <c r="FJM60" s="108"/>
      <c r="FJN60" s="108"/>
      <c r="FJO60" s="108"/>
      <c r="FJP60" s="108"/>
      <c r="FJQ60" s="108"/>
      <c r="FJR60" s="108"/>
      <c r="FJS60" s="108"/>
      <c r="FJT60" s="108"/>
      <c r="FJU60" s="108"/>
      <c r="FJV60" s="108"/>
      <c r="FJW60" s="108"/>
      <c r="FJX60" s="108"/>
      <c r="FJY60" s="108"/>
      <c r="FJZ60" s="108"/>
      <c r="FKA60" s="108"/>
      <c r="FKB60" s="108"/>
      <c r="FKC60" s="108"/>
      <c r="FKD60" s="108"/>
      <c r="FKE60" s="108"/>
      <c r="FKF60" s="108"/>
      <c r="FKG60" s="108"/>
      <c r="FKH60" s="108"/>
      <c r="FKI60" s="108"/>
      <c r="FKJ60" s="108"/>
      <c r="FKK60" s="108"/>
      <c r="FKL60" s="108"/>
      <c r="FKM60" s="108"/>
      <c r="FKN60" s="108"/>
      <c r="FKO60" s="108"/>
      <c r="FKP60" s="108"/>
      <c r="FKQ60" s="108"/>
      <c r="FKR60" s="108"/>
      <c r="FKS60" s="108"/>
      <c r="FKT60" s="108"/>
      <c r="FKU60" s="108"/>
      <c r="FKV60" s="108"/>
      <c r="FKW60" s="108"/>
      <c r="FKX60" s="108"/>
      <c r="FKY60" s="108"/>
      <c r="FKZ60" s="108"/>
      <c r="FLA60" s="108"/>
      <c r="FLB60" s="108"/>
      <c r="FLC60" s="108"/>
      <c r="FLD60" s="108"/>
      <c r="FLE60" s="108"/>
      <c r="FLF60" s="108"/>
      <c r="FLG60" s="108"/>
      <c r="FLH60" s="108"/>
      <c r="FLI60" s="108"/>
      <c r="FLJ60" s="108"/>
      <c r="FLK60" s="108"/>
      <c r="FLL60" s="108"/>
      <c r="FLM60" s="108"/>
      <c r="FLN60" s="108"/>
      <c r="FLO60" s="108"/>
      <c r="FLP60" s="108"/>
      <c r="FLQ60" s="108"/>
      <c r="FLR60" s="108"/>
      <c r="FLS60" s="108"/>
      <c r="FLT60" s="108"/>
      <c r="FLU60" s="108"/>
      <c r="FLV60" s="108"/>
      <c r="FLW60" s="108"/>
      <c r="FLX60" s="108"/>
      <c r="FLY60" s="108"/>
      <c r="FLZ60" s="108"/>
      <c r="FMA60" s="108"/>
      <c r="FMB60" s="108"/>
      <c r="FMC60" s="108"/>
      <c r="FMD60" s="108"/>
      <c r="FME60" s="108"/>
      <c r="FMF60" s="108"/>
      <c r="FMG60" s="108"/>
      <c r="FMH60" s="108"/>
      <c r="FMI60" s="108"/>
      <c r="FMJ60" s="108"/>
      <c r="FMK60" s="108"/>
      <c r="FML60" s="108"/>
      <c r="FMM60" s="108"/>
      <c r="FMN60" s="108"/>
      <c r="FMO60" s="108"/>
      <c r="FMP60" s="108"/>
      <c r="FMQ60" s="108"/>
      <c r="FMR60" s="108"/>
      <c r="FMS60" s="108"/>
      <c r="FMT60" s="108"/>
      <c r="FMU60" s="108"/>
      <c r="FMV60" s="108"/>
      <c r="FMW60" s="108"/>
      <c r="FMX60" s="108"/>
      <c r="FMY60" s="108"/>
      <c r="FMZ60" s="108"/>
      <c r="FNA60" s="108"/>
      <c r="FNB60" s="108"/>
      <c r="FNC60" s="108"/>
      <c r="FND60" s="108"/>
      <c r="FNE60" s="108"/>
      <c r="FNF60" s="108"/>
      <c r="FNG60" s="108"/>
      <c r="FNH60" s="108"/>
      <c r="FNI60" s="108"/>
      <c r="FNJ60" s="108"/>
      <c r="FNK60" s="108"/>
      <c r="FNL60" s="108"/>
      <c r="FNM60" s="108"/>
      <c r="FNN60" s="108"/>
      <c r="FNO60" s="108"/>
      <c r="FNP60" s="108"/>
      <c r="FNQ60" s="108"/>
      <c r="FNR60" s="108"/>
      <c r="FNS60" s="108"/>
      <c r="FNT60" s="108"/>
      <c r="FNU60" s="108"/>
      <c r="FNV60" s="108"/>
      <c r="FNW60" s="108"/>
      <c r="FNX60" s="108"/>
      <c r="FNY60" s="108"/>
      <c r="FNZ60" s="108"/>
      <c r="FOA60" s="108"/>
      <c r="FOB60" s="108"/>
      <c r="FOC60" s="108"/>
      <c r="FOD60" s="108"/>
      <c r="FOE60" s="108"/>
      <c r="FOF60" s="108"/>
      <c r="FOG60" s="108"/>
      <c r="FOH60" s="108"/>
      <c r="FOI60" s="108"/>
      <c r="FOJ60" s="108"/>
      <c r="FOK60" s="108"/>
      <c r="FOL60" s="108"/>
      <c r="FOM60" s="108"/>
      <c r="FON60" s="108"/>
      <c r="FOO60" s="108"/>
      <c r="FOP60" s="108"/>
      <c r="FOQ60" s="108"/>
      <c r="FOR60" s="108"/>
      <c r="FOS60" s="108"/>
      <c r="FOT60" s="108"/>
      <c r="FOU60" s="108"/>
      <c r="FOV60" s="108"/>
      <c r="FOW60" s="108"/>
      <c r="FOX60" s="108"/>
      <c r="FOY60" s="108"/>
      <c r="FOZ60" s="108"/>
      <c r="FPA60" s="108"/>
      <c r="FPB60" s="108"/>
      <c r="FPC60" s="108"/>
      <c r="FPD60" s="108"/>
      <c r="FPE60" s="108"/>
      <c r="FPF60" s="108"/>
      <c r="FPG60" s="108"/>
      <c r="FPH60" s="108"/>
      <c r="FPI60" s="108"/>
      <c r="FPJ60" s="108"/>
      <c r="FPK60" s="108"/>
      <c r="FPL60" s="108"/>
      <c r="FPM60" s="108"/>
      <c r="FPN60" s="108"/>
      <c r="FPO60" s="108"/>
      <c r="FPP60" s="108"/>
      <c r="FPQ60" s="108"/>
      <c r="FPR60" s="108"/>
      <c r="FPS60" s="108"/>
      <c r="FPT60" s="108"/>
      <c r="FPU60" s="108"/>
      <c r="FPV60" s="108"/>
      <c r="FPW60" s="108"/>
      <c r="FPX60" s="108"/>
      <c r="FPY60" s="108"/>
      <c r="FPZ60" s="108"/>
      <c r="FQA60" s="108"/>
      <c r="FQB60" s="108"/>
      <c r="FQC60" s="108"/>
      <c r="FQD60" s="108"/>
      <c r="FQE60" s="108"/>
      <c r="FQF60" s="108"/>
      <c r="FQG60" s="108"/>
      <c r="FQH60" s="108"/>
      <c r="FQI60" s="108"/>
      <c r="FQJ60" s="108"/>
      <c r="FQK60" s="108"/>
      <c r="FQL60" s="108"/>
      <c r="FQM60" s="108"/>
      <c r="FQN60" s="108"/>
      <c r="FQO60" s="108"/>
      <c r="FQP60" s="108"/>
      <c r="FQQ60" s="108"/>
      <c r="FQR60" s="108"/>
      <c r="FQS60" s="108"/>
      <c r="FQT60" s="108"/>
      <c r="FQU60" s="108"/>
      <c r="FQV60" s="108"/>
      <c r="FQW60" s="108"/>
      <c r="FQX60" s="108"/>
      <c r="FQY60" s="108"/>
      <c r="FQZ60" s="108"/>
      <c r="FRA60" s="108"/>
      <c r="FRB60" s="108"/>
      <c r="FRC60" s="108"/>
      <c r="FRD60" s="108"/>
      <c r="FRE60" s="108"/>
      <c r="FRF60" s="108"/>
      <c r="FRG60" s="108"/>
      <c r="FRH60" s="108"/>
      <c r="FRI60" s="108"/>
      <c r="FRJ60" s="108"/>
      <c r="FRK60" s="108"/>
      <c r="FRL60" s="108"/>
      <c r="FRM60" s="108"/>
      <c r="FRN60" s="108"/>
      <c r="FRO60" s="108"/>
      <c r="FRP60" s="108"/>
      <c r="FRQ60" s="108"/>
      <c r="FRR60" s="108"/>
      <c r="FRS60" s="108"/>
      <c r="FRT60" s="108"/>
      <c r="FRU60" s="108"/>
      <c r="FRV60" s="108"/>
      <c r="FRW60" s="108"/>
      <c r="FRX60" s="108"/>
      <c r="FRY60" s="108"/>
      <c r="FRZ60" s="108"/>
      <c r="FSA60" s="108"/>
      <c r="FSB60" s="108"/>
      <c r="FSC60" s="108"/>
      <c r="FSD60" s="108"/>
      <c r="FSE60" s="108"/>
      <c r="FSF60" s="108"/>
      <c r="FSG60" s="108"/>
      <c r="FSH60" s="108"/>
      <c r="FSI60" s="108"/>
      <c r="FSJ60" s="108"/>
      <c r="FSK60" s="108"/>
      <c r="FSL60" s="108"/>
      <c r="FSM60" s="108"/>
      <c r="FSN60" s="108"/>
      <c r="FSO60" s="108"/>
      <c r="FSP60" s="108"/>
      <c r="FSQ60" s="108"/>
      <c r="FSR60" s="108"/>
      <c r="FSS60" s="108"/>
      <c r="FST60" s="108"/>
      <c r="FSU60" s="108"/>
      <c r="FSV60" s="108"/>
      <c r="FSW60" s="108"/>
      <c r="FSX60" s="108"/>
      <c r="FSY60" s="108"/>
      <c r="FSZ60" s="108"/>
      <c r="FTA60" s="108"/>
      <c r="FTB60" s="108"/>
      <c r="FTC60" s="108"/>
      <c r="FTD60" s="108"/>
      <c r="FTE60" s="108"/>
      <c r="FTF60" s="108"/>
      <c r="FTG60" s="108"/>
      <c r="FTH60" s="108"/>
      <c r="FTI60" s="108"/>
      <c r="FTJ60" s="108"/>
      <c r="FTK60" s="108"/>
      <c r="FTL60" s="108"/>
      <c r="FTM60" s="108"/>
      <c r="FTN60" s="108"/>
      <c r="FTO60" s="108"/>
      <c r="FTP60" s="108"/>
      <c r="FTQ60" s="108"/>
      <c r="FTR60" s="108"/>
      <c r="FTS60" s="108"/>
      <c r="FTT60" s="108"/>
      <c r="FTU60" s="108"/>
      <c r="FTV60" s="108"/>
      <c r="FTW60" s="108"/>
      <c r="FTX60" s="108"/>
      <c r="FTY60" s="108"/>
      <c r="FTZ60" s="108"/>
      <c r="FUA60" s="108"/>
      <c r="FUB60" s="108"/>
      <c r="FUC60" s="108"/>
      <c r="FUD60" s="108"/>
      <c r="FUE60" s="108"/>
      <c r="FUF60" s="108"/>
      <c r="FUG60" s="108"/>
      <c r="FUH60" s="108"/>
      <c r="FUI60" s="108"/>
      <c r="FUJ60" s="108"/>
      <c r="FUK60" s="108"/>
      <c r="FUL60" s="108"/>
      <c r="FUM60" s="108"/>
      <c r="FUN60" s="108"/>
      <c r="FUO60" s="108"/>
      <c r="FUP60" s="108"/>
      <c r="FUQ60" s="108"/>
      <c r="FUR60" s="108"/>
      <c r="FUS60" s="108"/>
      <c r="FUT60" s="108"/>
      <c r="FUU60" s="108"/>
      <c r="FUV60" s="108"/>
      <c r="FUW60" s="108"/>
      <c r="FUX60" s="108"/>
      <c r="FUY60" s="108"/>
      <c r="FUZ60" s="108"/>
      <c r="FVA60" s="108"/>
      <c r="FVB60" s="108"/>
      <c r="FVC60" s="108"/>
      <c r="FVD60" s="108"/>
      <c r="FVE60" s="108"/>
      <c r="FVF60" s="108"/>
      <c r="FVG60" s="108"/>
      <c r="FVH60" s="108"/>
      <c r="FVI60" s="108"/>
      <c r="FVJ60" s="108"/>
      <c r="FVK60" s="108"/>
      <c r="FVL60" s="108"/>
      <c r="FVM60" s="108"/>
      <c r="FVN60" s="108"/>
      <c r="FVO60" s="108"/>
      <c r="FVP60" s="108"/>
      <c r="FVQ60" s="108"/>
      <c r="FVR60" s="108"/>
      <c r="FVS60" s="108"/>
      <c r="FVT60" s="108"/>
      <c r="FVU60" s="108"/>
      <c r="FVV60" s="108"/>
      <c r="FVW60" s="108"/>
      <c r="FVX60" s="108"/>
      <c r="FVY60" s="108"/>
      <c r="FVZ60" s="108"/>
      <c r="FWA60" s="108"/>
      <c r="FWB60" s="108"/>
      <c r="FWC60" s="108"/>
      <c r="FWD60" s="108"/>
      <c r="FWE60" s="108"/>
      <c r="FWF60" s="108"/>
      <c r="FWG60" s="108"/>
      <c r="FWH60" s="108"/>
      <c r="FWI60" s="108"/>
      <c r="FWJ60" s="108"/>
      <c r="FWK60" s="108"/>
      <c r="FWL60" s="108"/>
      <c r="FWM60" s="108"/>
      <c r="FWN60" s="108"/>
      <c r="FWO60" s="108"/>
      <c r="FWP60" s="108"/>
      <c r="FWQ60" s="108"/>
      <c r="FWR60" s="108"/>
      <c r="FWS60" s="108"/>
      <c r="FWT60" s="108"/>
      <c r="FWU60" s="108"/>
      <c r="FWV60" s="108"/>
      <c r="FWW60" s="108"/>
      <c r="FWX60" s="108"/>
      <c r="FWY60" s="108"/>
      <c r="FWZ60" s="108"/>
      <c r="FXA60" s="108"/>
      <c r="FXB60" s="108"/>
      <c r="FXC60" s="108"/>
      <c r="FXD60" s="108"/>
      <c r="FXE60" s="108"/>
      <c r="FXF60" s="108"/>
      <c r="FXG60" s="108"/>
      <c r="FXH60" s="108"/>
      <c r="FXI60" s="108"/>
      <c r="FXJ60" s="108"/>
      <c r="FXK60" s="108"/>
      <c r="FXL60" s="108"/>
      <c r="FXM60" s="108"/>
      <c r="FXN60" s="108"/>
      <c r="FXO60" s="108"/>
      <c r="FXP60" s="108"/>
      <c r="FXQ60" s="108"/>
      <c r="FXR60" s="108"/>
      <c r="FXS60" s="108"/>
      <c r="FXT60" s="108"/>
      <c r="FXU60" s="108"/>
      <c r="FXV60" s="108"/>
      <c r="FXW60" s="108"/>
      <c r="FXX60" s="108"/>
      <c r="FXY60" s="108"/>
      <c r="FXZ60" s="108"/>
      <c r="FYA60" s="108"/>
      <c r="FYB60" s="108"/>
      <c r="FYC60" s="108"/>
      <c r="FYD60" s="108"/>
      <c r="FYE60" s="108"/>
      <c r="FYF60" s="108"/>
      <c r="FYG60" s="108"/>
      <c r="FYH60" s="108"/>
      <c r="FYI60" s="108"/>
      <c r="FYJ60" s="108"/>
      <c r="FYK60" s="108"/>
      <c r="FYL60" s="108"/>
      <c r="FYM60" s="108"/>
      <c r="FYN60" s="108"/>
      <c r="FYO60" s="108"/>
      <c r="FYP60" s="108"/>
      <c r="FYQ60" s="108"/>
      <c r="FYR60" s="108"/>
      <c r="FYS60" s="108"/>
      <c r="FYT60" s="108"/>
      <c r="FYU60" s="108"/>
      <c r="FYV60" s="108"/>
      <c r="FYW60" s="108"/>
      <c r="FYX60" s="108"/>
      <c r="FYY60" s="108"/>
      <c r="FYZ60" s="108"/>
      <c r="FZA60" s="108"/>
      <c r="FZB60" s="108"/>
      <c r="FZC60" s="108"/>
      <c r="FZD60" s="108"/>
      <c r="FZE60" s="108"/>
      <c r="FZF60" s="108"/>
      <c r="FZG60" s="108"/>
      <c r="FZH60" s="108"/>
      <c r="FZI60" s="108"/>
      <c r="FZJ60" s="108"/>
      <c r="FZK60" s="108"/>
      <c r="FZL60" s="108"/>
      <c r="FZM60" s="108"/>
      <c r="FZN60" s="108"/>
      <c r="FZO60" s="108"/>
      <c r="FZP60" s="108"/>
      <c r="FZQ60" s="108"/>
      <c r="FZR60" s="108"/>
      <c r="FZS60" s="108"/>
      <c r="FZT60" s="108"/>
      <c r="FZU60" s="108"/>
      <c r="FZV60" s="108"/>
      <c r="FZW60" s="108"/>
      <c r="FZX60" s="108"/>
      <c r="FZY60" s="108"/>
      <c r="FZZ60" s="108"/>
      <c r="GAA60" s="108"/>
      <c r="GAB60" s="108"/>
      <c r="GAC60" s="108"/>
      <c r="GAD60" s="108"/>
      <c r="GAE60" s="108"/>
      <c r="GAF60" s="108"/>
      <c r="GAG60" s="108"/>
      <c r="GAH60" s="108"/>
      <c r="GAI60" s="108"/>
      <c r="GAJ60" s="108"/>
      <c r="GAK60" s="108"/>
      <c r="GAL60" s="108"/>
      <c r="GAM60" s="108"/>
      <c r="GAN60" s="108"/>
      <c r="GAO60" s="108"/>
      <c r="GAP60" s="108"/>
      <c r="GAQ60" s="108"/>
      <c r="GAR60" s="108"/>
      <c r="GAS60" s="108"/>
      <c r="GAT60" s="108"/>
      <c r="GAU60" s="108"/>
      <c r="GAV60" s="108"/>
      <c r="GAW60" s="108"/>
      <c r="GAX60" s="108"/>
      <c r="GAY60" s="108"/>
      <c r="GAZ60" s="108"/>
      <c r="GBA60" s="108"/>
      <c r="GBB60" s="108"/>
      <c r="GBC60" s="108"/>
      <c r="GBD60" s="108"/>
      <c r="GBE60" s="108"/>
      <c r="GBF60" s="108"/>
      <c r="GBG60" s="108"/>
      <c r="GBH60" s="108"/>
      <c r="GBI60" s="108"/>
      <c r="GBJ60" s="108"/>
      <c r="GBK60" s="108"/>
      <c r="GBL60" s="108"/>
      <c r="GBM60" s="108"/>
      <c r="GBN60" s="108"/>
      <c r="GBO60" s="108"/>
      <c r="GBP60" s="108"/>
      <c r="GBQ60" s="108"/>
      <c r="GBR60" s="108"/>
      <c r="GBS60" s="108"/>
      <c r="GBT60" s="108"/>
      <c r="GBU60" s="108"/>
      <c r="GBV60" s="108"/>
      <c r="GBW60" s="108"/>
      <c r="GBX60" s="108"/>
      <c r="GBY60" s="108"/>
      <c r="GBZ60" s="108"/>
      <c r="GCA60" s="108"/>
      <c r="GCB60" s="108"/>
      <c r="GCC60" s="108"/>
      <c r="GCD60" s="108"/>
      <c r="GCE60" s="108"/>
      <c r="GCF60" s="108"/>
      <c r="GCG60" s="108"/>
      <c r="GCH60" s="108"/>
      <c r="GCI60" s="108"/>
      <c r="GCJ60" s="108"/>
      <c r="GCK60" s="108"/>
      <c r="GCL60" s="108"/>
      <c r="GCM60" s="108"/>
      <c r="GCN60" s="108"/>
      <c r="GCO60" s="108"/>
      <c r="GCP60" s="108"/>
      <c r="GCQ60" s="108"/>
      <c r="GCR60" s="108"/>
      <c r="GCS60" s="108"/>
      <c r="GCT60" s="108"/>
      <c r="GCU60" s="108"/>
      <c r="GCV60" s="108"/>
      <c r="GCW60" s="108"/>
      <c r="GCX60" s="108"/>
      <c r="GCY60" s="108"/>
      <c r="GCZ60" s="108"/>
      <c r="GDA60" s="108"/>
      <c r="GDB60" s="108"/>
      <c r="GDC60" s="108"/>
      <c r="GDD60" s="108"/>
      <c r="GDE60" s="108"/>
      <c r="GDF60" s="108"/>
      <c r="GDG60" s="108"/>
      <c r="GDH60" s="108"/>
      <c r="GDI60" s="108"/>
      <c r="GDJ60" s="108"/>
      <c r="GDK60" s="108"/>
      <c r="GDL60" s="108"/>
      <c r="GDM60" s="108"/>
      <c r="GDN60" s="108"/>
      <c r="GDO60" s="108"/>
      <c r="GDP60" s="108"/>
      <c r="GDQ60" s="108"/>
      <c r="GDR60" s="108"/>
      <c r="GDS60" s="108"/>
      <c r="GDT60" s="108"/>
      <c r="GDU60" s="108"/>
      <c r="GDV60" s="108"/>
      <c r="GDW60" s="108"/>
      <c r="GDX60" s="108"/>
      <c r="GDY60" s="108"/>
      <c r="GDZ60" s="108"/>
      <c r="GEA60" s="108"/>
      <c r="GEB60" s="108"/>
      <c r="GEC60" s="108"/>
      <c r="GED60" s="108"/>
      <c r="GEE60" s="108"/>
      <c r="GEF60" s="108"/>
      <c r="GEG60" s="108"/>
      <c r="GEH60" s="108"/>
      <c r="GEI60" s="108"/>
      <c r="GEJ60" s="108"/>
      <c r="GEK60" s="108"/>
      <c r="GEL60" s="108"/>
      <c r="GEM60" s="108"/>
      <c r="GEN60" s="108"/>
      <c r="GEO60" s="108"/>
      <c r="GEP60" s="108"/>
      <c r="GEQ60" s="108"/>
      <c r="GER60" s="108"/>
      <c r="GES60" s="108"/>
      <c r="GET60" s="108"/>
      <c r="GEU60" s="108"/>
      <c r="GEV60" s="108"/>
      <c r="GEW60" s="108"/>
      <c r="GEX60" s="108"/>
      <c r="GEY60" s="108"/>
      <c r="GEZ60" s="108"/>
      <c r="GFA60" s="108"/>
      <c r="GFB60" s="108"/>
      <c r="GFC60" s="108"/>
      <c r="GFD60" s="108"/>
      <c r="GFE60" s="108"/>
      <c r="GFF60" s="108"/>
      <c r="GFG60" s="108"/>
      <c r="GFH60" s="108"/>
      <c r="GFI60" s="108"/>
      <c r="GFJ60" s="108"/>
      <c r="GFK60" s="108"/>
      <c r="GFL60" s="108"/>
      <c r="GFM60" s="108"/>
      <c r="GFN60" s="108"/>
      <c r="GFO60" s="108"/>
      <c r="GFP60" s="108"/>
      <c r="GFQ60" s="108"/>
      <c r="GFR60" s="108"/>
      <c r="GFS60" s="108"/>
      <c r="GFT60" s="108"/>
      <c r="GFU60" s="108"/>
      <c r="GFV60" s="108"/>
      <c r="GFW60" s="108"/>
      <c r="GFX60" s="108"/>
      <c r="GFY60" s="108"/>
      <c r="GFZ60" s="108"/>
      <c r="GGA60" s="108"/>
      <c r="GGB60" s="108"/>
      <c r="GGC60" s="108"/>
      <c r="GGD60" s="108"/>
      <c r="GGE60" s="108"/>
      <c r="GGF60" s="108"/>
      <c r="GGG60" s="108"/>
      <c r="GGH60" s="108"/>
      <c r="GGI60" s="108"/>
      <c r="GGJ60" s="108"/>
      <c r="GGK60" s="108"/>
      <c r="GGL60" s="108"/>
      <c r="GGM60" s="108"/>
      <c r="GGN60" s="108"/>
      <c r="GGO60" s="108"/>
      <c r="GGP60" s="108"/>
      <c r="GGQ60" s="108"/>
      <c r="GGR60" s="108"/>
      <c r="GGS60" s="108"/>
      <c r="GGT60" s="108"/>
      <c r="GGU60" s="108"/>
      <c r="GGV60" s="108"/>
      <c r="GGW60" s="108"/>
      <c r="GGX60" s="108"/>
      <c r="GGY60" s="108"/>
      <c r="GGZ60" s="108"/>
      <c r="GHA60" s="108"/>
      <c r="GHB60" s="108"/>
      <c r="GHC60" s="108"/>
      <c r="GHD60" s="108"/>
      <c r="GHE60" s="108"/>
      <c r="GHF60" s="108"/>
      <c r="GHG60" s="108"/>
      <c r="GHH60" s="108"/>
      <c r="GHI60" s="108"/>
      <c r="GHJ60" s="108"/>
      <c r="GHK60" s="108"/>
      <c r="GHL60" s="108"/>
      <c r="GHM60" s="108"/>
      <c r="GHN60" s="108"/>
      <c r="GHO60" s="108"/>
      <c r="GHP60" s="108"/>
      <c r="GHQ60" s="108"/>
      <c r="GHR60" s="108"/>
      <c r="GHS60" s="108"/>
      <c r="GHT60" s="108"/>
      <c r="GHU60" s="108"/>
      <c r="GHV60" s="108"/>
      <c r="GHW60" s="108"/>
      <c r="GHX60" s="108"/>
      <c r="GHY60" s="108"/>
      <c r="GHZ60" s="108"/>
      <c r="GIA60" s="108"/>
      <c r="GIB60" s="108"/>
      <c r="GIC60" s="108"/>
      <c r="GID60" s="108"/>
      <c r="GIE60" s="108"/>
      <c r="GIF60" s="108"/>
      <c r="GIG60" s="108"/>
      <c r="GIH60" s="108"/>
      <c r="GII60" s="108"/>
      <c r="GIJ60" s="108"/>
      <c r="GIK60" s="108"/>
      <c r="GIL60" s="108"/>
      <c r="GIM60" s="108"/>
      <c r="GIN60" s="108"/>
      <c r="GIO60" s="108"/>
      <c r="GIP60" s="108"/>
      <c r="GIQ60" s="108"/>
      <c r="GIR60" s="108"/>
      <c r="GIS60" s="108"/>
      <c r="GIT60" s="108"/>
      <c r="GIU60" s="108"/>
      <c r="GIV60" s="108"/>
      <c r="GIW60" s="108"/>
      <c r="GIX60" s="108"/>
      <c r="GIY60" s="108"/>
      <c r="GIZ60" s="108"/>
      <c r="GJA60" s="108"/>
      <c r="GJB60" s="108"/>
      <c r="GJC60" s="108"/>
      <c r="GJD60" s="108"/>
      <c r="GJE60" s="108"/>
      <c r="GJF60" s="108"/>
      <c r="GJG60" s="108"/>
      <c r="GJH60" s="108"/>
      <c r="GJI60" s="108"/>
      <c r="GJJ60" s="108"/>
      <c r="GJK60" s="108"/>
      <c r="GJL60" s="108"/>
      <c r="GJM60" s="108"/>
      <c r="GJN60" s="108"/>
      <c r="GJO60" s="108"/>
      <c r="GJP60" s="108"/>
      <c r="GJQ60" s="108"/>
      <c r="GJR60" s="108"/>
      <c r="GJS60" s="108"/>
      <c r="GJT60" s="108"/>
      <c r="GJU60" s="108"/>
      <c r="GJV60" s="108"/>
      <c r="GJW60" s="108"/>
      <c r="GJX60" s="108"/>
      <c r="GJY60" s="108"/>
      <c r="GJZ60" s="108"/>
      <c r="GKA60" s="108"/>
      <c r="GKB60" s="108"/>
      <c r="GKC60" s="108"/>
      <c r="GKD60" s="108"/>
      <c r="GKE60" s="108"/>
      <c r="GKF60" s="108"/>
      <c r="GKG60" s="108"/>
      <c r="GKH60" s="108"/>
      <c r="GKI60" s="108"/>
      <c r="GKJ60" s="108"/>
      <c r="GKK60" s="108"/>
      <c r="GKL60" s="108"/>
      <c r="GKM60" s="108"/>
      <c r="GKN60" s="108"/>
      <c r="GKO60" s="108"/>
      <c r="GKP60" s="108"/>
      <c r="GKQ60" s="108"/>
      <c r="GKR60" s="108"/>
      <c r="GKS60" s="108"/>
      <c r="GKT60" s="108"/>
      <c r="GKU60" s="108"/>
      <c r="GKV60" s="108"/>
      <c r="GKW60" s="108"/>
      <c r="GKX60" s="108"/>
      <c r="GKY60" s="108"/>
      <c r="GKZ60" s="108"/>
      <c r="GLA60" s="108"/>
      <c r="GLB60" s="108"/>
      <c r="GLC60" s="108"/>
      <c r="GLD60" s="108"/>
      <c r="GLE60" s="108"/>
      <c r="GLF60" s="108"/>
      <c r="GLG60" s="108"/>
      <c r="GLH60" s="108"/>
      <c r="GLI60" s="108"/>
      <c r="GLJ60" s="108"/>
      <c r="GLK60" s="108"/>
      <c r="GLL60" s="108"/>
      <c r="GLM60" s="108"/>
      <c r="GLN60" s="108"/>
      <c r="GLO60" s="108"/>
      <c r="GLP60" s="108"/>
      <c r="GLQ60" s="108"/>
      <c r="GLR60" s="108"/>
      <c r="GLS60" s="108"/>
      <c r="GLT60" s="108"/>
      <c r="GLU60" s="108"/>
      <c r="GLV60" s="108"/>
      <c r="GLW60" s="108"/>
      <c r="GLX60" s="108"/>
      <c r="GLY60" s="108"/>
      <c r="GLZ60" s="108"/>
      <c r="GMA60" s="108"/>
      <c r="GMB60" s="108"/>
      <c r="GMC60" s="108"/>
      <c r="GMD60" s="108"/>
      <c r="GME60" s="108"/>
      <c r="GMF60" s="108"/>
      <c r="GMG60" s="108"/>
      <c r="GMH60" s="108"/>
      <c r="GMI60" s="108"/>
      <c r="GMJ60" s="108"/>
      <c r="GMK60" s="108"/>
      <c r="GML60" s="108"/>
      <c r="GMM60" s="108"/>
      <c r="GMN60" s="108"/>
      <c r="GMO60" s="108"/>
      <c r="GMP60" s="108"/>
      <c r="GMQ60" s="108"/>
      <c r="GMR60" s="108"/>
      <c r="GMS60" s="108"/>
      <c r="GMT60" s="108"/>
      <c r="GMU60" s="108"/>
      <c r="GMV60" s="108"/>
      <c r="GMW60" s="108"/>
      <c r="GMX60" s="108"/>
      <c r="GMY60" s="108"/>
      <c r="GMZ60" s="108"/>
      <c r="GNA60" s="108"/>
      <c r="GNB60" s="108"/>
      <c r="GNC60" s="108"/>
      <c r="GND60" s="108"/>
      <c r="GNE60" s="108"/>
      <c r="GNF60" s="108"/>
      <c r="GNG60" s="108"/>
      <c r="GNH60" s="108"/>
      <c r="GNI60" s="108"/>
      <c r="GNJ60" s="108"/>
      <c r="GNK60" s="108"/>
      <c r="GNL60" s="108"/>
      <c r="GNM60" s="108"/>
      <c r="GNN60" s="108"/>
      <c r="GNO60" s="108"/>
      <c r="GNP60" s="108"/>
      <c r="GNQ60" s="108"/>
      <c r="GNR60" s="108"/>
      <c r="GNS60" s="108"/>
      <c r="GNT60" s="108"/>
      <c r="GNU60" s="108"/>
      <c r="GNV60" s="108"/>
      <c r="GNW60" s="108"/>
      <c r="GNX60" s="108"/>
      <c r="GNY60" s="108"/>
      <c r="GNZ60" s="108"/>
      <c r="GOA60" s="108"/>
      <c r="GOB60" s="108"/>
      <c r="GOC60" s="108"/>
      <c r="GOD60" s="108"/>
      <c r="GOE60" s="108"/>
      <c r="GOF60" s="108"/>
      <c r="GOG60" s="108"/>
      <c r="GOH60" s="108"/>
      <c r="GOI60" s="108"/>
      <c r="GOJ60" s="108"/>
      <c r="GOK60" s="108"/>
      <c r="GOL60" s="108"/>
      <c r="GOM60" s="108"/>
      <c r="GON60" s="108"/>
      <c r="GOO60" s="108"/>
      <c r="GOP60" s="108"/>
      <c r="GOQ60" s="108"/>
      <c r="GOR60" s="108"/>
      <c r="GOS60" s="108"/>
      <c r="GOT60" s="108"/>
      <c r="GOU60" s="108"/>
      <c r="GOV60" s="108"/>
      <c r="GOW60" s="108"/>
      <c r="GOX60" s="108"/>
      <c r="GOY60" s="108"/>
      <c r="GOZ60" s="108"/>
      <c r="GPA60" s="108"/>
      <c r="GPB60" s="108"/>
      <c r="GPC60" s="108"/>
      <c r="GPD60" s="108"/>
      <c r="GPE60" s="108"/>
      <c r="GPF60" s="108"/>
      <c r="GPG60" s="108"/>
      <c r="GPH60" s="108"/>
      <c r="GPI60" s="108"/>
      <c r="GPJ60" s="108"/>
      <c r="GPK60" s="108"/>
      <c r="GPL60" s="108"/>
      <c r="GPM60" s="108"/>
      <c r="GPN60" s="108"/>
      <c r="GPO60" s="108"/>
      <c r="GPP60" s="108"/>
      <c r="GPQ60" s="108"/>
      <c r="GPR60" s="108"/>
      <c r="GPS60" s="108"/>
      <c r="GPT60" s="108"/>
      <c r="GPU60" s="108"/>
      <c r="GPV60" s="108"/>
      <c r="GPW60" s="108"/>
      <c r="GPX60" s="108"/>
      <c r="GPY60" s="108"/>
      <c r="GPZ60" s="108"/>
      <c r="GQA60" s="108"/>
      <c r="GQB60" s="108"/>
      <c r="GQC60" s="108"/>
      <c r="GQD60" s="108"/>
      <c r="GQE60" s="108"/>
      <c r="GQF60" s="108"/>
      <c r="GQG60" s="108"/>
      <c r="GQH60" s="108"/>
      <c r="GQI60" s="108"/>
      <c r="GQJ60" s="108"/>
      <c r="GQK60" s="108"/>
      <c r="GQL60" s="108"/>
      <c r="GQM60" s="108"/>
      <c r="GQN60" s="108"/>
      <c r="GQO60" s="108"/>
      <c r="GQP60" s="108"/>
      <c r="GQQ60" s="108"/>
      <c r="GQR60" s="108"/>
      <c r="GQS60" s="108"/>
      <c r="GQT60" s="108"/>
      <c r="GQU60" s="108"/>
      <c r="GQV60" s="108"/>
      <c r="GQW60" s="108"/>
      <c r="GQX60" s="108"/>
      <c r="GQY60" s="108"/>
      <c r="GQZ60" s="108"/>
      <c r="GRA60" s="108"/>
      <c r="GRB60" s="108"/>
      <c r="GRC60" s="108"/>
      <c r="GRD60" s="108"/>
      <c r="GRE60" s="108"/>
      <c r="GRF60" s="108"/>
      <c r="GRG60" s="108"/>
      <c r="GRH60" s="108"/>
      <c r="GRI60" s="108"/>
      <c r="GRJ60" s="108"/>
      <c r="GRK60" s="108"/>
      <c r="GRL60" s="108"/>
      <c r="GRM60" s="108"/>
      <c r="GRN60" s="108"/>
      <c r="GRO60" s="108"/>
      <c r="GRP60" s="108"/>
      <c r="GRQ60" s="108"/>
      <c r="GRR60" s="108"/>
      <c r="GRS60" s="108"/>
      <c r="GRT60" s="108"/>
      <c r="GRU60" s="108"/>
      <c r="GRV60" s="108"/>
      <c r="GRW60" s="108"/>
      <c r="GRX60" s="108"/>
      <c r="GRY60" s="108"/>
      <c r="GRZ60" s="108"/>
      <c r="GSA60" s="108"/>
      <c r="GSB60" s="108"/>
      <c r="GSC60" s="108"/>
      <c r="GSD60" s="108"/>
      <c r="GSE60" s="108"/>
      <c r="GSF60" s="108"/>
      <c r="GSG60" s="108"/>
      <c r="GSH60" s="108"/>
      <c r="GSI60" s="108"/>
      <c r="GSJ60" s="108"/>
      <c r="GSK60" s="108"/>
      <c r="GSL60" s="108"/>
      <c r="GSM60" s="108"/>
      <c r="GSN60" s="108"/>
      <c r="GSO60" s="108"/>
      <c r="GSP60" s="108"/>
      <c r="GSQ60" s="108"/>
      <c r="GSR60" s="108"/>
      <c r="GSS60" s="108"/>
      <c r="GST60" s="108"/>
      <c r="GSU60" s="108"/>
      <c r="GSV60" s="108"/>
      <c r="GSW60" s="108"/>
      <c r="GSX60" s="108"/>
      <c r="GSY60" s="108"/>
      <c r="GSZ60" s="108"/>
      <c r="GTA60" s="108"/>
      <c r="GTB60" s="108"/>
      <c r="GTC60" s="108"/>
      <c r="GTD60" s="108"/>
      <c r="GTE60" s="108"/>
      <c r="GTF60" s="108"/>
      <c r="GTG60" s="108"/>
      <c r="GTH60" s="108"/>
      <c r="GTI60" s="108"/>
      <c r="GTJ60" s="108"/>
      <c r="GTK60" s="108"/>
      <c r="GTL60" s="108"/>
      <c r="GTM60" s="108"/>
      <c r="GTN60" s="108"/>
      <c r="GTO60" s="108"/>
      <c r="GTP60" s="108"/>
      <c r="GTQ60" s="108"/>
      <c r="GTR60" s="108"/>
      <c r="GTS60" s="108"/>
      <c r="GTT60" s="108"/>
      <c r="GTU60" s="108"/>
      <c r="GTV60" s="108"/>
      <c r="GTW60" s="108"/>
      <c r="GTX60" s="108"/>
      <c r="GTY60" s="108"/>
      <c r="GTZ60" s="108"/>
      <c r="GUA60" s="108"/>
      <c r="GUB60" s="108"/>
      <c r="GUC60" s="108"/>
      <c r="GUD60" s="108"/>
      <c r="GUE60" s="108"/>
      <c r="GUF60" s="108"/>
      <c r="GUG60" s="108"/>
      <c r="GUH60" s="108"/>
      <c r="GUI60" s="108"/>
      <c r="GUJ60" s="108"/>
      <c r="GUK60" s="108"/>
      <c r="GUL60" s="108"/>
      <c r="GUM60" s="108"/>
      <c r="GUN60" s="108"/>
      <c r="GUO60" s="108"/>
      <c r="GUP60" s="108"/>
      <c r="GUQ60" s="108"/>
      <c r="GUR60" s="108"/>
      <c r="GUS60" s="108"/>
      <c r="GUT60" s="108"/>
      <c r="GUU60" s="108"/>
      <c r="GUV60" s="108"/>
      <c r="GUW60" s="108"/>
      <c r="GUX60" s="108"/>
      <c r="GUY60" s="108"/>
      <c r="GUZ60" s="108"/>
      <c r="GVA60" s="108"/>
      <c r="GVB60" s="108"/>
      <c r="GVC60" s="108"/>
      <c r="GVD60" s="108"/>
      <c r="GVE60" s="108"/>
      <c r="GVF60" s="108"/>
      <c r="GVG60" s="108"/>
      <c r="GVH60" s="108"/>
      <c r="GVI60" s="108"/>
      <c r="GVJ60" s="108"/>
      <c r="GVK60" s="108"/>
      <c r="GVL60" s="108"/>
      <c r="GVM60" s="108"/>
      <c r="GVN60" s="108"/>
      <c r="GVO60" s="108"/>
      <c r="GVP60" s="108"/>
      <c r="GVQ60" s="108"/>
      <c r="GVR60" s="108"/>
      <c r="GVS60" s="108"/>
      <c r="GVT60" s="108"/>
      <c r="GVU60" s="108"/>
      <c r="GVV60" s="108"/>
      <c r="GVW60" s="108"/>
      <c r="GVX60" s="108"/>
      <c r="GVY60" s="108"/>
      <c r="GVZ60" s="108"/>
      <c r="GWA60" s="108"/>
      <c r="GWB60" s="108"/>
      <c r="GWC60" s="108"/>
      <c r="GWD60" s="108"/>
      <c r="GWE60" s="108"/>
      <c r="GWF60" s="108"/>
      <c r="GWG60" s="108"/>
      <c r="GWH60" s="108"/>
      <c r="GWI60" s="108"/>
      <c r="GWJ60" s="108"/>
      <c r="GWK60" s="108"/>
      <c r="GWL60" s="108"/>
      <c r="GWM60" s="108"/>
      <c r="GWN60" s="108"/>
      <c r="GWO60" s="108"/>
      <c r="GWP60" s="108"/>
      <c r="GWQ60" s="108"/>
      <c r="GWR60" s="108"/>
      <c r="GWS60" s="108"/>
      <c r="GWT60" s="108"/>
      <c r="GWU60" s="108"/>
      <c r="GWV60" s="108"/>
      <c r="GWW60" s="108"/>
      <c r="GWX60" s="108"/>
      <c r="GWY60" s="108"/>
      <c r="GWZ60" s="108"/>
      <c r="GXA60" s="108"/>
      <c r="GXB60" s="108"/>
      <c r="GXC60" s="108"/>
      <c r="GXD60" s="108"/>
      <c r="GXE60" s="108"/>
      <c r="GXF60" s="108"/>
      <c r="GXG60" s="108"/>
      <c r="GXH60" s="108"/>
      <c r="GXI60" s="108"/>
      <c r="GXJ60" s="108"/>
      <c r="GXK60" s="108"/>
      <c r="GXL60" s="108"/>
      <c r="GXM60" s="108"/>
      <c r="GXN60" s="108"/>
      <c r="GXO60" s="108"/>
      <c r="GXP60" s="108"/>
      <c r="GXQ60" s="108"/>
      <c r="GXR60" s="108"/>
      <c r="GXS60" s="108"/>
      <c r="GXT60" s="108"/>
      <c r="GXU60" s="108"/>
      <c r="GXV60" s="108"/>
      <c r="GXW60" s="108"/>
      <c r="GXX60" s="108"/>
      <c r="GXY60" s="108"/>
      <c r="GXZ60" s="108"/>
      <c r="GYA60" s="108"/>
      <c r="GYB60" s="108"/>
      <c r="GYC60" s="108"/>
      <c r="GYD60" s="108"/>
      <c r="GYE60" s="108"/>
      <c r="GYF60" s="108"/>
      <c r="GYG60" s="108"/>
      <c r="GYH60" s="108"/>
      <c r="GYI60" s="108"/>
      <c r="GYJ60" s="108"/>
      <c r="GYK60" s="108"/>
      <c r="GYL60" s="108"/>
      <c r="GYM60" s="108"/>
      <c r="GYN60" s="108"/>
      <c r="GYO60" s="108"/>
      <c r="GYP60" s="108"/>
      <c r="GYQ60" s="108"/>
      <c r="GYR60" s="108"/>
      <c r="GYS60" s="108"/>
      <c r="GYT60" s="108"/>
      <c r="GYU60" s="108"/>
      <c r="GYV60" s="108"/>
      <c r="GYW60" s="108"/>
      <c r="GYX60" s="108"/>
      <c r="GYY60" s="108"/>
      <c r="GYZ60" s="108"/>
      <c r="GZA60" s="108"/>
      <c r="GZB60" s="108"/>
      <c r="GZC60" s="108"/>
      <c r="GZD60" s="108"/>
      <c r="GZE60" s="108"/>
      <c r="GZF60" s="108"/>
      <c r="GZG60" s="108"/>
      <c r="GZH60" s="108"/>
      <c r="GZI60" s="108"/>
      <c r="GZJ60" s="108"/>
      <c r="GZK60" s="108"/>
      <c r="GZL60" s="108"/>
      <c r="GZM60" s="108"/>
      <c r="GZN60" s="108"/>
      <c r="GZO60" s="108"/>
      <c r="GZP60" s="108"/>
      <c r="GZQ60" s="108"/>
      <c r="GZR60" s="108"/>
      <c r="GZS60" s="108"/>
      <c r="GZT60" s="108"/>
      <c r="GZU60" s="108"/>
      <c r="GZV60" s="108"/>
      <c r="GZW60" s="108"/>
      <c r="GZX60" s="108"/>
      <c r="GZY60" s="108"/>
      <c r="GZZ60" s="108"/>
      <c r="HAA60" s="108"/>
      <c r="HAB60" s="108"/>
      <c r="HAC60" s="108"/>
      <c r="HAD60" s="108"/>
      <c r="HAE60" s="108"/>
      <c r="HAF60" s="108"/>
      <c r="HAG60" s="108"/>
      <c r="HAH60" s="108"/>
      <c r="HAI60" s="108"/>
      <c r="HAJ60" s="108"/>
      <c r="HAK60" s="108"/>
      <c r="HAL60" s="108"/>
      <c r="HAM60" s="108"/>
      <c r="HAN60" s="108"/>
      <c r="HAO60" s="108"/>
      <c r="HAP60" s="108"/>
      <c r="HAQ60" s="108"/>
      <c r="HAR60" s="108"/>
      <c r="HAS60" s="108"/>
      <c r="HAT60" s="108"/>
      <c r="HAU60" s="108"/>
      <c r="HAV60" s="108"/>
      <c r="HAW60" s="108"/>
      <c r="HAX60" s="108"/>
      <c r="HAY60" s="108"/>
      <c r="HAZ60" s="108"/>
      <c r="HBA60" s="108"/>
      <c r="HBB60" s="108"/>
      <c r="HBC60" s="108"/>
      <c r="HBD60" s="108"/>
      <c r="HBE60" s="108"/>
      <c r="HBF60" s="108"/>
      <c r="HBG60" s="108"/>
      <c r="HBH60" s="108"/>
      <c r="HBI60" s="108"/>
      <c r="HBJ60" s="108"/>
      <c r="HBK60" s="108"/>
      <c r="HBL60" s="108"/>
      <c r="HBM60" s="108"/>
      <c r="HBN60" s="108"/>
      <c r="HBO60" s="108"/>
      <c r="HBP60" s="108"/>
      <c r="HBQ60" s="108"/>
      <c r="HBR60" s="108"/>
      <c r="HBS60" s="108"/>
      <c r="HBT60" s="108"/>
      <c r="HBU60" s="108"/>
      <c r="HBV60" s="108"/>
      <c r="HBW60" s="108"/>
      <c r="HBX60" s="108"/>
      <c r="HBY60" s="108"/>
      <c r="HBZ60" s="108"/>
      <c r="HCA60" s="108"/>
      <c r="HCB60" s="108"/>
      <c r="HCC60" s="108"/>
      <c r="HCD60" s="108"/>
      <c r="HCE60" s="108"/>
      <c r="HCF60" s="108"/>
      <c r="HCG60" s="108"/>
      <c r="HCH60" s="108"/>
      <c r="HCI60" s="108"/>
      <c r="HCJ60" s="108"/>
      <c r="HCK60" s="108"/>
      <c r="HCL60" s="108"/>
      <c r="HCM60" s="108"/>
      <c r="HCN60" s="108"/>
      <c r="HCO60" s="108"/>
      <c r="HCP60" s="108"/>
      <c r="HCQ60" s="108"/>
      <c r="HCR60" s="108"/>
      <c r="HCS60" s="108"/>
      <c r="HCT60" s="108"/>
      <c r="HCU60" s="108"/>
      <c r="HCV60" s="108"/>
      <c r="HCW60" s="108"/>
      <c r="HCX60" s="108"/>
      <c r="HCY60" s="108"/>
      <c r="HCZ60" s="108"/>
      <c r="HDA60" s="108"/>
      <c r="HDB60" s="108"/>
      <c r="HDC60" s="108"/>
      <c r="HDD60" s="108"/>
      <c r="HDE60" s="108"/>
      <c r="HDF60" s="108"/>
      <c r="HDG60" s="108"/>
      <c r="HDH60" s="108"/>
      <c r="HDI60" s="108"/>
      <c r="HDJ60" s="108"/>
      <c r="HDK60" s="108"/>
      <c r="HDL60" s="108"/>
      <c r="HDM60" s="108"/>
      <c r="HDN60" s="108"/>
      <c r="HDO60" s="108"/>
      <c r="HDP60" s="108"/>
      <c r="HDQ60" s="108"/>
      <c r="HDR60" s="108"/>
      <c r="HDS60" s="108"/>
      <c r="HDT60" s="108"/>
      <c r="HDU60" s="108"/>
      <c r="HDV60" s="108"/>
      <c r="HDW60" s="108"/>
      <c r="HDX60" s="108"/>
      <c r="HDY60" s="108"/>
      <c r="HDZ60" s="108"/>
      <c r="HEA60" s="108"/>
      <c r="HEB60" s="108"/>
      <c r="HEC60" s="108"/>
      <c r="HED60" s="108"/>
      <c r="HEE60" s="108"/>
      <c r="HEF60" s="108"/>
      <c r="HEG60" s="108"/>
      <c r="HEH60" s="108"/>
      <c r="HEI60" s="108"/>
      <c r="HEJ60" s="108"/>
      <c r="HEK60" s="108"/>
      <c r="HEL60" s="108"/>
      <c r="HEM60" s="108"/>
      <c r="HEN60" s="108"/>
      <c r="HEO60" s="108"/>
      <c r="HEP60" s="108"/>
      <c r="HEQ60" s="108"/>
      <c r="HER60" s="108"/>
      <c r="HES60" s="108"/>
      <c r="HET60" s="108"/>
      <c r="HEU60" s="108"/>
      <c r="HEV60" s="108"/>
      <c r="HEW60" s="108"/>
      <c r="HEX60" s="108"/>
      <c r="HEY60" s="108"/>
      <c r="HEZ60" s="108"/>
      <c r="HFA60" s="108"/>
      <c r="HFB60" s="108"/>
      <c r="HFC60" s="108"/>
      <c r="HFD60" s="108"/>
      <c r="HFE60" s="108"/>
      <c r="HFF60" s="108"/>
      <c r="HFG60" s="108"/>
      <c r="HFH60" s="108"/>
      <c r="HFI60" s="108"/>
      <c r="HFJ60" s="108"/>
      <c r="HFK60" s="108"/>
      <c r="HFL60" s="108"/>
      <c r="HFM60" s="108"/>
      <c r="HFN60" s="108"/>
      <c r="HFO60" s="108"/>
      <c r="HFP60" s="108"/>
      <c r="HFQ60" s="108"/>
      <c r="HFR60" s="108"/>
      <c r="HFS60" s="108"/>
      <c r="HFT60" s="108"/>
      <c r="HFU60" s="108"/>
      <c r="HFV60" s="108"/>
      <c r="HFW60" s="108"/>
      <c r="HFX60" s="108"/>
      <c r="HFY60" s="108"/>
      <c r="HFZ60" s="108"/>
      <c r="HGA60" s="108"/>
      <c r="HGB60" s="108"/>
      <c r="HGC60" s="108"/>
      <c r="HGD60" s="108"/>
      <c r="HGE60" s="108"/>
      <c r="HGF60" s="108"/>
      <c r="HGG60" s="108"/>
      <c r="HGH60" s="108"/>
      <c r="HGI60" s="108"/>
      <c r="HGJ60" s="108"/>
      <c r="HGK60" s="108"/>
      <c r="HGL60" s="108"/>
      <c r="HGM60" s="108"/>
      <c r="HGN60" s="108"/>
      <c r="HGO60" s="108"/>
      <c r="HGP60" s="108"/>
      <c r="HGQ60" s="108"/>
      <c r="HGR60" s="108"/>
      <c r="HGS60" s="108"/>
      <c r="HGT60" s="108"/>
      <c r="HGU60" s="108"/>
      <c r="HGV60" s="108"/>
      <c r="HGW60" s="108"/>
      <c r="HGX60" s="108"/>
      <c r="HGY60" s="108"/>
      <c r="HGZ60" s="108"/>
      <c r="HHA60" s="108"/>
      <c r="HHB60" s="108"/>
      <c r="HHC60" s="108"/>
      <c r="HHD60" s="108"/>
      <c r="HHE60" s="108"/>
      <c r="HHF60" s="108"/>
      <c r="HHG60" s="108"/>
      <c r="HHH60" s="108"/>
      <c r="HHI60" s="108"/>
      <c r="HHJ60" s="108"/>
      <c r="HHK60" s="108"/>
      <c r="HHL60" s="108"/>
      <c r="HHM60" s="108"/>
      <c r="HHN60" s="108"/>
      <c r="HHO60" s="108"/>
      <c r="HHP60" s="108"/>
      <c r="HHQ60" s="108"/>
      <c r="HHR60" s="108"/>
      <c r="HHS60" s="108"/>
      <c r="HHT60" s="108"/>
      <c r="HHU60" s="108"/>
      <c r="HHV60" s="108"/>
      <c r="HHW60" s="108"/>
      <c r="HHX60" s="108"/>
      <c r="HHY60" s="108"/>
      <c r="HHZ60" s="108"/>
      <c r="HIA60" s="108"/>
      <c r="HIB60" s="108"/>
      <c r="HIC60" s="108"/>
      <c r="HID60" s="108"/>
      <c r="HIE60" s="108"/>
      <c r="HIF60" s="108"/>
      <c r="HIG60" s="108"/>
      <c r="HIH60" s="108"/>
      <c r="HII60" s="108"/>
      <c r="HIJ60" s="108"/>
      <c r="HIK60" s="108"/>
      <c r="HIL60" s="108"/>
      <c r="HIM60" s="108"/>
      <c r="HIN60" s="108"/>
      <c r="HIO60" s="108"/>
      <c r="HIP60" s="108"/>
      <c r="HIQ60" s="108"/>
      <c r="HIR60" s="108"/>
      <c r="HIS60" s="108"/>
      <c r="HIT60" s="108"/>
      <c r="HIU60" s="108"/>
      <c r="HIV60" s="108"/>
      <c r="HIW60" s="108"/>
      <c r="HIX60" s="108"/>
      <c r="HIY60" s="108"/>
      <c r="HIZ60" s="108"/>
      <c r="HJA60" s="108"/>
      <c r="HJB60" s="108"/>
      <c r="HJC60" s="108"/>
      <c r="HJD60" s="108"/>
      <c r="HJE60" s="108"/>
      <c r="HJF60" s="108"/>
      <c r="HJG60" s="108"/>
      <c r="HJH60" s="108"/>
      <c r="HJI60" s="108"/>
      <c r="HJJ60" s="108"/>
      <c r="HJK60" s="108"/>
      <c r="HJL60" s="108"/>
      <c r="HJM60" s="108"/>
      <c r="HJN60" s="108"/>
      <c r="HJO60" s="108"/>
      <c r="HJP60" s="108"/>
      <c r="HJQ60" s="108"/>
      <c r="HJR60" s="108"/>
      <c r="HJS60" s="108"/>
      <c r="HJT60" s="108"/>
      <c r="HJU60" s="108"/>
      <c r="HJV60" s="108"/>
      <c r="HJW60" s="108"/>
      <c r="HJX60" s="108"/>
      <c r="HJY60" s="108"/>
      <c r="HJZ60" s="108"/>
      <c r="HKA60" s="108"/>
      <c r="HKB60" s="108"/>
      <c r="HKC60" s="108"/>
      <c r="HKD60" s="108"/>
      <c r="HKE60" s="108"/>
      <c r="HKF60" s="108"/>
      <c r="HKG60" s="108"/>
      <c r="HKH60" s="108"/>
      <c r="HKI60" s="108"/>
      <c r="HKJ60" s="108"/>
      <c r="HKK60" s="108"/>
      <c r="HKL60" s="108"/>
      <c r="HKM60" s="108"/>
      <c r="HKN60" s="108"/>
      <c r="HKO60" s="108"/>
      <c r="HKP60" s="108"/>
      <c r="HKQ60" s="108"/>
      <c r="HKR60" s="108"/>
      <c r="HKS60" s="108"/>
      <c r="HKT60" s="108"/>
      <c r="HKU60" s="108"/>
      <c r="HKV60" s="108"/>
      <c r="HKW60" s="108"/>
      <c r="HKX60" s="108"/>
      <c r="HKY60" s="108"/>
      <c r="HKZ60" s="108"/>
      <c r="HLA60" s="108"/>
      <c r="HLB60" s="108"/>
      <c r="HLC60" s="108"/>
      <c r="HLD60" s="108"/>
      <c r="HLE60" s="108"/>
      <c r="HLF60" s="108"/>
      <c r="HLG60" s="108"/>
      <c r="HLH60" s="108"/>
      <c r="HLI60" s="108"/>
      <c r="HLJ60" s="108"/>
      <c r="HLK60" s="108"/>
      <c r="HLL60" s="108"/>
      <c r="HLM60" s="108"/>
      <c r="HLN60" s="108"/>
      <c r="HLO60" s="108"/>
      <c r="HLP60" s="108"/>
      <c r="HLQ60" s="108"/>
      <c r="HLR60" s="108"/>
      <c r="HLS60" s="108"/>
      <c r="HLT60" s="108"/>
      <c r="HLU60" s="108"/>
      <c r="HLV60" s="108"/>
      <c r="HLW60" s="108"/>
      <c r="HLX60" s="108"/>
      <c r="HLY60" s="108"/>
      <c r="HLZ60" s="108"/>
      <c r="HMA60" s="108"/>
      <c r="HMB60" s="108"/>
      <c r="HMC60" s="108"/>
      <c r="HMD60" s="108"/>
      <c r="HME60" s="108"/>
      <c r="HMF60" s="108"/>
      <c r="HMG60" s="108"/>
      <c r="HMH60" s="108"/>
      <c r="HMI60" s="108"/>
      <c r="HMJ60" s="108"/>
      <c r="HMK60" s="108"/>
      <c r="HML60" s="108"/>
      <c r="HMM60" s="108"/>
      <c r="HMN60" s="108"/>
      <c r="HMO60" s="108"/>
      <c r="HMP60" s="108"/>
      <c r="HMQ60" s="108"/>
      <c r="HMR60" s="108"/>
      <c r="HMS60" s="108"/>
      <c r="HMT60" s="108"/>
      <c r="HMU60" s="108"/>
      <c r="HMV60" s="108"/>
      <c r="HMW60" s="108"/>
      <c r="HMX60" s="108"/>
      <c r="HMY60" s="108"/>
      <c r="HMZ60" s="108"/>
      <c r="HNA60" s="108"/>
      <c r="HNB60" s="108"/>
      <c r="HNC60" s="108"/>
      <c r="HND60" s="108"/>
      <c r="HNE60" s="108"/>
      <c r="HNF60" s="108"/>
      <c r="HNG60" s="108"/>
      <c r="HNH60" s="108"/>
      <c r="HNI60" s="108"/>
      <c r="HNJ60" s="108"/>
      <c r="HNK60" s="108"/>
      <c r="HNL60" s="108"/>
      <c r="HNM60" s="108"/>
      <c r="HNN60" s="108"/>
      <c r="HNO60" s="108"/>
      <c r="HNP60" s="108"/>
      <c r="HNQ60" s="108"/>
      <c r="HNR60" s="108"/>
      <c r="HNS60" s="108"/>
      <c r="HNT60" s="108"/>
      <c r="HNU60" s="108"/>
      <c r="HNV60" s="108"/>
      <c r="HNW60" s="108"/>
      <c r="HNX60" s="108"/>
      <c r="HNY60" s="108"/>
      <c r="HNZ60" s="108"/>
      <c r="HOA60" s="108"/>
      <c r="HOB60" s="108"/>
      <c r="HOC60" s="108"/>
      <c r="HOD60" s="108"/>
      <c r="HOE60" s="108"/>
      <c r="HOF60" s="108"/>
      <c r="HOG60" s="108"/>
      <c r="HOH60" s="108"/>
      <c r="HOI60" s="108"/>
      <c r="HOJ60" s="108"/>
      <c r="HOK60" s="108"/>
      <c r="HOL60" s="108"/>
      <c r="HOM60" s="108"/>
      <c r="HON60" s="108"/>
      <c r="HOO60" s="108"/>
      <c r="HOP60" s="108"/>
      <c r="HOQ60" s="108"/>
      <c r="HOR60" s="108"/>
      <c r="HOS60" s="108"/>
      <c r="HOT60" s="108"/>
      <c r="HOU60" s="108"/>
      <c r="HOV60" s="108"/>
      <c r="HOW60" s="108"/>
      <c r="HOX60" s="108"/>
      <c r="HOY60" s="108"/>
      <c r="HOZ60" s="108"/>
      <c r="HPA60" s="108"/>
      <c r="HPB60" s="108"/>
      <c r="HPC60" s="108"/>
      <c r="HPD60" s="108"/>
      <c r="HPE60" s="108"/>
      <c r="HPF60" s="108"/>
      <c r="HPG60" s="108"/>
      <c r="HPH60" s="108"/>
      <c r="HPI60" s="108"/>
      <c r="HPJ60" s="108"/>
      <c r="HPK60" s="108"/>
      <c r="HPL60" s="108"/>
      <c r="HPM60" s="108"/>
      <c r="HPN60" s="108"/>
      <c r="HPO60" s="108"/>
      <c r="HPP60" s="108"/>
      <c r="HPQ60" s="108"/>
      <c r="HPR60" s="108"/>
      <c r="HPS60" s="108"/>
      <c r="HPT60" s="108"/>
      <c r="HPU60" s="108"/>
      <c r="HPV60" s="108"/>
      <c r="HPW60" s="108"/>
      <c r="HPX60" s="108"/>
      <c r="HPY60" s="108"/>
      <c r="HPZ60" s="108"/>
      <c r="HQA60" s="108"/>
      <c r="HQB60" s="108"/>
      <c r="HQC60" s="108"/>
      <c r="HQD60" s="108"/>
      <c r="HQE60" s="108"/>
      <c r="HQF60" s="108"/>
      <c r="HQG60" s="108"/>
      <c r="HQH60" s="108"/>
      <c r="HQI60" s="108"/>
      <c r="HQJ60" s="108"/>
      <c r="HQK60" s="108"/>
      <c r="HQL60" s="108"/>
      <c r="HQM60" s="108"/>
      <c r="HQN60" s="108"/>
      <c r="HQO60" s="108"/>
      <c r="HQP60" s="108"/>
      <c r="HQQ60" s="108"/>
      <c r="HQR60" s="108"/>
      <c r="HQS60" s="108"/>
      <c r="HQT60" s="108"/>
      <c r="HQU60" s="108"/>
      <c r="HQV60" s="108"/>
      <c r="HQW60" s="108"/>
      <c r="HQX60" s="108"/>
      <c r="HQY60" s="108"/>
      <c r="HQZ60" s="108"/>
      <c r="HRA60" s="108"/>
      <c r="HRB60" s="108"/>
      <c r="HRC60" s="108"/>
      <c r="HRD60" s="108"/>
      <c r="HRE60" s="108"/>
      <c r="HRF60" s="108"/>
      <c r="HRG60" s="108"/>
      <c r="HRH60" s="108"/>
      <c r="HRI60" s="108"/>
      <c r="HRJ60" s="108"/>
      <c r="HRK60" s="108"/>
      <c r="HRL60" s="108"/>
      <c r="HRM60" s="108"/>
      <c r="HRN60" s="108"/>
      <c r="HRO60" s="108"/>
      <c r="HRP60" s="108"/>
      <c r="HRQ60" s="108"/>
      <c r="HRR60" s="108"/>
      <c r="HRS60" s="108"/>
      <c r="HRT60" s="108"/>
      <c r="HRU60" s="108"/>
      <c r="HRV60" s="108"/>
      <c r="HRW60" s="108"/>
      <c r="HRX60" s="108"/>
      <c r="HRY60" s="108"/>
      <c r="HRZ60" s="108"/>
      <c r="HSA60" s="108"/>
      <c r="HSB60" s="108"/>
      <c r="HSC60" s="108"/>
      <c r="HSD60" s="108"/>
      <c r="HSE60" s="108"/>
      <c r="HSF60" s="108"/>
      <c r="HSG60" s="108"/>
      <c r="HSH60" s="108"/>
      <c r="HSI60" s="108"/>
      <c r="HSJ60" s="108"/>
      <c r="HSK60" s="108"/>
      <c r="HSL60" s="108"/>
      <c r="HSM60" s="108"/>
      <c r="HSN60" s="108"/>
      <c r="HSO60" s="108"/>
      <c r="HSP60" s="108"/>
      <c r="HSQ60" s="108"/>
      <c r="HSR60" s="108"/>
      <c r="HSS60" s="108"/>
      <c r="HST60" s="108"/>
      <c r="HSU60" s="108"/>
      <c r="HSV60" s="108"/>
      <c r="HSW60" s="108"/>
      <c r="HSX60" s="108"/>
      <c r="HSY60" s="108"/>
      <c r="HSZ60" s="108"/>
      <c r="HTA60" s="108"/>
      <c r="HTB60" s="108"/>
      <c r="HTC60" s="108"/>
      <c r="HTD60" s="108"/>
      <c r="HTE60" s="108"/>
      <c r="HTF60" s="108"/>
      <c r="HTG60" s="108"/>
      <c r="HTH60" s="108"/>
      <c r="HTI60" s="108"/>
      <c r="HTJ60" s="108"/>
      <c r="HTK60" s="108"/>
      <c r="HTL60" s="108"/>
      <c r="HTM60" s="108"/>
      <c r="HTN60" s="108"/>
      <c r="HTO60" s="108"/>
      <c r="HTP60" s="108"/>
      <c r="HTQ60" s="108"/>
      <c r="HTR60" s="108"/>
      <c r="HTS60" s="108"/>
      <c r="HTT60" s="108"/>
      <c r="HTU60" s="108"/>
      <c r="HTV60" s="108"/>
      <c r="HTW60" s="108"/>
      <c r="HTX60" s="108"/>
      <c r="HTY60" s="108"/>
      <c r="HTZ60" s="108"/>
      <c r="HUA60" s="108"/>
      <c r="HUB60" s="108"/>
      <c r="HUC60" s="108"/>
      <c r="HUD60" s="108"/>
      <c r="HUE60" s="108"/>
      <c r="HUF60" s="108"/>
      <c r="HUG60" s="108"/>
      <c r="HUH60" s="108"/>
      <c r="HUI60" s="108"/>
      <c r="HUJ60" s="108"/>
      <c r="HUK60" s="108"/>
      <c r="HUL60" s="108"/>
      <c r="HUM60" s="108"/>
      <c r="HUN60" s="108"/>
      <c r="HUO60" s="108"/>
      <c r="HUP60" s="108"/>
      <c r="HUQ60" s="108"/>
      <c r="HUR60" s="108"/>
      <c r="HUS60" s="108"/>
      <c r="HUT60" s="108"/>
      <c r="HUU60" s="108"/>
      <c r="HUV60" s="108"/>
      <c r="HUW60" s="108"/>
      <c r="HUX60" s="108"/>
      <c r="HUY60" s="108"/>
      <c r="HUZ60" s="108"/>
      <c r="HVA60" s="108"/>
      <c r="HVB60" s="108"/>
      <c r="HVC60" s="108"/>
      <c r="HVD60" s="108"/>
      <c r="HVE60" s="108"/>
      <c r="HVF60" s="108"/>
      <c r="HVG60" s="108"/>
      <c r="HVH60" s="108"/>
      <c r="HVI60" s="108"/>
      <c r="HVJ60" s="108"/>
      <c r="HVK60" s="108"/>
      <c r="HVL60" s="108"/>
      <c r="HVM60" s="108"/>
      <c r="HVN60" s="108"/>
      <c r="HVO60" s="108"/>
      <c r="HVP60" s="108"/>
      <c r="HVQ60" s="108"/>
      <c r="HVR60" s="108"/>
      <c r="HVS60" s="108"/>
      <c r="HVT60" s="108"/>
      <c r="HVU60" s="108"/>
      <c r="HVV60" s="108"/>
      <c r="HVW60" s="108"/>
      <c r="HVX60" s="108"/>
      <c r="HVY60" s="108"/>
      <c r="HVZ60" s="108"/>
      <c r="HWA60" s="108"/>
      <c r="HWB60" s="108"/>
      <c r="HWC60" s="108"/>
      <c r="HWD60" s="108"/>
      <c r="HWE60" s="108"/>
      <c r="HWF60" s="108"/>
      <c r="HWG60" s="108"/>
      <c r="HWH60" s="108"/>
      <c r="HWI60" s="108"/>
      <c r="HWJ60" s="108"/>
      <c r="HWK60" s="108"/>
      <c r="HWL60" s="108"/>
      <c r="HWM60" s="108"/>
      <c r="HWN60" s="108"/>
      <c r="HWO60" s="108"/>
      <c r="HWP60" s="108"/>
      <c r="HWQ60" s="108"/>
      <c r="HWR60" s="108"/>
      <c r="HWS60" s="108"/>
      <c r="HWT60" s="108"/>
      <c r="HWU60" s="108"/>
      <c r="HWV60" s="108"/>
      <c r="HWW60" s="108"/>
      <c r="HWX60" s="108"/>
      <c r="HWY60" s="108"/>
      <c r="HWZ60" s="108"/>
      <c r="HXA60" s="108"/>
      <c r="HXB60" s="108"/>
      <c r="HXC60" s="108"/>
      <c r="HXD60" s="108"/>
      <c r="HXE60" s="108"/>
      <c r="HXF60" s="108"/>
      <c r="HXG60" s="108"/>
      <c r="HXH60" s="108"/>
      <c r="HXI60" s="108"/>
      <c r="HXJ60" s="108"/>
      <c r="HXK60" s="108"/>
      <c r="HXL60" s="108"/>
      <c r="HXM60" s="108"/>
      <c r="HXN60" s="108"/>
      <c r="HXO60" s="108"/>
      <c r="HXP60" s="108"/>
      <c r="HXQ60" s="108"/>
      <c r="HXR60" s="108"/>
      <c r="HXS60" s="108"/>
      <c r="HXT60" s="108"/>
      <c r="HXU60" s="108"/>
      <c r="HXV60" s="108"/>
      <c r="HXW60" s="108"/>
      <c r="HXX60" s="108"/>
      <c r="HXY60" s="108"/>
      <c r="HXZ60" s="108"/>
      <c r="HYA60" s="108"/>
      <c r="HYB60" s="108"/>
      <c r="HYC60" s="108"/>
      <c r="HYD60" s="108"/>
      <c r="HYE60" s="108"/>
      <c r="HYF60" s="108"/>
      <c r="HYG60" s="108"/>
      <c r="HYH60" s="108"/>
      <c r="HYI60" s="108"/>
      <c r="HYJ60" s="108"/>
      <c r="HYK60" s="108"/>
      <c r="HYL60" s="108"/>
      <c r="HYM60" s="108"/>
      <c r="HYN60" s="108"/>
      <c r="HYO60" s="108"/>
      <c r="HYP60" s="108"/>
      <c r="HYQ60" s="108"/>
      <c r="HYR60" s="108"/>
      <c r="HYS60" s="108"/>
      <c r="HYT60" s="108"/>
      <c r="HYU60" s="108"/>
      <c r="HYV60" s="108"/>
      <c r="HYW60" s="108"/>
      <c r="HYX60" s="108"/>
      <c r="HYY60" s="108"/>
      <c r="HYZ60" s="108"/>
      <c r="HZA60" s="108"/>
      <c r="HZB60" s="108"/>
      <c r="HZC60" s="108"/>
      <c r="HZD60" s="108"/>
      <c r="HZE60" s="108"/>
      <c r="HZF60" s="108"/>
      <c r="HZG60" s="108"/>
      <c r="HZH60" s="108"/>
      <c r="HZI60" s="108"/>
      <c r="HZJ60" s="108"/>
      <c r="HZK60" s="108"/>
      <c r="HZL60" s="108"/>
      <c r="HZM60" s="108"/>
      <c r="HZN60" s="108"/>
      <c r="HZO60" s="108"/>
      <c r="HZP60" s="108"/>
      <c r="HZQ60" s="108"/>
      <c r="HZR60" s="108"/>
      <c r="HZS60" s="108"/>
      <c r="HZT60" s="108"/>
      <c r="HZU60" s="108"/>
      <c r="HZV60" s="108"/>
      <c r="HZW60" s="108"/>
      <c r="HZX60" s="108"/>
      <c r="HZY60" s="108"/>
      <c r="HZZ60" s="108"/>
      <c r="IAA60" s="108"/>
      <c r="IAB60" s="108"/>
      <c r="IAC60" s="108"/>
      <c r="IAD60" s="108"/>
      <c r="IAE60" s="108"/>
      <c r="IAF60" s="108"/>
      <c r="IAG60" s="108"/>
      <c r="IAH60" s="108"/>
      <c r="IAI60" s="108"/>
      <c r="IAJ60" s="108"/>
      <c r="IAK60" s="108"/>
      <c r="IAL60" s="108"/>
      <c r="IAM60" s="108"/>
      <c r="IAN60" s="108"/>
      <c r="IAO60" s="108"/>
      <c r="IAP60" s="108"/>
      <c r="IAQ60" s="108"/>
      <c r="IAR60" s="108"/>
      <c r="IAS60" s="108"/>
      <c r="IAT60" s="108"/>
      <c r="IAU60" s="108"/>
      <c r="IAV60" s="108"/>
      <c r="IAW60" s="108"/>
      <c r="IAX60" s="108"/>
      <c r="IAY60" s="108"/>
      <c r="IAZ60" s="108"/>
      <c r="IBA60" s="108"/>
      <c r="IBB60" s="108"/>
      <c r="IBC60" s="108"/>
      <c r="IBD60" s="108"/>
      <c r="IBE60" s="108"/>
      <c r="IBF60" s="108"/>
      <c r="IBG60" s="108"/>
      <c r="IBH60" s="108"/>
      <c r="IBI60" s="108"/>
      <c r="IBJ60" s="108"/>
      <c r="IBK60" s="108"/>
      <c r="IBL60" s="108"/>
      <c r="IBM60" s="108"/>
      <c r="IBN60" s="108"/>
      <c r="IBO60" s="108"/>
      <c r="IBP60" s="108"/>
      <c r="IBQ60" s="108"/>
      <c r="IBR60" s="108"/>
      <c r="IBS60" s="108"/>
      <c r="IBT60" s="108"/>
      <c r="IBU60" s="108"/>
      <c r="IBV60" s="108"/>
      <c r="IBW60" s="108"/>
      <c r="IBX60" s="108"/>
      <c r="IBY60" s="108"/>
      <c r="IBZ60" s="108"/>
      <c r="ICA60" s="108"/>
      <c r="ICB60" s="108"/>
      <c r="ICC60" s="108"/>
      <c r="ICD60" s="108"/>
      <c r="ICE60" s="108"/>
      <c r="ICF60" s="108"/>
      <c r="ICG60" s="108"/>
      <c r="ICH60" s="108"/>
      <c r="ICI60" s="108"/>
      <c r="ICJ60" s="108"/>
      <c r="ICK60" s="108"/>
      <c r="ICL60" s="108"/>
      <c r="ICM60" s="108"/>
      <c r="ICN60" s="108"/>
      <c r="ICO60" s="108"/>
      <c r="ICP60" s="108"/>
      <c r="ICQ60" s="108"/>
      <c r="ICR60" s="108"/>
      <c r="ICS60" s="108"/>
      <c r="ICT60" s="108"/>
      <c r="ICU60" s="108"/>
      <c r="ICV60" s="108"/>
      <c r="ICW60" s="108"/>
      <c r="ICX60" s="108"/>
      <c r="ICY60" s="108"/>
      <c r="ICZ60" s="108"/>
      <c r="IDA60" s="108"/>
      <c r="IDB60" s="108"/>
      <c r="IDC60" s="108"/>
      <c r="IDD60" s="108"/>
      <c r="IDE60" s="108"/>
      <c r="IDF60" s="108"/>
      <c r="IDG60" s="108"/>
      <c r="IDH60" s="108"/>
      <c r="IDI60" s="108"/>
      <c r="IDJ60" s="108"/>
      <c r="IDK60" s="108"/>
      <c r="IDL60" s="108"/>
      <c r="IDM60" s="108"/>
      <c r="IDN60" s="108"/>
      <c r="IDO60" s="108"/>
      <c r="IDP60" s="108"/>
      <c r="IDQ60" s="108"/>
      <c r="IDR60" s="108"/>
      <c r="IDS60" s="108"/>
      <c r="IDT60" s="108"/>
      <c r="IDU60" s="108"/>
      <c r="IDV60" s="108"/>
      <c r="IDW60" s="108"/>
      <c r="IDX60" s="108"/>
      <c r="IDY60" s="108"/>
      <c r="IDZ60" s="108"/>
      <c r="IEA60" s="108"/>
      <c r="IEB60" s="108"/>
      <c r="IEC60" s="108"/>
      <c r="IED60" s="108"/>
      <c r="IEE60" s="108"/>
      <c r="IEF60" s="108"/>
      <c r="IEG60" s="108"/>
      <c r="IEH60" s="108"/>
      <c r="IEI60" s="108"/>
      <c r="IEJ60" s="108"/>
      <c r="IEK60" s="108"/>
      <c r="IEL60" s="108"/>
      <c r="IEM60" s="108"/>
      <c r="IEN60" s="108"/>
      <c r="IEO60" s="108"/>
      <c r="IEP60" s="108"/>
      <c r="IEQ60" s="108"/>
      <c r="IER60" s="108"/>
      <c r="IES60" s="108"/>
      <c r="IET60" s="108"/>
      <c r="IEU60" s="108"/>
      <c r="IEV60" s="108"/>
      <c r="IEW60" s="108"/>
      <c r="IEX60" s="108"/>
      <c r="IEY60" s="108"/>
      <c r="IEZ60" s="108"/>
      <c r="IFA60" s="108"/>
      <c r="IFB60" s="108"/>
      <c r="IFC60" s="108"/>
      <c r="IFD60" s="108"/>
      <c r="IFE60" s="108"/>
      <c r="IFF60" s="108"/>
      <c r="IFG60" s="108"/>
      <c r="IFH60" s="108"/>
      <c r="IFI60" s="108"/>
      <c r="IFJ60" s="108"/>
      <c r="IFK60" s="108"/>
      <c r="IFL60" s="108"/>
      <c r="IFM60" s="108"/>
      <c r="IFN60" s="108"/>
      <c r="IFO60" s="108"/>
      <c r="IFP60" s="108"/>
      <c r="IFQ60" s="108"/>
      <c r="IFR60" s="108"/>
      <c r="IFS60" s="108"/>
      <c r="IFT60" s="108"/>
      <c r="IFU60" s="108"/>
      <c r="IFV60" s="108"/>
      <c r="IFW60" s="108"/>
      <c r="IFX60" s="108"/>
      <c r="IFY60" s="108"/>
      <c r="IFZ60" s="108"/>
      <c r="IGA60" s="108"/>
      <c r="IGB60" s="108"/>
      <c r="IGC60" s="108"/>
      <c r="IGD60" s="108"/>
      <c r="IGE60" s="108"/>
      <c r="IGF60" s="108"/>
      <c r="IGG60" s="108"/>
      <c r="IGH60" s="108"/>
      <c r="IGI60" s="108"/>
      <c r="IGJ60" s="108"/>
      <c r="IGK60" s="108"/>
      <c r="IGL60" s="108"/>
      <c r="IGM60" s="108"/>
      <c r="IGN60" s="108"/>
      <c r="IGO60" s="108"/>
      <c r="IGP60" s="108"/>
      <c r="IGQ60" s="108"/>
      <c r="IGR60" s="108"/>
      <c r="IGS60" s="108"/>
      <c r="IGT60" s="108"/>
      <c r="IGU60" s="108"/>
      <c r="IGV60" s="108"/>
      <c r="IGW60" s="108"/>
      <c r="IGX60" s="108"/>
      <c r="IGY60" s="108"/>
      <c r="IGZ60" s="108"/>
      <c r="IHA60" s="108"/>
      <c r="IHB60" s="108"/>
      <c r="IHC60" s="108"/>
      <c r="IHD60" s="108"/>
      <c r="IHE60" s="108"/>
      <c r="IHF60" s="108"/>
      <c r="IHG60" s="108"/>
      <c r="IHH60" s="108"/>
      <c r="IHI60" s="108"/>
      <c r="IHJ60" s="108"/>
      <c r="IHK60" s="108"/>
      <c r="IHL60" s="108"/>
      <c r="IHM60" s="108"/>
      <c r="IHN60" s="108"/>
      <c r="IHO60" s="108"/>
      <c r="IHP60" s="108"/>
      <c r="IHQ60" s="108"/>
      <c r="IHR60" s="108"/>
      <c r="IHS60" s="108"/>
      <c r="IHT60" s="108"/>
      <c r="IHU60" s="108"/>
      <c r="IHV60" s="108"/>
      <c r="IHW60" s="108"/>
      <c r="IHX60" s="108"/>
      <c r="IHY60" s="108"/>
      <c r="IHZ60" s="108"/>
      <c r="IIA60" s="108"/>
      <c r="IIB60" s="108"/>
      <c r="IIC60" s="108"/>
      <c r="IID60" s="108"/>
      <c r="IIE60" s="108"/>
      <c r="IIF60" s="108"/>
      <c r="IIG60" s="108"/>
      <c r="IIH60" s="108"/>
      <c r="III60" s="108"/>
      <c r="IIJ60" s="108"/>
      <c r="IIK60" s="108"/>
      <c r="IIL60" s="108"/>
      <c r="IIM60" s="108"/>
      <c r="IIN60" s="108"/>
      <c r="IIO60" s="108"/>
      <c r="IIP60" s="108"/>
      <c r="IIQ60" s="108"/>
      <c r="IIR60" s="108"/>
      <c r="IIS60" s="108"/>
      <c r="IIT60" s="108"/>
      <c r="IIU60" s="108"/>
      <c r="IIV60" s="108"/>
      <c r="IIW60" s="108"/>
      <c r="IIX60" s="108"/>
      <c r="IIY60" s="108"/>
      <c r="IIZ60" s="108"/>
      <c r="IJA60" s="108"/>
      <c r="IJB60" s="108"/>
      <c r="IJC60" s="108"/>
      <c r="IJD60" s="108"/>
      <c r="IJE60" s="108"/>
      <c r="IJF60" s="108"/>
      <c r="IJG60" s="108"/>
      <c r="IJH60" s="108"/>
      <c r="IJI60" s="108"/>
      <c r="IJJ60" s="108"/>
      <c r="IJK60" s="108"/>
      <c r="IJL60" s="108"/>
      <c r="IJM60" s="108"/>
      <c r="IJN60" s="108"/>
      <c r="IJO60" s="108"/>
      <c r="IJP60" s="108"/>
      <c r="IJQ60" s="108"/>
      <c r="IJR60" s="108"/>
      <c r="IJS60" s="108"/>
      <c r="IJT60" s="108"/>
      <c r="IJU60" s="108"/>
      <c r="IJV60" s="108"/>
      <c r="IJW60" s="108"/>
      <c r="IJX60" s="108"/>
      <c r="IJY60" s="108"/>
      <c r="IJZ60" s="108"/>
      <c r="IKA60" s="108"/>
      <c r="IKB60" s="108"/>
      <c r="IKC60" s="108"/>
      <c r="IKD60" s="108"/>
      <c r="IKE60" s="108"/>
      <c r="IKF60" s="108"/>
      <c r="IKG60" s="108"/>
      <c r="IKH60" s="108"/>
      <c r="IKI60" s="108"/>
      <c r="IKJ60" s="108"/>
      <c r="IKK60" s="108"/>
      <c r="IKL60" s="108"/>
      <c r="IKM60" s="108"/>
      <c r="IKN60" s="108"/>
      <c r="IKO60" s="108"/>
      <c r="IKP60" s="108"/>
      <c r="IKQ60" s="108"/>
      <c r="IKR60" s="108"/>
      <c r="IKS60" s="108"/>
      <c r="IKT60" s="108"/>
      <c r="IKU60" s="108"/>
      <c r="IKV60" s="108"/>
      <c r="IKW60" s="108"/>
      <c r="IKX60" s="108"/>
      <c r="IKY60" s="108"/>
      <c r="IKZ60" s="108"/>
      <c r="ILA60" s="108"/>
      <c r="ILB60" s="108"/>
      <c r="ILC60" s="108"/>
      <c r="ILD60" s="108"/>
      <c r="ILE60" s="108"/>
      <c r="ILF60" s="108"/>
      <c r="ILG60" s="108"/>
      <c r="ILH60" s="108"/>
      <c r="ILI60" s="108"/>
      <c r="ILJ60" s="108"/>
      <c r="ILK60" s="108"/>
      <c r="ILL60" s="108"/>
      <c r="ILM60" s="108"/>
      <c r="ILN60" s="108"/>
      <c r="ILO60" s="108"/>
      <c r="ILP60" s="108"/>
      <c r="ILQ60" s="108"/>
      <c r="ILR60" s="108"/>
      <c r="ILS60" s="108"/>
      <c r="ILT60" s="108"/>
      <c r="ILU60" s="108"/>
      <c r="ILV60" s="108"/>
      <c r="ILW60" s="108"/>
      <c r="ILX60" s="108"/>
      <c r="ILY60" s="108"/>
      <c r="ILZ60" s="108"/>
      <c r="IMA60" s="108"/>
      <c r="IMB60" s="108"/>
      <c r="IMC60" s="108"/>
      <c r="IMD60" s="108"/>
      <c r="IME60" s="108"/>
      <c r="IMF60" s="108"/>
      <c r="IMG60" s="108"/>
      <c r="IMH60" s="108"/>
      <c r="IMI60" s="108"/>
      <c r="IMJ60" s="108"/>
      <c r="IMK60" s="108"/>
      <c r="IML60" s="108"/>
      <c r="IMM60" s="108"/>
      <c r="IMN60" s="108"/>
      <c r="IMO60" s="108"/>
      <c r="IMP60" s="108"/>
      <c r="IMQ60" s="108"/>
      <c r="IMR60" s="108"/>
      <c r="IMS60" s="108"/>
      <c r="IMT60" s="108"/>
      <c r="IMU60" s="108"/>
      <c r="IMV60" s="108"/>
      <c r="IMW60" s="108"/>
      <c r="IMX60" s="108"/>
      <c r="IMY60" s="108"/>
      <c r="IMZ60" s="108"/>
      <c r="INA60" s="108"/>
      <c r="INB60" s="108"/>
      <c r="INC60" s="108"/>
      <c r="IND60" s="108"/>
      <c r="INE60" s="108"/>
      <c r="INF60" s="108"/>
      <c r="ING60" s="108"/>
      <c r="INH60" s="108"/>
      <c r="INI60" s="108"/>
      <c r="INJ60" s="108"/>
      <c r="INK60" s="108"/>
      <c r="INL60" s="108"/>
      <c r="INM60" s="108"/>
      <c r="INN60" s="108"/>
      <c r="INO60" s="108"/>
      <c r="INP60" s="108"/>
      <c r="INQ60" s="108"/>
      <c r="INR60" s="108"/>
      <c r="INS60" s="108"/>
      <c r="INT60" s="108"/>
      <c r="INU60" s="108"/>
      <c r="INV60" s="108"/>
      <c r="INW60" s="108"/>
      <c r="INX60" s="108"/>
      <c r="INY60" s="108"/>
      <c r="INZ60" s="108"/>
      <c r="IOA60" s="108"/>
      <c r="IOB60" s="108"/>
      <c r="IOC60" s="108"/>
      <c r="IOD60" s="108"/>
      <c r="IOE60" s="108"/>
      <c r="IOF60" s="108"/>
      <c r="IOG60" s="108"/>
      <c r="IOH60" s="108"/>
      <c r="IOI60" s="108"/>
      <c r="IOJ60" s="108"/>
      <c r="IOK60" s="108"/>
      <c r="IOL60" s="108"/>
      <c r="IOM60" s="108"/>
      <c r="ION60" s="108"/>
      <c r="IOO60" s="108"/>
      <c r="IOP60" s="108"/>
      <c r="IOQ60" s="108"/>
      <c r="IOR60" s="108"/>
      <c r="IOS60" s="108"/>
      <c r="IOT60" s="108"/>
      <c r="IOU60" s="108"/>
      <c r="IOV60" s="108"/>
      <c r="IOW60" s="108"/>
      <c r="IOX60" s="108"/>
      <c r="IOY60" s="108"/>
      <c r="IOZ60" s="108"/>
      <c r="IPA60" s="108"/>
      <c r="IPB60" s="108"/>
      <c r="IPC60" s="108"/>
      <c r="IPD60" s="108"/>
      <c r="IPE60" s="108"/>
      <c r="IPF60" s="108"/>
      <c r="IPG60" s="108"/>
      <c r="IPH60" s="108"/>
      <c r="IPI60" s="108"/>
      <c r="IPJ60" s="108"/>
      <c r="IPK60" s="108"/>
      <c r="IPL60" s="108"/>
      <c r="IPM60" s="108"/>
      <c r="IPN60" s="108"/>
      <c r="IPO60" s="108"/>
      <c r="IPP60" s="108"/>
      <c r="IPQ60" s="108"/>
      <c r="IPR60" s="108"/>
      <c r="IPS60" s="108"/>
      <c r="IPT60" s="108"/>
      <c r="IPU60" s="108"/>
      <c r="IPV60" s="108"/>
      <c r="IPW60" s="108"/>
      <c r="IPX60" s="108"/>
      <c r="IPY60" s="108"/>
      <c r="IPZ60" s="108"/>
      <c r="IQA60" s="108"/>
      <c r="IQB60" s="108"/>
      <c r="IQC60" s="108"/>
      <c r="IQD60" s="108"/>
      <c r="IQE60" s="108"/>
      <c r="IQF60" s="108"/>
      <c r="IQG60" s="108"/>
      <c r="IQH60" s="108"/>
      <c r="IQI60" s="108"/>
      <c r="IQJ60" s="108"/>
      <c r="IQK60" s="108"/>
      <c r="IQL60" s="108"/>
      <c r="IQM60" s="108"/>
      <c r="IQN60" s="108"/>
      <c r="IQO60" s="108"/>
      <c r="IQP60" s="108"/>
      <c r="IQQ60" s="108"/>
      <c r="IQR60" s="108"/>
      <c r="IQS60" s="108"/>
      <c r="IQT60" s="108"/>
      <c r="IQU60" s="108"/>
      <c r="IQV60" s="108"/>
      <c r="IQW60" s="108"/>
      <c r="IQX60" s="108"/>
      <c r="IQY60" s="108"/>
      <c r="IQZ60" s="108"/>
      <c r="IRA60" s="108"/>
      <c r="IRB60" s="108"/>
      <c r="IRC60" s="108"/>
      <c r="IRD60" s="108"/>
      <c r="IRE60" s="108"/>
      <c r="IRF60" s="108"/>
      <c r="IRG60" s="108"/>
      <c r="IRH60" s="108"/>
      <c r="IRI60" s="108"/>
      <c r="IRJ60" s="108"/>
      <c r="IRK60" s="108"/>
      <c r="IRL60" s="108"/>
      <c r="IRM60" s="108"/>
      <c r="IRN60" s="108"/>
      <c r="IRO60" s="108"/>
      <c r="IRP60" s="108"/>
      <c r="IRQ60" s="108"/>
      <c r="IRR60" s="108"/>
      <c r="IRS60" s="108"/>
      <c r="IRT60" s="108"/>
      <c r="IRU60" s="108"/>
      <c r="IRV60" s="108"/>
      <c r="IRW60" s="108"/>
      <c r="IRX60" s="108"/>
      <c r="IRY60" s="108"/>
      <c r="IRZ60" s="108"/>
      <c r="ISA60" s="108"/>
      <c r="ISB60" s="108"/>
      <c r="ISC60" s="108"/>
      <c r="ISD60" s="108"/>
      <c r="ISE60" s="108"/>
      <c r="ISF60" s="108"/>
      <c r="ISG60" s="108"/>
      <c r="ISH60" s="108"/>
      <c r="ISI60" s="108"/>
      <c r="ISJ60" s="108"/>
      <c r="ISK60" s="108"/>
      <c r="ISL60" s="108"/>
      <c r="ISM60" s="108"/>
      <c r="ISN60" s="108"/>
      <c r="ISO60" s="108"/>
      <c r="ISP60" s="108"/>
      <c r="ISQ60" s="108"/>
      <c r="ISR60" s="108"/>
      <c r="ISS60" s="108"/>
      <c r="IST60" s="108"/>
      <c r="ISU60" s="108"/>
      <c r="ISV60" s="108"/>
      <c r="ISW60" s="108"/>
      <c r="ISX60" s="108"/>
      <c r="ISY60" s="108"/>
      <c r="ISZ60" s="108"/>
      <c r="ITA60" s="108"/>
      <c r="ITB60" s="108"/>
      <c r="ITC60" s="108"/>
      <c r="ITD60" s="108"/>
      <c r="ITE60" s="108"/>
      <c r="ITF60" s="108"/>
      <c r="ITG60" s="108"/>
      <c r="ITH60" s="108"/>
      <c r="ITI60" s="108"/>
      <c r="ITJ60" s="108"/>
      <c r="ITK60" s="108"/>
      <c r="ITL60" s="108"/>
      <c r="ITM60" s="108"/>
      <c r="ITN60" s="108"/>
      <c r="ITO60" s="108"/>
      <c r="ITP60" s="108"/>
      <c r="ITQ60" s="108"/>
      <c r="ITR60" s="108"/>
      <c r="ITS60" s="108"/>
      <c r="ITT60" s="108"/>
      <c r="ITU60" s="108"/>
      <c r="ITV60" s="108"/>
      <c r="ITW60" s="108"/>
      <c r="ITX60" s="108"/>
      <c r="ITY60" s="108"/>
      <c r="ITZ60" s="108"/>
      <c r="IUA60" s="108"/>
      <c r="IUB60" s="108"/>
      <c r="IUC60" s="108"/>
      <c r="IUD60" s="108"/>
      <c r="IUE60" s="108"/>
      <c r="IUF60" s="108"/>
      <c r="IUG60" s="108"/>
      <c r="IUH60" s="108"/>
      <c r="IUI60" s="108"/>
      <c r="IUJ60" s="108"/>
      <c r="IUK60" s="108"/>
      <c r="IUL60" s="108"/>
      <c r="IUM60" s="108"/>
      <c r="IUN60" s="108"/>
      <c r="IUO60" s="108"/>
      <c r="IUP60" s="108"/>
      <c r="IUQ60" s="108"/>
      <c r="IUR60" s="108"/>
      <c r="IUS60" s="108"/>
      <c r="IUT60" s="108"/>
      <c r="IUU60" s="108"/>
      <c r="IUV60" s="108"/>
      <c r="IUW60" s="108"/>
      <c r="IUX60" s="108"/>
      <c r="IUY60" s="108"/>
      <c r="IUZ60" s="108"/>
      <c r="IVA60" s="108"/>
      <c r="IVB60" s="108"/>
      <c r="IVC60" s="108"/>
      <c r="IVD60" s="108"/>
      <c r="IVE60" s="108"/>
      <c r="IVF60" s="108"/>
      <c r="IVG60" s="108"/>
      <c r="IVH60" s="108"/>
      <c r="IVI60" s="108"/>
      <c r="IVJ60" s="108"/>
      <c r="IVK60" s="108"/>
      <c r="IVL60" s="108"/>
      <c r="IVM60" s="108"/>
      <c r="IVN60" s="108"/>
      <c r="IVO60" s="108"/>
      <c r="IVP60" s="108"/>
      <c r="IVQ60" s="108"/>
      <c r="IVR60" s="108"/>
      <c r="IVS60" s="108"/>
      <c r="IVT60" s="108"/>
      <c r="IVU60" s="108"/>
      <c r="IVV60" s="108"/>
      <c r="IVW60" s="108"/>
      <c r="IVX60" s="108"/>
      <c r="IVY60" s="108"/>
      <c r="IVZ60" s="108"/>
      <c r="IWA60" s="108"/>
      <c r="IWB60" s="108"/>
      <c r="IWC60" s="108"/>
      <c r="IWD60" s="108"/>
      <c r="IWE60" s="108"/>
      <c r="IWF60" s="108"/>
      <c r="IWG60" s="108"/>
      <c r="IWH60" s="108"/>
      <c r="IWI60" s="108"/>
      <c r="IWJ60" s="108"/>
      <c r="IWK60" s="108"/>
      <c r="IWL60" s="108"/>
      <c r="IWM60" s="108"/>
      <c r="IWN60" s="108"/>
      <c r="IWO60" s="108"/>
      <c r="IWP60" s="108"/>
      <c r="IWQ60" s="108"/>
      <c r="IWR60" s="108"/>
      <c r="IWS60" s="108"/>
      <c r="IWT60" s="108"/>
      <c r="IWU60" s="108"/>
      <c r="IWV60" s="108"/>
      <c r="IWW60" s="108"/>
      <c r="IWX60" s="108"/>
      <c r="IWY60" s="108"/>
      <c r="IWZ60" s="108"/>
      <c r="IXA60" s="108"/>
      <c r="IXB60" s="108"/>
      <c r="IXC60" s="108"/>
      <c r="IXD60" s="108"/>
      <c r="IXE60" s="108"/>
      <c r="IXF60" s="108"/>
      <c r="IXG60" s="108"/>
      <c r="IXH60" s="108"/>
      <c r="IXI60" s="108"/>
      <c r="IXJ60" s="108"/>
      <c r="IXK60" s="108"/>
      <c r="IXL60" s="108"/>
      <c r="IXM60" s="108"/>
      <c r="IXN60" s="108"/>
      <c r="IXO60" s="108"/>
      <c r="IXP60" s="108"/>
      <c r="IXQ60" s="108"/>
      <c r="IXR60" s="108"/>
      <c r="IXS60" s="108"/>
      <c r="IXT60" s="108"/>
      <c r="IXU60" s="108"/>
      <c r="IXV60" s="108"/>
      <c r="IXW60" s="108"/>
      <c r="IXX60" s="108"/>
      <c r="IXY60" s="108"/>
      <c r="IXZ60" s="108"/>
      <c r="IYA60" s="108"/>
      <c r="IYB60" s="108"/>
      <c r="IYC60" s="108"/>
      <c r="IYD60" s="108"/>
      <c r="IYE60" s="108"/>
      <c r="IYF60" s="108"/>
      <c r="IYG60" s="108"/>
      <c r="IYH60" s="108"/>
      <c r="IYI60" s="108"/>
      <c r="IYJ60" s="108"/>
      <c r="IYK60" s="108"/>
      <c r="IYL60" s="108"/>
      <c r="IYM60" s="108"/>
      <c r="IYN60" s="108"/>
      <c r="IYO60" s="108"/>
      <c r="IYP60" s="108"/>
      <c r="IYQ60" s="108"/>
      <c r="IYR60" s="108"/>
      <c r="IYS60" s="108"/>
      <c r="IYT60" s="108"/>
      <c r="IYU60" s="108"/>
      <c r="IYV60" s="108"/>
      <c r="IYW60" s="108"/>
      <c r="IYX60" s="108"/>
      <c r="IYY60" s="108"/>
      <c r="IYZ60" s="108"/>
      <c r="IZA60" s="108"/>
      <c r="IZB60" s="108"/>
      <c r="IZC60" s="108"/>
      <c r="IZD60" s="108"/>
      <c r="IZE60" s="108"/>
      <c r="IZF60" s="108"/>
      <c r="IZG60" s="108"/>
      <c r="IZH60" s="108"/>
      <c r="IZI60" s="108"/>
      <c r="IZJ60" s="108"/>
      <c r="IZK60" s="108"/>
      <c r="IZL60" s="108"/>
      <c r="IZM60" s="108"/>
      <c r="IZN60" s="108"/>
      <c r="IZO60" s="108"/>
      <c r="IZP60" s="108"/>
      <c r="IZQ60" s="108"/>
      <c r="IZR60" s="108"/>
      <c r="IZS60" s="108"/>
      <c r="IZT60" s="108"/>
      <c r="IZU60" s="108"/>
      <c r="IZV60" s="108"/>
      <c r="IZW60" s="108"/>
      <c r="IZX60" s="108"/>
      <c r="IZY60" s="108"/>
      <c r="IZZ60" s="108"/>
      <c r="JAA60" s="108"/>
      <c r="JAB60" s="108"/>
      <c r="JAC60" s="108"/>
      <c r="JAD60" s="108"/>
      <c r="JAE60" s="108"/>
      <c r="JAF60" s="108"/>
      <c r="JAG60" s="108"/>
      <c r="JAH60" s="108"/>
      <c r="JAI60" s="108"/>
      <c r="JAJ60" s="108"/>
      <c r="JAK60" s="108"/>
      <c r="JAL60" s="108"/>
      <c r="JAM60" s="108"/>
      <c r="JAN60" s="108"/>
      <c r="JAO60" s="108"/>
      <c r="JAP60" s="108"/>
      <c r="JAQ60" s="108"/>
      <c r="JAR60" s="108"/>
      <c r="JAS60" s="108"/>
      <c r="JAT60" s="108"/>
      <c r="JAU60" s="108"/>
      <c r="JAV60" s="108"/>
      <c r="JAW60" s="108"/>
      <c r="JAX60" s="108"/>
      <c r="JAY60" s="108"/>
      <c r="JAZ60" s="108"/>
      <c r="JBA60" s="108"/>
      <c r="JBB60" s="108"/>
      <c r="JBC60" s="108"/>
      <c r="JBD60" s="108"/>
      <c r="JBE60" s="108"/>
      <c r="JBF60" s="108"/>
      <c r="JBG60" s="108"/>
      <c r="JBH60" s="108"/>
      <c r="JBI60" s="108"/>
      <c r="JBJ60" s="108"/>
      <c r="JBK60" s="108"/>
      <c r="JBL60" s="108"/>
      <c r="JBM60" s="108"/>
      <c r="JBN60" s="108"/>
      <c r="JBO60" s="108"/>
      <c r="JBP60" s="108"/>
      <c r="JBQ60" s="108"/>
      <c r="JBR60" s="108"/>
      <c r="JBS60" s="108"/>
      <c r="JBT60" s="108"/>
      <c r="JBU60" s="108"/>
      <c r="JBV60" s="108"/>
      <c r="JBW60" s="108"/>
      <c r="JBX60" s="108"/>
      <c r="JBY60" s="108"/>
      <c r="JBZ60" s="108"/>
      <c r="JCA60" s="108"/>
      <c r="JCB60" s="108"/>
      <c r="JCC60" s="108"/>
      <c r="JCD60" s="108"/>
      <c r="JCE60" s="108"/>
      <c r="JCF60" s="108"/>
      <c r="JCG60" s="108"/>
      <c r="JCH60" s="108"/>
      <c r="JCI60" s="108"/>
      <c r="JCJ60" s="108"/>
      <c r="JCK60" s="108"/>
      <c r="JCL60" s="108"/>
      <c r="JCM60" s="108"/>
      <c r="JCN60" s="108"/>
      <c r="JCO60" s="108"/>
      <c r="JCP60" s="108"/>
      <c r="JCQ60" s="108"/>
      <c r="JCR60" s="108"/>
      <c r="JCS60" s="108"/>
      <c r="JCT60" s="108"/>
      <c r="JCU60" s="108"/>
      <c r="JCV60" s="108"/>
      <c r="JCW60" s="108"/>
      <c r="JCX60" s="108"/>
      <c r="JCY60" s="108"/>
      <c r="JCZ60" s="108"/>
      <c r="JDA60" s="108"/>
      <c r="JDB60" s="108"/>
      <c r="JDC60" s="108"/>
      <c r="JDD60" s="108"/>
      <c r="JDE60" s="108"/>
      <c r="JDF60" s="108"/>
      <c r="JDG60" s="108"/>
      <c r="JDH60" s="108"/>
      <c r="JDI60" s="108"/>
      <c r="JDJ60" s="108"/>
      <c r="JDK60" s="108"/>
      <c r="JDL60" s="108"/>
      <c r="JDM60" s="108"/>
      <c r="JDN60" s="108"/>
      <c r="JDO60" s="108"/>
      <c r="JDP60" s="108"/>
      <c r="JDQ60" s="108"/>
      <c r="JDR60" s="108"/>
      <c r="JDS60" s="108"/>
      <c r="JDT60" s="108"/>
      <c r="JDU60" s="108"/>
      <c r="JDV60" s="108"/>
      <c r="JDW60" s="108"/>
      <c r="JDX60" s="108"/>
      <c r="JDY60" s="108"/>
      <c r="JDZ60" s="108"/>
      <c r="JEA60" s="108"/>
      <c r="JEB60" s="108"/>
      <c r="JEC60" s="108"/>
      <c r="JED60" s="108"/>
      <c r="JEE60" s="108"/>
      <c r="JEF60" s="108"/>
      <c r="JEG60" s="108"/>
      <c r="JEH60" s="108"/>
      <c r="JEI60" s="108"/>
      <c r="JEJ60" s="108"/>
      <c r="JEK60" s="108"/>
      <c r="JEL60" s="108"/>
      <c r="JEM60" s="108"/>
      <c r="JEN60" s="108"/>
      <c r="JEO60" s="108"/>
      <c r="JEP60" s="108"/>
      <c r="JEQ60" s="108"/>
      <c r="JER60" s="108"/>
      <c r="JES60" s="108"/>
      <c r="JET60" s="108"/>
      <c r="JEU60" s="108"/>
      <c r="JEV60" s="108"/>
      <c r="JEW60" s="108"/>
      <c r="JEX60" s="108"/>
      <c r="JEY60" s="108"/>
      <c r="JEZ60" s="108"/>
      <c r="JFA60" s="108"/>
      <c r="JFB60" s="108"/>
      <c r="JFC60" s="108"/>
      <c r="JFD60" s="108"/>
      <c r="JFE60" s="108"/>
      <c r="JFF60" s="108"/>
      <c r="JFG60" s="108"/>
      <c r="JFH60" s="108"/>
      <c r="JFI60" s="108"/>
      <c r="JFJ60" s="108"/>
      <c r="JFK60" s="108"/>
      <c r="JFL60" s="108"/>
      <c r="JFM60" s="108"/>
      <c r="JFN60" s="108"/>
      <c r="JFO60" s="108"/>
      <c r="JFP60" s="108"/>
      <c r="JFQ60" s="108"/>
      <c r="JFR60" s="108"/>
      <c r="JFS60" s="108"/>
      <c r="JFT60" s="108"/>
      <c r="JFU60" s="108"/>
      <c r="JFV60" s="108"/>
      <c r="JFW60" s="108"/>
      <c r="JFX60" s="108"/>
      <c r="JFY60" s="108"/>
      <c r="JFZ60" s="108"/>
      <c r="JGA60" s="108"/>
      <c r="JGB60" s="108"/>
      <c r="JGC60" s="108"/>
      <c r="JGD60" s="108"/>
      <c r="JGE60" s="108"/>
      <c r="JGF60" s="108"/>
      <c r="JGG60" s="108"/>
      <c r="JGH60" s="108"/>
      <c r="JGI60" s="108"/>
      <c r="JGJ60" s="108"/>
      <c r="JGK60" s="108"/>
      <c r="JGL60" s="108"/>
      <c r="JGM60" s="108"/>
      <c r="JGN60" s="108"/>
      <c r="JGO60" s="108"/>
      <c r="JGP60" s="108"/>
      <c r="JGQ60" s="108"/>
      <c r="JGR60" s="108"/>
      <c r="JGS60" s="108"/>
      <c r="JGT60" s="108"/>
      <c r="JGU60" s="108"/>
      <c r="JGV60" s="108"/>
      <c r="JGW60" s="108"/>
      <c r="JGX60" s="108"/>
      <c r="JGY60" s="108"/>
      <c r="JGZ60" s="108"/>
      <c r="JHA60" s="108"/>
      <c r="JHB60" s="108"/>
      <c r="JHC60" s="108"/>
      <c r="JHD60" s="108"/>
      <c r="JHE60" s="108"/>
      <c r="JHF60" s="108"/>
      <c r="JHG60" s="108"/>
      <c r="JHH60" s="108"/>
      <c r="JHI60" s="108"/>
      <c r="JHJ60" s="108"/>
      <c r="JHK60" s="108"/>
      <c r="JHL60" s="108"/>
      <c r="JHM60" s="108"/>
      <c r="JHN60" s="108"/>
      <c r="JHO60" s="108"/>
      <c r="JHP60" s="108"/>
      <c r="JHQ60" s="108"/>
      <c r="JHR60" s="108"/>
      <c r="JHS60" s="108"/>
      <c r="JHT60" s="108"/>
      <c r="JHU60" s="108"/>
      <c r="JHV60" s="108"/>
      <c r="JHW60" s="108"/>
      <c r="JHX60" s="108"/>
      <c r="JHY60" s="108"/>
      <c r="JHZ60" s="108"/>
      <c r="JIA60" s="108"/>
      <c r="JIB60" s="108"/>
      <c r="JIC60" s="108"/>
      <c r="JID60" s="108"/>
      <c r="JIE60" s="108"/>
      <c r="JIF60" s="108"/>
      <c r="JIG60" s="108"/>
      <c r="JIH60" s="108"/>
      <c r="JII60" s="108"/>
      <c r="JIJ60" s="108"/>
      <c r="JIK60" s="108"/>
      <c r="JIL60" s="108"/>
      <c r="JIM60" s="108"/>
      <c r="JIN60" s="108"/>
      <c r="JIO60" s="108"/>
      <c r="JIP60" s="108"/>
      <c r="JIQ60" s="108"/>
      <c r="JIR60" s="108"/>
      <c r="JIS60" s="108"/>
      <c r="JIT60" s="108"/>
      <c r="JIU60" s="108"/>
      <c r="JIV60" s="108"/>
      <c r="JIW60" s="108"/>
      <c r="JIX60" s="108"/>
      <c r="JIY60" s="108"/>
      <c r="JIZ60" s="108"/>
      <c r="JJA60" s="108"/>
      <c r="JJB60" s="108"/>
      <c r="JJC60" s="108"/>
      <c r="JJD60" s="108"/>
      <c r="JJE60" s="108"/>
      <c r="JJF60" s="108"/>
      <c r="JJG60" s="108"/>
      <c r="JJH60" s="108"/>
      <c r="JJI60" s="108"/>
      <c r="JJJ60" s="108"/>
      <c r="JJK60" s="108"/>
      <c r="JJL60" s="108"/>
      <c r="JJM60" s="108"/>
      <c r="JJN60" s="108"/>
      <c r="JJO60" s="108"/>
      <c r="JJP60" s="108"/>
      <c r="JJQ60" s="108"/>
      <c r="JJR60" s="108"/>
      <c r="JJS60" s="108"/>
      <c r="JJT60" s="108"/>
      <c r="JJU60" s="108"/>
      <c r="JJV60" s="108"/>
      <c r="JJW60" s="108"/>
      <c r="JJX60" s="108"/>
      <c r="JJY60" s="108"/>
      <c r="JJZ60" s="108"/>
      <c r="JKA60" s="108"/>
      <c r="JKB60" s="108"/>
      <c r="JKC60" s="108"/>
      <c r="JKD60" s="108"/>
      <c r="JKE60" s="108"/>
      <c r="JKF60" s="108"/>
      <c r="JKG60" s="108"/>
      <c r="JKH60" s="108"/>
      <c r="JKI60" s="108"/>
      <c r="JKJ60" s="108"/>
      <c r="JKK60" s="108"/>
      <c r="JKL60" s="108"/>
      <c r="JKM60" s="108"/>
      <c r="JKN60" s="108"/>
      <c r="JKO60" s="108"/>
      <c r="JKP60" s="108"/>
      <c r="JKQ60" s="108"/>
      <c r="JKR60" s="108"/>
      <c r="JKS60" s="108"/>
      <c r="JKT60" s="108"/>
      <c r="JKU60" s="108"/>
      <c r="JKV60" s="108"/>
      <c r="JKW60" s="108"/>
      <c r="JKX60" s="108"/>
      <c r="JKY60" s="108"/>
      <c r="JKZ60" s="108"/>
      <c r="JLA60" s="108"/>
      <c r="JLB60" s="108"/>
      <c r="JLC60" s="108"/>
      <c r="JLD60" s="108"/>
      <c r="JLE60" s="108"/>
      <c r="JLF60" s="108"/>
      <c r="JLG60" s="108"/>
      <c r="JLH60" s="108"/>
      <c r="JLI60" s="108"/>
      <c r="JLJ60" s="108"/>
      <c r="JLK60" s="108"/>
      <c r="JLL60" s="108"/>
      <c r="JLM60" s="108"/>
      <c r="JLN60" s="108"/>
      <c r="JLO60" s="108"/>
      <c r="JLP60" s="108"/>
      <c r="JLQ60" s="108"/>
      <c r="JLR60" s="108"/>
      <c r="JLS60" s="108"/>
      <c r="JLT60" s="108"/>
      <c r="JLU60" s="108"/>
      <c r="JLV60" s="108"/>
      <c r="JLW60" s="108"/>
      <c r="JLX60" s="108"/>
      <c r="JLY60" s="108"/>
      <c r="JLZ60" s="108"/>
      <c r="JMA60" s="108"/>
      <c r="JMB60" s="108"/>
      <c r="JMC60" s="108"/>
      <c r="JMD60" s="108"/>
      <c r="JME60" s="108"/>
      <c r="JMF60" s="108"/>
      <c r="JMG60" s="108"/>
      <c r="JMH60" s="108"/>
      <c r="JMI60" s="108"/>
      <c r="JMJ60" s="108"/>
      <c r="JMK60" s="108"/>
      <c r="JML60" s="108"/>
      <c r="JMM60" s="108"/>
      <c r="JMN60" s="108"/>
      <c r="JMO60" s="108"/>
      <c r="JMP60" s="108"/>
      <c r="JMQ60" s="108"/>
      <c r="JMR60" s="108"/>
      <c r="JMS60" s="108"/>
      <c r="JMT60" s="108"/>
      <c r="JMU60" s="108"/>
      <c r="JMV60" s="108"/>
      <c r="JMW60" s="108"/>
      <c r="JMX60" s="108"/>
      <c r="JMY60" s="108"/>
      <c r="JMZ60" s="108"/>
      <c r="JNA60" s="108"/>
      <c r="JNB60" s="108"/>
      <c r="JNC60" s="108"/>
      <c r="JND60" s="108"/>
      <c r="JNE60" s="108"/>
      <c r="JNF60" s="108"/>
      <c r="JNG60" s="108"/>
      <c r="JNH60" s="108"/>
      <c r="JNI60" s="108"/>
      <c r="JNJ60" s="108"/>
      <c r="JNK60" s="108"/>
      <c r="JNL60" s="108"/>
      <c r="JNM60" s="108"/>
      <c r="JNN60" s="108"/>
      <c r="JNO60" s="108"/>
      <c r="JNP60" s="108"/>
      <c r="JNQ60" s="108"/>
      <c r="JNR60" s="108"/>
      <c r="JNS60" s="108"/>
      <c r="JNT60" s="108"/>
      <c r="JNU60" s="108"/>
      <c r="JNV60" s="108"/>
      <c r="JNW60" s="108"/>
      <c r="JNX60" s="108"/>
      <c r="JNY60" s="108"/>
      <c r="JNZ60" s="108"/>
      <c r="JOA60" s="108"/>
      <c r="JOB60" s="108"/>
      <c r="JOC60" s="108"/>
      <c r="JOD60" s="108"/>
      <c r="JOE60" s="108"/>
      <c r="JOF60" s="108"/>
      <c r="JOG60" s="108"/>
      <c r="JOH60" s="108"/>
      <c r="JOI60" s="108"/>
      <c r="JOJ60" s="108"/>
      <c r="JOK60" s="108"/>
      <c r="JOL60" s="108"/>
      <c r="JOM60" s="108"/>
      <c r="JON60" s="108"/>
      <c r="JOO60" s="108"/>
      <c r="JOP60" s="108"/>
      <c r="JOQ60" s="108"/>
      <c r="JOR60" s="108"/>
      <c r="JOS60" s="108"/>
      <c r="JOT60" s="108"/>
      <c r="JOU60" s="108"/>
      <c r="JOV60" s="108"/>
      <c r="JOW60" s="108"/>
      <c r="JOX60" s="108"/>
      <c r="JOY60" s="108"/>
      <c r="JOZ60" s="108"/>
      <c r="JPA60" s="108"/>
      <c r="JPB60" s="108"/>
      <c r="JPC60" s="108"/>
      <c r="JPD60" s="108"/>
      <c r="JPE60" s="108"/>
      <c r="JPF60" s="108"/>
      <c r="JPG60" s="108"/>
      <c r="JPH60" s="108"/>
      <c r="JPI60" s="108"/>
      <c r="JPJ60" s="108"/>
      <c r="JPK60" s="108"/>
      <c r="JPL60" s="108"/>
      <c r="JPM60" s="108"/>
      <c r="JPN60" s="108"/>
      <c r="JPO60" s="108"/>
      <c r="JPP60" s="108"/>
      <c r="JPQ60" s="108"/>
      <c r="JPR60" s="108"/>
      <c r="JPS60" s="108"/>
      <c r="JPT60" s="108"/>
      <c r="JPU60" s="108"/>
      <c r="JPV60" s="108"/>
      <c r="JPW60" s="108"/>
      <c r="JPX60" s="108"/>
      <c r="JPY60" s="108"/>
      <c r="JPZ60" s="108"/>
      <c r="JQA60" s="108"/>
      <c r="JQB60" s="108"/>
      <c r="JQC60" s="108"/>
      <c r="JQD60" s="108"/>
      <c r="JQE60" s="108"/>
      <c r="JQF60" s="108"/>
      <c r="JQG60" s="108"/>
      <c r="JQH60" s="108"/>
      <c r="JQI60" s="108"/>
      <c r="JQJ60" s="108"/>
      <c r="JQK60" s="108"/>
      <c r="JQL60" s="108"/>
      <c r="JQM60" s="108"/>
      <c r="JQN60" s="108"/>
      <c r="JQO60" s="108"/>
      <c r="JQP60" s="108"/>
      <c r="JQQ60" s="108"/>
      <c r="JQR60" s="108"/>
      <c r="JQS60" s="108"/>
      <c r="JQT60" s="108"/>
      <c r="JQU60" s="108"/>
      <c r="JQV60" s="108"/>
      <c r="JQW60" s="108"/>
      <c r="JQX60" s="108"/>
      <c r="JQY60" s="108"/>
      <c r="JQZ60" s="108"/>
      <c r="JRA60" s="108"/>
      <c r="JRB60" s="108"/>
      <c r="JRC60" s="108"/>
      <c r="JRD60" s="108"/>
      <c r="JRE60" s="108"/>
      <c r="JRF60" s="108"/>
      <c r="JRG60" s="108"/>
      <c r="JRH60" s="108"/>
      <c r="JRI60" s="108"/>
      <c r="JRJ60" s="108"/>
      <c r="JRK60" s="108"/>
      <c r="JRL60" s="108"/>
      <c r="JRM60" s="108"/>
      <c r="JRN60" s="108"/>
      <c r="JRO60" s="108"/>
      <c r="JRP60" s="108"/>
      <c r="JRQ60" s="108"/>
      <c r="JRR60" s="108"/>
      <c r="JRS60" s="108"/>
      <c r="JRT60" s="108"/>
      <c r="JRU60" s="108"/>
      <c r="JRV60" s="108"/>
      <c r="JRW60" s="108"/>
      <c r="JRX60" s="108"/>
      <c r="JRY60" s="108"/>
      <c r="JRZ60" s="108"/>
      <c r="JSA60" s="108"/>
      <c r="JSB60" s="108"/>
      <c r="JSC60" s="108"/>
      <c r="JSD60" s="108"/>
      <c r="JSE60" s="108"/>
      <c r="JSF60" s="108"/>
      <c r="JSG60" s="108"/>
      <c r="JSH60" s="108"/>
      <c r="JSI60" s="108"/>
      <c r="JSJ60" s="108"/>
      <c r="JSK60" s="108"/>
      <c r="JSL60" s="108"/>
      <c r="JSM60" s="108"/>
      <c r="JSN60" s="108"/>
      <c r="JSO60" s="108"/>
      <c r="JSP60" s="108"/>
      <c r="JSQ60" s="108"/>
      <c r="JSR60" s="108"/>
      <c r="JSS60" s="108"/>
      <c r="JST60" s="108"/>
      <c r="JSU60" s="108"/>
      <c r="JSV60" s="108"/>
      <c r="JSW60" s="108"/>
      <c r="JSX60" s="108"/>
      <c r="JSY60" s="108"/>
      <c r="JSZ60" s="108"/>
      <c r="JTA60" s="108"/>
      <c r="JTB60" s="108"/>
      <c r="JTC60" s="108"/>
      <c r="JTD60" s="108"/>
      <c r="JTE60" s="108"/>
      <c r="JTF60" s="108"/>
      <c r="JTG60" s="108"/>
      <c r="JTH60" s="108"/>
      <c r="JTI60" s="108"/>
      <c r="JTJ60" s="108"/>
      <c r="JTK60" s="108"/>
      <c r="JTL60" s="108"/>
      <c r="JTM60" s="108"/>
      <c r="JTN60" s="108"/>
      <c r="JTO60" s="108"/>
      <c r="JTP60" s="108"/>
      <c r="JTQ60" s="108"/>
      <c r="JTR60" s="108"/>
      <c r="JTS60" s="108"/>
      <c r="JTT60" s="108"/>
      <c r="JTU60" s="108"/>
      <c r="JTV60" s="108"/>
      <c r="JTW60" s="108"/>
      <c r="JTX60" s="108"/>
      <c r="JTY60" s="108"/>
      <c r="JTZ60" s="108"/>
      <c r="JUA60" s="108"/>
      <c r="JUB60" s="108"/>
      <c r="JUC60" s="108"/>
      <c r="JUD60" s="108"/>
      <c r="JUE60" s="108"/>
      <c r="JUF60" s="108"/>
      <c r="JUG60" s="108"/>
      <c r="JUH60" s="108"/>
      <c r="JUI60" s="108"/>
      <c r="JUJ60" s="108"/>
      <c r="JUK60" s="108"/>
      <c r="JUL60" s="108"/>
      <c r="JUM60" s="108"/>
      <c r="JUN60" s="108"/>
      <c r="JUO60" s="108"/>
      <c r="JUP60" s="108"/>
      <c r="JUQ60" s="108"/>
      <c r="JUR60" s="108"/>
      <c r="JUS60" s="108"/>
      <c r="JUT60" s="108"/>
      <c r="JUU60" s="108"/>
      <c r="JUV60" s="108"/>
      <c r="JUW60" s="108"/>
      <c r="JUX60" s="108"/>
      <c r="JUY60" s="108"/>
      <c r="JUZ60" s="108"/>
      <c r="JVA60" s="108"/>
      <c r="JVB60" s="108"/>
      <c r="JVC60" s="108"/>
      <c r="JVD60" s="108"/>
      <c r="JVE60" s="108"/>
      <c r="JVF60" s="108"/>
      <c r="JVG60" s="108"/>
      <c r="JVH60" s="108"/>
      <c r="JVI60" s="108"/>
      <c r="JVJ60" s="108"/>
      <c r="JVK60" s="108"/>
      <c r="JVL60" s="108"/>
      <c r="JVM60" s="108"/>
      <c r="JVN60" s="108"/>
      <c r="JVO60" s="108"/>
      <c r="JVP60" s="108"/>
      <c r="JVQ60" s="108"/>
      <c r="JVR60" s="108"/>
      <c r="JVS60" s="108"/>
      <c r="JVT60" s="108"/>
      <c r="JVU60" s="108"/>
      <c r="JVV60" s="108"/>
      <c r="JVW60" s="108"/>
      <c r="JVX60" s="108"/>
      <c r="JVY60" s="108"/>
      <c r="JVZ60" s="108"/>
      <c r="JWA60" s="108"/>
      <c r="JWB60" s="108"/>
      <c r="JWC60" s="108"/>
      <c r="JWD60" s="108"/>
      <c r="JWE60" s="108"/>
      <c r="JWF60" s="108"/>
      <c r="JWG60" s="108"/>
      <c r="JWH60" s="108"/>
      <c r="JWI60" s="108"/>
      <c r="JWJ60" s="108"/>
      <c r="JWK60" s="108"/>
      <c r="JWL60" s="108"/>
      <c r="JWM60" s="108"/>
      <c r="JWN60" s="108"/>
      <c r="JWO60" s="108"/>
      <c r="JWP60" s="108"/>
      <c r="JWQ60" s="108"/>
      <c r="JWR60" s="108"/>
      <c r="JWS60" s="108"/>
      <c r="JWT60" s="108"/>
      <c r="JWU60" s="108"/>
      <c r="JWV60" s="108"/>
      <c r="JWW60" s="108"/>
      <c r="JWX60" s="108"/>
      <c r="JWY60" s="108"/>
      <c r="JWZ60" s="108"/>
      <c r="JXA60" s="108"/>
      <c r="JXB60" s="108"/>
      <c r="JXC60" s="108"/>
      <c r="JXD60" s="108"/>
      <c r="JXE60" s="108"/>
      <c r="JXF60" s="108"/>
      <c r="JXG60" s="108"/>
      <c r="JXH60" s="108"/>
      <c r="JXI60" s="108"/>
      <c r="JXJ60" s="108"/>
      <c r="JXK60" s="108"/>
      <c r="JXL60" s="108"/>
      <c r="JXM60" s="108"/>
      <c r="JXN60" s="108"/>
      <c r="JXO60" s="108"/>
      <c r="JXP60" s="108"/>
      <c r="JXQ60" s="108"/>
      <c r="JXR60" s="108"/>
      <c r="JXS60" s="108"/>
      <c r="JXT60" s="108"/>
      <c r="JXU60" s="108"/>
      <c r="JXV60" s="108"/>
      <c r="JXW60" s="108"/>
      <c r="JXX60" s="108"/>
      <c r="JXY60" s="108"/>
      <c r="JXZ60" s="108"/>
      <c r="JYA60" s="108"/>
      <c r="JYB60" s="108"/>
      <c r="JYC60" s="108"/>
      <c r="JYD60" s="108"/>
      <c r="JYE60" s="108"/>
      <c r="JYF60" s="108"/>
      <c r="JYG60" s="108"/>
      <c r="JYH60" s="108"/>
      <c r="JYI60" s="108"/>
      <c r="JYJ60" s="108"/>
      <c r="JYK60" s="108"/>
      <c r="JYL60" s="108"/>
      <c r="JYM60" s="108"/>
      <c r="JYN60" s="108"/>
      <c r="JYO60" s="108"/>
      <c r="JYP60" s="108"/>
      <c r="JYQ60" s="108"/>
      <c r="JYR60" s="108"/>
      <c r="JYS60" s="108"/>
      <c r="JYT60" s="108"/>
      <c r="JYU60" s="108"/>
      <c r="JYV60" s="108"/>
      <c r="JYW60" s="108"/>
      <c r="JYX60" s="108"/>
      <c r="JYY60" s="108"/>
      <c r="JYZ60" s="108"/>
      <c r="JZA60" s="108"/>
      <c r="JZB60" s="108"/>
      <c r="JZC60" s="108"/>
      <c r="JZD60" s="108"/>
      <c r="JZE60" s="108"/>
      <c r="JZF60" s="108"/>
      <c r="JZG60" s="108"/>
      <c r="JZH60" s="108"/>
      <c r="JZI60" s="108"/>
      <c r="JZJ60" s="108"/>
      <c r="JZK60" s="108"/>
      <c r="JZL60" s="108"/>
      <c r="JZM60" s="108"/>
      <c r="JZN60" s="108"/>
      <c r="JZO60" s="108"/>
      <c r="JZP60" s="108"/>
      <c r="JZQ60" s="108"/>
      <c r="JZR60" s="108"/>
      <c r="JZS60" s="108"/>
      <c r="JZT60" s="108"/>
      <c r="JZU60" s="108"/>
      <c r="JZV60" s="108"/>
      <c r="JZW60" s="108"/>
      <c r="JZX60" s="108"/>
      <c r="JZY60" s="108"/>
      <c r="JZZ60" s="108"/>
      <c r="KAA60" s="108"/>
      <c r="KAB60" s="108"/>
      <c r="KAC60" s="108"/>
      <c r="KAD60" s="108"/>
      <c r="KAE60" s="108"/>
      <c r="KAF60" s="108"/>
      <c r="KAG60" s="108"/>
      <c r="KAH60" s="108"/>
      <c r="KAI60" s="108"/>
      <c r="KAJ60" s="108"/>
      <c r="KAK60" s="108"/>
      <c r="KAL60" s="108"/>
      <c r="KAM60" s="108"/>
      <c r="KAN60" s="108"/>
      <c r="KAO60" s="108"/>
      <c r="KAP60" s="108"/>
      <c r="KAQ60" s="108"/>
      <c r="KAR60" s="108"/>
      <c r="KAS60" s="108"/>
      <c r="KAT60" s="108"/>
      <c r="KAU60" s="108"/>
      <c r="KAV60" s="108"/>
      <c r="KAW60" s="108"/>
      <c r="KAX60" s="108"/>
      <c r="KAY60" s="108"/>
      <c r="KAZ60" s="108"/>
      <c r="KBA60" s="108"/>
      <c r="KBB60" s="108"/>
      <c r="KBC60" s="108"/>
      <c r="KBD60" s="108"/>
      <c r="KBE60" s="108"/>
      <c r="KBF60" s="108"/>
      <c r="KBG60" s="108"/>
      <c r="KBH60" s="108"/>
      <c r="KBI60" s="108"/>
      <c r="KBJ60" s="108"/>
      <c r="KBK60" s="108"/>
      <c r="KBL60" s="108"/>
      <c r="KBM60" s="108"/>
      <c r="KBN60" s="108"/>
      <c r="KBO60" s="108"/>
      <c r="KBP60" s="108"/>
      <c r="KBQ60" s="108"/>
      <c r="KBR60" s="108"/>
      <c r="KBS60" s="108"/>
      <c r="KBT60" s="108"/>
      <c r="KBU60" s="108"/>
      <c r="KBV60" s="108"/>
      <c r="KBW60" s="108"/>
      <c r="KBX60" s="108"/>
      <c r="KBY60" s="108"/>
      <c r="KBZ60" s="108"/>
      <c r="KCA60" s="108"/>
      <c r="KCB60" s="108"/>
      <c r="KCC60" s="108"/>
      <c r="KCD60" s="108"/>
      <c r="KCE60" s="108"/>
      <c r="KCF60" s="108"/>
      <c r="KCG60" s="108"/>
      <c r="KCH60" s="108"/>
      <c r="KCI60" s="108"/>
      <c r="KCJ60" s="108"/>
      <c r="KCK60" s="108"/>
      <c r="KCL60" s="108"/>
      <c r="KCM60" s="108"/>
      <c r="KCN60" s="108"/>
      <c r="KCO60" s="108"/>
      <c r="KCP60" s="108"/>
      <c r="KCQ60" s="108"/>
      <c r="KCR60" s="108"/>
      <c r="KCS60" s="108"/>
      <c r="KCT60" s="108"/>
      <c r="KCU60" s="108"/>
      <c r="KCV60" s="108"/>
      <c r="KCW60" s="108"/>
      <c r="KCX60" s="108"/>
      <c r="KCY60" s="108"/>
      <c r="KCZ60" s="108"/>
      <c r="KDA60" s="108"/>
      <c r="KDB60" s="108"/>
      <c r="KDC60" s="108"/>
      <c r="KDD60" s="108"/>
      <c r="KDE60" s="108"/>
      <c r="KDF60" s="108"/>
      <c r="KDG60" s="108"/>
      <c r="KDH60" s="108"/>
      <c r="KDI60" s="108"/>
      <c r="KDJ60" s="108"/>
      <c r="KDK60" s="108"/>
      <c r="KDL60" s="108"/>
      <c r="KDM60" s="108"/>
      <c r="KDN60" s="108"/>
      <c r="KDO60" s="108"/>
      <c r="KDP60" s="108"/>
      <c r="KDQ60" s="108"/>
      <c r="KDR60" s="108"/>
      <c r="KDS60" s="108"/>
      <c r="KDT60" s="108"/>
      <c r="KDU60" s="108"/>
      <c r="KDV60" s="108"/>
      <c r="KDW60" s="108"/>
      <c r="KDX60" s="108"/>
      <c r="KDY60" s="108"/>
      <c r="KDZ60" s="108"/>
      <c r="KEA60" s="108"/>
      <c r="KEB60" s="108"/>
      <c r="KEC60" s="108"/>
      <c r="KED60" s="108"/>
      <c r="KEE60" s="108"/>
      <c r="KEF60" s="108"/>
      <c r="KEG60" s="108"/>
      <c r="KEH60" s="108"/>
      <c r="KEI60" s="108"/>
      <c r="KEJ60" s="108"/>
      <c r="KEK60" s="108"/>
      <c r="KEL60" s="108"/>
      <c r="KEM60" s="108"/>
      <c r="KEN60" s="108"/>
      <c r="KEO60" s="108"/>
      <c r="KEP60" s="108"/>
      <c r="KEQ60" s="108"/>
      <c r="KER60" s="108"/>
      <c r="KES60" s="108"/>
      <c r="KET60" s="108"/>
      <c r="KEU60" s="108"/>
      <c r="KEV60" s="108"/>
      <c r="KEW60" s="108"/>
      <c r="KEX60" s="108"/>
      <c r="KEY60" s="108"/>
      <c r="KEZ60" s="108"/>
      <c r="KFA60" s="108"/>
      <c r="KFB60" s="108"/>
      <c r="KFC60" s="108"/>
      <c r="KFD60" s="108"/>
      <c r="KFE60" s="108"/>
      <c r="KFF60" s="108"/>
      <c r="KFG60" s="108"/>
      <c r="KFH60" s="108"/>
      <c r="KFI60" s="108"/>
      <c r="KFJ60" s="108"/>
      <c r="KFK60" s="108"/>
      <c r="KFL60" s="108"/>
      <c r="KFM60" s="108"/>
      <c r="KFN60" s="108"/>
      <c r="KFO60" s="108"/>
      <c r="KFP60" s="108"/>
      <c r="KFQ60" s="108"/>
      <c r="KFR60" s="108"/>
      <c r="KFS60" s="108"/>
      <c r="KFT60" s="108"/>
      <c r="KFU60" s="108"/>
      <c r="KFV60" s="108"/>
      <c r="KFW60" s="108"/>
      <c r="KFX60" s="108"/>
      <c r="KFY60" s="108"/>
      <c r="KFZ60" s="108"/>
      <c r="KGA60" s="108"/>
      <c r="KGB60" s="108"/>
      <c r="KGC60" s="108"/>
      <c r="KGD60" s="108"/>
      <c r="KGE60" s="108"/>
      <c r="KGF60" s="108"/>
      <c r="KGG60" s="108"/>
      <c r="KGH60" s="108"/>
      <c r="KGI60" s="108"/>
      <c r="KGJ60" s="108"/>
      <c r="KGK60" s="108"/>
      <c r="KGL60" s="108"/>
      <c r="KGM60" s="108"/>
      <c r="KGN60" s="108"/>
      <c r="KGO60" s="108"/>
      <c r="KGP60" s="108"/>
      <c r="KGQ60" s="108"/>
      <c r="KGR60" s="108"/>
      <c r="KGS60" s="108"/>
      <c r="KGT60" s="108"/>
      <c r="KGU60" s="108"/>
      <c r="KGV60" s="108"/>
      <c r="KGW60" s="108"/>
      <c r="KGX60" s="108"/>
      <c r="KGY60" s="108"/>
      <c r="KGZ60" s="108"/>
      <c r="KHA60" s="108"/>
      <c r="KHB60" s="108"/>
      <c r="KHC60" s="108"/>
      <c r="KHD60" s="108"/>
      <c r="KHE60" s="108"/>
      <c r="KHF60" s="108"/>
      <c r="KHG60" s="108"/>
      <c r="KHH60" s="108"/>
      <c r="KHI60" s="108"/>
      <c r="KHJ60" s="108"/>
      <c r="KHK60" s="108"/>
      <c r="KHL60" s="108"/>
      <c r="KHM60" s="108"/>
      <c r="KHN60" s="108"/>
      <c r="KHO60" s="108"/>
      <c r="KHP60" s="108"/>
      <c r="KHQ60" s="108"/>
      <c r="KHR60" s="108"/>
      <c r="KHS60" s="108"/>
      <c r="KHT60" s="108"/>
      <c r="KHU60" s="108"/>
      <c r="KHV60" s="108"/>
      <c r="KHW60" s="108"/>
      <c r="KHX60" s="108"/>
      <c r="KHY60" s="108"/>
      <c r="KHZ60" s="108"/>
      <c r="KIA60" s="108"/>
      <c r="KIB60" s="108"/>
      <c r="KIC60" s="108"/>
      <c r="KID60" s="108"/>
      <c r="KIE60" s="108"/>
      <c r="KIF60" s="108"/>
      <c r="KIG60" s="108"/>
      <c r="KIH60" s="108"/>
      <c r="KII60" s="108"/>
      <c r="KIJ60" s="108"/>
      <c r="KIK60" s="108"/>
      <c r="KIL60" s="108"/>
      <c r="KIM60" s="108"/>
      <c r="KIN60" s="108"/>
      <c r="KIO60" s="108"/>
      <c r="KIP60" s="108"/>
      <c r="KIQ60" s="108"/>
      <c r="KIR60" s="108"/>
      <c r="KIS60" s="108"/>
      <c r="KIT60" s="108"/>
      <c r="KIU60" s="108"/>
      <c r="KIV60" s="108"/>
      <c r="KIW60" s="108"/>
      <c r="KIX60" s="108"/>
      <c r="KIY60" s="108"/>
      <c r="KIZ60" s="108"/>
      <c r="KJA60" s="108"/>
      <c r="KJB60" s="108"/>
      <c r="KJC60" s="108"/>
      <c r="KJD60" s="108"/>
      <c r="KJE60" s="108"/>
      <c r="KJF60" s="108"/>
      <c r="KJG60" s="108"/>
      <c r="KJH60" s="108"/>
      <c r="KJI60" s="108"/>
      <c r="KJJ60" s="108"/>
      <c r="KJK60" s="108"/>
      <c r="KJL60" s="108"/>
      <c r="KJM60" s="108"/>
      <c r="KJN60" s="108"/>
      <c r="KJO60" s="108"/>
      <c r="KJP60" s="108"/>
      <c r="KJQ60" s="108"/>
      <c r="KJR60" s="108"/>
      <c r="KJS60" s="108"/>
      <c r="KJT60" s="108"/>
      <c r="KJU60" s="108"/>
      <c r="KJV60" s="108"/>
      <c r="KJW60" s="108"/>
      <c r="KJX60" s="108"/>
      <c r="KJY60" s="108"/>
      <c r="KJZ60" s="108"/>
      <c r="KKA60" s="108"/>
      <c r="KKB60" s="108"/>
      <c r="KKC60" s="108"/>
      <c r="KKD60" s="108"/>
      <c r="KKE60" s="108"/>
      <c r="KKF60" s="108"/>
      <c r="KKG60" s="108"/>
      <c r="KKH60" s="108"/>
      <c r="KKI60" s="108"/>
      <c r="KKJ60" s="108"/>
      <c r="KKK60" s="108"/>
      <c r="KKL60" s="108"/>
      <c r="KKM60" s="108"/>
      <c r="KKN60" s="108"/>
      <c r="KKO60" s="108"/>
      <c r="KKP60" s="108"/>
      <c r="KKQ60" s="108"/>
      <c r="KKR60" s="108"/>
      <c r="KKS60" s="108"/>
      <c r="KKT60" s="108"/>
      <c r="KKU60" s="108"/>
      <c r="KKV60" s="108"/>
      <c r="KKW60" s="108"/>
      <c r="KKX60" s="108"/>
      <c r="KKY60" s="108"/>
      <c r="KKZ60" s="108"/>
      <c r="KLA60" s="108"/>
      <c r="KLB60" s="108"/>
      <c r="KLC60" s="108"/>
      <c r="KLD60" s="108"/>
      <c r="KLE60" s="108"/>
      <c r="KLF60" s="108"/>
      <c r="KLG60" s="108"/>
      <c r="KLH60" s="108"/>
      <c r="KLI60" s="108"/>
      <c r="KLJ60" s="108"/>
      <c r="KLK60" s="108"/>
      <c r="KLL60" s="108"/>
      <c r="KLM60" s="108"/>
      <c r="KLN60" s="108"/>
      <c r="KLO60" s="108"/>
      <c r="KLP60" s="108"/>
      <c r="KLQ60" s="108"/>
      <c r="KLR60" s="108"/>
      <c r="KLS60" s="108"/>
      <c r="KLT60" s="108"/>
      <c r="KLU60" s="108"/>
      <c r="KLV60" s="108"/>
      <c r="KLW60" s="108"/>
      <c r="KLX60" s="108"/>
      <c r="KLY60" s="108"/>
      <c r="KLZ60" s="108"/>
      <c r="KMA60" s="108"/>
      <c r="KMB60" s="108"/>
      <c r="KMC60" s="108"/>
      <c r="KMD60" s="108"/>
      <c r="KME60" s="108"/>
      <c r="KMF60" s="108"/>
      <c r="KMG60" s="108"/>
      <c r="KMH60" s="108"/>
      <c r="KMI60" s="108"/>
      <c r="KMJ60" s="108"/>
      <c r="KMK60" s="108"/>
      <c r="KML60" s="108"/>
      <c r="KMM60" s="108"/>
      <c r="KMN60" s="108"/>
      <c r="KMO60" s="108"/>
      <c r="KMP60" s="108"/>
      <c r="KMQ60" s="108"/>
      <c r="KMR60" s="108"/>
      <c r="KMS60" s="108"/>
      <c r="KMT60" s="108"/>
      <c r="KMU60" s="108"/>
      <c r="KMV60" s="108"/>
      <c r="KMW60" s="108"/>
      <c r="KMX60" s="108"/>
      <c r="KMY60" s="108"/>
      <c r="KMZ60" s="108"/>
      <c r="KNA60" s="108"/>
      <c r="KNB60" s="108"/>
      <c r="KNC60" s="108"/>
      <c r="KND60" s="108"/>
      <c r="KNE60" s="108"/>
      <c r="KNF60" s="108"/>
      <c r="KNG60" s="108"/>
      <c r="KNH60" s="108"/>
      <c r="KNI60" s="108"/>
      <c r="KNJ60" s="108"/>
      <c r="KNK60" s="108"/>
      <c r="KNL60" s="108"/>
      <c r="KNM60" s="108"/>
      <c r="KNN60" s="108"/>
      <c r="KNO60" s="108"/>
      <c r="KNP60" s="108"/>
      <c r="KNQ60" s="108"/>
      <c r="KNR60" s="108"/>
      <c r="KNS60" s="108"/>
      <c r="KNT60" s="108"/>
      <c r="KNU60" s="108"/>
      <c r="KNV60" s="108"/>
      <c r="KNW60" s="108"/>
      <c r="KNX60" s="108"/>
      <c r="KNY60" s="108"/>
      <c r="KNZ60" s="108"/>
      <c r="KOA60" s="108"/>
      <c r="KOB60" s="108"/>
      <c r="KOC60" s="108"/>
      <c r="KOD60" s="108"/>
      <c r="KOE60" s="108"/>
      <c r="KOF60" s="108"/>
      <c r="KOG60" s="108"/>
      <c r="KOH60" s="108"/>
      <c r="KOI60" s="108"/>
      <c r="KOJ60" s="108"/>
      <c r="KOK60" s="108"/>
      <c r="KOL60" s="108"/>
      <c r="KOM60" s="108"/>
      <c r="KON60" s="108"/>
      <c r="KOO60" s="108"/>
      <c r="KOP60" s="108"/>
      <c r="KOQ60" s="108"/>
      <c r="KOR60" s="108"/>
      <c r="KOS60" s="108"/>
      <c r="KOT60" s="108"/>
      <c r="KOU60" s="108"/>
      <c r="KOV60" s="108"/>
      <c r="KOW60" s="108"/>
      <c r="KOX60" s="108"/>
      <c r="KOY60" s="108"/>
      <c r="KOZ60" s="108"/>
      <c r="KPA60" s="108"/>
      <c r="KPB60" s="108"/>
      <c r="KPC60" s="108"/>
      <c r="KPD60" s="108"/>
      <c r="KPE60" s="108"/>
      <c r="KPF60" s="108"/>
      <c r="KPG60" s="108"/>
      <c r="KPH60" s="108"/>
      <c r="KPI60" s="108"/>
      <c r="KPJ60" s="108"/>
      <c r="KPK60" s="108"/>
      <c r="KPL60" s="108"/>
      <c r="KPM60" s="108"/>
      <c r="KPN60" s="108"/>
      <c r="KPO60" s="108"/>
      <c r="KPP60" s="108"/>
      <c r="KPQ60" s="108"/>
      <c r="KPR60" s="108"/>
      <c r="KPS60" s="108"/>
      <c r="KPT60" s="108"/>
      <c r="KPU60" s="108"/>
      <c r="KPV60" s="108"/>
      <c r="KPW60" s="108"/>
      <c r="KPX60" s="108"/>
      <c r="KPY60" s="108"/>
      <c r="KPZ60" s="108"/>
      <c r="KQA60" s="108"/>
      <c r="KQB60" s="108"/>
      <c r="KQC60" s="108"/>
      <c r="KQD60" s="108"/>
      <c r="KQE60" s="108"/>
      <c r="KQF60" s="108"/>
      <c r="KQG60" s="108"/>
      <c r="KQH60" s="108"/>
      <c r="KQI60" s="108"/>
      <c r="KQJ60" s="108"/>
      <c r="KQK60" s="108"/>
      <c r="KQL60" s="108"/>
      <c r="KQM60" s="108"/>
      <c r="KQN60" s="108"/>
      <c r="KQO60" s="108"/>
      <c r="KQP60" s="108"/>
      <c r="KQQ60" s="108"/>
      <c r="KQR60" s="108"/>
      <c r="KQS60" s="108"/>
      <c r="KQT60" s="108"/>
      <c r="KQU60" s="108"/>
      <c r="KQV60" s="108"/>
      <c r="KQW60" s="108"/>
      <c r="KQX60" s="108"/>
      <c r="KQY60" s="108"/>
      <c r="KQZ60" s="108"/>
      <c r="KRA60" s="108"/>
      <c r="KRB60" s="108"/>
      <c r="KRC60" s="108"/>
      <c r="KRD60" s="108"/>
      <c r="KRE60" s="108"/>
      <c r="KRF60" s="108"/>
      <c r="KRG60" s="108"/>
      <c r="KRH60" s="108"/>
      <c r="KRI60" s="108"/>
      <c r="KRJ60" s="108"/>
      <c r="KRK60" s="108"/>
      <c r="KRL60" s="108"/>
      <c r="KRM60" s="108"/>
      <c r="KRN60" s="108"/>
      <c r="KRO60" s="108"/>
      <c r="KRP60" s="108"/>
      <c r="KRQ60" s="108"/>
      <c r="KRR60" s="108"/>
      <c r="KRS60" s="108"/>
      <c r="KRT60" s="108"/>
      <c r="KRU60" s="108"/>
      <c r="KRV60" s="108"/>
      <c r="KRW60" s="108"/>
      <c r="KRX60" s="108"/>
      <c r="KRY60" s="108"/>
      <c r="KRZ60" s="108"/>
      <c r="KSA60" s="108"/>
      <c r="KSB60" s="108"/>
      <c r="KSC60" s="108"/>
      <c r="KSD60" s="108"/>
      <c r="KSE60" s="108"/>
      <c r="KSF60" s="108"/>
      <c r="KSG60" s="108"/>
      <c r="KSH60" s="108"/>
      <c r="KSI60" s="108"/>
      <c r="KSJ60" s="108"/>
      <c r="KSK60" s="108"/>
      <c r="KSL60" s="108"/>
      <c r="KSM60" s="108"/>
      <c r="KSN60" s="108"/>
      <c r="KSO60" s="108"/>
      <c r="KSP60" s="108"/>
      <c r="KSQ60" s="108"/>
      <c r="KSR60" s="108"/>
      <c r="KSS60" s="108"/>
      <c r="KST60" s="108"/>
      <c r="KSU60" s="108"/>
      <c r="KSV60" s="108"/>
      <c r="KSW60" s="108"/>
      <c r="KSX60" s="108"/>
      <c r="KSY60" s="108"/>
      <c r="KSZ60" s="108"/>
      <c r="KTA60" s="108"/>
      <c r="KTB60" s="108"/>
      <c r="KTC60" s="108"/>
      <c r="KTD60" s="108"/>
      <c r="KTE60" s="108"/>
      <c r="KTF60" s="108"/>
      <c r="KTG60" s="108"/>
      <c r="KTH60" s="108"/>
      <c r="KTI60" s="108"/>
      <c r="KTJ60" s="108"/>
      <c r="KTK60" s="108"/>
      <c r="KTL60" s="108"/>
      <c r="KTM60" s="108"/>
      <c r="KTN60" s="108"/>
      <c r="KTO60" s="108"/>
      <c r="KTP60" s="108"/>
      <c r="KTQ60" s="108"/>
      <c r="KTR60" s="108"/>
      <c r="KTS60" s="108"/>
      <c r="KTT60" s="108"/>
      <c r="KTU60" s="108"/>
      <c r="KTV60" s="108"/>
      <c r="KTW60" s="108"/>
      <c r="KTX60" s="108"/>
      <c r="KTY60" s="108"/>
      <c r="KTZ60" s="108"/>
      <c r="KUA60" s="108"/>
      <c r="KUB60" s="108"/>
      <c r="KUC60" s="108"/>
      <c r="KUD60" s="108"/>
      <c r="KUE60" s="108"/>
      <c r="KUF60" s="108"/>
      <c r="KUG60" s="108"/>
      <c r="KUH60" s="108"/>
      <c r="KUI60" s="108"/>
      <c r="KUJ60" s="108"/>
      <c r="KUK60" s="108"/>
      <c r="KUL60" s="108"/>
      <c r="KUM60" s="108"/>
      <c r="KUN60" s="108"/>
      <c r="KUO60" s="108"/>
      <c r="KUP60" s="108"/>
      <c r="KUQ60" s="108"/>
      <c r="KUR60" s="108"/>
      <c r="KUS60" s="108"/>
      <c r="KUT60" s="108"/>
      <c r="KUU60" s="108"/>
      <c r="KUV60" s="108"/>
      <c r="KUW60" s="108"/>
      <c r="KUX60" s="108"/>
      <c r="KUY60" s="108"/>
      <c r="KUZ60" s="108"/>
      <c r="KVA60" s="108"/>
      <c r="KVB60" s="108"/>
      <c r="KVC60" s="108"/>
      <c r="KVD60" s="108"/>
      <c r="KVE60" s="108"/>
      <c r="KVF60" s="108"/>
      <c r="KVG60" s="108"/>
      <c r="KVH60" s="108"/>
      <c r="KVI60" s="108"/>
      <c r="KVJ60" s="108"/>
      <c r="KVK60" s="108"/>
      <c r="KVL60" s="108"/>
      <c r="KVM60" s="108"/>
      <c r="KVN60" s="108"/>
      <c r="KVO60" s="108"/>
      <c r="KVP60" s="108"/>
      <c r="KVQ60" s="108"/>
      <c r="KVR60" s="108"/>
      <c r="KVS60" s="108"/>
      <c r="KVT60" s="108"/>
      <c r="KVU60" s="108"/>
      <c r="KVV60" s="108"/>
      <c r="KVW60" s="108"/>
      <c r="KVX60" s="108"/>
      <c r="KVY60" s="108"/>
      <c r="KVZ60" s="108"/>
      <c r="KWA60" s="108"/>
      <c r="KWB60" s="108"/>
      <c r="KWC60" s="108"/>
      <c r="KWD60" s="108"/>
      <c r="KWE60" s="108"/>
      <c r="KWF60" s="108"/>
      <c r="KWG60" s="108"/>
      <c r="KWH60" s="108"/>
      <c r="KWI60" s="108"/>
      <c r="KWJ60" s="108"/>
      <c r="KWK60" s="108"/>
      <c r="KWL60" s="108"/>
      <c r="KWM60" s="108"/>
      <c r="KWN60" s="108"/>
      <c r="KWO60" s="108"/>
      <c r="KWP60" s="108"/>
      <c r="KWQ60" s="108"/>
      <c r="KWR60" s="108"/>
      <c r="KWS60" s="108"/>
      <c r="KWT60" s="108"/>
      <c r="KWU60" s="108"/>
      <c r="KWV60" s="108"/>
      <c r="KWW60" s="108"/>
      <c r="KWX60" s="108"/>
      <c r="KWY60" s="108"/>
      <c r="KWZ60" s="108"/>
      <c r="KXA60" s="108"/>
      <c r="KXB60" s="108"/>
      <c r="KXC60" s="108"/>
      <c r="KXD60" s="108"/>
      <c r="KXE60" s="108"/>
      <c r="KXF60" s="108"/>
      <c r="KXG60" s="108"/>
      <c r="KXH60" s="108"/>
      <c r="KXI60" s="108"/>
      <c r="KXJ60" s="108"/>
      <c r="KXK60" s="108"/>
      <c r="KXL60" s="108"/>
      <c r="KXM60" s="108"/>
      <c r="KXN60" s="108"/>
      <c r="KXO60" s="108"/>
      <c r="KXP60" s="108"/>
      <c r="KXQ60" s="108"/>
      <c r="KXR60" s="108"/>
      <c r="KXS60" s="108"/>
      <c r="KXT60" s="108"/>
      <c r="KXU60" s="108"/>
      <c r="KXV60" s="108"/>
      <c r="KXW60" s="108"/>
      <c r="KXX60" s="108"/>
      <c r="KXY60" s="108"/>
      <c r="KXZ60" s="108"/>
      <c r="KYA60" s="108"/>
      <c r="KYB60" s="108"/>
      <c r="KYC60" s="108"/>
      <c r="KYD60" s="108"/>
      <c r="KYE60" s="108"/>
      <c r="KYF60" s="108"/>
      <c r="KYG60" s="108"/>
      <c r="KYH60" s="108"/>
      <c r="KYI60" s="108"/>
      <c r="KYJ60" s="108"/>
      <c r="KYK60" s="108"/>
      <c r="KYL60" s="108"/>
      <c r="KYM60" s="108"/>
      <c r="KYN60" s="108"/>
      <c r="KYO60" s="108"/>
      <c r="KYP60" s="108"/>
      <c r="KYQ60" s="108"/>
      <c r="KYR60" s="108"/>
      <c r="KYS60" s="108"/>
      <c r="KYT60" s="108"/>
      <c r="KYU60" s="108"/>
      <c r="KYV60" s="108"/>
      <c r="KYW60" s="108"/>
      <c r="KYX60" s="108"/>
      <c r="KYY60" s="108"/>
      <c r="KYZ60" s="108"/>
      <c r="KZA60" s="108"/>
      <c r="KZB60" s="108"/>
      <c r="KZC60" s="108"/>
      <c r="KZD60" s="108"/>
      <c r="KZE60" s="108"/>
      <c r="KZF60" s="108"/>
      <c r="KZG60" s="108"/>
      <c r="KZH60" s="108"/>
      <c r="KZI60" s="108"/>
      <c r="KZJ60" s="108"/>
      <c r="KZK60" s="108"/>
      <c r="KZL60" s="108"/>
      <c r="KZM60" s="108"/>
      <c r="KZN60" s="108"/>
      <c r="KZO60" s="108"/>
      <c r="KZP60" s="108"/>
      <c r="KZQ60" s="108"/>
      <c r="KZR60" s="108"/>
      <c r="KZS60" s="108"/>
      <c r="KZT60" s="108"/>
      <c r="KZU60" s="108"/>
      <c r="KZV60" s="108"/>
      <c r="KZW60" s="108"/>
      <c r="KZX60" s="108"/>
      <c r="KZY60" s="108"/>
      <c r="KZZ60" s="108"/>
      <c r="LAA60" s="108"/>
      <c r="LAB60" s="108"/>
      <c r="LAC60" s="108"/>
      <c r="LAD60" s="108"/>
      <c r="LAE60" s="108"/>
      <c r="LAF60" s="108"/>
      <c r="LAG60" s="108"/>
      <c r="LAH60" s="108"/>
      <c r="LAI60" s="108"/>
      <c r="LAJ60" s="108"/>
      <c r="LAK60" s="108"/>
      <c r="LAL60" s="108"/>
      <c r="LAM60" s="108"/>
      <c r="LAN60" s="108"/>
      <c r="LAO60" s="108"/>
      <c r="LAP60" s="108"/>
      <c r="LAQ60" s="108"/>
      <c r="LAR60" s="108"/>
      <c r="LAS60" s="108"/>
      <c r="LAT60" s="108"/>
      <c r="LAU60" s="108"/>
      <c r="LAV60" s="108"/>
      <c r="LAW60" s="108"/>
      <c r="LAX60" s="108"/>
      <c r="LAY60" s="108"/>
      <c r="LAZ60" s="108"/>
      <c r="LBA60" s="108"/>
      <c r="LBB60" s="108"/>
      <c r="LBC60" s="108"/>
      <c r="LBD60" s="108"/>
      <c r="LBE60" s="108"/>
      <c r="LBF60" s="108"/>
      <c r="LBG60" s="108"/>
      <c r="LBH60" s="108"/>
      <c r="LBI60" s="108"/>
      <c r="LBJ60" s="108"/>
      <c r="LBK60" s="108"/>
      <c r="LBL60" s="108"/>
      <c r="LBM60" s="108"/>
      <c r="LBN60" s="108"/>
      <c r="LBO60" s="108"/>
      <c r="LBP60" s="108"/>
      <c r="LBQ60" s="108"/>
      <c r="LBR60" s="108"/>
      <c r="LBS60" s="108"/>
      <c r="LBT60" s="108"/>
      <c r="LBU60" s="108"/>
      <c r="LBV60" s="108"/>
      <c r="LBW60" s="108"/>
      <c r="LBX60" s="108"/>
      <c r="LBY60" s="108"/>
      <c r="LBZ60" s="108"/>
      <c r="LCA60" s="108"/>
      <c r="LCB60" s="108"/>
      <c r="LCC60" s="108"/>
      <c r="LCD60" s="108"/>
      <c r="LCE60" s="108"/>
      <c r="LCF60" s="108"/>
      <c r="LCG60" s="108"/>
      <c r="LCH60" s="108"/>
      <c r="LCI60" s="108"/>
      <c r="LCJ60" s="108"/>
      <c r="LCK60" s="108"/>
      <c r="LCL60" s="108"/>
      <c r="LCM60" s="108"/>
      <c r="LCN60" s="108"/>
      <c r="LCO60" s="108"/>
      <c r="LCP60" s="108"/>
      <c r="LCQ60" s="108"/>
      <c r="LCR60" s="108"/>
      <c r="LCS60" s="108"/>
      <c r="LCT60" s="108"/>
      <c r="LCU60" s="108"/>
      <c r="LCV60" s="108"/>
      <c r="LCW60" s="108"/>
      <c r="LCX60" s="108"/>
      <c r="LCY60" s="108"/>
      <c r="LCZ60" s="108"/>
      <c r="LDA60" s="108"/>
      <c r="LDB60" s="108"/>
      <c r="LDC60" s="108"/>
      <c r="LDD60" s="108"/>
      <c r="LDE60" s="108"/>
      <c r="LDF60" s="108"/>
      <c r="LDG60" s="108"/>
      <c r="LDH60" s="108"/>
      <c r="LDI60" s="108"/>
      <c r="LDJ60" s="108"/>
      <c r="LDK60" s="108"/>
      <c r="LDL60" s="108"/>
      <c r="LDM60" s="108"/>
      <c r="LDN60" s="108"/>
      <c r="LDO60" s="108"/>
      <c r="LDP60" s="108"/>
      <c r="LDQ60" s="108"/>
      <c r="LDR60" s="108"/>
      <c r="LDS60" s="108"/>
      <c r="LDT60" s="108"/>
      <c r="LDU60" s="108"/>
      <c r="LDV60" s="108"/>
      <c r="LDW60" s="108"/>
      <c r="LDX60" s="108"/>
      <c r="LDY60" s="108"/>
      <c r="LDZ60" s="108"/>
      <c r="LEA60" s="108"/>
      <c r="LEB60" s="108"/>
      <c r="LEC60" s="108"/>
      <c r="LED60" s="108"/>
      <c r="LEE60" s="108"/>
      <c r="LEF60" s="108"/>
      <c r="LEG60" s="108"/>
      <c r="LEH60" s="108"/>
      <c r="LEI60" s="108"/>
      <c r="LEJ60" s="108"/>
      <c r="LEK60" s="108"/>
      <c r="LEL60" s="108"/>
      <c r="LEM60" s="108"/>
      <c r="LEN60" s="108"/>
      <c r="LEO60" s="108"/>
      <c r="LEP60" s="108"/>
      <c r="LEQ60" s="108"/>
      <c r="LER60" s="108"/>
      <c r="LES60" s="108"/>
      <c r="LET60" s="108"/>
      <c r="LEU60" s="108"/>
      <c r="LEV60" s="108"/>
      <c r="LEW60" s="108"/>
      <c r="LEX60" s="108"/>
      <c r="LEY60" s="108"/>
      <c r="LEZ60" s="108"/>
      <c r="LFA60" s="108"/>
      <c r="LFB60" s="108"/>
      <c r="LFC60" s="108"/>
      <c r="LFD60" s="108"/>
      <c r="LFE60" s="108"/>
      <c r="LFF60" s="108"/>
      <c r="LFG60" s="108"/>
      <c r="LFH60" s="108"/>
      <c r="LFI60" s="108"/>
      <c r="LFJ60" s="108"/>
      <c r="LFK60" s="108"/>
      <c r="LFL60" s="108"/>
      <c r="LFM60" s="108"/>
      <c r="LFN60" s="108"/>
      <c r="LFO60" s="108"/>
      <c r="LFP60" s="108"/>
      <c r="LFQ60" s="108"/>
      <c r="LFR60" s="108"/>
      <c r="LFS60" s="108"/>
      <c r="LFT60" s="108"/>
      <c r="LFU60" s="108"/>
      <c r="LFV60" s="108"/>
      <c r="LFW60" s="108"/>
      <c r="LFX60" s="108"/>
      <c r="LFY60" s="108"/>
      <c r="LFZ60" s="108"/>
      <c r="LGA60" s="108"/>
      <c r="LGB60" s="108"/>
      <c r="LGC60" s="108"/>
      <c r="LGD60" s="108"/>
      <c r="LGE60" s="108"/>
      <c r="LGF60" s="108"/>
      <c r="LGG60" s="108"/>
      <c r="LGH60" s="108"/>
      <c r="LGI60" s="108"/>
      <c r="LGJ60" s="108"/>
      <c r="LGK60" s="108"/>
      <c r="LGL60" s="108"/>
      <c r="LGM60" s="108"/>
      <c r="LGN60" s="108"/>
      <c r="LGO60" s="108"/>
      <c r="LGP60" s="108"/>
      <c r="LGQ60" s="108"/>
      <c r="LGR60" s="108"/>
      <c r="LGS60" s="108"/>
      <c r="LGT60" s="108"/>
      <c r="LGU60" s="108"/>
      <c r="LGV60" s="108"/>
      <c r="LGW60" s="108"/>
      <c r="LGX60" s="108"/>
      <c r="LGY60" s="108"/>
      <c r="LGZ60" s="108"/>
      <c r="LHA60" s="108"/>
      <c r="LHB60" s="108"/>
      <c r="LHC60" s="108"/>
      <c r="LHD60" s="108"/>
      <c r="LHE60" s="108"/>
      <c r="LHF60" s="108"/>
      <c r="LHG60" s="108"/>
      <c r="LHH60" s="108"/>
      <c r="LHI60" s="108"/>
      <c r="LHJ60" s="108"/>
      <c r="LHK60" s="108"/>
      <c r="LHL60" s="108"/>
      <c r="LHM60" s="108"/>
      <c r="LHN60" s="108"/>
      <c r="LHO60" s="108"/>
      <c r="LHP60" s="108"/>
      <c r="LHQ60" s="108"/>
      <c r="LHR60" s="108"/>
      <c r="LHS60" s="108"/>
      <c r="LHT60" s="108"/>
      <c r="LHU60" s="108"/>
      <c r="LHV60" s="108"/>
      <c r="LHW60" s="108"/>
      <c r="LHX60" s="108"/>
      <c r="LHY60" s="108"/>
      <c r="LHZ60" s="108"/>
      <c r="LIA60" s="108"/>
      <c r="LIB60" s="108"/>
      <c r="LIC60" s="108"/>
      <c r="LID60" s="108"/>
      <c r="LIE60" s="108"/>
      <c r="LIF60" s="108"/>
      <c r="LIG60" s="108"/>
      <c r="LIH60" s="108"/>
      <c r="LII60" s="108"/>
      <c r="LIJ60" s="108"/>
      <c r="LIK60" s="108"/>
      <c r="LIL60" s="108"/>
      <c r="LIM60" s="108"/>
      <c r="LIN60" s="108"/>
      <c r="LIO60" s="108"/>
      <c r="LIP60" s="108"/>
      <c r="LIQ60" s="108"/>
      <c r="LIR60" s="108"/>
      <c r="LIS60" s="108"/>
      <c r="LIT60" s="108"/>
      <c r="LIU60" s="108"/>
      <c r="LIV60" s="108"/>
      <c r="LIW60" s="108"/>
      <c r="LIX60" s="108"/>
      <c r="LIY60" s="108"/>
      <c r="LIZ60" s="108"/>
      <c r="LJA60" s="108"/>
      <c r="LJB60" s="108"/>
      <c r="LJC60" s="108"/>
      <c r="LJD60" s="108"/>
      <c r="LJE60" s="108"/>
      <c r="LJF60" s="108"/>
      <c r="LJG60" s="108"/>
      <c r="LJH60" s="108"/>
      <c r="LJI60" s="108"/>
      <c r="LJJ60" s="108"/>
      <c r="LJK60" s="108"/>
      <c r="LJL60" s="108"/>
      <c r="LJM60" s="108"/>
      <c r="LJN60" s="108"/>
      <c r="LJO60" s="108"/>
      <c r="LJP60" s="108"/>
      <c r="LJQ60" s="108"/>
      <c r="LJR60" s="108"/>
      <c r="LJS60" s="108"/>
      <c r="LJT60" s="108"/>
      <c r="LJU60" s="108"/>
      <c r="LJV60" s="108"/>
      <c r="LJW60" s="108"/>
      <c r="LJX60" s="108"/>
      <c r="LJY60" s="108"/>
      <c r="LJZ60" s="108"/>
      <c r="LKA60" s="108"/>
      <c r="LKB60" s="108"/>
      <c r="LKC60" s="108"/>
      <c r="LKD60" s="108"/>
      <c r="LKE60" s="108"/>
      <c r="LKF60" s="108"/>
      <c r="LKG60" s="108"/>
      <c r="LKH60" s="108"/>
      <c r="LKI60" s="108"/>
      <c r="LKJ60" s="108"/>
      <c r="LKK60" s="108"/>
      <c r="LKL60" s="108"/>
      <c r="LKM60" s="108"/>
      <c r="LKN60" s="108"/>
      <c r="LKO60" s="108"/>
      <c r="LKP60" s="108"/>
      <c r="LKQ60" s="108"/>
      <c r="LKR60" s="108"/>
      <c r="LKS60" s="108"/>
      <c r="LKT60" s="108"/>
      <c r="LKU60" s="108"/>
      <c r="LKV60" s="108"/>
      <c r="LKW60" s="108"/>
      <c r="LKX60" s="108"/>
      <c r="LKY60" s="108"/>
      <c r="LKZ60" s="108"/>
      <c r="LLA60" s="108"/>
      <c r="LLB60" s="108"/>
      <c r="LLC60" s="108"/>
      <c r="LLD60" s="108"/>
      <c r="LLE60" s="108"/>
      <c r="LLF60" s="108"/>
      <c r="LLG60" s="108"/>
      <c r="LLH60" s="108"/>
      <c r="LLI60" s="108"/>
      <c r="LLJ60" s="108"/>
      <c r="LLK60" s="108"/>
      <c r="LLL60" s="108"/>
      <c r="LLM60" s="108"/>
      <c r="LLN60" s="108"/>
      <c r="LLO60" s="108"/>
      <c r="LLP60" s="108"/>
      <c r="LLQ60" s="108"/>
      <c r="LLR60" s="108"/>
      <c r="LLS60" s="108"/>
      <c r="LLT60" s="108"/>
      <c r="LLU60" s="108"/>
      <c r="LLV60" s="108"/>
      <c r="LLW60" s="108"/>
      <c r="LLX60" s="108"/>
      <c r="LLY60" s="108"/>
      <c r="LLZ60" s="108"/>
      <c r="LMA60" s="108"/>
      <c r="LMB60" s="108"/>
      <c r="LMC60" s="108"/>
      <c r="LMD60" s="108"/>
      <c r="LME60" s="108"/>
      <c r="LMF60" s="108"/>
      <c r="LMG60" s="108"/>
      <c r="LMH60" s="108"/>
      <c r="LMI60" s="108"/>
      <c r="LMJ60" s="108"/>
      <c r="LMK60" s="108"/>
      <c r="LML60" s="108"/>
      <c r="LMM60" s="108"/>
      <c r="LMN60" s="108"/>
      <c r="LMO60" s="108"/>
      <c r="LMP60" s="108"/>
      <c r="LMQ60" s="108"/>
      <c r="LMR60" s="108"/>
      <c r="LMS60" s="108"/>
      <c r="LMT60" s="108"/>
      <c r="LMU60" s="108"/>
      <c r="LMV60" s="108"/>
      <c r="LMW60" s="108"/>
      <c r="LMX60" s="108"/>
      <c r="LMY60" s="108"/>
      <c r="LMZ60" s="108"/>
      <c r="LNA60" s="108"/>
      <c r="LNB60" s="108"/>
      <c r="LNC60" s="108"/>
      <c r="LND60" s="108"/>
      <c r="LNE60" s="108"/>
      <c r="LNF60" s="108"/>
      <c r="LNG60" s="108"/>
      <c r="LNH60" s="108"/>
      <c r="LNI60" s="108"/>
      <c r="LNJ60" s="108"/>
      <c r="LNK60" s="108"/>
      <c r="LNL60" s="108"/>
      <c r="LNM60" s="108"/>
      <c r="LNN60" s="108"/>
      <c r="LNO60" s="108"/>
      <c r="LNP60" s="108"/>
      <c r="LNQ60" s="108"/>
      <c r="LNR60" s="108"/>
      <c r="LNS60" s="108"/>
      <c r="LNT60" s="108"/>
      <c r="LNU60" s="108"/>
      <c r="LNV60" s="108"/>
      <c r="LNW60" s="108"/>
      <c r="LNX60" s="108"/>
      <c r="LNY60" s="108"/>
      <c r="LNZ60" s="108"/>
      <c r="LOA60" s="108"/>
      <c r="LOB60" s="108"/>
      <c r="LOC60" s="108"/>
      <c r="LOD60" s="108"/>
      <c r="LOE60" s="108"/>
      <c r="LOF60" s="108"/>
      <c r="LOG60" s="108"/>
      <c r="LOH60" s="108"/>
      <c r="LOI60" s="108"/>
      <c r="LOJ60" s="108"/>
      <c r="LOK60" s="108"/>
      <c r="LOL60" s="108"/>
      <c r="LOM60" s="108"/>
      <c r="LON60" s="108"/>
      <c r="LOO60" s="108"/>
      <c r="LOP60" s="108"/>
      <c r="LOQ60" s="108"/>
      <c r="LOR60" s="108"/>
      <c r="LOS60" s="108"/>
      <c r="LOT60" s="108"/>
      <c r="LOU60" s="108"/>
      <c r="LOV60" s="108"/>
      <c r="LOW60" s="108"/>
      <c r="LOX60" s="108"/>
      <c r="LOY60" s="108"/>
      <c r="LOZ60" s="108"/>
      <c r="LPA60" s="108"/>
      <c r="LPB60" s="108"/>
      <c r="LPC60" s="108"/>
      <c r="LPD60" s="108"/>
      <c r="LPE60" s="108"/>
      <c r="LPF60" s="108"/>
      <c r="LPG60" s="108"/>
      <c r="LPH60" s="108"/>
      <c r="LPI60" s="108"/>
      <c r="LPJ60" s="108"/>
      <c r="LPK60" s="108"/>
      <c r="LPL60" s="108"/>
      <c r="LPM60" s="108"/>
      <c r="LPN60" s="108"/>
      <c r="LPO60" s="108"/>
      <c r="LPP60" s="108"/>
      <c r="LPQ60" s="108"/>
      <c r="LPR60" s="108"/>
      <c r="LPS60" s="108"/>
      <c r="LPT60" s="108"/>
      <c r="LPU60" s="108"/>
      <c r="LPV60" s="108"/>
      <c r="LPW60" s="108"/>
      <c r="LPX60" s="108"/>
      <c r="LPY60" s="108"/>
      <c r="LPZ60" s="108"/>
      <c r="LQA60" s="108"/>
      <c r="LQB60" s="108"/>
      <c r="LQC60" s="108"/>
      <c r="LQD60" s="108"/>
      <c r="LQE60" s="108"/>
      <c r="LQF60" s="108"/>
      <c r="LQG60" s="108"/>
      <c r="LQH60" s="108"/>
      <c r="LQI60" s="108"/>
      <c r="LQJ60" s="108"/>
      <c r="LQK60" s="108"/>
      <c r="LQL60" s="108"/>
      <c r="LQM60" s="108"/>
      <c r="LQN60" s="108"/>
      <c r="LQO60" s="108"/>
      <c r="LQP60" s="108"/>
      <c r="LQQ60" s="108"/>
      <c r="LQR60" s="108"/>
      <c r="LQS60" s="108"/>
      <c r="LQT60" s="108"/>
      <c r="LQU60" s="108"/>
      <c r="LQV60" s="108"/>
      <c r="LQW60" s="108"/>
      <c r="LQX60" s="108"/>
      <c r="LQY60" s="108"/>
      <c r="LQZ60" s="108"/>
      <c r="LRA60" s="108"/>
      <c r="LRB60" s="108"/>
      <c r="LRC60" s="108"/>
      <c r="LRD60" s="108"/>
      <c r="LRE60" s="108"/>
      <c r="LRF60" s="108"/>
      <c r="LRG60" s="108"/>
      <c r="LRH60" s="108"/>
      <c r="LRI60" s="108"/>
      <c r="LRJ60" s="108"/>
      <c r="LRK60" s="108"/>
      <c r="LRL60" s="108"/>
      <c r="LRM60" s="108"/>
      <c r="LRN60" s="108"/>
      <c r="LRO60" s="108"/>
      <c r="LRP60" s="108"/>
      <c r="LRQ60" s="108"/>
      <c r="LRR60" s="108"/>
      <c r="LRS60" s="108"/>
      <c r="LRT60" s="108"/>
      <c r="LRU60" s="108"/>
      <c r="LRV60" s="108"/>
      <c r="LRW60" s="108"/>
      <c r="LRX60" s="108"/>
      <c r="LRY60" s="108"/>
      <c r="LRZ60" s="108"/>
      <c r="LSA60" s="108"/>
      <c r="LSB60" s="108"/>
      <c r="LSC60" s="108"/>
      <c r="LSD60" s="108"/>
      <c r="LSE60" s="108"/>
      <c r="LSF60" s="108"/>
      <c r="LSG60" s="108"/>
      <c r="LSH60" s="108"/>
      <c r="LSI60" s="108"/>
      <c r="LSJ60" s="108"/>
      <c r="LSK60" s="108"/>
      <c r="LSL60" s="108"/>
      <c r="LSM60" s="108"/>
      <c r="LSN60" s="108"/>
      <c r="LSO60" s="108"/>
      <c r="LSP60" s="108"/>
      <c r="LSQ60" s="108"/>
      <c r="LSR60" s="108"/>
      <c r="LSS60" s="108"/>
      <c r="LST60" s="108"/>
      <c r="LSU60" s="108"/>
      <c r="LSV60" s="108"/>
      <c r="LSW60" s="108"/>
      <c r="LSX60" s="108"/>
      <c r="LSY60" s="108"/>
      <c r="LSZ60" s="108"/>
      <c r="LTA60" s="108"/>
      <c r="LTB60" s="108"/>
      <c r="LTC60" s="108"/>
      <c r="LTD60" s="108"/>
      <c r="LTE60" s="108"/>
      <c r="LTF60" s="108"/>
      <c r="LTG60" s="108"/>
      <c r="LTH60" s="108"/>
      <c r="LTI60" s="108"/>
      <c r="LTJ60" s="108"/>
      <c r="LTK60" s="108"/>
      <c r="LTL60" s="108"/>
      <c r="LTM60" s="108"/>
      <c r="LTN60" s="108"/>
      <c r="LTO60" s="108"/>
      <c r="LTP60" s="108"/>
      <c r="LTQ60" s="108"/>
      <c r="LTR60" s="108"/>
      <c r="LTS60" s="108"/>
      <c r="LTT60" s="108"/>
      <c r="LTU60" s="108"/>
      <c r="LTV60" s="108"/>
      <c r="LTW60" s="108"/>
      <c r="LTX60" s="108"/>
      <c r="LTY60" s="108"/>
      <c r="LTZ60" s="108"/>
      <c r="LUA60" s="108"/>
      <c r="LUB60" s="108"/>
      <c r="LUC60" s="108"/>
      <c r="LUD60" s="108"/>
      <c r="LUE60" s="108"/>
      <c r="LUF60" s="108"/>
      <c r="LUG60" s="108"/>
      <c r="LUH60" s="108"/>
      <c r="LUI60" s="108"/>
      <c r="LUJ60" s="108"/>
      <c r="LUK60" s="108"/>
      <c r="LUL60" s="108"/>
      <c r="LUM60" s="108"/>
      <c r="LUN60" s="108"/>
      <c r="LUO60" s="108"/>
      <c r="LUP60" s="108"/>
      <c r="LUQ60" s="108"/>
      <c r="LUR60" s="108"/>
      <c r="LUS60" s="108"/>
      <c r="LUT60" s="108"/>
      <c r="LUU60" s="108"/>
      <c r="LUV60" s="108"/>
      <c r="LUW60" s="108"/>
      <c r="LUX60" s="108"/>
      <c r="LUY60" s="108"/>
      <c r="LUZ60" s="108"/>
      <c r="LVA60" s="108"/>
      <c r="LVB60" s="108"/>
      <c r="LVC60" s="108"/>
      <c r="LVD60" s="108"/>
      <c r="LVE60" s="108"/>
      <c r="LVF60" s="108"/>
      <c r="LVG60" s="108"/>
      <c r="LVH60" s="108"/>
      <c r="LVI60" s="108"/>
      <c r="LVJ60" s="108"/>
      <c r="LVK60" s="108"/>
      <c r="LVL60" s="108"/>
      <c r="LVM60" s="108"/>
      <c r="LVN60" s="108"/>
      <c r="LVO60" s="108"/>
      <c r="LVP60" s="108"/>
      <c r="LVQ60" s="108"/>
      <c r="LVR60" s="108"/>
      <c r="LVS60" s="108"/>
      <c r="LVT60" s="108"/>
      <c r="LVU60" s="108"/>
      <c r="LVV60" s="108"/>
      <c r="LVW60" s="108"/>
      <c r="LVX60" s="108"/>
      <c r="LVY60" s="108"/>
      <c r="LVZ60" s="108"/>
      <c r="LWA60" s="108"/>
      <c r="LWB60" s="108"/>
      <c r="LWC60" s="108"/>
      <c r="LWD60" s="108"/>
      <c r="LWE60" s="108"/>
      <c r="LWF60" s="108"/>
      <c r="LWG60" s="108"/>
      <c r="LWH60" s="108"/>
      <c r="LWI60" s="108"/>
      <c r="LWJ60" s="108"/>
      <c r="LWK60" s="108"/>
      <c r="LWL60" s="108"/>
      <c r="LWM60" s="108"/>
      <c r="LWN60" s="108"/>
      <c r="LWO60" s="108"/>
      <c r="LWP60" s="108"/>
      <c r="LWQ60" s="108"/>
      <c r="LWR60" s="108"/>
      <c r="LWS60" s="108"/>
      <c r="LWT60" s="108"/>
      <c r="LWU60" s="108"/>
      <c r="LWV60" s="108"/>
      <c r="LWW60" s="108"/>
      <c r="LWX60" s="108"/>
      <c r="LWY60" s="108"/>
      <c r="LWZ60" s="108"/>
      <c r="LXA60" s="108"/>
      <c r="LXB60" s="108"/>
      <c r="LXC60" s="108"/>
      <c r="LXD60" s="108"/>
      <c r="LXE60" s="108"/>
      <c r="LXF60" s="108"/>
      <c r="LXG60" s="108"/>
      <c r="LXH60" s="108"/>
      <c r="LXI60" s="108"/>
      <c r="LXJ60" s="108"/>
      <c r="LXK60" s="108"/>
      <c r="LXL60" s="108"/>
      <c r="LXM60" s="108"/>
      <c r="LXN60" s="108"/>
      <c r="LXO60" s="108"/>
      <c r="LXP60" s="108"/>
      <c r="LXQ60" s="108"/>
      <c r="LXR60" s="108"/>
      <c r="LXS60" s="108"/>
      <c r="LXT60" s="108"/>
      <c r="LXU60" s="108"/>
      <c r="LXV60" s="108"/>
      <c r="LXW60" s="108"/>
      <c r="LXX60" s="108"/>
      <c r="LXY60" s="108"/>
      <c r="LXZ60" s="108"/>
      <c r="LYA60" s="108"/>
      <c r="LYB60" s="108"/>
      <c r="LYC60" s="108"/>
      <c r="LYD60" s="108"/>
      <c r="LYE60" s="108"/>
      <c r="LYF60" s="108"/>
      <c r="LYG60" s="108"/>
      <c r="LYH60" s="108"/>
      <c r="LYI60" s="108"/>
      <c r="LYJ60" s="108"/>
      <c r="LYK60" s="108"/>
      <c r="LYL60" s="108"/>
      <c r="LYM60" s="108"/>
      <c r="LYN60" s="108"/>
      <c r="LYO60" s="108"/>
      <c r="LYP60" s="108"/>
      <c r="LYQ60" s="108"/>
      <c r="LYR60" s="108"/>
      <c r="LYS60" s="108"/>
      <c r="LYT60" s="108"/>
      <c r="LYU60" s="108"/>
      <c r="LYV60" s="108"/>
      <c r="LYW60" s="108"/>
      <c r="LYX60" s="108"/>
      <c r="LYY60" s="108"/>
      <c r="LYZ60" s="108"/>
      <c r="LZA60" s="108"/>
      <c r="LZB60" s="108"/>
      <c r="LZC60" s="108"/>
      <c r="LZD60" s="108"/>
      <c r="LZE60" s="108"/>
      <c r="LZF60" s="108"/>
      <c r="LZG60" s="108"/>
      <c r="LZH60" s="108"/>
      <c r="LZI60" s="108"/>
      <c r="LZJ60" s="108"/>
      <c r="LZK60" s="108"/>
      <c r="LZL60" s="108"/>
      <c r="LZM60" s="108"/>
      <c r="LZN60" s="108"/>
      <c r="LZO60" s="108"/>
      <c r="LZP60" s="108"/>
      <c r="LZQ60" s="108"/>
      <c r="LZR60" s="108"/>
      <c r="LZS60" s="108"/>
      <c r="LZT60" s="108"/>
      <c r="LZU60" s="108"/>
      <c r="LZV60" s="108"/>
      <c r="LZW60" s="108"/>
      <c r="LZX60" s="108"/>
      <c r="LZY60" s="108"/>
      <c r="LZZ60" s="108"/>
      <c r="MAA60" s="108"/>
      <c r="MAB60" s="108"/>
      <c r="MAC60" s="108"/>
      <c r="MAD60" s="108"/>
      <c r="MAE60" s="108"/>
      <c r="MAF60" s="108"/>
      <c r="MAG60" s="108"/>
      <c r="MAH60" s="108"/>
      <c r="MAI60" s="108"/>
      <c r="MAJ60" s="108"/>
      <c r="MAK60" s="108"/>
      <c r="MAL60" s="108"/>
      <c r="MAM60" s="108"/>
      <c r="MAN60" s="108"/>
      <c r="MAO60" s="108"/>
      <c r="MAP60" s="108"/>
      <c r="MAQ60" s="108"/>
      <c r="MAR60" s="108"/>
      <c r="MAS60" s="108"/>
      <c r="MAT60" s="108"/>
      <c r="MAU60" s="108"/>
      <c r="MAV60" s="108"/>
      <c r="MAW60" s="108"/>
      <c r="MAX60" s="108"/>
      <c r="MAY60" s="108"/>
      <c r="MAZ60" s="108"/>
      <c r="MBA60" s="108"/>
      <c r="MBB60" s="108"/>
      <c r="MBC60" s="108"/>
      <c r="MBD60" s="108"/>
      <c r="MBE60" s="108"/>
      <c r="MBF60" s="108"/>
      <c r="MBG60" s="108"/>
      <c r="MBH60" s="108"/>
      <c r="MBI60" s="108"/>
      <c r="MBJ60" s="108"/>
      <c r="MBK60" s="108"/>
      <c r="MBL60" s="108"/>
      <c r="MBM60" s="108"/>
      <c r="MBN60" s="108"/>
      <c r="MBO60" s="108"/>
      <c r="MBP60" s="108"/>
      <c r="MBQ60" s="108"/>
      <c r="MBR60" s="108"/>
      <c r="MBS60" s="108"/>
      <c r="MBT60" s="108"/>
      <c r="MBU60" s="108"/>
      <c r="MBV60" s="108"/>
      <c r="MBW60" s="108"/>
      <c r="MBX60" s="108"/>
      <c r="MBY60" s="108"/>
      <c r="MBZ60" s="108"/>
      <c r="MCA60" s="108"/>
      <c r="MCB60" s="108"/>
      <c r="MCC60" s="108"/>
      <c r="MCD60" s="108"/>
      <c r="MCE60" s="108"/>
      <c r="MCF60" s="108"/>
      <c r="MCG60" s="108"/>
      <c r="MCH60" s="108"/>
      <c r="MCI60" s="108"/>
      <c r="MCJ60" s="108"/>
      <c r="MCK60" s="108"/>
      <c r="MCL60" s="108"/>
      <c r="MCM60" s="108"/>
      <c r="MCN60" s="108"/>
      <c r="MCO60" s="108"/>
      <c r="MCP60" s="108"/>
      <c r="MCQ60" s="108"/>
      <c r="MCR60" s="108"/>
      <c r="MCS60" s="108"/>
      <c r="MCT60" s="108"/>
      <c r="MCU60" s="108"/>
      <c r="MCV60" s="108"/>
      <c r="MCW60" s="108"/>
      <c r="MCX60" s="108"/>
      <c r="MCY60" s="108"/>
      <c r="MCZ60" s="108"/>
      <c r="MDA60" s="108"/>
      <c r="MDB60" s="108"/>
      <c r="MDC60" s="108"/>
      <c r="MDD60" s="108"/>
      <c r="MDE60" s="108"/>
      <c r="MDF60" s="108"/>
      <c r="MDG60" s="108"/>
      <c r="MDH60" s="108"/>
      <c r="MDI60" s="108"/>
      <c r="MDJ60" s="108"/>
      <c r="MDK60" s="108"/>
      <c r="MDL60" s="108"/>
      <c r="MDM60" s="108"/>
      <c r="MDN60" s="108"/>
      <c r="MDO60" s="108"/>
      <c r="MDP60" s="108"/>
      <c r="MDQ60" s="108"/>
      <c r="MDR60" s="108"/>
      <c r="MDS60" s="108"/>
      <c r="MDT60" s="108"/>
      <c r="MDU60" s="108"/>
      <c r="MDV60" s="108"/>
      <c r="MDW60" s="108"/>
      <c r="MDX60" s="108"/>
      <c r="MDY60" s="108"/>
      <c r="MDZ60" s="108"/>
      <c r="MEA60" s="108"/>
      <c r="MEB60" s="108"/>
      <c r="MEC60" s="108"/>
      <c r="MED60" s="108"/>
      <c r="MEE60" s="108"/>
      <c r="MEF60" s="108"/>
      <c r="MEG60" s="108"/>
      <c r="MEH60" s="108"/>
      <c r="MEI60" s="108"/>
      <c r="MEJ60" s="108"/>
      <c r="MEK60" s="108"/>
      <c r="MEL60" s="108"/>
      <c r="MEM60" s="108"/>
      <c r="MEN60" s="108"/>
      <c r="MEO60" s="108"/>
      <c r="MEP60" s="108"/>
      <c r="MEQ60" s="108"/>
      <c r="MER60" s="108"/>
      <c r="MES60" s="108"/>
      <c r="MET60" s="108"/>
      <c r="MEU60" s="108"/>
      <c r="MEV60" s="108"/>
      <c r="MEW60" s="108"/>
      <c r="MEX60" s="108"/>
      <c r="MEY60" s="108"/>
      <c r="MEZ60" s="108"/>
      <c r="MFA60" s="108"/>
      <c r="MFB60" s="108"/>
      <c r="MFC60" s="108"/>
      <c r="MFD60" s="108"/>
      <c r="MFE60" s="108"/>
      <c r="MFF60" s="108"/>
      <c r="MFG60" s="108"/>
      <c r="MFH60" s="108"/>
      <c r="MFI60" s="108"/>
      <c r="MFJ60" s="108"/>
      <c r="MFK60" s="108"/>
      <c r="MFL60" s="108"/>
      <c r="MFM60" s="108"/>
      <c r="MFN60" s="108"/>
      <c r="MFO60" s="108"/>
      <c r="MFP60" s="108"/>
      <c r="MFQ60" s="108"/>
      <c r="MFR60" s="108"/>
      <c r="MFS60" s="108"/>
      <c r="MFT60" s="108"/>
      <c r="MFU60" s="108"/>
      <c r="MFV60" s="108"/>
      <c r="MFW60" s="108"/>
      <c r="MFX60" s="108"/>
      <c r="MFY60" s="108"/>
      <c r="MFZ60" s="108"/>
      <c r="MGA60" s="108"/>
      <c r="MGB60" s="108"/>
      <c r="MGC60" s="108"/>
      <c r="MGD60" s="108"/>
      <c r="MGE60" s="108"/>
      <c r="MGF60" s="108"/>
      <c r="MGG60" s="108"/>
      <c r="MGH60" s="108"/>
      <c r="MGI60" s="108"/>
      <c r="MGJ60" s="108"/>
      <c r="MGK60" s="108"/>
      <c r="MGL60" s="108"/>
      <c r="MGM60" s="108"/>
      <c r="MGN60" s="108"/>
      <c r="MGO60" s="108"/>
      <c r="MGP60" s="108"/>
      <c r="MGQ60" s="108"/>
      <c r="MGR60" s="108"/>
      <c r="MGS60" s="108"/>
      <c r="MGT60" s="108"/>
      <c r="MGU60" s="108"/>
      <c r="MGV60" s="108"/>
      <c r="MGW60" s="108"/>
      <c r="MGX60" s="108"/>
      <c r="MGY60" s="108"/>
      <c r="MGZ60" s="108"/>
      <c r="MHA60" s="108"/>
      <c r="MHB60" s="108"/>
      <c r="MHC60" s="108"/>
      <c r="MHD60" s="108"/>
      <c r="MHE60" s="108"/>
      <c r="MHF60" s="108"/>
      <c r="MHG60" s="108"/>
      <c r="MHH60" s="108"/>
      <c r="MHI60" s="108"/>
      <c r="MHJ60" s="108"/>
      <c r="MHK60" s="108"/>
      <c r="MHL60" s="108"/>
      <c r="MHM60" s="108"/>
      <c r="MHN60" s="108"/>
      <c r="MHO60" s="108"/>
      <c r="MHP60" s="108"/>
      <c r="MHQ60" s="108"/>
      <c r="MHR60" s="108"/>
      <c r="MHS60" s="108"/>
      <c r="MHT60" s="108"/>
      <c r="MHU60" s="108"/>
      <c r="MHV60" s="108"/>
      <c r="MHW60" s="108"/>
      <c r="MHX60" s="108"/>
      <c r="MHY60" s="108"/>
      <c r="MHZ60" s="108"/>
      <c r="MIA60" s="108"/>
      <c r="MIB60" s="108"/>
      <c r="MIC60" s="108"/>
      <c r="MID60" s="108"/>
      <c r="MIE60" s="108"/>
      <c r="MIF60" s="108"/>
      <c r="MIG60" s="108"/>
      <c r="MIH60" s="108"/>
      <c r="MII60" s="108"/>
      <c r="MIJ60" s="108"/>
      <c r="MIK60" s="108"/>
      <c r="MIL60" s="108"/>
      <c r="MIM60" s="108"/>
      <c r="MIN60" s="108"/>
      <c r="MIO60" s="108"/>
      <c r="MIP60" s="108"/>
      <c r="MIQ60" s="108"/>
      <c r="MIR60" s="108"/>
      <c r="MIS60" s="108"/>
      <c r="MIT60" s="108"/>
      <c r="MIU60" s="108"/>
      <c r="MIV60" s="108"/>
      <c r="MIW60" s="108"/>
      <c r="MIX60" s="108"/>
      <c r="MIY60" s="108"/>
      <c r="MIZ60" s="108"/>
      <c r="MJA60" s="108"/>
      <c r="MJB60" s="108"/>
      <c r="MJC60" s="108"/>
      <c r="MJD60" s="108"/>
      <c r="MJE60" s="108"/>
      <c r="MJF60" s="108"/>
      <c r="MJG60" s="108"/>
      <c r="MJH60" s="108"/>
      <c r="MJI60" s="108"/>
      <c r="MJJ60" s="108"/>
      <c r="MJK60" s="108"/>
      <c r="MJL60" s="108"/>
      <c r="MJM60" s="108"/>
      <c r="MJN60" s="108"/>
      <c r="MJO60" s="108"/>
      <c r="MJP60" s="108"/>
      <c r="MJQ60" s="108"/>
      <c r="MJR60" s="108"/>
      <c r="MJS60" s="108"/>
      <c r="MJT60" s="108"/>
      <c r="MJU60" s="108"/>
      <c r="MJV60" s="108"/>
      <c r="MJW60" s="108"/>
      <c r="MJX60" s="108"/>
      <c r="MJY60" s="108"/>
      <c r="MJZ60" s="108"/>
      <c r="MKA60" s="108"/>
      <c r="MKB60" s="108"/>
      <c r="MKC60" s="108"/>
      <c r="MKD60" s="108"/>
      <c r="MKE60" s="108"/>
      <c r="MKF60" s="108"/>
      <c r="MKG60" s="108"/>
      <c r="MKH60" s="108"/>
      <c r="MKI60" s="108"/>
      <c r="MKJ60" s="108"/>
      <c r="MKK60" s="108"/>
      <c r="MKL60" s="108"/>
      <c r="MKM60" s="108"/>
      <c r="MKN60" s="108"/>
      <c r="MKO60" s="108"/>
      <c r="MKP60" s="108"/>
      <c r="MKQ60" s="108"/>
      <c r="MKR60" s="108"/>
      <c r="MKS60" s="108"/>
      <c r="MKT60" s="108"/>
      <c r="MKU60" s="108"/>
      <c r="MKV60" s="108"/>
      <c r="MKW60" s="108"/>
      <c r="MKX60" s="108"/>
      <c r="MKY60" s="108"/>
      <c r="MKZ60" s="108"/>
      <c r="MLA60" s="108"/>
      <c r="MLB60" s="108"/>
      <c r="MLC60" s="108"/>
      <c r="MLD60" s="108"/>
      <c r="MLE60" s="108"/>
      <c r="MLF60" s="108"/>
      <c r="MLG60" s="108"/>
      <c r="MLH60" s="108"/>
      <c r="MLI60" s="108"/>
      <c r="MLJ60" s="108"/>
      <c r="MLK60" s="108"/>
      <c r="MLL60" s="108"/>
      <c r="MLM60" s="108"/>
      <c r="MLN60" s="108"/>
      <c r="MLO60" s="108"/>
      <c r="MLP60" s="108"/>
      <c r="MLQ60" s="108"/>
      <c r="MLR60" s="108"/>
      <c r="MLS60" s="108"/>
      <c r="MLT60" s="108"/>
      <c r="MLU60" s="108"/>
      <c r="MLV60" s="108"/>
      <c r="MLW60" s="108"/>
      <c r="MLX60" s="108"/>
      <c r="MLY60" s="108"/>
      <c r="MLZ60" s="108"/>
      <c r="MMA60" s="108"/>
      <c r="MMB60" s="108"/>
      <c r="MMC60" s="108"/>
      <c r="MMD60" s="108"/>
      <c r="MME60" s="108"/>
      <c r="MMF60" s="108"/>
      <c r="MMG60" s="108"/>
      <c r="MMH60" s="108"/>
      <c r="MMI60" s="108"/>
      <c r="MMJ60" s="108"/>
      <c r="MMK60" s="108"/>
      <c r="MML60" s="108"/>
      <c r="MMM60" s="108"/>
      <c r="MMN60" s="108"/>
      <c r="MMO60" s="108"/>
      <c r="MMP60" s="108"/>
      <c r="MMQ60" s="108"/>
      <c r="MMR60" s="108"/>
      <c r="MMS60" s="108"/>
      <c r="MMT60" s="108"/>
      <c r="MMU60" s="108"/>
      <c r="MMV60" s="108"/>
      <c r="MMW60" s="108"/>
      <c r="MMX60" s="108"/>
      <c r="MMY60" s="108"/>
      <c r="MMZ60" s="108"/>
      <c r="MNA60" s="108"/>
      <c r="MNB60" s="108"/>
      <c r="MNC60" s="108"/>
      <c r="MND60" s="108"/>
      <c r="MNE60" s="108"/>
      <c r="MNF60" s="108"/>
      <c r="MNG60" s="108"/>
      <c r="MNH60" s="108"/>
      <c r="MNI60" s="108"/>
      <c r="MNJ60" s="108"/>
      <c r="MNK60" s="108"/>
      <c r="MNL60" s="108"/>
      <c r="MNM60" s="108"/>
      <c r="MNN60" s="108"/>
      <c r="MNO60" s="108"/>
      <c r="MNP60" s="108"/>
      <c r="MNQ60" s="108"/>
      <c r="MNR60" s="108"/>
      <c r="MNS60" s="108"/>
      <c r="MNT60" s="108"/>
      <c r="MNU60" s="108"/>
      <c r="MNV60" s="108"/>
      <c r="MNW60" s="108"/>
      <c r="MNX60" s="108"/>
      <c r="MNY60" s="108"/>
      <c r="MNZ60" s="108"/>
      <c r="MOA60" s="108"/>
      <c r="MOB60" s="108"/>
      <c r="MOC60" s="108"/>
      <c r="MOD60" s="108"/>
      <c r="MOE60" s="108"/>
      <c r="MOF60" s="108"/>
      <c r="MOG60" s="108"/>
      <c r="MOH60" s="108"/>
      <c r="MOI60" s="108"/>
      <c r="MOJ60" s="108"/>
      <c r="MOK60" s="108"/>
      <c r="MOL60" s="108"/>
      <c r="MOM60" s="108"/>
      <c r="MON60" s="108"/>
      <c r="MOO60" s="108"/>
      <c r="MOP60" s="108"/>
      <c r="MOQ60" s="108"/>
      <c r="MOR60" s="108"/>
      <c r="MOS60" s="108"/>
      <c r="MOT60" s="108"/>
      <c r="MOU60" s="108"/>
      <c r="MOV60" s="108"/>
      <c r="MOW60" s="108"/>
      <c r="MOX60" s="108"/>
      <c r="MOY60" s="108"/>
      <c r="MOZ60" s="108"/>
      <c r="MPA60" s="108"/>
      <c r="MPB60" s="108"/>
      <c r="MPC60" s="108"/>
      <c r="MPD60" s="108"/>
      <c r="MPE60" s="108"/>
      <c r="MPF60" s="108"/>
      <c r="MPG60" s="108"/>
      <c r="MPH60" s="108"/>
      <c r="MPI60" s="108"/>
      <c r="MPJ60" s="108"/>
      <c r="MPK60" s="108"/>
      <c r="MPL60" s="108"/>
      <c r="MPM60" s="108"/>
      <c r="MPN60" s="108"/>
      <c r="MPO60" s="108"/>
      <c r="MPP60" s="108"/>
      <c r="MPQ60" s="108"/>
      <c r="MPR60" s="108"/>
      <c r="MPS60" s="108"/>
      <c r="MPT60" s="108"/>
      <c r="MPU60" s="108"/>
      <c r="MPV60" s="108"/>
      <c r="MPW60" s="108"/>
      <c r="MPX60" s="108"/>
      <c r="MPY60" s="108"/>
      <c r="MPZ60" s="108"/>
      <c r="MQA60" s="108"/>
      <c r="MQB60" s="108"/>
      <c r="MQC60" s="108"/>
      <c r="MQD60" s="108"/>
      <c r="MQE60" s="108"/>
      <c r="MQF60" s="108"/>
      <c r="MQG60" s="108"/>
      <c r="MQH60" s="108"/>
      <c r="MQI60" s="108"/>
      <c r="MQJ60" s="108"/>
      <c r="MQK60" s="108"/>
      <c r="MQL60" s="108"/>
      <c r="MQM60" s="108"/>
      <c r="MQN60" s="108"/>
      <c r="MQO60" s="108"/>
      <c r="MQP60" s="108"/>
      <c r="MQQ60" s="108"/>
      <c r="MQR60" s="108"/>
      <c r="MQS60" s="108"/>
      <c r="MQT60" s="108"/>
      <c r="MQU60" s="108"/>
      <c r="MQV60" s="108"/>
      <c r="MQW60" s="108"/>
      <c r="MQX60" s="108"/>
      <c r="MQY60" s="108"/>
      <c r="MQZ60" s="108"/>
      <c r="MRA60" s="108"/>
      <c r="MRB60" s="108"/>
      <c r="MRC60" s="108"/>
      <c r="MRD60" s="108"/>
      <c r="MRE60" s="108"/>
      <c r="MRF60" s="108"/>
      <c r="MRG60" s="108"/>
      <c r="MRH60" s="108"/>
      <c r="MRI60" s="108"/>
      <c r="MRJ60" s="108"/>
      <c r="MRK60" s="108"/>
      <c r="MRL60" s="108"/>
      <c r="MRM60" s="108"/>
      <c r="MRN60" s="108"/>
      <c r="MRO60" s="108"/>
      <c r="MRP60" s="108"/>
      <c r="MRQ60" s="108"/>
      <c r="MRR60" s="108"/>
      <c r="MRS60" s="108"/>
      <c r="MRT60" s="108"/>
      <c r="MRU60" s="108"/>
      <c r="MRV60" s="108"/>
      <c r="MRW60" s="108"/>
      <c r="MRX60" s="108"/>
      <c r="MRY60" s="108"/>
      <c r="MRZ60" s="108"/>
      <c r="MSA60" s="108"/>
      <c r="MSB60" s="108"/>
      <c r="MSC60" s="108"/>
      <c r="MSD60" s="108"/>
      <c r="MSE60" s="108"/>
      <c r="MSF60" s="108"/>
      <c r="MSG60" s="108"/>
      <c r="MSH60" s="108"/>
      <c r="MSI60" s="108"/>
      <c r="MSJ60" s="108"/>
      <c r="MSK60" s="108"/>
      <c r="MSL60" s="108"/>
      <c r="MSM60" s="108"/>
      <c r="MSN60" s="108"/>
      <c r="MSO60" s="108"/>
      <c r="MSP60" s="108"/>
      <c r="MSQ60" s="108"/>
      <c r="MSR60" s="108"/>
      <c r="MSS60" s="108"/>
      <c r="MST60" s="108"/>
      <c r="MSU60" s="108"/>
      <c r="MSV60" s="108"/>
      <c r="MSW60" s="108"/>
      <c r="MSX60" s="108"/>
      <c r="MSY60" s="108"/>
      <c r="MSZ60" s="108"/>
      <c r="MTA60" s="108"/>
      <c r="MTB60" s="108"/>
      <c r="MTC60" s="108"/>
      <c r="MTD60" s="108"/>
      <c r="MTE60" s="108"/>
      <c r="MTF60" s="108"/>
      <c r="MTG60" s="108"/>
      <c r="MTH60" s="108"/>
      <c r="MTI60" s="108"/>
      <c r="MTJ60" s="108"/>
      <c r="MTK60" s="108"/>
      <c r="MTL60" s="108"/>
      <c r="MTM60" s="108"/>
      <c r="MTN60" s="108"/>
      <c r="MTO60" s="108"/>
      <c r="MTP60" s="108"/>
      <c r="MTQ60" s="108"/>
      <c r="MTR60" s="108"/>
      <c r="MTS60" s="108"/>
      <c r="MTT60" s="108"/>
      <c r="MTU60" s="108"/>
      <c r="MTV60" s="108"/>
      <c r="MTW60" s="108"/>
      <c r="MTX60" s="108"/>
      <c r="MTY60" s="108"/>
      <c r="MTZ60" s="108"/>
      <c r="MUA60" s="108"/>
      <c r="MUB60" s="108"/>
      <c r="MUC60" s="108"/>
      <c r="MUD60" s="108"/>
      <c r="MUE60" s="108"/>
      <c r="MUF60" s="108"/>
      <c r="MUG60" s="108"/>
      <c r="MUH60" s="108"/>
      <c r="MUI60" s="108"/>
      <c r="MUJ60" s="108"/>
      <c r="MUK60" s="108"/>
      <c r="MUL60" s="108"/>
      <c r="MUM60" s="108"/>
      <c r="MUN60" s="108"/>
      <c r="MUO60" s="108"/>
      <c r="MUP60" s="108"/>
      <c r="MUQ60" s="108"/>
      <c r="MUR60" s="108"/>
      <c r="MUS60" s="108"/>
      <c r="MUT60" s="108"/>
      <c r="MUU60" s="108"/>
      <c r="MUV60" s="108"/>
      <c r="MUW60" s="108"/>
      <c r="MUX60" s="108"/>
      <c r="MUY60" s="108"/>
      <c r="MUZ60" s="108"/>
      <c r="MVA60" s="108"/>
      <c r="MVB60" s="108"/>
      <c r="MVC60" s="108"/>
      <c r="MVD60" s="108"/>
      <c r="MVE60" s="108"/>
      <c r="MVF60" s="108"/>
      <c r="MVG60" s="108"/>
      <c r="MVH60" s="108"/>
      <c r="MVI60" s="108"/>
      <c r="MVJ60" s="108"/>
      <c r="MVK60" s="108"/>
      <c r="MVL60" s="108"/>
      <c r="MVM60" s="108"/>
      <c r="MVN60" s="108"/>
      <c r="MVO60" s="108"/>
      <c r="MVP60" s="108"/>
      <c r="MVQ60" s="108"/>
      <c r="MVR60" s="108"/>
      <c r="MVS60" s="108"/>
      <c r="MVT60" s="108"/>
      <c r="MVU60" s="108"/>
      <c r="MVV60" s="108"/>
      <c r="MVW60" s="108"/>
      <c r="MVX60" s="108"/>
      <c r="MVY60" s="108"/>
      <c r="MVZ60" s="108"/>
      <c r="MWA60" s="108"/>
      <c r="MWB60" s="108"/>
      <c r="MWC60" s="108"/>
      <c r="MWD60" s="108"/>
      <c r="MWE60" s="108"/>
      <c r="MWF60" s="108"/>
      <c r="MWG60" s="108"/>
      <c r="MWH60" s="108"/>
      <c r="MWI60" s="108"/>
      <c r="MWJ60" s="108"/>
      <c r="MWK60" s="108"/>
      <c r="MWL60" s="108"/>
      <c r="MWM60" s="108"/>
      <c r="MWN60" s="108"/>
      <c r="MWO60" s="108"/>
      <c r="MWP60" s="108"/>
      <c r="MWQ60" s="108"/>
      <c r="MWR60" s="108"/>
      <c r="MWS60" s="108"/>
      <c r="MWT60" s="108"/>
      <c r="MWU60" s="108"/>
      <c r="MWV60" s="108"/>
      <c r="MWW60" s="108"/>
      <c r="MWX60" s="108"/>
      <c r="MWY60" s="108"/>
      <c r="MWZ60" s="108"/>
      <c r="MXA60" s="108"/>
      <c r="MXB60" s="108"/>
      <c r="MXC60" s="108"/>
      <c r="MXD60" s="108"/>
      <c r="MXE60" s="108"/>
      <c r="MXF60" s="108"/>
      <c r="MXG60" s="108"/>
      <c r="MXH60" s="108"/>
      <c r="MXI60" s="108"/>
      <c r="MXJ60" s="108"/>
      <c r="MXK60" s="108"/>
      <c r="MXL60" s="108"/>
      <c r="MXM60" s="108"/>
      <c r="MXN60" s="108"/>
      <c r="MXO60" s="108"/>
      <c r="MXP60" s="108"/>
      <c r="MXQ60" s="108"/>
      <c r="MXR60" s="108"/>
      <c r="MXS60" s="108"/>
      <c r="MXT60" s="108"/>
      <c r="MXU60" s="108"/>
      <c r="MXV60" s="108"/>
      <c r="MXW60" s="108"/>
      <c r="MXX60" s="108"/>
      <c r="MXY60" s="108"/>
      <c r="MXZ60" s="108"/>
      <c r="MYA60" s="108"/>
      <c r="MYB60" s="108"/>
      <c r="MYC60" s="108"/>
      <c r="MYD60" s="108"/>
      <c r="MYE60" s="108"/>
      <c r="MYF60" s="108"/>
      <c r="MYG60" s="108"/>
      <c r="MYH60" s="108"/>
      <c r="MYI60" s="108"/>
      <c r="MYJ60" s="108"/>
      <c r="MYK60" s="108"/>
      <c r="MYL60" s="108"/>
      <c r="MYM60" s="108"/>
      <c r="MYN60" s="108"/>
      <c r="MYO60" s="108"/>
      <c r="MYP60" s="108"/>
      <c r="MYQ60" s="108"/>
      <c r="MYR60" s="108"/>
      <c r="MYS60" s="108"/>
      <c r="MYT60" s="108"/>
      <c r="MYU60" s="108"/>
      <c r="MYV60" s="108"/>
      <c r="MYW60" s="108"/>
      <c r="MYX60" s="108"/>
      <c r="MYY60" s="108"/>
      <c r="MYZ60" s="108"/>
      <c r="MZA60" s="108"/>
      <c r="MZB60" s="108"/>
      <c r="MZC60" s="108"/>
      <c r="MZD60" s="108"/>
      <c r="MZE60" s="108"/>
      <c r="MZF60" s="108"/>
      <c r="MZG60" s="108"/>
      <c r="MZH60" s="108"/>
      <c r="MZI60" s="108"/>
      <c r="MZJ60" s="108"/>
      <c r="MZK60" s="108"/>
      <c r="MZL60" s="108"/>
      <c r="MZM60" s="108"/>
      <c r="MZN60" s="108"/>
      <c r="MZO60" s="108"/>
      <c r="MZP60" s="108"/>
      <c r="MZQ60" s="108"/>
      <c r="MZR60" s="108"/>
      <c r="MZS60" s="108"/>
      <c r="MZT60" s="108"/>
      <c r="MZU60" s="108"/>
      <c r="MZV60" s="108"/>
      <c r="MZW60" s="108"/>
      <c r="MZX60" s="108"/>
      <c r="MZY60" s="108"/>
      <c r="MZZ60" s="108"/>
      <c r="NAA60" s="108"/>
      <c r="NAB60" s="108"/>
      <c r="NAC60" s="108"/>
      <c r="NAD60" s="108"/>
      <c r="NAE60" s="108"/>
      <c r="NAF60" s="108"/>
      <c r="NAG60" s="108"/>
      <c r="NAH60" s="108"/>
      <c r="NAI60" s="108"/>
      <c r="NAJ60" s="108"/>
      <c r="NAK60" s="108"/>
      <c r="NAL60" s="108"/>
      <c r="NAM60" s="108"/>
      <c r="NAN60" s="108"/>
      <c r="NAO60" s="108"/>
      <c r="NAP60" s="108"/>
      <c r="NAQ60" s="108"/>
      <c r="NAR60" s="108"/>
      <c r="NAS60" s="108"/>
      <c r="NAT60" s="108"/>
      <c r="NAU60" s="108"/>
      <c r="NAV60" s="108"/>
      <c r="NAW60" s="108"/>
      <c r="NAX60" s="108"/>
      <c r="NAY60" s="108"/>
      <c r="NAZ60" s="108"/>
      <c r="NBA60" s="108"/>
      <c r="NBB60" s="108"/>
      <c r="NBC60" s="108"/>
      <c r="NBD60" s="108"/>
      <c r="NBE60" s="108"/>
      <c r="NBF60" s="108"/>
      <c r="NBG60" s="108"/>
      <c r="NBH60" s="108"/>
      <c r="NBI60" s="108"/>
      <c r="NBJ60" s="108"/>
      <c r="NBK60" s="108"/>
      <c r="NBL60" s="108"/>
      <c r="NBM60" s="108"/>
      <c r="NBN60" s="108"/>
      <c r="NBO60" s="108"/>
      <c r="NBP60" s="108"/>
      <c r="NBQ60" s="108"/>
      <c r="NBR60" s="108"/>
      <c r="NBS60" s="108"/>
      <c r="NBT60" s="108"/>
      <c r="NBU60" s="108"/>
      <c r="NBV60" s="108"/>
      <c r="NBW60" s="108"/>
      <c r="NBX60" s="108"/>
      <c r="NBY60" s="108"/>
      <c r="NBZ60" s="108"/>
      <c r="NCA60" s="108"/>
      <c r="NCB60" s="108"/>
      <c r="NCC60" s="108"/>
      <c r="NCD60" s="108"/>
      <c r="NCE60" s="108"/>
      <c r="NCF60" s="108"/>
      <c r="NCG60" s="108"/>
      <c r="NCH60" s="108"/>
      <c r="NCI60" s="108"/>
      <c r="NCJ60" s="108"/>
      <c r="NCK60" s="108"/>
      <c r="NCL60" s="108"/>
      <c r="NCM60" s="108"/>
      <c r="NCN60" s="108"/>
      <c r="NCO60" s="108"/>
      <c r="NCP60" s="108"/>
      <c r="NCQ60" s="108"/>
      <c r="NCR60" s="108"/>
      <c r="NCS60" s="108"/>
      <c r="NCT60" s="108"/>
      <c r="NCU60" s="108"/>
      <c r="NCV60" s="108"/>
      <c r="NCW60" s="108"/>
      <c r="NCX60" s="108"/>
      <c r="NCY60" s="108"/>
      <c r="NCZ60" s="108"/>
      <c r="NDA60" s="108"/>
      <c r="NDB60" s="108"/>
      <c r="NDC60" s="108"/>
      <c r="NDD60" s="108"/>
      <c r="NDE60" s="108"/>
      <c r="NDF60" s="108"/>
      <c r="NDG60" s="108"/>
      <c r="NDH60" s="108"/>
      <c r="NDI60" s="108"/>
      <c r="NDJ60" s="108"/>
      <c r="NDK60" s="108"/>
      <c r="NDL60" s="108"/>
      <c r="NDM60" s="108"/>
      <c r="NDN60" s="108"/>
      <c r="NDO60" s="108"/>
      <c r="NDP60" s="108"/>
      <c r="NDQ60" s="108"/>
      <c r="NDR60" s="108"/>
      <c r="NDS60" s="108"/>
      <c r="NDT60" s="108"/>
      <c r="NDU60" s="108"/>
      <c r="NDV60" s="108"/>
      <c r="NDW60" s="108"/>
      <c r="NDX60" s="108"/>
      <c r="NDY60" s="108"/>
      <c r="NDZ60" s="108"/>
      <c r="NEA60" s="108"/>
      <c r="NEB60" s="108"/>
      <c r="NEC60" s="108"/>
      <c r="NED60" s="108"/>
      <c r="NEE60" s="108"/>
      <c r="NEF60" s="108"/>
      <c r="NEG60" s="108"/>
      <c r="NEH60" s="108"/>
      <c r="NEI60" s="108"/>
      <c r="NEJ60" s="108"/>
      <c r="NEK60" s="108"/>
      <c r="NEL60" s="108"/>
      <c r="NEM60" s="108"/>
      <c r="NEN60" s="108"/>
      <c r="NEO60" s="108"/>
      <c r="NEP60" s="108"/>
      <c r="NEQ60" s="108"/>
      <c r="NER60" s="108"/>
      <c r="NES60" s="108"/>
      <c r="NET60" s="108"/>
      <c r="NEU60" s="108"/>
      <c r="NEV60" s="108"/>
      <c r="NEW60" s="108"/>
      <c r="NEX60" s="108"/>
      <c r="NEY60" s="108"/>
      <c r="NEZ60" s="108"/>
      <c r="NFA60" s="108"/>
      <c r="NFB60" s="108"/>
      <c r="NFC60" s="108"/>
      <c r="NFD60" s="108"/>
      <c r="NFE60" s="108"/>
      <c r="NFF60" s="108"/>
      <c r="NFG60" s="108"/>
      <c r="NFH60" s="108"/>
      <c r="NFI60" s="108"/>
      <c r="NFJ60" s="108"/>
      <c r="NFK60" s="108"/>
      <c r="NFL60" s="108"/>
      <c r="NFM60" s="108"/>
      <c r="NFN60" s="108"/>
      <c r="NFO60" s="108"/>
      <c r="NFP60" s="108"/>
      <c r="NFQ60" s="108"/>
      <c r="NFR60" s="108"/>
      <c r="NFS60" s="108"/>
      <c r="NFT60" s="108"/>
      <c r="NFU60" s="108"/>
      <c r="NFV60" s="108"/>
      <c r="NFW60" s="108"/>
      <c r="NFX60" s="108"/>
      <c r="NFY60" s="108"/>
      <c r="NFZ60" s="108"/>
      <c r="NGA60" s="108"/>
      <c r="NGB60" s="108"/>
      <c r="NGC60" s="108"/>
      <c r="NGD60" s="108"/>
      <c r="NGE60" s="108"/>
      <c r="NGF60" s="108"/>
      <c r="NGG60" s="108"/>
      <c r="NGH60" s="108"/>
      <c r="NGI60" s="108"/>
      <c r="NGJ60" s="108"/>
      <c r="NGK60" s="108"/>
      <c r="NGL60" s="108"/>
      <c r="NGM60" s="108"/>
      <c r="NGN60" s="108"/>
      <c r="NGO60" s="108"/>
      <c r="NGP60" s="108"/>
      <c r="NGQ60" s="108"/>
      <c r="NGR60" s="108"/>
      <c r="NGS60" s="108"/>
      <c r="NGT60" s="108"/>
      <c r="NGU60" s="108"/>
      <c r="NGV60" s="108"/>
      <c r="NGW60" s="108"/>
      <c r="NGX60" s="108"/>
      <c r="NGY60" s="108"/>
      <c r="NGZ60" s="108"/>
      <c r="NHA60" s="108"/>
      <c r="NHB60" s="108"/>
      <c r="NHC60" s="108"/>
      <c r="NHD60" s="108"/>
      <c r="NHE60" s="108"/>
      <c r="NHF60" s="108"/>
      <c r="NHG60" s="108"/>
      <c r="NHH60" s="108"/>
      <c r="NHI60" s="108"/>
      <c r="NHJ60" s="108"/>
      <c r="NHK60" s="108"/>
      <c r="NHL60" s="108"/>
      <c r="NHM60" s="108"/>
      <c r="NHN60" s="108"/>
      <c r="NHO60" s="108"/>
      <c r="NHP60" s="108"/>
      <c r="NHQ60" s="108"/>
      <c r="NHR60" s="108"/>
      <c r="NHS60" s="108"/>
      <c r="NHT60" s="108"/>
      <c r="NHU60" s="108"/>
      <c r="NHV60" s="108"/>
      <c r="NHW60" s="108"/>
      <c r="NHX60" s="108"/>
      <c r="NHY60" s="108"/>
      <c r="NHZ60" s="108"/>
      <c r="NIA60" s="108"/>
      <c r="NIB60" s="108"/>
      <c r="NIC60" s="108"/>
      <c r="NID60" s="108"/>
      <c r="NIE60" s="108"/>
      <c r="NIF60" s="108"/>
      <c r="NIG60" s="108"/>
      <c r="NIH60" s="108"/>
      <c r="NII60" s="108"/>
      <c r="NIJ60" s="108"/>
      <c r="NIK60" s="108"/>
      <c r="NIL60" s="108"/>
      <c r="NIM60" s="108"/>
      <c r="NIN60" s="108"/>
      <c r="NIO60" s="108"/>
      <c r="NIP60" s="108"/>
      <c r="NIQ60" s="108"/>
      <c r="NIR60" s="108"/>
      <c r="NIS60" s="108"/>
      <c r="NIT60" s="108"/>
      <c r="NIU60" s="108"/>
      <c r="NIV60" s="108"/>
      <c r="NIW60" s="108"/>
      <c r="NIX60" s="108"/>
      <c r="NIY60" s="108"/>
      <c r="NIZ60" s="108"/>
      <c r="NJA60" s="108"/>
      <c r="NJB60" s="108"/>
      <c r="NJC60" s="108"/>
      <c r="NJD60" s="108"/>
      <c r="NJE60" s="108"/>
      <c r="NJF60" s="108"/>
      <c r="NJG60" s="108"/>
      <c r="NJH60" s="108"/>
      <c r="NJI60" s="108"/>
      <c r="NJJ60" s="108"/>
      <c r="NJK60" s="108"/>
      <c r="NJL60" s="108"/>
      <c r="NJM60" s="108"/>
      <c r="NJN60" s="108"/>
      <c r="NJO60" s="108"/>
      <c r="NJP60" s="108"/>
      <c r="NJQ60" s="108"/>
      <c r="NJR60" s="108"/>
      <c r="NJS60" s="108"/>
      <c r="NJT60" s="108"/>
      <c r="NJU60" s="108"/>
      <c r="NJV60" s="108"/>
      <c r="NJW60" s="108"/>
      <c r="NJX60" s="108"/>
      <c r="NJY60" s="108"/>
      <c r="NJZ60" s="108"/>
      <c r="NKA60" s="108"/>
      <c r="NKB60" s="108"/>
      <c r="NKC60" s="108"/>
      <c r="NKD60" s="108"/>
      <c r="NKE60" s="108"/>
      <c r="NKF60" s="108"/>
      <c r="NKG60" s="108"/>
      <c r="NKH60" s="108"/>
      <c r="NKI60" s="108"/>
      <c r="NKJ60" s="108"/>
      <c r="NKK60" s="108"/>
      <c r="NKL60" s="108"/>
      <c r="NKM60" s="108"/>
      <c r="NKN60" s="108"/>
      <c r="NKO60" s="108"/>
      <c r="NKP60" s="108"/>
      <c r="NKQ60" s="108"/>
      <c r="NKR60" s="108"/>
      <c r="NKS60" s="108"/>
      <c r="NKT60" s="108"/>
      <c r="NKU60" s="108"/>
      <c r="NKV60" s="108"/>
      <c r="NKW60" s="108"/>
      <c r="NKX60" s="108"/>
      <c r="NKY60" s="108"/>
      <c r="NKZ60" s="108"/>
      <c r="NLA60" s="108"/>
      <c r="NLB60" s="108"/>
      <c r="NLC60" s="108"/>
      <c r="NLD60" s="108"/>
      <c r="NLE60" s="108"/>
      <c r="NLF60" s="108"/>
      <c r="NLG60" s="108"/>
      <c r="NLH60" s="108"/>
      <c r="NLI60" s="108"/>
      <c r="NLJ60" s="108"/>
      <c r="NLK60" s="108"/>
      <c r="NLL60" s="108"/>
      <c r="NLM60" s="108"/>
      <c r="NLN60" s="108"/>
      <c r="NLO60" s="108"/>
      <c r="NLP60" s="108"/>
      <c r="NLQ60" s="108"/>
      <c r="NLR60" s="108"/>
      <c r="NLS60" s="108"/>
      <c r="NLT60" s="108"/>
      <c r="NLU60" s="108"/>
      <c r="NLV60" s="108"/>
      <c r="NLW60" s="108"/>
      <c r="NLX60" s="108"/>
      <c r="NLY60" s="108"/>
      <c r="NLZ60" s="108"/>
      <c r="NMA60" s="108"/>
      <c r="NMB60" s="108"/>
      <c r="NMC60" s="108"/>
      <c r="NMD60" s="108"/>
      <c r="NME60" s="108"/>
      <c r="NMF60" s="108"/>
      <c r="NMG60" s="108"/>
      <c r="NMH60" s="108"/>
      <c r="NMI60" s="108"/>
      <c r="NMJ60" s="108"/>
      <c r="NMK60" s="108"/>
      <c r="NML60" s="108"/>
      <c r="NMM60" s="108"/>
      <c r="NMN60" s="108"/>
      <c r="NMO60" s="108"/>
      <c r="NMP60" s="108"/>
      <c r="NMQ60" s="108"/>
      <c r="NMR60" s="108"/>
      <c r="NMS60" s="108"/>
      <c r="NMT60" s="108"/>
      <c r="NMU60" s="108"/>
      <c r="NMV60" s="108"/>
      <c r="NMW60" s="108"/>
      <c r="NMX60" s="108"/>
      <c r="NMY60" s="108"/>
      <c r="NMZ60" s="108"/>
      <c r="NNA60" s="108"/>
      <c r="NNB60" s="108"/>
      <c r="NNC60" s="108"/>
      <c r="NND60" s="108"/>
      <c r="NNE60" s="108"/>
      <c r="NNF60" s="108"/>
      <c r="NNG60" s="108"/>
      <c r="NNH60" s="108"/>
      <c r="NNI60" s="108"/>
      <c r="NNJ60" s="108"/>
      <c r="NNK60" s="108"/>
      <c r="NNL60" s="108"/>
      <c r="NNM60" s="108"/>
      <c r="NNN60" s="108"/>
      <c r="NNO60" s="108"/>
      <c r="NNP60" s="108"/>
      <c r="NNQ60" s="108"/>
      <c r="NNR60" s="108"/>
      <c r="NNS60" s="108"/>
      <c r="NNT60" s="108"/>
      <c r="NNU60" s="108"/>
      <c r="NNV60" s="108"/>
      <c r="NNW60" s="108"/>
      <c r="NNX60" s="108"/>
      <c r="NNY60" s="108"/>
      <c r="NNZ60" s="108"/>
      <c r="NOA60" s="108"/>
      <c r="NOB60" s="108"/>
      <c r="NOC60" s="108"/>
      <c r="NOD60" s="108"/>
      <c r="NOE60" s="108"/>
      <c r="NOF60" s="108"/>
      <c r="NOG60" s="108"/>
      <c r="NOH60" s="108"/>
      <c r="NOI60" s="108"/>
      <c r="NOJ60" s="108"/>
      <c r="NOK60" s="108"/>
      <c r="NOL60" s="108"/>
      <c r="NOM60" s="108"/>
      <c r="NON60" s="108"/>
      <c r="NOO60" s="108"/>
      <c r="NOP60" s="108"/>
      <c r="NOQ60" s="108"/>
      <c r="NOR60" s="108"/>
      <c r="NOS60" s="108"/>
      <c r="NOT60" s="108"/>
      <c r="NOU60" s="108"/>
      <c r="NOV60" s="108"/>
      <c r="NOW60" s="108"/>
      <c r="NOX60" s="108"/>
      <c r="NOY60" s="108"/>
      <c r="NOZ60" s="108"/>
      <c r="NPA60" s="108"/>
      <c r="NPB60" s="108"/>
      <c r="NPC60" s="108"/>
      <c r="NPD60" s="108"/>
      <c r="NPE60" s="108"/>
      <c r="NPF60" s="108"/>
      <c r="NPG60" s="108"/>
      <c r="NPH60" s="108"/>
      <c r="NPI60" s="108"/>
      <c r="NPJ60" s="108"/>
      <c r="NPK60" s="108"/>
      <c r="NPL60" s="108"/>
      <c r="NPM60" s="108"/>
      <c r="NPN60" s="108"/>
      <c r="NPO60" s="108"/>
      <c r="NPP60" s="108"/>
      <c r="NPQ60" s="108"/>
      <c r="NPR60" s="108"/>
      <c r="NPS60" s="108"/>
      <c r="NPT60" s="108"/>
      <c r="NPU60" s="108"/>
      <c r="NPV60" s="108"/>
      <c r="NPW60" s="108"/>
      <c r="NPX60" s="108"/>
      <c r="NPY60" s="108"/>
      <c r="NPZ60" s="108"/>
      <c r="NQA60" s="108"/>
      <c r="NQB60" s="108"/>
      <c r="NQC60" s="108"/>
      <c r="NQD60" s="108"/>
      <c r="NQE60" s="108"/>
      <c r="NQF60" s="108"/>
      <c r="NQG60" s="108"/>
      <c r="NQH60" s="108"/>
      <c r="NQI60" s="108"/>
      <c r="NQJ60" s="108"/>
      <c r="NQK60" s="108"/>
      <c r="NQL60" s="108"/>
      <c r="NQM60" s="108"/>
      <c r="NQN60" s="108"/>
      <c r="NQO60" s="108"/>
      <c r="NQP60" s="108"/>
      <c r="NQQ60" s="108"/>
      <c r="NQR60" s="108"/>
      <c r="NQS60" s="108"/>
      <c r="NQT60" s="108"/>
      <c r="NQU60" s="108"/>
      <c r="NQV60" s="108"/>
      <c r="NQW60" s="108"/>
      <c r="NQX60" s="108"/>
      <c r="NQY60" s="108"/>
      <c r="NQZ60" s="108"/>
      <c r="NRA60" s="108"/>
      <c r="NRB60" s="108"/>
      <c r="NRC60" s="108"/>
      <c r="NRD60" s="108"/>
      <c r="NRE60" s="108"/>
      <c r="NRF60" s="108"/>
      <c r="NRG60" s="108"/>
      <c r="NRH60" s="108"/>
      <c r="NRI60" s="108"/>
      <c r="NRJ60" s="108"/>
      <c r="NRK60" s="108"/>
      <c r="NRL60" s="108"/>
      <c r="NRM60" s="108"/>
      <c r="NRN60" s="108"/>
      <c r="NRO60" s="108"/>
      <c r="NRP60" s="108"/>
      <c r="NRQ60" s="108"/>
      <c r="NRR60" s="108"/>
      <c r="NRS60" s="108"/>
      <c r="NRT60" s="108"/>
      <c r="NRU60" s="108"/>
      <c r="NRV60" s="108"/>
      <c r="NRW60" s="108"/>
      <c r="NRX60" s="108"/>
      <c r="NRY60" s="108"/>
      <c r="NRZ60" s="108"/>
      <c r="NSA60" s="108"/>
      <c r="NSB60" s="108"/>
      <c r="NSC60" s="108"/>
      <c r="NSD60" s="108"/>
      <c r="NSE60" s="108"/>
      <c r="NSF60" s="108"/>
      <c r="NSG60" s="108"/>
      <c r="NSH60" s="108"/>
      <c r="NSI60" s="108"/>
      <c r="NSJ60" s="108"/>
      <c r="NSK60" s="108"/>
      <c r="NSL60" s="108"/>
      <c r="NSM60" s="108"/>
      <c r="NSN60" s="108"/>
      <c r="NSO60" s="108"/>
      <c r="NSP60" s="108"/>
      <c r="NSQ60" s="108"/>
      <c r="NSR60" s="108"/>
      <c r="NSS60" s="108"/>
      <c r="NST60" s="108"/>
      <c r="NSU60" s="108"/>
      <c r="NSV60" s="108"/>
      <c r="NSW60" s="108"/>
      <c r="NSX60" s="108"/>
      <c r="NSY60" s="108"/>
      <c r="NSZ60" s="108"/>
      <c r="NTA60" s="108"/>
      <c r="NTB60" s="108"/>
      <c r="NTC60" s="108"/>
      <c r="NTD60" s="108"/>
      <c r="NTE60" s="108"/>
      <c r="NTF60" s="108"/>
      <c r="NTG60" s="108"/>
      <c r="NTH60" s="108"/>
      <c r="NTI60" s="108"/>
      <c r="NTJ60" s="108"/>
      <c r="NTK60" s="108"/>
      <c r="NTL60" s="108"/>
      <c r="NTM60" s="108"/>
      <c r="NTN60" s="108"/>
      <c r="NTO60" s="108"/>
      <c r="NTP60" s="108"/>
      <c r="NTQ60" s="108"/>
      <c r="NTR60" s="108"/>
      <c r="NTS60" s="108"/>
      <c r="NTT60" s="108"/>
      <c r="NTU60" s="108"/>
      <c r="NTV60" s="108"/>
      <c r="NTW60" s="108"/>
      <c r="NTX60" s="108"/>
      <c r="NTY60" s="108"/>
      <c r="NTZ60" s="108"/>
      <c r="NUA60" s="108"/>
      <c r="NUB60" s="108"/>
      <c r="NUC60" s="108"/>
      <c r="NUD60" s="108"/>
      <c r="NUE60" s="108"/>
      <c r="NUF60" s="108"/>
      <c r="NUG60" s="108"/>
      <c r="NUH60" s="108"/>
      <c r="NUI60" s="108"/>
      <c r="NUJ60" s="108"/>
      <c r="NUK60" s="108"/>
      <c r="NUL60" s="108"/>
      <c r="NUM60" s="108"/>
      <c r="NUN60" s="108"/>
      <c r="NUO60" s="108"/>
      <c r="NUP60" s="108"/>
      <c r="NUQ60" s="108"/>
      <c r="NUR60" s="108"/>
      <c r="NUS60" s="108"/>
      <c r="NUT60" s="108"/>
      <c r="NUU60" s="108"/>
      <c r="NUV60" s="108"/>
      <c r="NUW60" s="108"/>
      <c r="NUX60" s="108"/>
      <c r="NUY60" s="108"/>
      <c r="NUZ60" s="108"/>
      <c r="NVA60" s="108"/>
      <c r="NVB60" s="108"/>
      <c r="NVC60" s="108"/>
      <c r="NVD60" s="108"/>
      <c r="NVE60" s="108"/>
      <c r="NVF60" s="108"/>
      <c r="NVG60" s="108"/>
      <c r="NVH60" s="108"/>
      <c r="NVI60" s="108"/>
      <c r="NVJ60" s="108"/>
      <c r="NVK60" s="108"/>
      <c r="NVL60" s="108"/>
      <c r="NVM60" s="108"/>
      <c r="NVN60" s="108"/>
      <c r="NVO60" s="108"/>
      <c r="NVP60" s="108"/>
      <c r="NVQ60" s="108"/>
      <c r="NVR60" s="108"/>
      <c r="NVS60" s="108"/>
      <c r="NVT60" s="108"/>
      <c r="NVU60" s="108"/>
      <c r="NVV60" s="108"/>
      <c r="NVW60" s="108"/>
      <c r="NVX60" s="108"/>
      <c r="NVY60" s="108"/>
      <c r="NVZ60" s="108"/>
      <c r="NWA60" s="108"/>
      <c r="NWB60" s="108"/>
      <c r="NWC60" s="108"/>
      <c r="NWD60" s="108"/>
      <c r="NWE60" s="108"/>
      <c r="NWF60" s="108"/>
      <c r="NWG60" s="108"/>
      <c r="NWH60" s="108"/>
      <c r="NWI60" s="108"/>
      <c r="NWJ60" s="108"/>
      <c r="NWK60" s="108"/>
      <c r="NWL60" s="108"/>
      <c r="NWM60" s="108"/>
      <c r="NWN60" s="108"/>
      <c r="NWO60" s="108"/>
      <c r="NWP60" s="108"/>
      <c r="NWQ60" s="108"/>
      <c r="NWR60" s="108"/>
      <c r="NWS60" s="108"/>
      <c r="NWT60" s="108"/>
      <c r="NWU60" s="108"/>
      <c r="NWV60" s="108"/>
      <c r="NWW60" s="108"/>
      <c r="NWX60" s="108"/>
      <c r="NWY60" s="108"/>
      <c r="NWZ60" s="108"/>
      <c r="NXA60" s="108"/>
      <c r="NXB60" s="108"/>
      <c r="NXC60" s="108"/>
      <c r="NXD60" s="108"/>
      <c r="NXE60" s="108"/>
      <c r="NXF60" s="108"/>
      <c r="NXG60" s="108"/>
      <c r="NXH60" s="108"/>
      <c r="NXI60" s="108"/>
      <c r="NXJ60" s="108"/>
      <c r="NXK60" s="108"/>
      <c r="NXL60" s="108"/>
      <c r="NXM60" s="108"/>
      <c r="NXN60" s="108"/>
      <c r="NXO60" s="108"/>
      <c r="NXP60" s="108"/>
      <c r="NXQ60" s="108"/>
      <c r="NXR60" s="108"/>
      <c r="NXS60" s="108"/>
      <c r="NXT60" s="108"/>
      <c r="NXU60" s="108"/>
      <c r="NXV60" s="108"/>
      <c r="NXW60" s="108"/>
      <c r="NXX60" s="108"/>
      <c r="NXY60" s="108"/>
      <c r="NXZ60" s="108"/>
      <c r="NYA60" s="108"/>
      <c r="NYB60" s="108"/>
      <c r="NYC60" s="108"/>
      <c r="NYD60" s="108"/>
      <c r="NYE60" s="108"/>
      <c r="NYF60" s="108"/>
      <c r="NYG60" s="108"/>
      <c r="NYH60" s="108"/>
      <c r="NYI60" s="108"/>
      <c r="NYJ60" s="108"/>
      <c r="NYK60" s="108"/>
      <c r="NYL60" s="108"/>
      <c r="NYM60" s="108"/>
      <c r="NYN60" s="108"/>
      <c r="NYO60" s="108"/>
      <c r="NYP60" s="108"/>
      <c r="NYQ60" s="108"/>
      <c r="NYR60" s="108"/>
      <c r="NYS60" s="108"/>
      <c r="NYT60" s="108"/>
      <c r="NYU60" s="108"/>
      <c r="NYV60" s="108"/>
      <c r="NYW60" s="108"/>
      <c r="NYX60" s="108"/>
      <c r="NYY60" s="108"/>
      <c r="NYZ60" s="108"/>
      <c r="NZA60" s="108"/>
      <c r="NZB60" s="108"/>
      <c r="NZC60" s="108"/>
      <c r="NZD60" s="108"/>
      <c r="NZE60" s="108"/>
      <c r="NZF60" s="108"/>
      <c r="NZG60" s="108"/>
      <c r="NZH60" s="108"/>
      <c r="NZI60" s="108"/>
      <c r="NZJ60" s="108"/>
      <c r="NZK60" s="108"/>
      <c r="NZL60" s="108"/>
      <c r="NZM60" s="108"/>
      <c r="NZN60" s="108"/>
      <c r="NZO60" s="108"/>
      <c r="NZP60" s="108"/>
      <c r="NZQ60" s="108"/>
      <c r="NZR60" s="108"/>
      <c r="NZS60" s="108"/>
      <c r="NZT60" s="108"/>
      <c r="NZU60" s="108"/>
      <c r="NZV60" s="108"/>
      <c r="NZW60" s="108"/>
      <c r="NZX60" s="108"/>
      <c r="NZY60" s="108"/>
      <c r="NZZ60" s="108"/>
      <c r="OAA60" s="108"/>
      <c r="OAB60" s="108"/>
      <c r="OAC60" s="108"/>
      <c r="OAD60" s="108"/>
      <c r="OAE60" s="108"/>
      <c r="OAF60" s="108"/>
      <c r="OAG60" s="108"/>
      <c r="OAH60" s="108"/>
      <c r="OAI60" s="108"/>
      <c r="OAJ60" s="108"/>
      <c r="OAK60" s="108"/>
      <c r="OAL60" s="108"/>
      <c r="OAM60" s="108"/>
      <c r="OAN60" s="108"/>
      <c r="OAO60" s="108"/>
      <c r="OAP60" s="108"/>
      <c r="OAQ60" s="108"/>
      <c r="OAR60" s="108"/>
      <c r="OAS60" s="108"/>
      <c r="OAT60" s="108"/>
      <c r="OAU60" s="108"/>
      <c r="OAV60" s="108"/>
      <c r="OAW60" s="108"/>
      <c r="OAX60" s="108"/>
      <c r="OAY60" s="108"/>
      <c r="OAZ60" s="108"/>
      <c r="OBA60" s="108"/>
      <c r="OBB60" s="108"/>
      <c r="OBC60" s="108"/>
      <c r="OBD60" s="108"/>
      <c r="OBE60" s="108"/>
      <c r="OBF60" s="108"/>
      <c r="OBG60" s="108"/>
      <c r="OBH60" s="108"/>
      <c r="OBI60" s="108"/>
      <c r="OBJ60" s="108"/>
      <c r="OBK60" s="108"/>
      <c r="OBL60" s="108"/>
      <c r="OBM60" s="108"/>
      <c r="OBN60" s="108"/>
      <c r="OBO60" s="108"/>
      <c r="OBP60" s="108"/>
      <c r="OBQ60" s="108"/>
      <c r="OBR60" s="108"/>
      <c r="OBS60" s="108"/>
      <c r="OBT60" s="108"/>
      <c r="OBU60" s="108"/>
      <c r="OBV60" s="108"/>
      <c r="OBW60" s="108"/>
      <c r="OBX60" s="108"/>
      <c r="OBY60" s="108"/>
      <c r="OBZ60" s="108"/>
      <c r="OCA60" s="108"/>
      <c r="OCB60" s="108"/>
      <c r="OCC60" s="108"/>
      <c r="OCD60" s="108"/>
      <c r="OCE60" s="108"/>
      <c r="OCF60" s="108"/>
      <c r="OCG60" s="108"/>
      <c r="OCH60" s="108"/>
      <c r="OCI60" s="108"/>
      <c r="OCJ60" s="108"/>
      <c r="OCK60" s="108"/>
      <c r="OCL60" s="108"/>
      <c r="OCM60" s="108"/>
      <c r="OCN60" s="108"/>
      <c r="OCO60" s="108"/>
      <c r="OCP60" s="108"/>
      <c r="OCQ60" s="108"/>
      <c r="OCR60" s="108"/>
      <c r="OCS60" s="108"/>
      <c r="OCT60" s="108"/>
      <c r="OCU60" s="108"/>
      <c r="OCV60" s="108"/>
      <c r="OCW60" s="108"/>
      <c r="OCX60" s="108"/>
      <c r="OCY60" s="108"/>
      <c r="OCZ60" s="108"/>
      <c r="ODA60" s="108"/>
      <c r="ODB60" s="108"/>
      <c r="ODC60" s="108"/>
      <c r="ODD60" s="108"/>
      <c r="ODE60" s="108"/>
      <c r="ODF60" s="108"/>
      <c r="ODG60" s="108"/>
      <c r="ODH60" s="108"/>
      <c r="ODI60" s="108"/>
      <c r="ODJ60" s="108"/>
      <c r="ODK60" s="108"/>
      <c r="ODL60" s="108"/>
      <c r="ODM60" s="108"/>
      <c r="ODN60" s="108"/>
      <c r="ODO60" s="108"/>
      <c r="ODP60" s="108"/>
      <c r="ODQ60" s="108"/>
      <c r="ODR60" s="108"/>
      <c r="ODS60" s="108"/>
      <c r="ODT60" s="108"/>
      <c r="ODU60" s="108"/>
      <c r="ODV60" s="108"/>
      <c r="ODW60" s="108"/>
      <c r="ODX60" s="108"/>
      <c r="ODY60" s="108"/>
      <c r="ODZ60" s="108"/>
      <c r="OEA60" s="108"/>
      <c r="OEB60" s="108"/>
      <c r="OEC60" s="108"/>
      <c r="OED60" s="108"/>
      <c r="OEE60" s="108"/>
      <c r="OEF60" s="108"/>
      <c r="OEG60" s="108"/>
      <c r="OEH60" s="108"/>
      <c r="OEI60" s="108"/>
      <c r="OEJ60" s="108"/>
      <c r="OEK60" s="108"/>
      <c r="OEL60" s="108"/>
      <c r="OEM60" s="108"/>
      <c r="OEN60" s="108"/>
      <c r="OEO60" s="108"/>
      <c r="OEP60" s="108"/>
      <c r="OEQ60" s="108"/>
      <c r="OER60" s="108"/>
      <c r="OES60" s="108"/>
      <c r="OET60" s="108"/>
      <c r="OEU60" s="108"/>
      <c r="OEV60" s="108"/>
      <c r="OEW60" s="108"/>
      <c r="OEX60" s="108"/>
      <c r="OEY60" s="108"/>
      <c r="OEZ60" s="108"/>
      <c r="OFA60" s="108"/>
      <c r="OFB60" s="108"/>
      <c r="OFC60" s="108"/>
      <c r="OFD60" s="108"/>
      <c r="OFE60" s="108"/>
      <c r="OFF60" s="108"/>
      <c r="OFG60" s="108"/>
      <c r="OFH60" s="108"/>
      <c r="OFI60" s="108"/>
      <c r="OFJ60" s="108"/>
      <c r="OFK60" s="108"/>
      <c r="OFL60" s="108"/>
      <c r="OFM60" s="108"/>
      <c r="OFN60" s="108"/>
      <c r="OFO60" s="108"/>
      <c r="OFP60" s="108"/>
      <c r="OFQ60" s="108"/>
      <c r="OFR60" s="108"/>
      <c r="OFS60" s="108"/>
      <c r="OFT60" s="108"/>
      <c r="OFU60" s="108"/>
      <c r="OFV60" s="108"/>
      <c r="OFW60" s="108"/>
      <c r="OFX60" s="108"/>
      <c r="OFY60" s="108"/>
      <c r="OFZ60" s="108"/>
      <c r="OGA60" s="108"/>
      <c r="OGB60" s="108"/>
      <c r="OGC60" s="108"/>
      <c r="OGD60" s="108"/>
      <c r="OGE60" s="108"/>
      <c r="OGF60" s="108"/>
      <c r="OGG60" s="108"/>
      <c r="OGH60" s="108"/>
      <c r="OGI60" s="108"/>
      <c r="OGJ60" s="108"/>
      <c r="OGK60" s="108"/>
      <c r="OGL60" s="108"/>
      <c r="OGM60" s="108"/>
      <c r="OGN60" s="108"/>
      <c r="OGO60" s="108"/>
      <c r="OGP60" s="108"/>
      <c r="OGQ60" s="108"/>
      <c r="OGR60" s="108"/>
      <c r="OGS60" s="108"/>
      <c r="OGT60" s="108"/>
      <c r="OGU60" s="108"/>
      <c r="OGV60" s="108"/>
      <c r="OGW60" s="108"/>
      <c r="OGX60" s="108"/>
      <c r="OGY60" s="108"/>
      <c r="OGZ60" s="108"/>
      <c r="OHA60" s="108"/>
      <c r="OHB60" s="108"/>
      <c r="OHC60" s="108"/>
      <c r="OHD60" s="108"/>
      <c r="OHE60" s="108"/>
      <c r="OHF60" s="108"/>
      <c r="OHG60" s="108"/>
      <c r="OHH60" s="108"/>
      <c r="OHI60" s="108"/>
      <c r="OHJ60" s="108"/>
      <c r="OHK60" s="108"/>
      <c r="OHL60" s="108"/>
      <c r="OHM60" s="108"/>
      <c r="OHN60" s="108"/>
      <c r="OHO60" s="108"/>
      <c r="OHP60" s="108"/>
      <c r="OHQ60" s="108"/>
      <c r="OHR60" s="108"/>
      <c r="OHS60" s="108"/>
      <c r="OHT60" s="108"/>
      <c r="OHU60" s="108"/>
      <c r="OHV60" s="108"/>
      <c r="OHW60" s="108"/>
      <c r="OHX60" s="108"/>
      <c r="OHY60" s="108"/>
      <c r="OHZ60" s="108"/>
      <c r="OIA60" s="108"/>
      <c r="OIB60" s="108"/>
      <c r="OIC60" s="108"/>
      <c r="OID60" s="108"/>
      <c r="OIE60" s="108"/>
      <c r="OIF60" s="108"/>
      <c r="OIG60" s="108"/>
      <c r="OIH60" s="108"/>
      <c r="OII60" s="108"/>
      <c r="OIJ60" s="108"/>
      <c r="OIK60" s="108"/>
      <c r="OIL60" s="108"/>
      <c r="OIM60" s="108"/>
      <c r="OIN60" s="108"/>
      <c r="OIO60" s="108"/>
      <c r="OIP60" s="108"/>
      <c r="OIQ60" s="108"/>
      <c r="OIR60" s="108"/>
      <c r="OIS60" s="108"/>
      <c r="OIT60" s="108"/>
      <c r="OIU60" s="108"/>
      <c r="OIV60" s="108"/>
      <c r="OIW60" s="108"/>
      <c r="OIX60" s="108"/>
      <c r="OIY60" s="108"/>
      <c r="OIZ60" s="108"/>
      <c r="OJA60" s="108"/>
      <c r="OJB60" s="108"/>
      <c r="OJC60" s="108"/>
      <c r="OJD60" s="108"/>
      <c r="OJE60" s="108"/>
      <c r="OJF60" s="108"/>
      <c r="OJG60" s="108"/>
      <c r="OJH60" s="108"/>
      <c r="OJI60" s="108"/>
      <c r="OJJ60" s="108"/>
      <c r="OJK60" s="108"/>
      <c r="OJL60" s="108"/>
      <c r="OJM60" s="108"/>
      <c r="OJN60" s="108"/>
      <c r="OJO60" s="108"/>
      <c r="OJP60" s="108"/>
      <c r="OJQ60" s="108"/>
      <c r="OJR60" s="108"/>
      <c r="OJS60" s="108"/>
      <c r="OJT60" s="108"/>
      <c r="OJU60" s="108"/>
      <c r="OJV60" s="108"/>
      <c r="OJW60" s="108"/>
      <c r="OJX60" s="108"/>
      <c r="OJY60" s="108"/>
      <c r="OJZ60" s="108"/>
      <c r="OKA60" s="108"/>
      <c r="OKB60" s="108"/>
      <c r="OKC60" s="108"/>
      <c r="OKD60" s="108"/>
      <c r="OKE60" s="108"/>
      <c r="OKF60" s="108"/>
      <c r="OKG60" s="108"/>
      <c r="OKH60" s="108"/>
      <c r="OKI60" s="108"/>
      <c r="OKJ60" s="108"/>
      <c r="OKK60" s="108"/>
      <c r="OKL60" s="108"/>
      <c r="OKM60" s="108"/>
      <c r="OKN60" s="108"/>
      <c r="OKO60" s="108"/>
      <c r="OKP60" s="108"/>
      <c r="OKQ60" s="108"/>
      <c r="OKR60" s="108"/>
      <c r="OKS60" s="108"/>
      <c r="OKT60" s="108"/>
      <c r="OKU60" s="108"/>
      <c r="OKV60" s="108"/>
      <c r="OKW60" s="108"/>
      <c r="OKX60" s="108"/>
      <c r="OKY60" s="108"/>
      <c r="OKZ60" s="108"/>
      <c r="OLA60" s="108"/>
      <c r="OLB60" s="108"/>
      <c r="OLC60" s="108"/>
      <c r="OLD60" s="108"/>
      <c r="OLE60" s="108"/>
      <c r="OLF60" s="108"/>
      <c r="OLG60" s="108"/>
      <c r="OLH60" s="108"/>
      <c r="OLI60" s="108"/>
      <c r="OLJ60" s="108"/>
      <c r="OLK60" s="108"/>
      <c r="OLL60" s="108"/>
      <c r="OLM60" s="108"/>
      <c r="OLN60" s="108"/>
      <c r="OLO60" s="108"/>
      <c r="OLP60" s="108"/>
      <c r="OLQ60" s="108"/>
      <c r="OLR60" s="108"/>
      <c r="OLS60" s="108"/>
      <c r="OLT60" s="108"/>
      <c r="OLU60" s="108"/>
      <c r="OLV60" s="108"/>
      <c r="OLW60" s="108"/>
      <c r="OLX60" s="108"/>
      <c r="OLY60" s="108"/>
      <c r="OLZ60" s="108"/>
      <c r="OMA60" s="108"/>
      <c r="OMB60" s="108"/>
      <c r="OMC60" s="108"/>
      <c r="OMD60" s="108"/>
      <c r="OME60" s="108"/>
      <c r="OMF60" s="108"/>
      <c r="OMG60" s="108"/>
      <c r="OMH60" s="108"/>
      <c r="OMI60" s="108"/>
      <c r="OMJ60" s="108"/>
      <c r="OMK60" s="108"/>
      <c r="OML60" s="108"/>
      <c r="OMM60" s="108"/>
      <c r="OMN60" s="108"/>
      <c r="OMO60" s="108"/>
      <c r="OMP60" s="108"/>
      <c r="OMQ60" s="108"/>
      <c r="OMR60" s="108"/>
      <c r="OMS60" s="108"/>
      <c r="OMT60" s="108"/>
      <c r="OMU60" s="108"/>
      <c r="OMV60" s="108"/>
      <c r="OMW60" s="108"/>
      <c r="OMX60" s="108"/>
      <c r="OMY60" s="108"/>
      <c r="OMZ60" s="108"/>
      <c r="ONA60" s="108"/>
      <c r="ONB60" s="108"/>
      <c r="ONC60" s="108"/>
      <c r="OND60" s="108"/>
      <c r="ONE60" s="108"/>
      <c r="ONF60" s="108"/>
      <c r="ONG60" s="108"/>
      <c r="ONH60" s="108"/>
      <c r="ONI60" s="108"/>
      <c r="ONJ60" s="108"/>
      <c r="ONK60" s="108"/>
      <c r="ONL60" s="108"/>
      <c r="ONM60" s="108"/>
      <c r="ONN60" s="108"/>
      <c r="ONO60" s="108"/>
      <c r="ONP60" s="108"/>
      <c r="ONQ60" s="108"/>
      <c r="ONR60" s="108"/>
      <c r="ONS60" s="108"/>
      <c r="ONT60" s="108"/>
      <c r="ONU60" s="108"/>
      <c r="ONV60" s="108"/>
      <c r="ONW60" s="108"/>
      <c r="ONX60" s="108"/>
      <c r="ONY60" s="108"/>
      <c r="ONZ60" s="108"/>
      <c r="OOA60" s="108"/>
      <c r="OOB60" s="108"/>
      <c r="OOC60" s="108"/>
      <c r="OOD60" s="108"/>
      <c r="OOE60" s="108"/>
      <c r="OOF60" s="108"/>
      <c r="OOG60" s="108"/>
      <c r="OOH60" s="108"/>
      <c r="OOI60" s="108"/>
      <c r="OOJ60" s="108"/>
      <c r="OOK60" s="108"/>
      <c r="OOL60" s="108"/>
      <c r="OOM60" s="108"/>
      <c r="OON60" s="108"/>
      <c r="OOO60" s="108"/>
      <c r="OOP60" s="108"/>
      <c r="OOQ60" s="108"/>
      <c r="OOR60" s="108"/>
      <c r="OOS60" s="108"/>
      <c r="OOT60" s="108"/>
      <c r="OOU60" s="108"/>
      <c r="OOV60" s="108"/>
      <c r="OOW60" s="108"/>
      <c r="OOX60" s="108"/>
      <c r="OOY60" s="108"/>
      <c r="OOZ60" s="108"/>
      <c r="OPA60" s="108"/>
      <c r="OPB60" s="108"/>
      <c r="OPC60" s="108"/>
      <c r="OPD60" s="108"/>
      <c r="OPE60" s="108"/>
      <c r="OPF60" s="108"/>
      <c r="OPG60" s="108"/>
      <c r="OPH60" s="108"/>
      <c r="OPI60" s="108"/>
      <c r="OPJ60" s="108"/>
      <c r="OPK60" s="108"/>
      <c r="OPL60" s="108"/>
      <c r="OPM60" s="108"/>
      <c r="OPN60" s="108"/>
      <c r="OPO60" s="108"/>
      <c r="OPP60" s="108"/>
      <c r="OPQ60" s="108"/>
      <c r="OPR60" s="108"/>
      <c r="OPS60" s="108"/>
      <c r="OPT60" s="108"/>
      <c r="OPU60" s="108"/>
      <c r="OPV60" s="108"/>
      <c r="OPW60" s="108"/>
      <c r="OPX60" s="108"/>
      <c r="OPY60" s="108"/>
      <c r="OPZ60" s="108"/>
      <c r="OQA60" s="108"/>
      <c r="OQB60" s="108"/>
      <c r="OQC60" s="108"/>
      <c r="OQD60" s="108"/>
      <c r="OQE60" s="108"/>
      <c r="OQF60" s="108"/>
      <c r="OQG60" s="108"/>
      <c r="OQH60" s="108"/>
      <c r="OQI60" s="108"/>
      <c r="OQJ60" s="108"/>
      <c r="OQK60" s="108"/>
      <c r="OQL60" s="108"/>
      <c r="OQM60" s="108"/>
      <c r="OQN60" s="108"/>
      <c r="OQO60" s="108"/>
      <c r="OQP60" s="108"/>
      <c r="OQQ60" s="108"/>
      <c r="OQR60" s="108"/>
      <c r="OQS60" s="108"/>
      <c r="OQT60" s="108"/>
      <c r="OQU60" s="108"/>
      <c r="OQV60" s="108"/>
      <c r="OQW60" s="108"/>
      <c r="OQX60" s="108"/>
      <c r="OQY60" s="108"/>
      <c r="OQZ60" s="108"/>
      <c r="ORA60" s="108"/>
      <c r="ORB60" s="108"/>
      <c r="ORC60" s="108"/>
      <c r="ORD60" s="108"/>
      <c r="ORE60" s="108"/>
      <c r="ORF60" s="108"/>
      <c r="ORG60" s="108"/>
      <c r="ORH60" s="108"/>
      <c r="ORI60" s="108"/>
      <c r="ORJ60" s="108"/>
      <c r="ORK60" s="108"/>
      <c r="ORL60" s="108"/>
      <c r="ORM60" s="108"/>
      <c r="ORN60" s="108"/>
      <c r="ORO60" s="108"/>
      <c r="ORP60" s="108"/>
      <c r="ORQ60" s="108"/>
      <c r="ORR60" s="108"/>
      <c r="ORS60" s="108"/>
      <c r="ORT60" s="108"/>
      <c r="ORU60" s="108"/>
      <c r="ORV60" s="108"/>
      <c r="ORW60" s="108"/>
      <c r="ORX60" s="108"/>
      <c r="ORY60" s="108"/>
      <c r="ORZ60" s="108"/>
      <c r="OSA60" s="108"/>
      <c r="OSB60" s="108"/>
      <c r="OSC60" s="108"/>
      <c r="OSD60" s="108"/>
      <c r="OSE60" s="108"/>
      <c r="OSF60" s="108"/>
      <c r="OSG60" s="108"/>
      <c r="OSH60" s="108"/>
      <c r="OSI60" s="108"/>
      <c r="OSJ60" s="108"/>
      <c r="OSK60" s="108"/>
      <c r="OSL60" s="108"/>
      <c r="OSM60" s="108"/>
      <c r="OSN60" s="108"/>
      <c r="OSO60" s="108"/>
      <c r="OSP60" s="108"/>
      <c r="OSQ60" s="108"/>
      <c r="OSR60" s="108"/>
      <c r="OSS60" s="108"/>
      <c r="OST60" s="108"/>
      <c r="OSU60" s="108"/>
      <c r="OSV60" s="108"/>
      <c r="OSW60" s="108"/>
      <c r="OSX60" s="108"/>
      <c r="OSY60" s="108"/>
      <c r="OSZ60" s="108"/>
      <c r="OTA60" s="108"/>
      <c r="OTB60" s="108"/>
      <c r="OTC60" s="108"/>
      <c r="OTD60" s="108"/>
      <c r="OTE60" s="108"/>
      <c r="OTF60" s="108"/>
      <c r="OTG60" s="108"/>
      <c r="OTH60" s="108"/>
      <c r="OTI60" s="108"/>
      <c r="OTJ60" s="108"/>
      <c r="OTK60" s="108"/>
      <c r="OTL60" s="108"/>
      <c r="OTM60" s="108"/>
      <c r="OTN60" s="108"/>
      <c r="OTO60" s="108"/>
      <c r="OTP60" s="108"/>
      <c r="OTQ60" s="108"/>
      <c r="OTR60" s="108"/>
      <c r="OTS60" s="108"/>
      <c r="OTT60" s="108"/>
      <c r="OTU60" s="108"/>
      <c r="OTV60" s="108"/>
      <c r="OTW60" s="108"/>
      <c r="OTX60" s="108"/>
      <c r="OTY60" s="108"/>
      <c r="OTZ60" s="108"/>
      <c r="OUA60" s="108"/>
      <c r="OUB60" s="108"/>
      <c r="OUC60" s="108"/>
      <c r="OUD60" s="108"/>
      <c r="OUE60" s="108"/>
      <c r="OUF60" s="108"/>
      <c r="OUG60" s="108"/>
      <c r="OUH60" s="108"/>
      <c r="OUI60" s="108"/>
      <c r="OUJ60" s="108"/>
      <c r="OUK60" s="108"/>
      <c r="OUL60" s="108"/>
      <c r="OUM60" s="108"/>
      <c r="OUN60" s="108"/>
      <c r="OUO60" s="108"/>
      <c r="OUP60" s="108"/>
      <c r="OUQ60" s="108"/>
      <c r="OUR60" s="108"/>
      <c r="OUS60" s="108"/>
      <c r="OUT60" s="108"/>
      <c r="OUU60" s="108"/>
      <c r="OUV60" s="108"/>
      <c r="OUW60" s="108"/>
      <c r="OUX60" s="108"/>
      <c r="OUY60" s="108"/>
      <c r="OUZ60" s="108"/>
      <c r="OVA60" s="108"/>
      <c r="OVB60" s="108"/>
      <c r="OVC60" s="108"/>
      <c r="OVD60" s="108"/>
      <c r="OVE60" s="108"/>
      <c r="OVF60" s="108"/>
      <c r="OVG60" s="108"/>
      <c r="OVH60" s="108"/>
      <c r="OVI60" s="108"/>
      <c r="OVJ60" s="108"/>
      <c r="OVK60" s="108"/>
      <c r="OVL60" s="108"/>
      <c r="OVM60" s="108"/>
      <c r="OVN60" s="108"/>
      <c r="OVO60" s="108"/>
      <c r="OVP60" s="108"/>
      <c r="OVQ60" s="108"/>
      <c r="OVR60" s="108"/>
      <c r="OVS60" s="108"/>
      <c r="OVT60" s="108"/>
      <c r="OVU60" s="108"/>
      <c r="OVV60" s="108"/>
      <c r="OVW60" s="108"/>
      <c r="OVX60" s="108"/>
      <c r="OVY60" s="108"/>
      <c r="OVZ60" s="108"/>
      <c r="OWA60" s="108"/>
      <c r="OWB60" s="108"/>
      <c r="OWC60" s="108"/>
      <c r="OWD60" s="108"/>
      <c r="OWE60" s="108"/>
      <c r="OWF60" s="108"/>
      <c r="OWG60" s="108"/>
      <c r="OWH60" s="108"/>
      <c r="OWI60" s="108"/>
      <c r="OWJ60" s="108"/>
      <c r="OWK60" s="108"/>
      <c r="OWL60" s="108"/>
      <c r="OWM60" s="108"/>
      <c r="OWN60" s="108"/>
      <c r="OWO60" s="108"/>
      <c r="OWP60" s="108"/>
      <c r="OWQ60" s="108"/>
      <c r="OWR60" s="108"/>
      <c r="OWS60" s="108"/>
      <c r="OWT60" s="108"/>
      <c r="OWU60" s="108"/>
      <c r="OWV60" s="108"/>
      <c r="OWW60" s="108"/>
      <c r="OWX60" s="108"/>
      <c r="OWY60" s="108"/>
      <c r="OWZ60" s="108"/>
      <c r="OXA60" s="108"/>
      <c r="OXB60" s="108"/>
      <c r="OXC60" s="108"/>
      <c r="OXD60" s="108"/>
      <c r="OXE60" s="108"/>
      <c r="OXF60" s="108"/>
      <c r="OXG60" s="108"/>
      <c r="OXH60" s="108"/>
      <c r="OXI60" s="108"/>
      <c r="OXJ60" s="108"/>
      <c r="OXK60" s="108"/>
      <c r="OXL60" s="108"/>
      <c r="OXM60" s="108"/>
      <c r="OXN60" s="108"/>
      <c r="OXO60" s="108"/>
      <c r="OXP60" s="108"/>
      <c r="OXQ60" s="108"/>
      <c r="OXR60" s="108"/>
      <c r="OXS60" s="108"/>
      <c r="OXT60" s="108"/>
      <c r="OXU60" s="108"/>
      <c r="OXV60" s="108"/>
      <c r="OXW60" s="108"/>
      <c r="OXX60" s="108"/>
      <c r="OXY60" s="108"/>
      <c r="OXZ60" s="108"/>
      <c r="OYA60" s="108"/>
      <c r="OYB60" s="108"/>
      <c r="OYC60" s="108"/>
      <c r="OYD60" s="108"/>
      <c r="OYE60" s="108"/>
      <c r="OYF60" s="108"/>
      <c r="OYG60" s="108"/>
      <c r="OYH60" s="108"/>
      <c r="OYI60" s="108"/>
      <c r="OYJ60" s="108"/>
      <c r="OYK60" s="108"/>
      <c r="OYL60" s="108"/>
      <c r="OYM60" s="108"/>
      <c r="OYN60" s="108"/>
      <c r="OYO60" s="108"/>
      <c r="OYP60" s="108"/>
      <c r="OYQ60" s="108"/>
      <c r="OYR60" s="108"/>
      <c r="OYS60" s="108"/>
      <c r="OYT60" s="108"/>
      <c r="OYU60" s="108"/>
      <c r="OYV60" s="108"/>
      <c r="OYW60" s="108"/>
      <c r="OYX60" s="108"/>
      <c r="OYY60" s="108"/>
      <c r="OYZ60" s="108"/>
      <c r="OZA60" s="108"/>
      <c r="OZB60" s="108"/>
      <c r="OZC60" s="108"/>
      <c r="OZD60" s="108"/>
      <c r="OZE60" s="108"/>
      <c r="OZF60" s="108"/>
      <c r="OZG60" s="108"/>
      <c r="OZH60" s="108"/>
      <c r="OZI60" s="108"/>
      <c r="OZJ60" s="108"/>
      <c r="OZK60" s="108"/>
      <c r="OZL60" s="108"/>
      <c r="OZM60" s="108"/>
      <c r="OZN60" s="108"/>
      <c r="OZO60" s="108"/>
      <c r="OZP60" s="108"/>
      <c r="OZQ60" s="108"/>
      <c r="OZR60" s="108"/>
      <c r="OZS60" s="108"/>
      <c r="OZT60" s="108"/>
      <c r="OZU60" s="108"/>
      <c r="OZV60" s="108"/>
      <c r="OZW60" s="108"/>
      <c r="OZX60" s="108"/>
      <c r="OZY60" s="108"/>
      <c r="OZZ60" s="108"/>
      <c r="PAA60" s="108"/>
      <c r="PAB60" s="108"/>
      <c r="PAC60" s="108"/>
      <c r="PAD60" s="108"/>
      <c r="PAE60" s="108"/>
      <c r="PAF60" s="108"/>
      <c r="PAG60" s="108"/>
      <c r="PAH60" s="108"/>
      <c r="PAI60" s="108"/>
      <c r="PAJ60" s="108"/>
      <c r="PAK60" s="108"/>
      <c r="PAL60" s="108"/>
      <c r="PAM60" s="108"/>
      <c r="PAN60" s="108"/>
      <c r="PAO60" s="108"/>
      <c r="PAP60" s="108"/>
      <c r="PAQ60" s="108"/>
      <c r="PAR60" s="108"/>
      <c r="PAS60" s="108"/>
      <c r="PAT60" s="108"/>
      <c r="PAU60" s="108"/>
      <c r="PAV60" s="108"/>
      <c r="PAW60" s="108"/>
      <c r="PAX60" s="108"/>
      <c r="PAY60" s="108"/>
      <c r="PAZ60" s="108"/>
      <c r="PBA60" s="108"/>
      <c r="PBB60" s="108"/>
      <c r="PBC60" s="108"/>
      <c r="PBD60" s="108"/>
      <c r="PBE60" s="108"/>
      <c r="PBF60" s="108"/>
      <c r="PBG60" s="108"/>
      <c r="PBH60" s="108"/>
      <c r="PBI60" s="108"/>
      <c r="PBJ60" s="108"/>
      <c r="PBK60" s="108"/>
      <c r="PBL60" s="108"/>
      <c r="PBM60" s="108"/>
      <c r="PBN60" s="108"/>
      <c r="PBO60" s="108"/>
      <c r="PBP60" s="108"/>
      <c r="PBQ60" s="108"/>
      <c r="PBR60" s="108"/>
      <c r="PBS60" s="108"/>
      <c r="PBT60" s="108"/>
      <c r="PBU60" s="108"/>
      <c r="PBV60" s="108"/>
      <c r="PBW60" s="108"/>
      <c r="PBX60" s="108"/>
      <c r="PBY60" s="108"/>
      <c r="PBZ60" s="108"/>
      <c r="PCA60" s="108"/>
      <c r="PCB60" s="108"/>
      <c r="PCC60" s="108"/>
      <c r="PCD60" s="108"/>
      <c r="PCE60" s="108"/>
      <c r="PCF60" s="108"/>
      <c r="PCG60" s="108"/>
      <c r="PCH60" s="108"/>
      <c r="PCI60" s="108"/>
      <c r="PCJ60" s="108"/>
      <c r="PCK60" s="108"/>
      <c r="PCL60" s="108"/>
      <c r="PCM60" s="108"/>
      <c r="PCN60" s="108"/>
      <c r="PCO60" s="108"/>
      <c r="PCP60" s="108"/>
      <c r="PCQ60" s="108"/>
      <c r="PCR60" s="108"/>
      <c r="PCS60" s="108"/>
      <c r="PCT60" s="108"/>
      <c r="PCU60" s="108"/>
      <c r="PCV60" s="108"/>
      <c r="PCW60" s="108"/>
      <c r="PCX60" s="108"/>
      <c r="PCY60" s="108"/>
      <c r="PCZ60" s="108"/>
      <c r="PDA60" s="108"/>
      <c r="PDB60" s="108"/>
      <c r="PDC60" s="108"/>
      <c r="PDD60" s="108"/>
      <c r="PDE60" s="108"/>
      <c r="PDF60" s="108"/>
      <c r="PDG60" s="108"/>
      <c r="PDH60" s="108"/>
      <c r="PDI60" s="108"/>
      <c r="PDJ60" s="108"/>
      <c r="PDK60" s="108"/>
      <c r="PDL60" s="108"/>
      <c r="PDM60" s="108"/>
      <c r="PDN60" s="108"/>
      <c r="PDO60" s="108"/>
      <c r="PDP60" s="108"/>
      <c r="PDQ60" s="108"/>
      <c r="PDR60" s="108"/>
      <c r="PDS60" s="108"/>
      <c r="PDT60" s="108"/>
      <c r="PDU60" s="108"/>
      <c r="PDV60" s="108"/>
      <c r="PDW60" s="108"/>
      <c r="PDX60" s="108"/>
      <c r="PDY60" s="108"/>
      <c r="PDZ60" s="108"/>
      <c r="PEA60" s="108"/>
      <c r="PEB60" s="108"/>
      <c r="PEC60" s="108"/>
      <c r="PED60" s="108"/>
      <c r="PEE60" s="108"/>
      <c r="PEF60" s="108"/>
      <c r="PEG60" s="108"/>
      <c r="PEH60" s="108"/>
      <c r="PEI60" s="108"/>
      <c r="PEJ60" s="108"/>
      <c r="PEK60" s="108"/>
      <c r="PEL60" s="108"/>
      <c r="PEM60" s="108"/>
      <c r="PEN60" s="108"/>
      <c r="PEO60" s="108"/>
      <c r="PEP60" s="108"/>
      <c r="PEQ60" s="108"/>
      <c r="PER60" s="108"/>
      <c r="PES60" s="108"/>
      <c r="PET60" s="108"/>
      <c r="PEU60" s="108"/>
      <c r="PEV60" s="108"/>
      <c r="PEW60" s="108"/>
      <c r="PEX60" s="108"/>
      <c r="PEY60" s="108"/>
      <c r="PEZ60" s="108"/>
      <c r="PFA60" s="108"/>
      <c r="PFB60" s="108"/>
      <c r="PFC60" s="108"/>
      <c r="PFD60" s="108"/>
      <c r="PFE60" s="108"/>
      <c r="PFF60" s="108"/>
      <c r="PFG60" s="108"/>
      <c r="PFH60" s="108"/>
      <c r="PFI60" s="108"/>
      <c r="PFJ60" s="108"/>
      <c r="PFK60" s="108"/>
      <c r="PFL60" s="108"/>
      <c r="PFM60" s="108"/>
      <c r="PFN60" s="108"/>
      <c r="PFO60" s="108"/>
      <c r="PFP60" s="108"/>
      <c r="PFQ60" s="108"/>
      <c r="PFR60" s="108"/>
      <c r="PFS60" s="108"/>
      <c r="PFT60" s="108"/>
      <c r="PFU60" s="108"/>
      <c r="PFV60" s="108"/>
      <c r="PFW60" s="108"/>
      <c r="PFX60" s="108"/>
      <c r="PFY60" s="108"/>
      <c r="PFZ60" s="108"/>
      <c r="PGA60" s="108"/>
      <c r="PGB60" s="108"/>
      <c r="PGC60" s="108"/>
      <c r="PGD60" s="108"/>
      <c r="PGE60" s="108"/>
      <c r="PGF60" s="108"/>
      <c r="PGG60" s="108"/>
      <c r="PGH60" s="108"/>
      <c r="PGI60" s="108"/>
      <c r="PGJ60" s="108"/>
      <c r="PGK60" s="108"/>
      <c r="PGL60" s="108"/>
      <c r="PGM60" s="108"/>
      <c r="PGN60" s="108"/>
      <c r="PGO60" s="108"/>
      <c r="PGP60" s="108"/>
      <c r="PGQ60" s="108"/>
      <c r="PGR60" s="108"/>
      <c r="PGS60" s="108"/>
      <c r="PGT60" s="108"/>
      <c r="PGU60" s="108"/>
      <c r="PGV60" s="108"/>
      <c r="PGW60" s="108"/>
      <c r="PGX60" s="108"/>
      <c r="PGY60" s="108"/>
      <c r="PGZ60" s="108"/>
      <c r="PHA60" s="108"/>
      <c r="PHB60" s="108"/>
      <c r="PHC60" s="108"/>
      <c r="PHD60" s="108"/>
      <c r="PHE60" s="108"/>
      <c r="PHF60" s="108"/>
      <c r="PHG60" s="108"/>
      <c r="PHH60" s="108"/>
      <c r="PHI60" s="108"/>
      <c r="PHJ60" s="108"/>
      <c r="PHK60" s="108"/>
      <c r="PHL60" s="108"/>
      <c r="PHM60" s="108"/>
      <c r="PHN60" s="108"/>
      <c r="PHO60" s="108"/>
      <c r="PHP60" s="108"/>
      <c r="PHQ60" s="108"/>
      <c r="PHR60" s="108"/>
      <c r="PHS60" s="108"/>
      <c r="PHT60" s="108"/>
      <c r="PHU60" s="108"/>
      <c r="PHV60" s="108"/>
      <c r="PHW60" s="108"/>
      <c r="PHX60" s="108"/>
      <c r="PHY60" s="108"/>
      <c r="PHZ60" s="108"/>
      <c r="PIA60" s="108"/>
      <c r="PIB60" s="108"/>
      <c r="PIC60" s="108"/>
      <c r="PID60" s="108"/>
      <c r="PIE60" s="108"/>
      <c r="PIF60" s="108"/>
      <c r="PIG60" s="108"/>
      <c r="PIH60" s="108"/>
      <c r="PII60" s="108"/>
      <c r="PIJ60" s="108"/>
      <c r="PIK60" s="108"/>
      <c r="PIL60" s="108"/>
      <c r="PIM60" s="108"/>
      <c r="PIN60" s="108"/>
      <c r="PIO60" s="108"/>
      <c r="PIP60" s="108"/>
      <c r="PIQ60" s="108"/>
      <c r="PIR60" s="108"/>
      <c r="PIS60" s="108"/>
      <c r="PIT60" s="108"/>
      <c r="PIU60" s="108"/>
      <c r="PIV60" s="108"/>
      <c r="PIW60" s="108"/>
      <c r="PIX60" s="108"/>
      <c r="PIY60" s="108"/>
      <c r="PIZ60" s="108"/>
      <c r="PJA60" s="108"/>
      <c r="PJB60" s="108"/>
      <c r="PJC60" s="108"/>
      <c r="PJD60" s="108"/>
      <c r="PJE60" s="108"/>
      <c r="PJF60" s="108"/>
      <c r="PJG60" s="108"/>
      <c r="PJH60" s="108"/>
      <c r="PJI60" s="108"/>
      <c r="PJJ60" s="108"/>
      <c r="PJK60" s="108"/>
      <c r="PJL60" s="108"/>
      <c r="PJM60" s="108"/>
      <c r="PJN60" s="108"/>
      <c r="PJO60" s="108"/>
      <c r="PJP60" s="108"/>
      <c r="PJQ60" s="108"/>
      <c r="PJR60" s="108"/>
      <c r="PJS60" s="108"/>
      <c r="PJT60" s="108"/>
      <c r="PJU60" s="108"/>
      <c r="PJV60" s="108"/>
      <c r="PJW60" s="108"/>
      <c r="PJX60" s="108"/>
      <c r="PJY60" s="108"/>
      <c r="PJZ60" s="108"/>
      <c r="PKA60" s="108"/>
      <c r="PKB60" s="108"/>
      <c r="PKC60" s="108"/>
      <c r="PKD60" s="108"/>
      <c r="PKE60" s="108"/>
      <c r="PKF60" s="108"/>
      <c r="PKG60" s="108"/>
      <c r="PKH60" s="108"/>
      <c r="PKI60" s="108"/>
      <c r="PKJ60" s="108"/>
      <c r="PKK60" s="108"/>
      <c r="PKL60" s="108"/>
      <c r="PKM60" s="108"/>
      <c r="PKN60" s="108"/>
      <c r="PKO60" s="108"/>
      <c r="PKP60" s="108"/>
      <c r="PKQ60" s="108"/>
      <c r="PKR60" s="108"/>
      <c r="PKS60" s="108"/>
      <c r="PKT60" s="108"/>
      <c r="PKU60" s="108"/>
      <c r="PKV60" s="108"/>
      <c r="PKW60" s="108"/>
      <c r="PKX60" s="108"/>
      <c r="PKY60" s="108"/>
      <c r="PKZ60" s="108"/>
      <c r="PLA60" s="108"/>
      <c r="PLB60" s="108"/>
      <c r="PLC60" s="108"/>
      <c r="PLD60" s="108"/>
      <c r="PLE60" s="108"/>
      <c r="PLF60" s="108"/>
      <c r="PLG60" s="108"/>
      <c r="PLH60" s="108"/>
      <c r="PLI60" s="108"/>
      <c r="PLJ60" s="108"/>
      <c r="PLK60" s="108"/>
      <c r="PLL60" s="108"/>
      <c r="PLM60" s="108"/>
      <c r="PLN60" s="108"/>
      <c r="PLO60" s="108"/>
      <c r="PLP60" s="108"/>
      <c r="PLQ60" s="108"/>
      <c r="PLR60" s="108"/>
      <c r="PLS60" s="108"/>
      <c r="PLT60" s="108"/>
      <c r="PLU60" s="108"/>
      <c r="PLV60" s="108"/>
      <c r="PLW60" s="108"/>
      <c r="PLX60" s="108"/>
      <c r="PLY60" s="108"/>
      <c r="PLZ60" s="108"/>
      <c r="PMA60" s="108"/>
      <c r="PMB60" s="108"/>
      <c r="PMC60" s="108"/>
      <c r="PMD60" s="108"/>
      <c r="PME60" s="108"/>
      <c r="PMF60" s="108"/>
      <c r="PMG60" s="108"/>
      <c r="PMH60" s="108"/>
      <c r="PMI60" s="108"/>
      <c r="PMJ60" s="108"/>
      <c r="PMK60" s="108"/>
      <c r="PML60" s="108"/>
      <c r="PMM60" s="108"/>
      <c r="PMN60" s="108"/>
      <c r="PMO60" s="108"/>
      <c r="PMP60" s="108"/>
      <c r="PMQ60" s="108"/>
      <c r="PMR60" s="108"/>
      <c r="PMS60" s="108"/>
      <c r="PMT60" s="108"/>
      <c r="PMU60" s="108"/>
      <c r="PMV60" s="108"/>
      <c r="PMW60" s="108"/>
      <c r="PMX60" s="108"/>
      <c r="PMY60" s="108"/>
      <c r="PMZ60" s="108"/>
      <c r="PNA60" s="108"/>
      <c r="PNB60" s="108"/>
      <c r="PNC60" s="108"/>
      <c r="PND60" s="108"/>
      <c r="PNE60" s="108"/>
      <c r="PNF60" s="108"/>
      <c r="PNG60" s="108"/>
      <c r="PNH60" s="108"/>
      <c r="PNI60" s="108"/>
      <c r="PNJ60" s="108"/>
      <c r="PNK60" s="108"/>
      <c r="PNL60" s="108"/>
      <c r="PNM60" s="108"/>
      <c r="PNN60" s="108"/>
      <c r="PNO60" s="108"/>
      <c r="PNP60" s="108"/>
      <c r="PNQ60" s="108"/>
      <c r="PNR60" s="108"/>
      <c r="PNS60" s="108"/>
      <c r="PNT60" s="108"/>
      <c r="PNU60" s="108"/>
      <c r="PNV60" s="108"/>
      <c r="PNW60" s="108"/>
      <c r="PNX60" s="108"/>
      <c r="PNY60" s="108"/>
      <c r="PNZ60" s="108"/>
      <c r="POA60" s="108"/>
      <c r="POB60" s="108"/>
      <c r="POC60" s="108"/>
      <c r="POD60" s="108"/>
      <c r="POE60" s="108"/>
      <c r="POF60" s="108"/>
      <c r="POG60" s="108"/>
      <c r="POH60" s="108"/>
      <c r="POI60" s="108"/>
      <c r="POJ60" s="108"/>
      <c r="POK60" s="108"/>
      <c r="POL60" s="108"/>
      <c r="POM60" s="108"/>
      <c r="PON60" s="108"/>
      <c r="POO60" s="108"/>
      <c r="POP60" s="108"/>
      <c r="POQ60" s="108"/>
      <c r="POR60" s="108"/>
      <c r="POS60" s="108"/>
      <c r="POT60" s="108"/>
      <c r="POU60" s="108"/>
      <c r="POV60" s="108"/>
      <c r="POW60" s="108"/>
      <c r="POX60" s="108"/>
      <c r="POY60" s="108"/>
      <c r="POZ60" s="108"/>
      <c r="PPA60" s="108"/>
      <c r="PPB60" s="108"/>
      <c r="PPC60" s="108"/>
      <c r="PPD60" s="108"/>
      <c r="PPE60" s="108"/>
      <c r="PPF60" s="108"/>
      <c r="PPG60" s="108"/>
      <c r="PPH60" s="108"/>
      <c r="PPI60" s="108"/>
      <c r="PPJ60" s="108"/>
      <c r="PPK60" s="108"/>
      <c r="PPL60" s="108"/>
      <c r="PPM60" s="108"/>
      <c r="PPN60" s="108"/>
      <c r="PPO60" s="108"/>
      <c r="PPP60" s="108"/>
      <c r="PPQ60" s="108"/>
      <c r="PPR60" s="108"/>
      <c r="PPS60" s="108"/>
      <c r="PPT60" s="108"/>
      <c r="PPU60" s="108"/>
      <c r="PPV60" s="108"/>
      <c r="PPW60" s="108"/>
      <c r="PPX60" s="108"/>
      <c r="PPY60" s="108"/>
      <c r="PPZ60" s="108"/>
      <c r="PQA60" s="108"/>
      <c r="PQB60" s="108"/>
      <c r="PQC60" s="108"/>
      <c r="PQD60" s="108"/>
      <c r="PQE60" s="108"/>
      <c r="PQF60" s="108"/>
      <c r="PQG60" s="108"/>
      <c r="PQH60" s="108"/>
      <c r="PQI60" s="108"/>
      <c r="PQJ60" s="108"/>
      <c r="PQK60" s="108"/>
      <c r="PQL60" s="108"/>
      <c r="PQM60" s="108"/>
      <c r="PQN60" s="108"/>
      <c r="PQO60" s="108"/>
      <c r="PQP60" s="108"/>
      <c r="PQQ60" s="108"/>
      <c r="PQR60" s="108"/>
      <c r="PQS60" s="108"/>
      <c r="PQT60" s="108"/>
      <c r="PQU60" s="108"/>
      <c r="PQV60" s="108"/>
      <c r="PQW60" s="108"/>
      <c r="PQX60" s="108"/>
      <c r="PQY60" s="108"/>
      <c r="PQZ60" s="108"/>
      <c r="PRA60" s="108"/>
      <c r="PRB60" s="108"/>
      <c r="PRC60" s="108"/>
      <c r="PRD60" s="108"/>
      <c r="PRE60" s="108"/>
      <c r="PRF60" s="108"/>
      <c r="PRG60" s="108"/>
      <c r="PRH60" s="108"/>
      <c r="PRI60" s="108"/>
      <c r="PRJ60" s="108"/>
      <c r="PRK60" s="108"/>
      <c r="PRL60" s="108"/>
      <c r="PRM60" s="108"/>
      <c r="PRN60" s="108"/>
      <c r="PRO60" s="108"/>
      <c r="PRP60" s="108"/>
      <c r="PRQ60" s="108"/>
      <c r="PRR60" s="108"/>
      <c r="PRS60" s="108"/>
      <c r="PRT60" s="108"/>
      <c r="PRU60" s="108"/>
      <c r="PRV60" s="108"/>
      <c r="PRW60" s="108"/>
      <c r="PRX60" s="108"/>
      <c r="PRY60" s="108"/>
      <c r="PRZ60" s="108"/>
      <c r="PSA60" s="108"/>
      <c r="PSB60" s="108"/>
      <c r="PSC60" s="108"/>
      <c r="PSD60" s="108"/>
      <c r="PSE60" s="108"/>
      <c r="PSF60" s="108"/>
      <c r="PSG60" s="108"/>
      <c r="PSH60" s="108"/>
      <c r="PSI60" s="108"/>
      <c r="PSJ60" s="108"/>
      <c r="PSK60" s="108"/>
      <c r="PSL60" s="108"/>
      <c r="PSM60" s="108"/>
      <c r="PSN60" s="108"/>
      <c r="PSO60" s="108"/>
      <c r="PSP60" s="108"/>
      <c r="PSQ60" s="108"/>
      <c r="PSR60" s="108"/>
      <c r="PSS60" s="108"/>
      <c r="PST60" s="108"/>
      <c r="PSU60" s="108"/>
      <c r="PSV60" s="108"/>
      <c r="PSW60" s="108"/>
      <c r="PSX60" s="108"/>
      <c r="PSY60" s="108"/>
      <c r="PSZ60" s="108"/>
      <c r="PTA60" s="108"/>
      <c r="PTB60" s="108"/>
      <c r="PTC60" s="108"/>
      <c r="PTD60" s="108"/>
      <c r="PTE60" s="108"/>
      <c r="PTF60" s="108"/>
      <c r="PTG60" s="108"/>
      <c r="PTH60" s="108"/>
      <c r="PTI60" s="108"/>
      <c r="PTJ60" s="108"/>
      <c r="PTK60" s="108"/>
      <c r="PTL60" s="108"/>
      <c r="PTM60" s="108"/>
      <c r="PTN60" s="108"/>
      <c r="PTO60" s="108"/>
      <c r="PTP60" s="108"/>
      <c r="PTQ60" s="108"/>
      <c r="PTR60" s="108"/>
      <c r="PTS60" s="108"/>
      <c r="PTT60" s="108"/>
      <c r="PTU60" s="108"/>
      <c r="PTV60" s="108"/>
      <c r="PTW60" s="108"/>
      <c r="PTX60" s="108"/>
      <c r="PTY60" s="108"/>
      <c r="PTZ60" s="108"/>
      <c r="PUA60" s="108"/>
      <c r="PUB60" s="108"/>
      <c r="PUC60" s="108"/>
      <c r="PUD60" s="108"/>
      <c r="PUE60" s="108"/>
      <c r="PUF60" s="108"/>
      <c r="PUG60" s="108"/>
      <c r="PUH60" s="108"/>
      <c r="PUI60" s="108"/>
      <c r="PUJ60" s="108"/>
      <c r="PUK60" s="108"/>
      <c r="PUL60" s="108"/>
      <c r="PUM60" s="108"/>
      <c r="PUN60" s="108"/>
      <c r="PUO60" s="108"/>
      <c r="PUP60" s="108"/>
      <c r="PUQ60" s="108"/>
      <c r="PUR60" s="108"/>
      <c r="PUS60" s="108"/>
      <c r="PUT60" s="108"/>
      <c r="PUU60" s="108"/>
      <c r="PUV60" s="108"/>
      <c r="PUW60" s="108"/>
      <c r="PUX60" s="108"/>
      <c r="PUY60" s="108"/>
      <c r="PUZ60" s="108"/>
      <c r="PVA60" s="108"/>
      <c r="PVB60" s="108"/>
      <c r="PVC60" s="108"/>
      <c r="PVD60" s="108"/>
      <c r="PVE60" s="108"/>
      <c r="PVF60" s="108"/>
      <c r="PVG60" s="108"/>
      <c r="PVH60" s="108"/>
      <c r="PVI60" s="108"/>
      <c r="PVJ60" s="108"/>
      <c r="PVK60" s="108"/>
      <c r="PVL60" s="108"/>
      <c r="PVM60" s="108"/>
      <c r="PVN60" s="108"/>
      <c r="PVO60" s="108"/>
      <c r="PVP60" s="108"/>
      <c r="PVQ60" s="108"/>
      <c r="PVR60" s="108"/>
      <c r="PVS60" s="108"/>
      <c r="PVT60" s="108"/>
      <c r="PVU60" s="108"/>
      <c r="PVV60" s="108"/>
      <c r="PVW60" s="108"/>
      <c r="PVX60" s="108"/>
      <c r="PVY60" s="108"/>
      <c r="PVZ60" s="108"/>
      <c r="PWA60" s="108"/>
      <c r="PWB60" s="108"/>
      <c r="PWC60" s="108"/>
      <c r="PWD60" s="108"/>
      <c r="PWE60" s="108"/>
      <c r="PWF60" s="108"/>
      <c r="PWG60" s="108"/>
      <c r="PWH60" s="108"/>
      <c r="PWI60" s="108"/>
      <c r="PWJ60" s="108"/>
      <c r="PWK60" s="108"/>
      <c r="PWL60" s="108"/>
      <c r="PWM60" s="108"/>
      <c r="PWN60" s="108"/>
      <c r="PWO60" s="108"/>
      <c r="PWP60" s="108"/>
      <c r="PWQ60" s="108"/>
      <c r="PWR60" s="108"/>
      <c r="PWS60" s="108"/>
      <c r="PWT60" s="108"/>
      <c r="PWU60" s="108"/>
      <c r="PWV60" s="108"/>
      <c r="PWW60" s="108"/>
      <c r="PWX60" s="108"/>
      <c r="PWY60" s="108"/>
      <c r="PWZ60" s="108"/>
      <c r="PXA60" s="108"/>
      <c r="PXB60" s="108"/>
      <c r="PXC60" s="108"/>
      <c r="PXD60" s="108"/>
      <c r="PXE60" s="108"/>
      <c r="PXF60" s="108"/>
      <c r="PXG60" s="108"/>
      <c r="PXH60" s="108"/>
      <c r="PXI60" s="108"/>
      <c r="PXJ60" s="108"/>
      <c r="PXK60" s="108"/>
      <c r="PXL60" s="108"/>
      <c r="PXM60" s="108"/>
      <c r="PXN60" s="108"/>
      <c r="PXO60" s="108"/>
      <c r="PXP60" s="108"/>
      <c r="PXQ60" s="108"/>
      <c r="PXR60" s="108"/>
      <c r="PXS60" s="108"/>
      <c r="PXT60" s="108"/>
      <c r="PXU60" s="108"/>
      <c r="PXV60" s="108"/>
      <c r="PXW60" s="108"/>
      <c r="PXX60" s="108"/>
      <c r="PXY60" s="108"/>
      <c r="PXZ60" s="108"/>
      <c r="PYA60" s="108"/>
      <c r="PYB60" s="108"/>
      <c r="PYC60" s="108"/>
      <c r="PYD60" s="108"/>
      <c r="PYE60" s="108"/>
      <c r="PYF60" s="108"/>
      <c r="PYG60" s="108"/>
      <c r="PYH60" s="108"/>
      <c r="PYI60" s="108"/>
      <c r="PYJ60" s="108"/>
      <c r="PYK60" s="108"/>
      <c r="PYL60" s="108"/>
      <c r="PYM60" s="108"/>
      <c r="PYN60" s="108"/>
      <c r="PYO60" s="108"/>
      <c r="PYP60" s="108"/>
      <c r="PYQ60" s="108"/>
      <c r="PYR60" s="108"/>
      <c r="PYS60" s="108"/>
      <c r="PYT60" s="108"/>
      <c r="PYU60" s="108"/>
      <c r="PYV60" s="108"/>
      <c r="PYW60" s="108"/>
      <c r="PYX60" s="108"/>
      <c r="PYY60" s="108"/>
      <c r="PYZ60" s="108"/>
      <c r="PZA60" s="108"/>
      <c r="PZB60" s="108"/>
      <c r="PZC60" s="108"/>
      <c r="PZD60" s="108"/>
      <c r="PZE60" s="108"/>
      <c r="PZF60" s="108"/>
      <c r="PZG60" s="108"/>
      <c r="PZH60" s="108"/>
      <c r="PZI60" s="108"/>
      <c r="PZJ60" s="108"/>
      <c r="PZK60" s="108"/>
      <c r="PZL60" s="108"/>
      <c r="PZM60" s="108"/>
      <c r="PZN60" s="108"/>
      <c r="PZO60" s="108"/>
      <c r="PZP60" s="108"/>
      <c r="PZQ60" s="108"/>
      <c r="PZR60" s="108"/>
      <c r="PZS60" s="108"/>
      <c r="PZT60" s="108"/>
      <c r="PZU60" s="108"/>
      <c r="PZV60" s="108"/>
      <c r="PZW60" s="108"/>
      <c r="PZX60" s="108"/>
      <c r="PZY60" s="108"/>
      <c r="PZZ60" s="108"/>
      <c r="QAA60" s="108"/>
      <c r="QAB60" s="108"/>
      <c r="QAC60" s="108"/>
      <c r="QAD60" s="108"/>
      <c r="QAE60" s="108"/>
      <c r="QAF60" s="108"/>
      <c r="QAG60" s="108"/>
      <c r="QAH60" s="108"/>
      <c r="QAI60" s="108"/>
      <c r="QAJ60" s="108"/>
      <c r="QAK60" s="108"/>
      <c r="QAL60" s="108"/>
      <c r="QAM60" s="108"/>
      <c r="QAN60" s="108"/>
      <c r="QAO60" s="108"/>
      <c r="QAP60" s="108"/>
      <c r="QAQ60" s="108"/>
      <c r="QAR60" s="108"/>
      <c r="QAS60" s="108"/>
      <c r="QAT60" s="108"/>
      <c r="QAU60" s="108"/>
      <c r="QAV60" s="108"/>
      <c r="QAW60" s="108"/>
      <c r="QAX60" s="108"/>
      <c r="QAY60" s="108"/>
      <c r="QAZ60" s="108"/>
      <c r="QBA60" s="108"/>
      <c r="QBB60" s="108"/>
      <c r="QBC60" s="108"/>
      <c r="QBD60" s="108"/>
      <c r="QBE60" s="108"/>
      <c r="QBF60" s="108"/>
      <c r="QBG60" s="108"/>
      <c r="QBH60" s="108"/>
      <c r="QBI60" s="108"/>
      <c r="QBJ60" s="108"/>
      <c r="QBK60" s="108"/>
      <c r="QBL60" s="108"/>
      <c r="QBM60" s="108"/>
      <c r="QBN60" s="108"/>
      <c r="QBO60" s="108"/>
      <c r="QBP60" s="108"/>
      <c r="QBQ60" s="108"/>
      <c r="QBR60" s="108"/>
      <c r="QBS60" s="108"/>
      <c r="QBT60" s="108"/>
      <c r="QBU60" s="108"/>
      <c r="QBV60" s="108"/>
      <c r="QBW60" s="108"/>
      <c r="QBX60" s="108"/>
      <c r="QBY60" s="108"/>
      <c r="QBZ60" s="108"/>
      <c r="QCA60" s="108"/>
      <c r="QCB60" s="108"/>
      <c r="QCC60" s="108"/>
      <c r="QCD60" s="108"/>
      <c r="QCE60" s="108"/>
      <c r="QCF60" s="108"/>
      <c r="QCG60" s="108"/>
      <c r="QCH60" s="108"/>
      <c r="QCI60" s="108"/>
      <c r="QCJ60" s="108"/>
      <c r="QCK60" s="108"/>
      <c r="QCL60" s="108"/>
      <c r="QCM60" s="108"/>
      <c r="QCN60" s="108"/>
      <c r="QCO60" s="108"/>
      <c r="QCP60" s="108"/>
      <c r="QCQ60" s="108"/>
      <c r="QCR60" s="108"/>
      <c r="QCS60" s="108"/>
      <c r="QCT60" s="108"/>
      <c r="QCU60" s="108"/>
      <c r="QCV60" s="108"/>
      <c r="QCW60" s="108"/>
      <c r="QCX60" s="108"/>
      <c r="QCY60" s="108"/>
      <c r="QCZ60" s="108"/>
      <c r="QDA60" s="108"/>
      <c r="QDB60" s="108"/>
      <c r="QDC60" s="108"/>
      <c r="QDD60" s="108"/>
      <c r="QDE60" s="108"/>
      <c r="QDF60" s="108"/>
      <c r="QDG60" s="108"/>
      <c r="QDH60" s="108"/>
      <c r="QDI60" s="108"/>
      <c r="QDJ60" s="108"/>
      <c r="QDK60" s="108"/>
      <c r="QDL60" s="108"/>
      <c r="QDM60" s="108"/>
      <c r="QDN60" s="108"/>
      <c r="QDO60" s="108"/>
      <c r="QDP60" s="108"/>
      <c r="QDQ60" s="108"/>
      <c r="QDR60" s="108"/>
      <c r="QDS60" s="108"/>
      <c r="QDT60" s="108"/>
      <c r="QDU60" s="108"/>
      <c r="QDV60" s="108"/>
      <c r="QDW60" s="108"/>
      <c r="QDX60" s="108"/>
      <c r="QDY60" s="108"/>
      <c r="QDZ60" s="108"/>
      <c r="QEA60" s="108"/>
      <c r="QEB60" s="108"/>
      <c r="QEC60" s="108"/>
      <c r="QED60" s="108"/>
      <c r="QEE60" s="108"/>
      <c r="QEF60" s="108"/>
      <c r="QEG60" s="108"/>
      <c r="QEH60" s="108"/>
      <c r="QEI60" s="108"/>
      <c r="QEJ60" s="108"/>
      <c r="QEK60" s="108"/>
      <c r="QEL60" s="108"/>
      <c r="QEM60" s="108"/>
      <c r="QEN60" s="108"/>
      <c r="QEO60" s="108"/>
      <c r="QEP60" s="108"/>
      <c r="QEQ60" s="108"/>
      <c r="QER60" s="108"/>
      <c r="QES60" s="108"/>
      <c r="QET60" s="108"/>
      <c r="QEU60" s="108"/>
      <c r="QEV60" s="108"/>
      <c r="QEW60" s="108"/>
      <c r="QEX60" s="108"/>
      <c r="QEY60" s="108"/>
      <c r="QEZ60" s="108"/>
      <c r="QFA60" s="108"/>
      <c r="QFB60" s="108"/>
      <c r="QFC60" s="108"/>
      <c r="QFD60" s="108"/>
      <c r="QFE60" s="108"/>
      <c r="QFF60" s="108"/>
      <c r="QFG60" s="108"/>
      <c r="QFH60" s="108"/>
      <c r="QFI60" s="108"/>
      <c r="QFJ60" s="108"/>
      <c r="QFK60" s="108"/>
      <c r="QFL60" s="108"/>
      <c r="QFM60" s="108"/>
      <c r="QFN60" s="108"/>
      <c r="QFO60" s="108"/>
      <c r="QFP60" s="108"/>
      <c r="QFQ60" s="108"/>
      <c r="QFR60" s="108"/>
      <c r="QFS60" s="108"/>
      <c r="QFT60" s="108"/>
      <c r="QFU60" s="108"/>
      <c r="QFV60" s="108"/>
      <c r="QFW60" s="108"/>
      <c r="QFX60" s="108"/>
      <c r="QFY60" s="108"/>
      <c r="QFZ60" s="108"/>
      <c r="QGA60" s="108"/>
      <c r="QGB60" s="108"/>
      <c r="QGC60" s="108"/>
      <c r="QGD60" s="108"/>
      <c r="QGE60" s="108"/>
      <c r="QGF60" s="108"/>
      <c r="QGG60" s="108"/>
      <c r="QGH60" s="108"/>
      <c r="QGI60" s="108"/>
      <c r="QGJ60" s="108"/>
      <c r="QGK60" s="108"/>
      <c r="QGL60" s="108"/>
      <c r="QGM60" s="108"/>
      <c r="QGN60" s="108"/>
      <c r="QGO60" s="108"/>
      <c r="QGP60" s="108"/>
      <c r="QGQ60" s="108"/>
      <c r="QGR60" s="108"/>
      <c r="QGS60" s="108"/>
      <c r="QGT60" s="108"/>
      <c r="QGU60" s="108"/>
      <c r="QGV60" s="108"/>
      <c r="QGW60" s="108"/>
      <c r="QGX60" s="108"/>
      <c r="QGY60" s="108"/>
      <c r="QGZ60" s="108"/>
      <c r="QHA60" s="108"/>
      <c r="QHB60" s="108"/>
      <c r="QHC60" s="108"/>
      <c r="QHD60" s="108"/>
      <c r="QHE60" s="108"/>
      <c r="QHF60" s="108"/>
      <c r="QHG60" s="108"/>
      <c r="QHH60" s="108"/>
      <c r="QHI60" s="108"/>
      <c r="QHJ60" s="108"/>
      <c r="QHK60" s="108"/>
      <c r="QHL60" s="108"/>
      <c r="QHM60" s="108"/>
      <c r="QHN60" s="108"/>
      <c r="QHO60" s="108"/>
      <c r="QHP60" s="108"/>
      <c r="QHQ60" s="108"/>
      <c r="QHR60" s="108"/>
      <c r="QHS60" s="108"/>
      <c r="QHT60" s="108"/>
      <c r="QHU60" s="108"/>
      <c r="QHV60" s="108"/>
      <c r="QHW60" s="108"/>
      <c r="QHX60" s="108"/>
      <c r="QHY60" s="108"/>
      <c r="QHZ60" s="108"/>
      <c r="QIA60" s="108"/>
      <c r="QIB60" s="108"/>
      <c r="QIC60" s="108"/>
      <c r="QID60" s="108"/>
      <c r="QIE60" s="108"/>
      <c r="QIF60" s="108"/>
      <c r="QIG60" s="108"/>
      <c r="QIH60" s="108"/>
      <c r="QII60" s="108"/>
      <c r="QIJ60" s="108"/>
      <c r="QIK60" s="108"/>
      <c r="QIL60" s="108"/>
      <c r="QIM60" s="108"/>
      <c r="QIN60" s="108"/>
      <c r="QIO60" s="108"/>
      <c r="QIP60" s="108"/>
      <c r="QIQ60" s="108"/>
      <c r="QIR60" s="108"/>
      <c r="QIS60" s="108"/>
      <c r="QIT60" s="108"/>
      <c r="QIU60" s="108"/>
      <c r="QIV60" s="108"/>
      <c r="QIW60" s="108"/>
      <c r="QIX60" s="108"/>
      <c r="QIY60" s="108"/>
      <c r="QIZ60" s="108"/>
      <c r="QJA60" s="108"/>
      <c r="QJB60" s="108"/>
      <c r="QJC60" s="108"/>
      <c r="QJD60" s="108"/>
      <c r="QJE60" s="108"/>
      <c r="QJF60" s="108"/>
      <c r="QJG60" s="108"/>
      <c r="QJH60" s="108"/>
      <c r="QJI60" s="108"/>
      <c r="QJJ60" s="108"/>
      <c r="QJK60" s="108"/>
      <c r="QJL60" s="108"/>
      <c r="QJM60" s="108"/>
      <c r="QJN60" s="108"/>
      <c r="QJO60" s="108"/>
      <c r="QJP60" s="108"/>
      <c r="QJQ60" s="108"/>
      <c r="QJR60" s="108"/>
      <c r="QJS60" s="108"/>
      <c r="QJT60" s="108"/>
      <c r="QJU60" s="108"/>
      <c r="QJV60" s="108"/>
      <c r="QJW60" s="108"/>
      <c r="QJX60" s="108"/>
      <c r="QJY60" s="108"/>
      <c r="QJZ60" s="108"/>
      <c r="QKA60" s="108"/>
      <c r="QKB60" s="108"/>
      <c r="QKC60" s="108"/>
      <c r="QKD60" s="108"/>
      <c r="QKE60" s="108"/>
      <c r="QKF60" s="108"/>
      <c r="QKG60" s="108"/>
      <c r="QKH60" s="108"/>
      <c r="QKI60" s="108"/>
      <c r="QKJ60" s="108"/>
      <c r="QKK60" s="108"/>
      <c r="QKL60" s="108"/>
      <c r="QKM60" s="108"/>
      <c r="QKN60" s="108"/>
      <c r="QKO60" s="108"/>
      <c r="QKP60" s="108"/>
      <c r="QKQ60" s="108"/>
      <c r="QKR60" s="108"/>
      <c r="QKS60" s="108"/>
      <c r="QKT60" s="108"/>
      <c r="QKU60" s="108"/>
      <c r="QKV60" s="108"/>
      <c r="QKW60" s="108"/>
      <c r="QKX60" s="108"/>
      <c r="QKY60" s="108"/>
      <c r="QKZ60" s="108"/>
      <c r="QLA60" s="108"/>
      <c r="QLB60" s="108"/>
      <c r="QLC60" s="108"/>
      <c r="QLD60" s="108"/>
      <c r="QLE60" s="108"/>
      <c r="QLF60" s="108"/>
      <c r="QLG60" s="108"/>
      <c r="QLH60" s="108"/>
      <c r="QLI60" s="108"/>
      <c r="QLJ60" s="108"/>
      <c r="QLK60" s="108"/>
      <c r="QLL60" s="108"/>
      <c r="QLM60" s="108"/>
      <c r="QLN60" s="108"/>
      <c r="QLO60" s="108"/>
      <c r="QLP60" s="108"/>
      <c r="QLQ60" s="108"/>
      <c r="QLR60" s="108"/>
      <c r="QLS60" s="108"/>
      <c r="QLT60" s="108"/>
      <c r="QLU60" s="108"/>
      <c r="QLV60" s="108"/>
      <c r="QLW60" s="108"/>
      <c r="QLX60" s="108"/>
      <c r="QLY60" s="108"/>
      <c r="QLZ60" s="108"/>
      <c r="QMA60" s="108"/>
      <c r="QMB60" s="108"/>
      <c r="QMC60" s="108"/>
      <c r="QMD60" s="108"/>
      <c r="QME60" s="108"/>
      <c r="QMF60" s="108"/>
      <c r="QMG60" s="108"/>
      <c r="QMH60" s="108"/>
      <c r="QMI60" s="108"/>
      <c r="QMJ60" s="108"/>
      <c r="QMK60" s="108"/>
      <c r="QML60" s="108"/>
      <c r="QMM60" s="108"/>
      <c r="QMN60" s="108"/>
      <c r="QMO60" s="108"/>
      <c r="QMP60" s="108"/>
      <c r="QMQ60" s="108"/>
      <c r="QMR60" s="108"/>
      <c r="QMS60" s="108"/>
      <c r="QMT60" s="108"/>
      <c r="QMU60" s="108"/>
      <c r="QMV60" s="108"/>
      <c r="QMW60" s="108"/>
      <c r="QMX60" s="108"/>
      <c r="QMY60" s="108"/>
      <c r="QMZ60" s="108"/>
      <c r="QNA60" s="108"/>
      <c r="QNB60" s="108"/>
      <c r="QNC60" s="108"/>
      <c r="QND60" s="108"/>
      <c r="QNE60" s="108"/>
      <c r="QNF60" s="108"/>
      <c r="QNG60" s="108"/>
      <c r="QNH60" s="108"/>
      <c r="QNI60" s="108"/>
      <c r="QNJ60" s="108"/>
      <c r="QNK60" s="108"/>
      <c r="QNL60" s="108"/>
      <c r="QNM60" s="108"/>
      <c r="QNN60" s="108"/>
      <c r="QNO60" s="108"/>
      <c r="QNP60" s="108"/>
      <c r="QNQ60" s="108"/>
      <c r="QNR60" s="108"/>
      <c r="QNS60" s="108"/>
      <c r="QNT60" s="108"/>
      <c r="QNU60" s="108"/>
      <c r="QNV60" s="108"/>
      <c r="QNW60" s="108"/>
      <c r="QNX60" s="108"/>
      <c r="QNY60" s="108"/>
      <c r="QNZ60" s="108"/>
      <c r="QOA60" s="108"/>
      <c r="QOB60" s="108"/>
      <c r="QOC60" s="108"/>
      <c r="QOD60" s="108"/>
      <c r="QOE60" s="108"/>
      <c r="QOF60" s="108"/>
      <c r="QOG60" s="108"/>
      <c r="QOH60" s="108"/>
      <c r="QOI60" s="108"/>
      <c r="QOJ60" s="108"/>
      <c r="QOK60" s="108"/>
      <c r="QOL60" s="108"/>
      <c r="QOM60" s="108"/>
      <c r="QON60" s="108"/>
      <c r="QOO60" s="108"/>
      <c r="QOP60" s="108"/>
      <c r="QOQ60" s="108"/>
      <c r="QOR60" s="108"/>
      <c r="QOS60" s="108"/>
      <c r="QOT60" s="108"/>
      <c r="QOU60" s="108"/>
      <c r="QOV60" s="108"/>
      <c r="QOW60" s="108"/>
      <c r="QOX60" s="108"/>
      <c r="QOY60" s="108"/>
      <c r="QOZ60" s="108"/>
      <c r="QPA60" s="108"/>
      <c r="QPB60" s="108"/>
      <c r="QPC60" s="108"/>
      <c r="QPD60" s="108"/>
      <c r="QPE60" s="108"/>
      <c r="QPF60" s="108"/>
      <c r="QPG60" s="108"/>
      <c r="QPH60" s="108"/>
      <c r="QPI60" s="108"/>
      <c r="QPJ60" s="108"/>
      <c r="QPK60" s="108"/>
      <c r="QPL60" s="108"/>
      <c r="QPM60" s="108"/>
      <c r="QPN60" s="108"/>
      <c r="QPO60" s="108"/>
      <c r="QPP60" s="108"/>
      <c r="QPQ60" s="108"/>
      <c r="QPR60" s="108"/>
      <c r="QPS60" s="108"/>
      <c r="QPT60" s="108"/>
      <c r="QPU60" s="108"/>
      <c r="QPV60" s="108"/>
      <c r="QPW60" s="108"/>
      <c r="QPX60" s="108"/>
      <c r="QPY60" s="108"/>
      <c r="QPZ60" s="108"/>
      <c r="QQA60" s="108"/>
      <c r="QQB60" s="108"/>
      <c r="QQC60" s="108"/>
      <c r="QQD60" s="108"/>
      <c r="QQE60" s="108"/>
      <c r="QQF60" s="108"/>
      <c r="QQG60" s="108"/>
      <c r="QQH60" s="108"/>
      <c r="QQI60" s="108"/>
      <c r="QQJ60" s="108"/>
      <c r="QQK60" s="108"/>
      <c r="QQL60" s="108"/>
      <c r="QQM60" s="108"/>
      <c r="QQN60" s="108"/>
      <c r="QQO60" s="108"/>
      <c r="QQP60" s="108"/>
      <c r="QQQ60" s="108"/>
      <c r="QQR60" s="108"/>
      <c r="QQS60" s="108"/>
      <c r="QQT60" s="108"/>
      <c r="QQU60" s="108"/>
      <c r="QQV60" s="108"/>
      <c r="QQW60" s="108"/>
      <c r="QQX60" s="108"/>
      <c r="QQY60" s="108"/>
      <c r="QQZ60" s="108"/>
      <c r="QRA60" s="108"/>
      <c r="QRB60" s="108"/>
      <c r="QRC60" s="108"/>
      <c r="QRD60" s="108"/>
      <c r="QRE60" s="108"/>
      <c r="QRF60" s="108"/>
      <c r="QRG60" s="108"/>
      <c r="QRH60" s="108"/>
      <c r="QRI60" s="108"/>
      <c r="QRJ60" s="108"/>
      <c r="QRK60" s="108"/>
      <c r="QRL60" s="108"/>
      <c r="QRM60" s="108"/>
      <c r="QRN60" s="108"/>
      <c r="QRO60" s="108"/>
      <c r="QRP60" s="108"/>
      <c r="QRQ60" s="108"/>
      <c r="QRR60" s="108"/>
      <c r="QRS60" s="108"/>
      <c r="QRT60" s="108"/>
      <c r="QRU60" s="108"/>
      <c r="QRV60" s="108"/>
      <c r="QRW60" s="108"/>
      <c r="QRX60" s="108"/>
      <c r="QRY60" s="108"/>
      <c r="QRZ60" s="108"/>
      <c r="QSA60" s="108"/>
      <c r="QSB60" s="108"/>
      <c r="QSC60" s="108"/>
      <c r="QSD60" s="108"/>
      <c r="QSE60" s="108"/>
      <c r="QSF60" s="108"/>
      <c r="QSG60" s="108"/>
      <c r="QSH60" s="108"/>
      <c r="QSI60" s="108"/>
      <c r="QSJ60" s="108"/>
      <c r="QSK60" s="108"/>
      <c r="QSL60" s="108"/>
      <c r="QSM60" s="108"/>
      <c r="QSN60" s="108"/>
      <c r="QSO60" s="108"/>
      <c r="QSP60" s="108"/>
      <c r="QSQ60" s="108"/>
      <c r="QSR60" s="108"/>
      <c r="QSS60" s="108"/>
      <c r="QST60" s="108"/>
      <c r="QSU60" s="108"/>
      <c r="QSV60" s="108"/>
      <c r="QSW60" s="108"/>
      <c r="QSX60" s="108"/>
      <c r="QSY60" s="108"/>
      <c r="QSZ60" s="108"/>
      <c r="QTA60" s="108"/>
      <c r="QTB60" s="108"/>
      <c r="QTC60" s="108"/>
      <c r="QTD60" s="108"/>
      <c r="QTE60" s="108"/>
      <c r="QTF60" s="108"/>
      <c r="QTG60" s="108"/>
      <c r="QTH60" s="108"/>
      <c r="QTI60" s="108"/>
      <c r="QTJ60" s="108"/>
      <c r="QTK60" s="108"/>
      <c r="QTL60" s="108"/>
      <c r="QTM60" s="108"/>
      <c r="QTN60" s="108"/>
      <c r="QTO60" s="108"/>
      <c r="QTP60" s="108"/>
      <c r="QTQ60" s="108"/>
      <c r="QTR60" s="108"/>
      <c r="QTS60" s="108"/>
      <c r="QTT60" s="108"/>
      <c r="QTU60" s="108"/>
      <c r="QTV60" s="108"/>
      <c r="QTW60" s="108"/>
      <c r="QTX60" s="108"/>
      <c r="QTY60" s="108"/>
      <c r="QTZ60" s="108"/>
      <c r="QUA60" s="108"/>
      <c r="QUB60" s="108"/>
      <c r="QUC60" s="108"/>
      <c r="QUD60" s="108"/>
      <c r="QUE60" s="108"/>
      <c r="QUF60" s="108"/>
      <c r="QUG60" s="108"/>
      <c r="QUH60" s="108"/>
      <c r="QUI60" s="108"/>
      <c r="QUJ60" s="108"/>
      <c r="QUK60" s="108"/>
      <c r="QUL60" s="108"/>
      <c r="QUM60" s="108"/>
      <c r="QUN60" s="108"/>
      <c r="QUO60" s="108"/>
      <c r="QUP60" s="108"/>
      <c r="QUQ60" s="108"/>
      <c r="QUR60" s="108"/>
      <c r="QUS60" s="108"/>
      <c r="QUT60" s="108"/>
      <c r="QUU60" s="108"/>
      <c r="QUV60" s="108"/>
      <c r="QUW60" s="108"/>
      <c r="QUX60" s="108"/>
      <c r="QUY60" s="108"/>
      <c r="QUZ60" s="108"/>
      <c r="QVA60" s="108"/>
      <c r="QVB60" s="108"/>
      <c r="QVC60" s="108"/>
      <c r="QVD60" s="108"/>
      <c r="QVE60" s="108"/>
      <c r="QVF60" s="108"/>
      <c r="QVG60" s="108"/>
      <c r="QVH60" s="108"/>
      <c r="QVI60" s="108"/>
      <c r="QVJ60" s="108"/>
      <c r="QVK60" s="108"/>
      <c r="QVL60" s="108"/>
      <c r="QVM60" s="108"/>
      <c r="QVN60" s="108"/>
      <c r="QVO60" s="108"/>
      <c r="QVP60" s="108"/>
      <c r="QVQ60" s="108"/>
      <c r="QVR60" s="108"/>
      <c r="QVS60" s="108"/>
      <c r="QVT60" s="108"/>
      <c r="QVU60" s="108"/>
      <c r="QVV60" s="108"/>
      <c r="QVW60" s="108"/>
      <c r="QVX60" s="108"/>
      <c r="QVY60" s="108"/>
      <c r="QVZ60" s="108"/>
      <c r="QWA60" s="108"/>
      <c r="QWB60" s="108"/>
      <c r="QWC60" s="108"/>
      <c r="QWD60" s="108"/>
      <c r="QWE60" s="108"/>
      <c r="QWF60" s="108"/>
      <c r="QWG60" s="108"/>
      <c r="QWH60" s="108"/>
      <c r="QWI60" s="108"/>
      <c r="QWJ60" s="108"/>
      <c r="QWK60" s="108"/>
      <c r="QWL60" s="108"/>
      <c r="QWM60" s="108"/>
      <c r="QWN60" s="108"/>
      <c r="QWO60" s="108"/>
      <c r="QWP60" s="108"/>
      <c r="QWQ60" s="108"/>
      <c r="QWR60" s="108"/>
      <c r="QWS60" s="108"/>
      <c r="QWT60" s="108"/>
      <c r="QWU60" s="108"/>
      <c r="QWV60" s="108"/>
      <c r="QWW60" s="108"/>
      <c r="QWX60" s="108"/>
      <c r="QWY60" s="108"/>
      <c r="QWZ60" s="108"/>
      <c r="QXA60" s="108"/>
      <c r="QXB60" s="108"/>
      <c r="QXC60" s="108"/>
      <c r="QXD60" s="108"/>
      <c r="QXE60" s="108"/>
      <c r="QXF60" s="108"/>
      <c r="QXG60" s="108"/>
      <c r="QXH60" s="108"/>
      <c r="QXI60" s="108"/>
      <c r="QXJ60" s="108"/>
      <c r="QXK60" s="108"/>
      <c r="QXL60" s="108"/>
      <c r="QXM60" s="108"/>
      <c r="QXN60" s="108"/>
      <c r="QXO60" s="108"/>
      <c r="QXP60" s="108"/>
      <c r="QXQ60" s="108"/>
      <c r="QXR60" s="108"/>
      <c r="QXS60" s="108"/>
      <c r="QXT60" s="108"/>
      <c r="QXU60" s="108"/>
      <c r="QXV60" s="108"/>
      <c r="QXW60" s="108"/>
      <c r="QXX60" s="108"/>
      <c r="QXY60" s="108"/>
      <c r="QXZ60" s="108"/>
      <c r="QYA60" s="108"/>
      <c r="QYB60" s="108"/>
      <c r="QYC60" s="108"/>
      <c r="QYD60" s="108"/>
      <c r="QYE60" s="108"/>
      <c r="QYF60" s="108"/>
      <c r="QYG60" s="108"/>
      <c r="QYH60" s="108"/>
      <c r="QYI60" s="108"/>
      <c r="QYJ60" s="108"/>
      <c r="QYK60" s="108"/>
      <c r="QYL60" s="108"/>
      <c r="QYM60" s="108"/>
      <c r="QYN60" s="108"/>
      <c r="QYO60" s="108"/>
      <c r="QYP60" s="108"/>
      <c r="QYQ60" s="108"/>
      <c r="QYR60" s="108"/>
      <c r="QYS60" s="108"/>
      <c r="QYT60" s="108"/>
      <c r="QYU60" s="108"/>
      <c r="QYV60" s="108"/>
      <c r="QYW60" s="108"/>
      <c r="QYX60" s="108"/>
      <c r="QYY60" s="108"/>
      <c r="QYZ60" s="108"/>
      <c r="QZA60" s="108"/>
      <c r="QZB60" s="108"/>
      <c r="QZC60" s="108"/>
      <c r="QZD60" s="108"/>
      <c r="QZE60" s="108"/>
      <c r="QZF60" s="108"/>
      <c r="QZG60" s="108"/>
      <c r="QZH60" s="108"/>
      <c r="QZI60" s="108"/>
      <c r="QZJ60" s="108"/>
      <c r="QZK60" s="108"/>
      <c r="QZL60" s="108"/>
      <c r="QZM60" s="108"/>
      <c r="QZN60" s="108"/>
      <c r="QZO60" s="108"/>
      <c r="QZP60" s="108"/>
      <c r="QZQ60" s="108"/>
      <c r="QZR60" s="108"/>
      <c r="QZS60" s="108"/>
      <c r="QZT60" s="108"/>
      <c r="QZU60" s="108"/>
      <c r="QZV60" s="108"/>
      <c r="QZW60" s="108"/>
      <c r="QZX60" s="108"/>
      <c r="QZY60" s="108"/>
      <c r="QZZ60" s="108"/>
      <c r="RAA60" s="108"/>
      <c r="RAB60" s="108"/>
      <c r="RAC60" s="108"/>
      <c r="RAD60" s="108"/>
      <c r="RAE60" s="108"/>
      <c r="RAF60" s="108"/>
      <c r="RAG60" s="108"/>
      <c r="RAH60" s="108"/>
      <c r="RAI60" s="108"/>
      <c r="RAJ60" s="108"/>
      <c r="RAK60" s="108"/>
      <c r="RAL60" s="108"/>
      <c r="RAM60" s="108"/>
      <c r="RAN60" s="108"/>
      <c r="RAO60" s="108"/>
      <c r="RAP60" s="108"/>
      <c r="RAQ60" s="108"/>
      <c r="RAR60" s="108"/>
      <c r="RAS60" s="108"/>
      <c r="RAT60" s="108"/>
      <c r="RAU60" s="108"/>
      <c r="RAV60" s="108"/>
      <c r="RAW60" s="108"/>
      <c r="RAX60" s="108"/>
      <c r="RAY60" s="108"/>
      <c r="RAZ60" s="108"/>
      <c r="RBA60" s="108"/>
      <c r="RBB60" s="108"/>
      <c r="RBC60" s="108"/>
      <c r="RBD60" s="108"/>
      <c r="RBE60" s="108"/>
      <c r="RBF60" s="108"/>
      <c r="RBG60" s="108"/>
      <c r="RBH60" s="108"/>
      <c r="RBI60" s="108"/>
      <c r="RBJ60" s="108"/>
      <c r="RBK60" s="108"/>
      <c r="RBL60" s="108"/>
      <c r="RBM60" s="108"/>
      <c r="RBN60" s="108"/>
      <c r="RBO60" s="108"/>
      <c r="RBP60" s="108"/>
      <c r="RBQ60" s="108"/>
      <c r="RBR60" s="108"/>
      <c r="RBS60" s="108"/>
      <c r="RBT60" s="108"/>
      <c r="RBU60" s="108"/>
      <c r="RBV60" s="108"/>
      <c r="RBW60" s="108"/>
      <c r="RBX60" s="108"/>
      <c r="RBY60" s="108"/>
      <c r="RBZ60" s="108"/>
      <c r="RCA60" s="108"/>
      <c r="RCB60" s="108"/>
      <c r="RCC60" s="108"/>
      <c r="RCD60" s="108"/>
      <c r="RCE60" s="108"/>
      <c r="RCF60" s="108"/>
      <c r="RCG60" s="108"/>
      <c r="RCH60" s="108"/>
      <c r="RCI60" s="108"/>
      <c r="RCJ60" s="108"/>
      <c r="RCK60" s="108"/>
      <c r="RCL60" s="108"/>
      <c r="RCM60" s="108"/>
      <c r="RCN60" s="108"/>
      <c r="RCO60" s="108"/>
      <c r="RCP60" s="108"/>
      <c r="RCQ60" s="108"/>
      <c r="RCR60" s="108"/>
      <c r="RCS60" s="108"/>
      <c r="RCT60" s="108"/>
      <c r="RCU60" s="108"/>
      <c r="RCV60" s="108"/>
      <c r="RCW60" s="108"/>
      <c r="RCX60" s="108"/>
      <c r="RCY60" s="108"/>
      <c r="RCZ60" s="108"/>
      <c r="RDA60" s="108"/>
      <c r="RDB60" s="108"/>
      <c r="RDC60" s="108"/>
      <c r="RDD60" s="108"/>
      <c r="RDE60" s="108"/>
      <c r="RDF60" s="108"/>
      <c r="RDG60" s="108"/>
      <c r="RDH60" s="108"/>
      <c r="RDI60" s="108"/>
      <c r="RDJ60" s="108"/>
      <c r="RDK60" s="108"/>
      <c r="RDL60" s="108"/>
      <c r="RDM60" s="108"/>
      <c r="RDN60" s="108"/>
      <c r="RDO60" s="108"/>
      <c r="RDP60" s="108"/>
      <c r="RDQ60" s="108"/>
      <c r="RDR60" s="108"/>
      <c r="RDS60" s="108"/>
      <c r="RDT60" s="108"/>
      <c r="RDU60" s="108"/>
      <c r="RDV60" s="108"/>
      <c r="RDW60" s="108"/>
      <c r="RDX60" s="108"/>
      <c r="RDY60" s="108"/>
      <c r="RDZ60" s="108"/>
      <c r="REA60" s="108"/>
      <c r="REB60" s="108"/>
      <c r="REC60" s="108"/>
      <c r="RED60" s="108"/>
      <c r="REE60" s="108"/>
      <c r="REF60" s="108"/>
      <c r="REG60" s="108"/>
      <c r="REH60" s="108"/>
      <c r="REI60" s="108"/>
      <c r="REJ60" s="108"/>
      <c r="REK60" s="108"/>
      <c r="REL60" s="108"/>
      <c r="REM60" s="108"/>
      <c r="REN60" s="108"/>
      <c r="REO60" s="108"/>
      <c r="REP60" s="108"/>
      <c r="REQ60" s="108"/>
      <c r="RER60" s="108"/>
      <c r="RES60" s="108"/>
      <c r="RET60" s="108"/>
      <c r="REU60" s="108"/>
      <c r="REV60" s="108"/>
      <c r="REW60" s="108"/>
      <c r="REX60" s="108"/>
      <c r="REY60" s="108"/>
      <c r="REZ60" s="108"/>
      <c r="RFA60" s="108"/>
      <c r="RFB60" s="108"/>
      <c r="RFC60" s="108"/>
      <c r="RFD60" s="108"/>
      <c r="RFE60" s="108"/>
      <c r="RFF60" s="108"/>
      <c r="RFG60" s="108"/>
      <c r="RFH60" s="108"/>
      <c r="RFI60" s="108"/>
      <c r="RFJ60" s="108"/>
      <c r="RFK60" s="108"/>
      <c r="RFL60" s="108"/>
      <c r="RFM60" s="108"/>
      <c r="RFN60" s="108"/>
      <c r="RFO60" s="108"/>
      <c r="RFP60" s="108"/>
      <c r="RFQ60" s="108"/>
      <c r="RFR60" s="108"/>
      <c r="RFS60" s="108"/>
      <c r="RFT60" s="108"/>
      <c r="RFU60" s="108"/>
      <c r="RFV60" s="108"/>
      <c r="RFW60" s="108"/>
      <c r="RFX60" s="108"/>
      <c r="RFY60" s="108"/>
      <c r="RFZ60" s="108"/>
      <c r="RGA60" s="108"/>
      <c r="RGB60" s="108"/>
      <c r="RGC60" s="108"/>
      <c r="RGD60" s="108"/>
      <c r="RGE60" s="108"/>
      <c r="RGF60" s="108"/>
      <c r="RGG60" s="108"/>
      <c r="RGH60" s="108"/>
      <c r="RGI60" s="108"/>
      <c r="RGJ60" s="108"/>
      <c r="RGK60" s="108"/>
      <c r="RGL60" s="108"/>
      <c r="RGM60" s="108"/>
      <c r="RGN60" s="108"/>
      <c r="RGO60" s="108"/>
      <c r="RGP60" s="108"/>
      <c r="RGQ60" s="108"/>
      <c r="RGR60" s="108"/>
      <c r="RGS60" s="108"/>
      <c r="RGT60" s="108"/>
      <c r="RGU60" s="108"/>
      <c r="RGV60" s="108"/>
      <c r="RGW60" s="108"/>
      <c r="RGX60" s="108"/>
      <c r="RGY60" s="108"/>
      <c r="RGZ60" s="108"/>
      <c r="RHA60" s="108"/>
      <c r="RHB60" s="108"/>
      <c r="RHC60" s="108"/>
      <c r="RHD60" s="108"/>
      <c r="RHE60" s="108"/>
      <c r="RHF60" s="108"/>
      <c r="RHG60" s="108"/>
      <c r="RHH60" s="108"/>
      <c r="RHI60" s="108"/>
      <c r="RHJ60" s="108"/>
      <c r="RHK60" s="108"/>
      <c r="RHL60" s="108"/>
      <c r="RHM60" s="108"/>
      <c r="RHN60" s="108"/>
      <c r="RHO60" s="108"/>
      <c r="RHP60" s="108"/>
      <c r="RHQ60" s="108"/>
      <c r="RHR60" s="108"/>
      <c r="RHS60" s="108"/>
      <c r="RHT60" s="108"/>
      <c r="RHU60" s="108"/>
      <c r="RHV60" s="108"/>
      <c r="RHW60" s="108"/>
      <c r="RHX60" s="108"/>
      <c r="RHY60" s="108"/>
      <c r="RHZ60" s="108"/>
      <c r="RIA60" s="108"/>
      <c r="RIB60" s="108"/>
      <c r="RIC60" s="108"/>
      <c r="RID60" s="108"/>
      <c r="RIE60" s="108"/>
      <c r="RIF60" s="108"/>
      <c r="RIG60" s="108"/>
      <c r="RIH60" s="108"/>
      <c r="RII60" s="108"/>
      <c r="RIJ60" s="108"/>
      <c r="RIK60" s="108"/>
      <c r="RIL60" s="108"/>
      <c r="RIM60" s="108"/>
      <c r="RIN60" s="108"/>
      <c r="RIO60" s="108"/>
      <c r="RIP60" s="108"/>
      <c r="RIQ60" s="108"/>
      <c r="RIR60" s="108"/>
      <c r="RIS60" s="108"/>
      <c r="RIT60" s="108"/>
      <c r="RIU60" s="108"/>
      <c r="RIV60" s="108"/>
      <c r="RIW60" s="108"/>
      <c r="RIX60" s="108"/>
      <c r="RIY60" s="108"/>
      <c r="RIZ60" s="108"/>
      <c r="RJA60" s="108"/>
      <c r="RJB60" s="108"/>
      <c r="RJC60" s="108"/>
      <c r="RJD60" s="108"/>
      <c r="RJE60" s="108"/>
      <c r="RJF60" s="108"/>
      <c r="RJG60" s="108"/>
      <c r="RJH60" s="108"/>
      <c r="RJI60" s="108"/>
      <c r="RJJ60" s="108"/>
      <c r="RJK60" s="108"/>
      <c r="RJL60" s="108"/>
      <c r="RJM60" s="108"/>
      <c r="RJN60" s="108"/>
      <c r="RJO60" s="108"/>
      <c r="RJP60" s="108"/>
      <c r="RJQ60" s="108"/>
      <c r="RJR60" s="108"/>
      <c r="RJS60" s="108"/>
      <c r="RJT60" s="108"/>
      <c r="RJU60" s="108"/>
      <c r="RJV60" s="108"/>
      <c r="RJW60" s="108"/>
      <c r="RJX60" s="108"/>
      <c r="RJY60" s="108"/>
      <c r="RJZ60" s="108"/>
      <c r="RKA60" s="108"/>
      <c r="RKB60" s="108"/>
      <c r="RKC60" s="108"/>
      <c r="RKD60" s="108"/>
      <c r="RKE60" s="108"/>
      <c r="RKF60" s="108"/>
      <c r="RKG60" s="108"/>
      <c r="RKH60" s="108"/>
      <c r="RKI60" s="108"/>
      <c r="RKJ60" s="108"/>
      <c r="RKK60" s="108"/>
      <c r="RKL60" s="108"/>
      <c r="RKM60" s="108"/>
      <c r="RKN60" s="108"/>
      <c r="RKO60" s="108"/>
      <c r="RKP60" s="108"/>
      <c r="RKQ60" s="108"/>
      <c r="RKR60" s="108"/>
      <c r="RKS60" s="108"/>
      <c r="RKT60" s="108"/>
      <c r="RKU60" s="108"/>
      <c r="RKV60" s="108"/>
      <c r="RKW60" s="108"/>
      <c r="RKX60" s="108"/>
      <c r="RKY60" s="108"/>
      <c r="RKZ60" s="108"/>
      <c r="RLA60" s="108"/>
      <c r="RLB60" s="108"/>
      <c r="RLC60" s="108"/>
      <c r="RLD60" s="108"/>
      <c r="RLE60" s="108"/>
      <c r="RLF60" s="108"/>
      <c r="RLG60" s="108"/>
      <c r="RLH60" s="108"/>
      <c r="RLI60" s="108"/>
      <c r="RLJ60" s="108"/>
      <c r="RLK60" s="108"/>
      <c r="RLL60" s="108"/>
      <c r="RLM60" s="108"/>
      <c r="RLN60" s="108"/>
      <c r="RLO60" s="108"/>
      <c r="RLP60" s="108"/>
      <c r="RLQ60" s="108"/>
      <c r="RLR60" s="108"/>
      <c r="RLS60" s="108"/>
      <c r="RLT60" s="108"/>
      <c r="RLU60" s="108"/>
      <c r="RLV60" s="108"/>
      <c r="RLW60" s="108"/>
      <c r="RLX60" s="108"/>
      <c r="RLY60" s="108"/>
      <c r="RLZ60" s="108"/>
      <c r="RMA60" s="108"/>
      <c r="RMB60" s="108"/>
      <c r="RMC60" s="108"/>
      <c r="RMD60" s="108"/>
      <c r="RME60" s="108"/>
      <c r="RMF60" s="108"/>
      <c r="RMG60" s="108"/>
      <c r="RMH60" s="108"/>
      <c r="RMI60" s="108"/>
      <c r="RMJ60" s="108"/>
      <c r="RMK60" s="108"/>
      <c r="RML60" s="108"/>
      <c r="RMM60" s="108"/>
      <c r="RMN60" s="108"/>
      <c r="RMO60" s="108"/>
      <c r="RMP60" s="108"/>
      <c r="RMQ60" s="108"/>
      <c r="RMR60" s="108"/>
      <c r="RMS60" s="108"/>
      <c r="RMT60" s="108"/>
      <c r="RMU60" s="108"/>
      <c r="RMV60" s="108"/>
      <c r="RMW60" s="108"/>
      <c r="RMX60" s="108"/>
      <c r="RMY60" s="108"/>
      <c r="RMZ60" s="108"/>
      <c r="RNA60" s="108"/>
      <c r="RNB60" s="108"/>
      <c r="RNC60" s="108"/>
      <c r="RND60" s="108"/>
      <c r="RNE60" s="108"/>
      <c r="RNF60" s="108"/>
      <c r="RNG60" s="108"/>
      <c r="RNH60" s="108"/>
      <c r="RNI60" s="108"/>
      <c r="RNJ60" s="108"/>
      <c r="RNK60" s="108"/>
      <c r="RNL60" s="108"/>
      <c r="RNM60" s="108"/>
      <c r="RNN60" s="108"/>
      <c r="RNO60" s="108"/>
      <c r="RNP60" s="108"/>
      <c r="RNQ60" s="108"/>
      <c r="RNR60" s="108"/>
      <c r="RNS60" s="108"/>
      <c r="RNT60" s="108"/>
      <c r="RNU60" s="108"/>
      <c r="RNV60" s="108"/>
      <c r="RNW60" s="108"/>
      <c r="RNX60" s="108"/>
      <c r="RNY60" s="108"/>
      <c r="RNZ60" s="108"/>
      <c r="ROA60" s="108"/>
      <c r="ROB60" s="108"/>
      <c r="ROC60" s="108"/>
      <c r="ROD60" s="108"/>
      <c r="ROE60" s="108"/>
      <c r="ROF60" s="108"/>
      <c r="ROG60" s="108"/>
      <c r="ROH60" s="108"/>
      <c r="ROI60" s="108"/>
      <c r="ROJ60" s="108"/>
      <c r="ROK60" s="108"/>
      <c r="ROL60" s="108"/>
      <c r="ROM60" s="108"/>
      <c r="RON60" s="108"/>
      <c r="ROO60" s="108"/>
      <c r="ROP60" s="108"/>
      <c r="ROQ60" s="108"/>
      <c r="ROR60" s="108"/>
      <c r="ROS60" s="108"/>
      <c r="ROT60" s="108"/>
      <c r="ROU60" s="108"/>
      <c r="ROV60" s="108"/>
      <c r="ROW60" s="108"/>
      <c r="ROX60" s="108"/>
      <c r="ROY60" s="108"/>
      <c r="ROZ60" s="108"/>
      <c r="RPA60" s="108"/>
      <c r="RPB60" s="108"/>
      <c r="RPC60" s="108"/>
      <c r="RPD60" s="108"/>
      <c r="RPE60" s="108"/>
      <c r="RPF60" s="108"/>
      <c r="RPG60" s="108"/>
      <c r="RPH60" s="108"/>
      <c r="RPI60" s="108"/>
      <c r="RPJ60" s="108"/>
      <c r="RPK60" s="108"/>
      <c r="RPL60" s="108"/>
      <c r="RPM60" s="108"/>
      <c r="RPN60" s="108"/>
      <c r="RPO60" s="108"/>
      <c r="RPP60" s="108"/>
      <c r="RPQ60" s="108"/>
      <c r="RPR60" s="108"/>
      <c r="RPS60" s="108"/>
      <c r="RPT60" s="108"/>
      <c r="RPU60" s="108"/>
      <c r="RPV60" s="108"/>
      <c r="RPW60" s="108"/>
      <c r="RPX60" s="108"/>
      <c r="RPY60" s="108"/>
      <c r="RPZ60" s="108"/>
      <c r="RQA60" s="108"/>
      <c r="RQB60" s="108"/>
      <c r="RQC60" s="108"/>
      <c r="RQD60" s="108"/>
      <c r="RQE60" s="108"/>
      <c r="RQF60" s="108"/>
      <c r="RQG60" s="108"/>
      <c r="RQH60" s="108"/>
      <c r="RQI60" s="108"/>
      <c r="RQJ60" s="108"/>
      <c r="RQK60" s="108"/>
      <c r="RQL60" s="108"/>
      <c r="RQM60" s="108"/>
      <c r="RQN60" s="108"/>
      <c r="RQO60" s="108"/>
      <c r="RQP60" s="108"/>
      <c r="RQQ60" s="108"/>
      <c r="RQR60" s="108"/>
      <c r="RQS60" s="108"/>
      <c r="RQT60" s="108"/>
      <c r="RQU60" s="108"/>
      <c r="RQV60" s="108"/>
      <c r="RQW60" s="108"/>
      <c r="RQX60" s="108"/>
      <c r="RQY60" s="108"/>
      <c r="RQZ60" s="108"/>
      <c r="RRA60" s="108"/>
      <c r="RRB60" s="108"/>
      <c r="RRC60" s="108"/>
      <c r="RRD60" s="108"/>
      <c r="RRE60" s="108"/>
      <c r="RRF60" s="108"/>
      <c r="RRG60" s="108"/>
      <c r="RRH60" s="108"/>
      <c r="RRI60" s="108"/>
      <c r="RRJ60" s="108"/>
      <c r="RRK60" s="108"/>
      <c r="RRL60" s="108"/>
      <c r="RRM60" s="108"/>
      <c r="RRN60" s="108"/>
      <c r="RRO60" s="108"/>
      <c r="RRP60" s="108"/>
      <c r="RRQ60" s="108"/>
      <c r="RRR60" s="108"/>
      <c r="RRS60" s="108"/>
      <c r="RRT60" s="108"/>
      <c r="RRU60" s="108"/>
      <c r="RRV60" s="108"/>
      <c r="RRW60" s="108"/>
      <c r="RRX60" s="108"/>
      <c r="RRY60" s="108"/>
      <c r="RRZ60" s="108"/>
      <c r="RSA60" s="108"/>
      <c r="RSB60" s="108"/>
      <c r="RSC60" s="108"/>
      <c r="RSD60" s="108"/>
      <c r="RSE60" s="108"/>
      <c r="RSF60" s="108"/>
      <c r="RSG60" s="108"/>
      <c r="RSH60" s="108"/>
      <c r="RSI60" s="108"/>
      <c r="RSJ60" s="108"/>
      <c r="RSK60" s="108"/>
      <c r="RSL60" s="108"/>
      <c r="RSM60" s="108"/>
      <c r="RSN60" s="108"/>
      <c r="RSO60" s="108"/>
      <c r="RSP60" s="108"/>
      <c r="RSQ60" s="108"/>
      <c r="RSR60" s="108"/>
      <c r="RSS60" s="108"/>
      <c r="RST60" s="108"/>
      <c r="RSU60" s="108"/>
      <c r="RSV60" s="108"/>
      <c r="RSW60" s="108"/>
      <c r="RSX60" s="108"/>
      <c r="RSY60" s="108"/>
      <c r="RSZ60" s="108"/>
      <c r="RTA60" s="108"/>
      <c r="RTB60" s="108"/>
      <c r="RTC60" s="108"/>
      <c r="RTD60" s="108"/>
      <c r="RTE60" s="108"/>
      <c r="RTF60" s="108"/>
      <c r="RTG60" s="108"/>
      <c r="RTH60" s="108"/>
      <c r="RTI60" s="108"/>
      <c r="RTJ60" s="108"/>
      <c r="RTK60" s="108"/>
      <c r="RTL60" s="108"/>
      <c r="RTM60" s="108"/>
      <c r="RTN60" s="108"/>
      <c r="RTO60" s="108"/>
      <c r="RTP60" s="108"/>
      <c r="RTQ60" s="108"/>
      <c r="RTR60" s="108"/>
      <c r="RTS60" s="108"/>
      <c r="RTT60" s="108"/>
      <c r="RTU60" s="108"/>
      <c r="RTV60" s="108"/>
      <c r="RTW60" s="108"/>
      <c r="RTX60" s="108"/>
      <c r="RTY60" s="108"/>
      <c r="RTZ60" s="108"/>
      <c r="RUA60" s="108"/>
      <c r="RUB60" s="108"/>
      <c r="RUC60" s="108"/>
      <c r="RUD60" s="108"/>
      <c r="RUE60" s="108"/>
      <c r="RUF60" s="108"/>
      <c r="RUG60" s="108"/>
      <c r="RUH60" s="108"/>
      <c r="RUI60" s="108"/>
      <c r="RUJ60" s="108"/>
      <c r="RUK60" s="108"/>
      <c r="RUL60" s="108"/>
      <c r="RUM60" s="108"/>
      <c r="RUN60" s="108"/>
      <c r="RUO60" s="108"/>
      <c r="RUP60" s="108"/>
      <c r="RUQ60" s="108"/>
      <c r="RUR60" s="108"/>
      <c r="RUS60" s="108"/>
      <c r="RUT60" s="108"/>
      <c r="RUU60" s="108"/>
      <c r="RUV60" s="108"/>
      <c r="RUW60" s="108"/>
      <c r="RUX60" s="108"/>
      <c r="RUY60" s="108"/>
      <c r="RUZ60" s="108"/>
      <c r="RVA60" s="108"/>
      <c r="RVB60" s="108"/>
      <c r="RVC60" s="108"/>
      <c r="RVD60" s="108"/>
      <c r="RVE60" s="108"/>
      <c r="RVF60" s="108"/>
      <c r="RVG60" s="108"/>
      <c r="RVH60" s="108"/>
      <c r="RVI60" s="108"/>
      <c r="RVJ60" s="108"/>
      <c r="RVK60" s="108"/>
      <c r="RVL60" s="108"/>
      <c r="RVM60" s="108"/>
      <c r="RVN60" s="108"/>
      <c r="RVO60" s="108"/>
      <c r="RVP60" s="108"/>
      <c r="RVQ60" s="108"/>
      <c r="RVR60" s="108"/>
      <c r="RVS60" s="108"/>
      <c r="RVT60" s="108"/>
      <c r="RVU60" s="108"/>
      <c r="RVV60" s="108"/>
      <c r="RVW60" s="108"/>
      <c r="RVX60" s="108"/>
      <c r="RVY60" s="108"/>
      <c r="RVZ60" s="108"/>
      <c r="RWA60" s="108"/>
      <c r="RWB60" s="108"/>
      <c r="RWC60" s="108"/>
      <c r="RWD60" s="108"/>
      <c r="RWE60" s="108"/>
      <c r="RWF60" s="108"/>
      <c r="RWG60" s="108"/>
      <c r="RWH60" s="108"/>
      <c r="RWI60" s="108"/>
      <c r="RWJ60" s="108"/>
      <c r="RWK60" s="108"/>
      <c r="RWL60" s="108"/>
      <c r="RWM60" s="108"/>
      <c r="RWN60" s="108"/>
      <c r="RWO60" s="108"/>
      <c r="RWP60" s="108"/>
      <c r="RWQ60" s="108"/>
      <c r="RWR60" s="108"/>
      <c r="RWS60" s="108"/>
      <c r="RWT60" s="108"/>
      <c r="RWU60" s="108"/>
      <c r="RWV60" s="108"/>
      <c r="RWW60" s="108"/>
      <c r="RWX60" s="108"/>
      <c r="RWY60" s="108"/>
      <c r="RWZ60" s="108"/>
      <c r="RXA60" s="108"/>
      <c r="RXB60" s="108"/>
      <c r="RXC60" s="108"/>
      <c r="RXD60" s="108"/>
      <c r="RXE60" s="108"/>
      <c r="RXF60" s="108"/>
      <c r="RXG60" s="108"/>
      <c r="RXH60" s="108"/>
      <c r="RXI60" s="108"/>
      <c r="RXJ60" s="108"/>
      <c r="RXK60" s="108"/>
      <c r="RXL60" s="108"/>
      <c r="RXM60" s="108"/>
      <c r="RXN60" s="108"/>
      <c r="RXO60" s="108"/>
      <c r="RXP60" s="108"/>
      <c r="RXQ60" s="108"/>
      <c r="RXR60" s="108"/>
      <c r="RXS60" s="108"/>
      <c r="RXT60" s="108"/>
      <c r="RXU60" s="108"/>
      <c r="RXV60" s="108"/>
      <c r="RXW60" s="108"/>
      <c r="RXX60" s="108"/>
      <c r="RXY60" s="108"/>
      <c r="RXZ60" s="108"/>
      <c r="RYA60" s="108"/>
      <c r="RYB60" s="108"/>
      <c r="RYC60" s="108"/>
      <c r="RYD60" s="108"/>
      <c r="RYE60" s="108"/>
      <c r="RYF60" s="108"/>
      <c r="RYG60" s="108"/>
      <c r="RYH60" s="108"/>
      <c r="RYI60" s="108"/>
      <c r="RYJ60" s="108"/>
      <c r="RYK60" s="108"/>
      <c r="RYL60" s="108"/>
      <c r="RYM60" s="108"/>
      <c r="RYN60" s="108"/>
      <c r="RYO60" s="108"/>
      <c r="RYP60" s="108"/>
      <c r="RYQ60" s="108"/>
      <c r="RYR60" s="108"/>
      <c r="RYS60" s="108"/>
      <c r="RYT60" s="108"/>
      <c r="RYU60" s="108"/>
      <c r="RYV60" s="108"/>
      <c r="RYW60" s="108"/>
      <c r="RYX60" s="108"/>
      <c r="RYY60" s="108"/>
      <c r="RYZ60" s="108"/>
      <c r="RZA60" s="108"/>
      <c r="RZB60" s="108"/>
      <c r="RZC60" s="108"/>
      <c r="RZD60" s="108"/>
      <c r="RZE60" s="108"/>
      <c r="RZF60" s="108"/>
      <c r="RZG60" s="108"/>
      <c r="RZH60" s="108"/>
      <c r="RZI60" s="108"/>
      <c r="RZJ60" s="108"/>
      <c r="RZK60" s="108"/>
      <c r="RZL60" s="108"/>
      <c r="RZM60" s="108"/>
      <c r="RZN60" s="108"/>
      <c r="RZO60" s="108"/>
      <c r="RZP60" s="108"/>
      <c r="RZQ60" s="108"/>
      <c r="RZR60" s="108"/>
      <c r="RZS60" s="108"/>
      <c r="RZT60" s="108"/>
      <c r="RZU60" s="108"/>
      <c r="RZV60" s="108"/>
      <c r="RZW60" s="108"/>
      <c r="RZX60" s="108"/>
      <c r="RZY60" s="108"/>
      <c r="RZZ60" s="108"/>
      <c r="SAA60" s="108"/>
      <c r="SAB60" s="108"/>
      <c r="SAC60" s="108"/>
      <c r="SAD60" s="108"/>
      <c r="SAE60" s="108"/>
      <c r="SAF60" s="108"/>
      <c r="SAG60" s="108"/>
      <c r="SAH60" s="108"/>
      <c r="SAI60" s="108"/>
      <c r="SAJ60" s="108"/>
      <c r="SAK60" s="108"/>
      <c r="SAL60" s="108"/>
      <c r="SAM60" s="108"/>
      <c r="SAN60" s="108"/>
      <c r="SAO60" s="108"/>
      <c r="SAP60" s="108"/>
      <c r="SAQ60" s="108"/>
      <c r="SAR60" s="108"/>
      <c r="SAS60" s="108"/>
      <c r="SAT60" s="108"/>
      <c r="SAU60" s="108"/>
      <c r="SAV60" s="108"/>
      <c r="SAW60" s="108"/>
      <c r="SAX60" s="108"/>
      <c r="SAY60" s="108"/>
      <c r="SAZ60" s="108"/>
      <c r="SBA60" s="108"/>
      <c r="SBB60" s="108"/>
      <c r="SBC60" s="108"/>
      <c r="SBD60" s="108"/>
      <c r="SBE60" s="108"/>
      <c r="SBF60" s="108"/>
      <c r="SBG60" s="108"/>
      <c r="SBH60" s="108"/>
      <c r="SBI60" s="108"/>
      <c r="SBJ60" s="108"/>
      <c r="SBK60" s="108"/>
      <c r="SBL60" s="108"/>
      <c r="SBM60" s="108"/>
      <c r="SBN60" s="108"/>
      <c r="SBO60" s="108"/>
      <c r="SBP60" s="108"/>
      <c r="SBQ60" s="108"/>
      <c r="SBR60" s="108"/>
      <c r="SBS60" s="108"/>
      <c r="SBT60" s="108"/>
      <c r="SBU60" s="108"/>
      <c r="SBV60" s="108"/>
      <c r="SBW60" s="108"/>
      <c r="SBX60" s="108"/>
      <c r="SBY60" s="108"/>
      <c r="SBZ60" s="108"/>
      <c r="SCA60" s="108"/>
      <c r="SCB60" s="108"/>
      <c r="SCC60" s="108"/>
      <c r="SCD60" s="108"/>
      <c r="SCE60" s="108"/>
      <c r="SCF60" s="108"/>
      <c r="SCG60" s="108"/>
      <c r="SCH60" s="108"/>
      <c r="SCI60" s="108"/>
      <c r="SCJ60" s="108"/>
      <c r="SCK60" s="108"/>
      <c r="SCL60" s="108"/>
      <c r="SCM60" s="108"/>
      <c r="SCN60" s="108"/>
      <c r="SCO60" s="108"/>
      <c r="SCP60" s="108"/>
      <c r="SCQ60" s="108"/>
      <c r="SCR60" s="108"/>
      <c r="SCS60" s="108"/>
      <c r="SCT60" s="108"/>
      <c r="SCU60" s="108"/>
      <c r="SCV60" s="108"/>
      <c r="SCW60" s="108"/>
      <c r="SCX60" s="108"/>
      <c r="SCY60" s="108"/>
      <c r="SCZ60" s="108"/>
      <c r="SDA60" s="108"/>
      <c r="SDB60" s="108"/>
      <c r="SDC60" s="108"/>
      <c r="SDD60" s="108"/>
      <c r="SDE60" s="108"/>
      <c r="SDF60" s="108"/>
      <c r="SDG60" s="108"/>
      <c r="SDH60" s="108"/>
      <c r="SDI60" s="108"/>
      <c r="SDJ60" s="108"/>
      <c r="SDK60" s="108"/>
      <c r="SDL60" s="108"/>
      <c r="SDM60" s="108"/>
      <c r="SDN60" s="108"/>
      <c r="SDO60" s="108"/>
      <c r="SDP60" s="108"/>
      <c r="SDQ60" s="108"/>
      <c r="SDR60" s="108"/>
      <c r="SDS60" s="108"/>
      <c r="SDT60" s="108"/>
      <c r="SDU60" s="108"/>
      <c r="SDV60" s="108"/>
      <c r="SDW60" s="108"/>
      <c r="SDX60" s="108"/>
      <c r="SDY60" s="108"/>
      <c r="SDZ60" s="108"/>
      <c r="SEA60" s="108"/>
      <c r="SEB60" s="108"/>
      <c r="SEC60" s="108"/>
      <c r="SED60" s="108"/>
      <c r="SEE60" s="108"/>
      <c r="SEF60" s="108"/>
      <c r="SEG60" s="108"/>
      <c r="SEH60" s="108"/>
      <c r="SEI60" s="108"/>
      <c r="SEJ60" s="108"/>
      <c r="SEK60" s="108"/>
      <c r="SEL60" s="108"/>
      <c r="SEM60" s="108"/>
      <c r="SEN60" s="108"/>
      <c r="SEO60" s="108"/>
      <c r="SEP60" s="108"/>
      <c r="SEQ60" s="108"/>
      <c r="SER60" s="108"/>
      <c r="SES60" s="108"/>
      <c r="SET60" s="108"/>
      <c r="SEU60" s="108"/>
      <c r="SEV60" s="108"/>
      <c r="SEW60" s="108"/>
      <c r="SEX60" s="108"/>
      <c r="SEY60" s="108"/>
      <c r="SEZ60" s="108"/>
      <c r="SFA60" s="108"/>
      <c r="SFB60" s="108"/>
      <c r="SFC60" s="108"/>
      <c r="SFD60" s="108"/>
      <c r="SFE60" s="108"/>
      <c r="SFF60" s="108"/>
      <c r="SFG60" s="108"/>
      <c r="SFH60" s="108"/>
      <c r="SFI60" s="108"/>
      <c r="SFJ60" s="108"/>
      <c r="SFK60" s="108"/>
      <c r="SFL60" s="108"/>
      <c r="SFM60" s="108"/>
      <c r="SFN60" s="108"/>
      <c r="SFO60" s="108"/>
      <c r="SFP60" s="108"/>
      <c r="SFQ60" s="108"/>
      <c r="SFR60" s="108"/>
      <c r="SFS60" s="108"/>
      <c r="SFT60" s="108"/>
      <c r="SFU60" s="108"/>
      <c r="SFV60" s="108"/>
      <c r="SFW60" s="108"/>
      <c r="SFX60" s="108"/>
      <c r="SFY60" s="108"/>
      <c r="SFZ60" s="108"/>
      <c r="SGA60" s="108"/>
      <c r="SGB60" s="108"/>
      <c r="SGC60" s="108"/>
      <c r="SGD60" s="108"/>
      <c r="SGE60" s="108"/>
      <c r="SGF60" s="108"/>
      <c r="SGG60" s="108"/>
      <c r="SGH60" s="108"/>
      <c r="SGI60" s="108"/>
      <c r="SGJ60" s="108"/>
      <c r="SGK60" s="108"/>
      <c r="SGL60" s="108"/>
      <c r="SGM60" s="108"/>
      <c r="SGN60" s="108"/>
      <c r="SGO60" s="108"/>
      <c r="SGP60" s="108"/>
      <c r="SGQ60" s="108"/>
      <c r="SGR60" s="108"/>
      <c r="SGS60" s="108"/>
      <c r="SGT60" s="108"/>
      <c r="SGU60" s="108"/>
      <c r="SGV60" s="108"/>
      <c r="SGW60" s="108"/>
      <c r="SGX60" s="108"/>
      <c r="SGY60" s="108"/>
      <c r="SGZ60" s="108"/>
      <c r="SHA60" s="108"/>
      <c r="SHB60" s="108"/>
      <c r="SHC60" s="108"/>
      <c r="SHD60" s="108"/>
      <c r="SHE60" s="108"/>
      <c r="SHF60" s="108"/>
      <c r="SHG60" s="108"/>
      <c r="SHH60" s="108"/>
      <c r="SHI60" s="108"/>
      <c r="SHJ60" s="108"/>
      <c r="SHK60" s="108"/>
      <c r="SHL60" s="108"/>
      <c r="SHM60" s="108"/>
      <c r="SHN60" s="108"/>
      <c r="SHO60" s="108"/>
      <c r="SHP60" s="108"/>
      <c r="SHQ60" s="108"/>
      <c r="SHR60" s="108"/>
      <c r="SHS60" s="108"/>
      <c r="SHT60" s="108"/>
      <c r="SHU60" s="108"/>
      <c r="SHV60" s="108"/>
      <c r="SHW60" s="108"/>
      <c r="SHX60" s="108"/>
      <c r="SHY60" s="108"/>
      <c r="SHZ60" s="108"/>
      <c r="SIA60" s="108"/>
      <c r="SIB60" s="108"/>
      <c r="SIC60" s="108"/>
      <c r="SID60" s="108"/>
      <c r="SIE60" s="108"/>
      <c r="SIF60" s="108"/>
      <c r="SIG60" s="108"/>
      <c r="SIH60" s="108"/>
      <c r="SII60" s="108"/>
      <c r="SIJ60" s="108"/>
      <c r="SIK60" s="108"/>
      <c r="SIL60" s="108"/>
      <c r="SIM60" s="108"/>
      <c r="SIN60" s="108"/>
      <c r="SIO60" s="108"/>
      <c r="SIP60" s="108"/>
      <c r="SIQ60" s="108"/>
      <c r="SIR60" s="108"/>
      <c r="SIS60" s="108"/>
      <c r="SIT60" s="108"/>
      <c r="SIU60" s="108"/>
      <c r="SIV60" s="108"/>
      <c r="SIW60" s="108"/>
      <c r="SIX60" s="108"/>
      <c r="SIY60" s="108"/>
      <c r="SIZ60" s="108"/>
      <c r="SJA60" s="108"/>
      <c r="SJB60" s="108"/>
      <c r="SJC60" s="108"/>
      <c r="SJD60" s="108"/>
      <c r="SJE60" s="108"/>
      <c r="SJF60" s="108"/>
      <c r="SJG60" s="108"/>
      <c r="SJH60" s="108"/>
      <c r="SJI60" s="108"/>
      <c r="SJJ60" s="108"/>
      <c r="SJK60" s="108"/>
      <c r="SJL60" s="108"/>
      <c r="SJM60" s="108"/>
      <c r="SJN60" s="108"/>
      <c r="SJO60" s="108"/>
      <c r="SJP60" s="108"/>
      <c r="SJQ60" s="108"/>
      <c r="SJR60" s="108"/>
      <c r="SJS60" s="108"/>
      <c r="SJT60" s="108"/>
      <c r="SJU60" s="108"/>
      <c r="SJV60" s="108"/>
      <c r="SJW60" s="108"/>
      <c r="SJX60" s="108"/>
      <c r="SJY60" s="108"/>
      <c r="SJZ60" s="108"/>
      <c r="SKA60" s="108"/>
      <c r="SKB60" s="108"/>
      <c r="SKC60" s="108"/>
      <c r="SKD60" s="108"/>
      <c r="SKE60" s="108"/>
      <c r="SKF60" s="108"/>
      <c r="SKG60" s="108"/>
      <c r="SKH60" s="108"/>
      <c r="SKI60" s="108"/>
      <c r="SKJ60" s="108"/>
      <c r="SKK60" s="108"/>
      <c r="SKL60" s="108"/>
      <c r="SKM60" s="108"/>
      <c r="SKN60" s="108"/>
      <c r="SKO60" s="108"/>
      <c r="SKP60" s="108"/>
      <c r="SKQ60" s="108"/>
      <c r="SKR60" s="108"/>
      <c r="SKS60" s="108"/>
      <c r="SKT60" s="108"/>
      <c r="SKU60" s="108"/>
      <c r="SKV60" s="108"/>
      <c r="SKW60" s="108"/>
      <c r="SKX60" s="108"/>
      <c r="SKY60" s="108"/>
      <c r="SKZ60" s="108"/>
      <c r="SLA60" s="108"/>
      <c r="SLB60" s="108"/>
      <c r="SLC60" s="108"/>
      <c r="SLD60" s="108"/>
      <c r="SLE60" s="108"/>
      <c r="SLF60" s="108"/>
      <c r="SLG60" s="108"/>
      <c r="SLH60" s="108"/>
      <c r="SLI60" s="108"/>
      <c r="SLJ60" s="108"/>
      <c r="SLK60" s="108"/>
      <c r="SLL60" s="108"/>
      <c r="SLM60" s="108"/>
      <c r="SLN60" s="108"/>
      <c r="SLO60" s="108"/>
      <c r="SLP60" s="108"/>
      <c r="SLQ60" s="108"/>
      <c r="SLR60" s="108"/>
      <c r="SLS60" s="108"/>
      <c r="SLT60" s="108"/>
      <c r="SLU60" s="108"/>
      <c r="SLV60" s="108"/>
      <c r="SLW60" s="108"/>
      <c r="SLX60" s="108"/>
      <c r="SLY60" s="108"/>
      <c r="SLZ60" s="108"/>
      <c r="SMA60" s="108"/>
      <c r="SMB60" s="108"/>
      <c r="SMC60" s="108"/>
      <c r="SMD60" s="108"/>
      <c r="SME60" s="108"/>
      <c r="SMF60" s="108"/>
      <c r="SMG60" s="108"/>
      <c r="SMH60" s="108"/>
      <c r="SMI60" s="108"/>
      <c r="SMJ60" s="108"/>
      <c r="SMK60" s="108"/>
      <c r="SML60" s="108"/>
      <c r="SMM60" s="108"/>
      <c r="SMN60" s="108"/>
      <c r="SMO60" s="108"/>
      <c r="SMP60" s="108"/>
      <c r="SMQ60" s="108"/>
      <c r="SMR60" s="108"/>
      <c r="SMS60" s="108"/>
      <c r="SMT60" s="108"/>
      <c r="SMU60" s="108"/>
      <c r="SMV60" s="108"/>
      <c r="SMW60" s="108"/>
      <c r="SMX60" s="108"/>
      <c r="SMY60" s="108"/>
      <c r="SMZ60" s="108"/>
      <c r="SNA60" s="108"/>
      <c r="SNB60" s="108"/>
      <c r="SNC60" s="108"/>
      <c r="SND60" s="108"/>
      <c r="SNE60" s="108"/>
      <c r="SNF60" s="108"/>
      <c r="SNG60" s="108"/>
      <c r="SNH60" s="108"/>
      <c r="SNI60" s="108"/>
      <c r="SNJ60" s="108"/>
      <c r="SNK60" s="108"/>
      <c r="SNL60" s="108"/>
      <c r="SNM60" s="108"/>
      <c r="SNN60" s="108"/>
      <c r="SNO60" s="108"/>
      <c r="SNP60" s="108"/>
      <c r="SNQ60" s="108"/>
      <c r="SNR60" s="108"/>
      <c r="SNS60" s="108"/>
      <c r="SNT60" s="108"/>
      <c r="SNU60" s="108"/>
      <c r="SNV60" s="108"/>
      <c r="SNW60" s="108"/>
      <c r="SNX60" s="108"/>
      <c r="SNY60" s="108"/>
      <c r="SNZ60" s="108"/>
      <c r="SOA60" s="108"/>
      <c r="SOB60" s="108"/>
      <c r="SOC60" s="108"/>
      <c r="SOD60" s="108"/>
      <c r="SOE60" s="108"/>
      <c r="SOF60" s="108"/>
      <c r="SOG60" s="108"/>
      <c r="SOH60" s="108"/>
      <c r="SOI60" s="108"/>
      <c r="SOJ60" s="108"/>
      <c r="SOK60" s="108"/>
      <c r="SOL60" s="108"/>
      <c r="SOM60" s="108"/>
      <c r="SON60" s="108"/>
      <c r="SOO60" s="108"/>
      <c r="SOP60" s="108"/>
      <c r="SOQ60" s="108"/>
      <c r="SOR60" s="108"/>
      <c r="SOS60" s="108"/>
      <c r="SOT60" s="108"/>
      <c r="SOU60" s="108"/>
      <c r="SOV60" s="108"/>
      <c r="SOW60" s="108"/>
      <c r="SOX60" s="108"/>
      <c r="SOY60" s="108"/>
      <c r="SOZ60" s="108"/>
      <c r="SPA60" s="108"/>
      <c r="SPB60" s="108"/>
      <c r="SPC60" s="108"/>
      <c r="SPD60" s="108"/>
      <c r="SPE60" s="108"/>
      <c r="SPF60" s="108"/>
      <c r="SPG60" s="108"/>
      <c r="SPH60" s="108"/>
      <c r="SPI60" s="108"/>
      <c r="SPJ60" s="108"/>
      <c r="SPK60" s="108"/>
      <c r="SPL60" s="108"/>
      <c r="SPM60" s="108"/>
      <c r="SPN60" s="108"/>
      <c r="SPO60" s="108"/>
      <c r="SPP60" s="108"/>
      <c r="SPQ60" s="108"/>
      <c r="SPR60" s="108"/>
      <c r="SPS60" s="108"/>
      <c r="SPT60" s="108"/>
      <c r="SPU60" s="108"/>
      <c r="SPV60" s="108"/>
      <c r="SPW60" s="108"/>
      <c r="SPX60" s="108"/>
      <c r="SPY60" s="108"/>
      <c r="SPZ60" s="108"/>
      <c r="SQA60" s="108"/>
      <c r="SQB60" s="108"/>
      <c r="SQC60" s="108"/>
      <c r="SQD60" s="108"/>
      <c r="SQE60" s="108"/>
      <c r="SQF60" s="108"/>
      <c r="SQG60" s="108"/>
      <c r="SQH60" s="108"/>
      <c r="SQI60" s="108"/>
      <c r="SQJ60" s="108"/>
      <c r="SQK60" s="108"/>
      <c r="SQL60" s="108"/>
      <c r="SQM60" s="108"/>
      <c r="SQN60" s="108"/>
      <c r="SQO60" s="108"/>
      <c r="SQP60" s="108"/>
      <c r="SQQ60" s="108"/>
      <c r="SQR60" s="108"/>
      <c r="SQS60" s="108"/>
      <c r="SQT60" s="108"/>
      <c r="SQU60" s="108"/>
      <c r="SQV60" s="108"/>
      <c r="SQW60" s="108"/>
      <c r="SQX60" s="108"/>
      <c r="SQY60" s="108"/>
      <c r="SQZ60" s="108"/>
      <c r="SRA60" s="108"/>
      <c r="SRB60" s="108"/>
      <c r="SRC60" s="108"/>
      <c r="SRD60" s="108"/>
      <c r="SRE60" s="108"/>
      <c r="SRF60" s="108"/>
      <c r="SRG60" s="108"/>
      <c r="SRH60" s="108"/>
      <c r="SRI60" s="108"/>
      <c r="SRJ60" s="108"/>
      <c r="SRK60" s="108"/>
      <c r="SRL60" s="108"/>
      <c r="SRM60" s="108"/>
      <c r="SRN60" s="108"/>
      <c r="SRO60" s="108"/>
      <c r="SRP60" s="108"/>
      <c r="SRQ60" s="108"/>
      <c r="SRR60" s="108"/>
      <c r="SRS60" s="108"/>
      <c r="SRT60" s="108"/>
      <c r="SRU60" s="108"/>
      <c r="SRV60" s="108"/>
      <c r="SRW60" s="108"/>
      <c r="SRX60" s="108"/>
      <c r="SRY60" s="108"/>
      <c r="SRZ60" s="108"/>
      <c r="SSA60" s="108"/>
      <c r="SSB60" s="108"/>
      <c r="SSC60" s="108"/>
      <c r="SSD60" s="108"/>
      <c r="SSE60" s="108"/>
      <c r="SSF60" s="108"/>
      <c r="SSG60" s="108"/>
      <c r="SSH60" s="108"/>
      <c r="SSI60" s="108"/>
      <c r="SSJ60" s="108"/>
      <c r="SSK60" s="108"/>
      <c r="SSL60" s="108"/>
      <c r="SSM60" s="108"/>
      <c r="SSN60" s="108"/>
      <c r="SSO60" s="108"/>
      <c r="SSP60" s="108"/>
      <c r="SSQ60" s="108"/>
      <c r="SSR60" s="108"/>
      <c r="SSS60" s="108"/>
      <c r="SST60" s="108"/>
      <c r="SSU60" s="108"/>
      <c r="SSV60" s="108"/>
      <c r="SSW60" s="108"/>
      <c r="SSX60" s="108"/>
      <c r="SSY60" s="108"/>
      <c r="SSZ60" s="108"/>
      <c r="STA60" s="108"/>
      <c r="STB60" s="108"/>
      <c r="STC60" s="108"/>
      <c r="STD60" s="108"/>
      <c r="STE60" s="108"/>
      <c r="STF60" s="108"/>
      <c r="STG60" s="108"/>
      <c r="STH60" s="108"/>
      <c r="STI60" s="108"/>
      <c r="STJ60" s="108"/>
      <c r="STK60" s="108"/>
      <c r="STL60" s="108"/>
      <c r="STM60" s="108"/>
      <c r="STN60" s="108"/>
      <c r="STO60" s="108"/>
      <c r="STP60" s="108"/>
      <c r="STQ60" s="108"/>
      <c r="STR60" s="108"/>
      <c r="STS60" s="108"/>
      <c r="STT60" s="108"/>
      <c r="STU60" s="108"/>
      <c r="STV60" s="108"/>
      <c r="STW60" s="108"/>
      <c r="STX60" s="108"/>
      <c r="STY60" s="108"/>
      <c r="STZ60" s="108"/>
      <c r="SUA60" s="108"/>
      <c r="SUB60" s="108"/>
      <c r="SUC60" s="108"/>
      <c r="SUD60" s="108"/>
      <c r="SUE60" s="108"/>
      <c r="SUF60" s="108"/>
      <c r="SUG60" s="108"/>
      <c r="SUH60" s="108"/>
      <c r="SUI60" s="108"/>
      <c r="SUJ60" s="108"/>
      <c r="SUK60" s="108"/>
      <c r="SUL60" s="108"/>
      <c r="SUM60" s="108"/>
      <c r="SUN60" s="108"/>
      <c r="SUO60" s="108"/>
      <c r="SUP60" s="108"/>
      <c r="SUQ60" s="108"/>
      <c r="SUR60" s="108"/>
      <c r="SUS60" s="108"/>
      <c r="SUT60" s="108"/>
      <c r="SUU60" s="108"/>
      <c r="SUV60" s="108"/>
      <c r="SUW60" s="108"/>
      <c r="SUX60" s="108"/>
      <c r="SUY60" s="108"/>
      <c r="SUZ60" s="108"/>
      <c r="SVA60" s="108"/>
      <c r="SVB60" s="108"/>
      <c r="SVC60" s="108"/>
      <c r="SVD60" s="108"/>
      <c r="SVE60" s="108"/>
      <c r="SVF60" s="108"/>
      <c r="SVG60" s="108"/>
      <c r="SVH60" s="108"/>
      <c r="SVI60" s="108"/>
      <c r="SVJ60" s="108"/>
      <c r="SVK60" s="108"/>
      <c r="SVL60" s="108"/>
      <c r="SVM60" s="108"/>
      <c r="SVN60" s="108"/>
      <c r="SVO60" s="108"/>
      <c r="SVP60" s="108"/>
      <c r="SVQ60" s="108"/>
      <c r="SVR60" s="108"/>
      <c r="SVS60" s="108"/>
      <c r="SVT60" s="108"/>
      <c r="SVU60" s="108"/>
      <c r="SVV60" s="108"/>
      <c r="SVW60" s="108"/>
      <c r="SVX60" s="108"/>
      <c r="SVY60" s="108"/>
      <c r="SVZ60" s="108"/>
      <c r="SWA60" s="108"/>
      <c r="SWB60" s="108"/>
      <c r="SWC60" s="108"/>
      <c r="SWD60" s="108"/>
      <c r="SWE60" s="108"/>
      <c r="SWF60" s="108"/>
      <c r="SWG60" s="108"/>
      <c r="SWH60" s="108"/>
      <c r="SWI60" s="108"/>
      <c r="SWJ60" s="108"/>
      <c r="SWK60" s="108"/>
      <c r="SWL60" s="108"/>
      <c r="SWM60" s="108"/>
      <c r="SWN60" s="108"/>
      <c r="SWO60" s="108"/>
      <c r="SWP60" s="108"/>
      <c r="SWQ60" s="108"/>
      <c r="SWR60" s="108"/>
      <c r="SWS60" s="108"/>
      <c r="SWT60" s="108"/>
      <c r="SWU60" s="108"/>
      <c r="SWV60" s="108"/>
      <c r="SWW60" s="108"/>
      <c r="SWX60" s="108"/>
      <c r="SWY60" s="108"/>
      <c r="SWZ60" s="108"/>
      <c r="SXA60" s="108"/>
      <c r="SXB60" s="108"/>
      <c r="SXC60" s="108"/>
      <c r="SXD60" s="108"/>
      <c r="SXE60" s="108"/>
      <c r="SXF60" s="108"/>
      <c r="SXG60" s="108"/>
      <c r="SXH60" s="108"/>
      <c r="SXI60" s="108"/>
      <c r="SXJ60" s="108"/>
      <c r="SXK60" s="108"/>
      <c r="SXL60" s="108"/>
      <c r="SXM60" s="108"/>
      <c r="SXN60" s="108"/>
      <c r="SXO60" s="108"/>
      <c r="SXP60" s="108"/>
      <c r="SXQ60" s="108"/>
      <c r="SXR60" s="108"/>
      <c r="SXS60" s="108"/>
      <c r="SXT60" s="108"/>
      <c r="SXU60" s="108"/>
      <c r="SXV60" s="108"/>
      <c r="SXW60" s="108"/>
      <c r="SXX60" s="108"/>
      <c r="SXY60" s="108"/>
      <c r="SXZ60" s="108"/>
      <c r="SYA60" s="108"/>
      <c r="SYB60" s="108"/>
      <c r="SYC60" s="108"/>
      <c r="SYD60" s="108"/>
      <c r="SYE60" s="108"/>
      <c r="SYF60" s="108"/>
      <c r="SYG60" s="108"/>
      <c r="SYH60" s="108"/>
      <c r="SYI60" s="108"/>
      <c r="SYJ60" s="108"/>
      <c r="SYK60" s="108"/>
      <c r="SYL60" s="108"/>
      <c r="SYM60" s="108"/>
      <c r="SYN60" s="108"/>
      <c r="SYO60" s="108"/>
      <c r="SYP60" s="108"/>
      <c r="SYQ60" s="108"/>
      <c r="SYR60" s="108"/>
      <c r="SYS60" s="108"/>
      <c r="SYT60" s="108"/>
      <c r="SYU60" s="108"/>
      <c r="SYV60" s="108"/>
      <c r="SYW60" s="108"/>
      <c r="SYX60" s="108"/>
      <c r="SYY60" s="108"/>
      <c r="SYZ60" s="108"/>
      <c r="SZA60" s="108"/>
      <c r="SZB60" s="108"/>
      <c r="SZC60" s="108"/>
      <c r="SZD60" s="108"/>
      <c r="SZE60" s="108"/>
      <c r="SZF60" s="108"/>
      <c r="SZG60" s="108"/>
      <c r="SZH60" s="108"/>
      <c r="SZI60" s="108"/>
      <c r="SZJ60" s="108"/>
      <c r="SZK60" s="108"/>
      <c r="SZL60" s="108"/>
      <c r="SZM60" s="108"/>
      <c r="SZN60" s="108"/>
      <c r="SZO60" s="108"/>
      <c r="SZP60" s="108"/>
      <c r="SZQ60" s="108"/>
      <c r="SZR60" s="108"/>
      <c r="SZS60" s="108"/>
      <c r="SZT60" s="108"/>
      <c r="SZU60" s="108"/>
      <c r="SZV60" s="108"/>
      <c r="SZW60" s="108"/>
      <c r="SZX60" s="108"/>
      <c r="SZY60" s="108"/>
      <c r="SZZ60" s="108"/>
      <c r="TAA60" s="108"/>
      <c r="TAB60" s="108"/>
      <c r="TAC60" s="108"/>
      <c r="TAD60" s="108"/>
      <c r="TAE60" s="108"/>
      <c r="TAF60" s="108"/>
      <c r="TAG60" s="108"/>
      <c r="TAH60" s="108"/>
      <c r="TAI60" s="108"/>
      <c r="TAJ60" s="108"/>
      <c r="TAK60" s="108"/>
      <c r="TAL60" s="108"/>
      <c r="TAM60" s="108"/>
      <c r="TAN60" s="108"/>
      <c r="TAO60" s="108"/>
      <c r="TAP60" s="108"/>
      <c r="TAQ60" s="108"/>
      <c r="TAR60" s="108"/>
      <c r="TAS60" s="108"/>
      <c r="TAT60" s="108"/>
      <c r="TAU60" s="108"/>
      <c r="TAV60" s="108"/>
      <c r="TAW60" s="108"/>
      <c r="TAX60" s="108"/>
      <c r="TAY60" s="108"/>
      <c r="TAZ60" s="108"/>
      <c r="TBA60" s="108"/>
      <c r="TBB60" s="108"/>
      <c r="TBC60" s="108"/>
      <c r="TBD60" s="108"/>
      <c r="TBE60" s="108"/>
      <c r="TBF60" s="108"/>
      <c r="TBG60" s="108"/>
      <c r="TBH60" s="108"/>
      <c r="TBI60" s="108"/>
      <c r="TBJ60" s="108"/>
      <c r="TBK60" s="108"/>
      <c r="TBL60" s="108"/>
      <c r="TBM60" s="108"/>
      <c r="TBN60" s="108"/>
      <c r="TBO60" s="108"/>
      <c r="TBP60" s="108"/>
      <c r="TBQ60" s="108"/>
      <c r="TBR60" s="108"/>
      <c r="TBS60" s="108"/>
      <c r="TBT60" s="108"/>
      <c r="TBU60" s="108"/>
      <c r="TBV60" s="108"/>
      <c r="TBW60" s="108"/>
      <c r="TBX60" s="108"/>
      <c r="TBY60" s="108"/>
      <c r="TBZ60" s="108"/>
      <c r="TCA60" s="108"/>
      <c r="TCB60" s="108"/>
      <c r="TCC60" s="108"/>
      <c r="TCD60" s="108"/>
      <c r="TCE60" s="108"/>
      <c r="TCF60" s="108"/>
      <c r="TCG60" s="108"/>
      <c r="TCH60" s="108"/>
      <c r="TCI60" s="108"/>
      <c r="TCJ60" s="108"/>
      <c r="TCK60" s="108"/>
      <c r="TCL60" s="108"/>
      <c r="TCM60" s="108"/>
      <c r="TCN60" s="108"/>
      <c r="TCO60" s="108"/>
      <c r="TCP60" s="108"/>
      <c r="TCQ60" s="108"/>
      <c r="TCR60" s="108"/>
      <c r="TCS60" s="108"/>
      <c r="TCT60" s="108"/>
      <c r="TCU60" s="108"/>
      <c r="TCV60" s="108"/>
      <c r="TCW60" s="108"/>
      <c r="TCX60" s="108"/>
      <c r="TCY60" s="108"/>
      <c r="TCZ60" s="108"/>
      <c r="TDA60" s="108"/>
      <c r="TDB60" s="108"/>
      <c r="TDC60" s="108"/>
      <c r="TDD60" s="108"/>
      <c r="TDE60" s="108"/>
      <c r="TDF60" s="108"/>
      <c r="TDG60" s="108"/>
      <c r="TDH60" s="108"/>
      <c r="TDI60" s="108"/>
      <c r="TDJ60" s="108"/>
      <c r="TDK60" s="108"/>
      <c r="TDL60" s="108"/>
      <c r="TDM60" s="108"/>
      <c r="TDN60" s="108"/>
      <c r="TDO60" s="108"/>
      <c r="TDP60" s="108"/>
      <c r="TDQ60" s="108"/>
      <c r="TDR60" s="108"/>
      <c r="TDS60" s="108"/>
      <c r="TDT60" s="108"/>
      <c r="TDU60" s="108"/>
      <c r="TDV60" s="108"/>
      <c r="TDW60" s="108"/>
      <c r="TDX60" s="108"/>
      <c r="TDY60" s="108"/>
      <c r="TDZ60" s="108"/>
      <c r="TEA60" s="108"/>
      <c r="TEB60" s="108"/>
      <c r="TEC60" s="108"/>
      <c r="TED60" s="108"/>
      <c r="TEE60" s="108"/>
      <c r="TEF60" s="108"/>
      <c r="TEG60" s="108"/>
      <c r="TEH60" s="108"/>
      <c r="TEI60" s="108"/>
      <c r="TEJ60" s="108"/>
      <c r="TEK60" s="108"/>
      <c r="TEL60" s="108"/>
      <c r="TEM60" s="108"/>
      <c r="TEN60" s="108"/>
      <c r="TEO60" s="108"/>
      <c r="TEP60" s="108"/>
      <c r="TEQ60" s="108"/>
      <c r="TER60" s="108"/>
      <c r="TES60" s="108"/>
      <c r="TET60" s="108"/>
      <c r="TEU60" s="108"/>
      <c r="TEV60" s="108"/>
      <c r="TEW60" s="108"/>
      <c r="TEX60" s="108"/>
      <c r="TEY60" s="108"/>
      <c r="TEZ60" s="108"/>
      <c r="TFA60" s="108"/>
      <c r="TFB60" s="108"/>
      <c r="TFC60" s="108"/>
      <c r="TFD60" s="108"/>
      <c r="TFE60" s="108"/>
      <c r="TFF60" s="108"/>
      <c r="TFG60" s="108"/>
      <c r="TFH60" s="108"/>
      <c r="TFI60" s="108"/>
      <c r="TFJ60" s="108"/>
      <c r="TFK60" s="108"/>
      <c r="TFL60" s="108"/>
      <c r="TFM60" s="108"/>
      <c r="TFN60" s="108"/>
      <c r="TFO60" s="108"/>
      <c r="TFP60" s="108"/>
      <c r="TFQ60" s="108"/>
      <c r="TFR60" s="108"/>
      <c r="TFS60" s="108"/>
      <c r="TFT60" s="108"/>
      <c r="TFU60" s="108"/>
      <c r="TFV60" s="108"/>
      <c r="TFW60" s="108"/>
      <c r="TFX60" s="108"/>
      <c r="TFY60" s="108"/>
      <c r="TFZ60" s="108"/>
      <c r="TGA60" s="108"/>
      <c r="TGB60" s="108"/>
      <c r="TGC60" s="108"/>
      <c r="TGD60" s="108"/>
      <c r="TGE60" s="108"/>
      <c r="TGF60" s="108"/>
      <c r="TGG60" s="108"/>
      <c r="TGH60" s="108"/>
      <c r="TGI60" s="108"/>
      <c r="TGJ60" s="108"/>
      <c r="TGK60" s="108"/>
      <c r="TGL60" s="108"/>
      <c r="TGM60" s="108"/>
      <c r="TGN60" s="108"/>
      <c r="TGO60" s="108"/>
      <c r="TGP60" s="108"/>
      <c r="TGQ60" s="108"/>
      <c r="TGR60" s="108"/>
      <c r="TGS60" s="108"/>
      <c r="TGT60" s="108"/>
      <c r="TGU60" s="108"/>
      <c r="TGV60" s="108"/>
      <c r="TGW60" s="108"/>
      <c r="TGX60" s="108"/>
      <c r="TGY60" s="108"/>
      <c r="TGZ60" s="108"/>
      <c r="THA60" s="108"/>
      <c r="THB60" s="108"/>
      <c r="THC60" s="108"/>
      <c r="THD60" s="108"/>
      <c r="THE60" s="108"/>
      <c r="THF60" s="108"/>
      <c r="THG60" s="108"/>
      <c r="THH60" s="108"/>
      <c r="THI60" s="108"/>
      <c r="THJ60" s="108"/>
      <c r="THK60" s="108"/>
      <c r="THL60" s="108"/>
      <c r="THM60" s="108"/>
      <c r="THN60" s="108"/>
      <c r="THO60" s="108"/>
      <c r="THP60" s="108"/>
      <c r="THQ60" s="108"/>
      <c r="THR60" s="108"/>
      <c r="THS60" s="108"/>
      <c r="THT60" s="108"/>
      <c r="THU60" s="108"/>
      <c r="THV60" s="108"/>
      <c r="THW60" s="108"/>
      <c r="THX60" s="108"/>
      <c r="THY60" s="108"/>
      <c r="THZ60" s="108"/>
      <c r="TIA60" s="108"/>
      <c r="TIB60" s="108"/>
      <c r="TIC60" s="108"/>
      <c r="TID60" s="108"/>
      <c r="TIE60" s="108"/>
      <c r="TIF60" s="108"/>
      <c r="TIG60" s="108"/>
      <c r="TIH60" s="108"/>
      <c r="TII60" s="108"/>
      <c r="TIJ60" s="108"/>
      <c r="TIK60" s="108"/>
      <c r="TIL60" s="108"/>
      <c r="TIM60" s="108"/>
      <c r="TIN60" s="108"/>
      <c r="TIO60" s="108"/>
      <c r="TIP60" s="108"/>
      <c r="TIQ60" s="108"/>
      <c r="TIR60" s="108"/>
      <c r="TIS60" s="108"/>
      <c r="TIT60" s="108"/>
      <c r="TIU60" s="108"/>
      <c r="TIV60" s="108"/>
      <c r="TIW60" s="108"/>
      <c r="TIX60" s="108"/>
      <c r="TIY60" s="108"/>
      <c r="TIZ60" s="108"/>
      <c r="TJA60" s="108"/>
      <c r="TJB60" s="108"/>
      <c r="TJC60" s="108"/>
      <c r="TJD60" s="108"/>
      <c r="TJE60" s="108"/>
      <c r="TJF60" s="108"/>
      <c r="TJG60" s="108"/>
      <c r="TJH60" s="108"/>
      <c r="TJI60" s="108"/>
      <c r="TJJ60" s="108"/>
      <c r="TJK60" s="108"/>
      <c r="TJL60" s="108"/>
      <c r="TJM60" s="108"/>
      <c r="TJN60" s="108"/>
      <c r="TJO60" s="108"/>
      <c r="TJP60" s="108"/>
      <c r="TJQ60" s="108"/>
      <c r="TJR60" s="108"/>
      <c r="TJS60" s="108"/>
      <c r="TJT60" s="108"/>
      <c r="TJU60" s="108"/>
      <c r="TJV60" s="108"/>
      <c r="TJW60" s="108"/>
      <c r="TJX60" s="108"/>
      <c r="TJY60" s="108"/>
      <c r="TJZ60" s="108"/>
      <c r="TKA60" s="108"/>
      <c r="TKB60" s="108"/>
      <c r="TKC60" s="108"/>
      <c r="TKD60" s="108"/>
      <c r="TKE60" s="108"/>
      <c r="TKF60" s="108"/>
      <c r="TKG60" s="108"/>
      <c r="TKH60" s="108"/>
      <c r="TKI60" s="108"/>
      <c r="TKJ60" s="108"/>
      <c r="TKK60" s="108"/>
      <c r="TKL60" s="108"/>
      <c r="TKM60" s="108"/>
      <c r="TKN60" s="108"/>
      <c r="TKO60" s="108"/>
      <c r="TKP60" s="108"/>
      <c r="TKQ60" s="108"/>
      <c r="TKR60" s="108"/>
      <c r="TKS60" s="108"/>
      <c r="TKT60" s="108"/>
      <c r="TKU60" s="108"/>
      <c r="TKV60" s="108"/>
      <c r="TKW60" s="108"/>
      <c r="TKX60" s="108"/>
      <c r="TKY60" s="108"/>
      <c r="TKZ60" s="108"/>
      <c r="TLA60" s="108"/>
      <c r="TLB60" s="108"/>
      <c r="TLC60" s="108"/>
      <c r="TLD60" s="108"/>
      <c r="TLE60" s="108"/>
      <c r="TLF60" s="108"/>
      <c r="TLG60" s="108"/>
      <c r="TLH60" s="108"/>
      <c r="TLI60" s="108"/>
      <c r="TLJ60" s="108"/>
      <c r="TLK60" s="108"/>
      <c r="TLL60" s="108"/>
      <c r="TLM60" s="108"/>
      <c r="TLN60" s="108"/>
      <c r="TLO60" s="108"/>
      <c r="TLP60" s="108"/>
      <c r="TLQ60" s="108"/>
      <c r="TLR60" s="108"/>
      <c r="TLS60" s="108"/>
      <c r="TLT60" s="108"/>
      <c r="TLU60" s="108"/>
      <c r="TLV60" s="108"/>
      <c r="TLW60" s="108"/>
      <c r="TLX60" s="108"/>
      <c r="TLY60" s="108"/>
      <c r="TLZ60" s="108"/>
      <c r="TMA60" s="108"/>
      <c r="TMB60" s="108"/>
      <c r="TMC60" s="108"/>
      <c r="TMD60" s="108"/>
      <c r="TME60" s="108"/>
      <c r="TMF60" s="108"/>
      <c r="TMG60" s="108"/>
      <c r="TMH60" s="108"/>
      <c r="TMI60" s="108"/>
      <c r="TMJ60" s="108"/>
      <c r="TMK60" s="108"/>
      <c r="TML60" s="108"/>
      <c r="TMM60" s="108"/>
      <c r="TMN60" s="108"/>
      <c r="TMO60" s="108"/>
      <c r="TMP60" s="108"/>
      <c r="TMQ60" s="108"/>
      <c r="TMR60" s="108"/>
      <c r="TMS60" s="108"/>
      <c r="TMT60" s="108"/>
      <c r="TMU60" s="108"/>
      <c r="TMV60" s="108"/>
      <c r="TMW60" s="108"/>
      <c r="TMX60" s="108"/>
      <c r="TMY60" s="108"/>
      <c r="TMZ60" s="108"/>
      <c r="TNA60" s="108"/>
      <c r="TNB60" s="108"/>
      <c r="TNC60" s="108"/>
      <c r="TND60" s="108"/>
      <c r="TNE60" s="108"/>
      <c r="TNF60" s="108"/>
      <c r="TNG60" s="108"/>
      <c r="TNH60" s="108"/>
      <c r="TNI60" s="108"/>
      <c r="TNJ60" s="108"/>
      <c r="TNK60" s="108"/>
      <c r="TNL60" s="108"/>
      <c r="TNM60" s="108"/>
      <c r="TNN60" s="108"/>
      <c r="TNO60" s="108"/>
      <c r="TNP60" s="108"/>
      <c r="TNQ60" s="108"/>
      <c r="TNR60" s="108"/>
      <c r="TNS60" s="108"/>
      <c r="TNT60" s="108"/>
      <c r="TNU60" s="108"/>
      <c r="TNV60" s="108"/>
      <c r="TNW60" s="108"/>
      <c r="TNX60" s="108"/>
      <c r="TNY60" s="108"/>
      <c r="TNZ60" s="108"/>
      <c r="TOA60" s="108"/>
      <c r="TOB60" s="108"/>
      <c r="TOC60" s="108"/>
      <c r="TOD60" s="108"/>
      <c r="TOE60" s="108"/>
      <c r="TOF60" s="108"/>
      <c r="TOG60" s="108"/>
      <c r="TOH60" s="108"/>
      <c r="TOI60" s="108"/>
      <c r="TOJ60" s="108"/>
      <c r="TOK60" s="108"/>
      <c r="TOL60" s="108"/>
      <c r="TOM60" s="108"/>
      <c r="TON60" s="108"/>
      <c r="TOO60" s="108"/>
      <c r="TOP60" s="108"/>
      <c r="TOQ60" s="108"/>
      <c r="TOR60" s="108"/>
      <c r="TOS60" s="108"/>
      <c r="TOT60" s="108"/>
      <c r="TOU60" s="108"/>
      <c r="TOV60" s="108"/>
      <c r="TOW60" s="108"/>
      <c r="TOX60" s="108"/>
      <c r="TOY60" s="108"/>
      <c r="TOZ60" s="108"/>
      <c r="TPA60" s="108"/>
      <c r="TPB60" s="108"/>
      <c r="TPC60" s="108"/>
      <c r="TPD60" s="108"/>
      <c r="TPE60" s="108"/>
      <c r="TPF60" s="108"/>
      <c r="TPG60" s="108"/>
      <c r="TPH60" s="108"/>
      <c r="TPI60" s="108"/>
      <c r="TPJ60" s="108"/>
      <c r="TPK60" s="108"/>
      <c r="TPL60" s="108"/>
      <c r="TPM60" s="108"/>
      <c r="TPN60" s="108"/>
      <c r="TPO60" s="108"/>
      <c r="TPP60" s="108"/>
      <c r="TPQ60" s="108"/>
      <c r="TPR60" s="108"/>
      <c r="TPS60" s="108"/>
      <c r="TPT60" s="108"/>
      <c r="TPU60" s="108"/>
      <c r="TPV60" s="108"/>
      <c r="TPW60" s="108"/>
      <c r="TPX60" s="108"/>
      <c r="TPY60" s="108"/>
      <c r="TPZ60" s="108"/>
      <c r="TQA60" s="108"/>
      <c r="TQB60" s="108"/>
      <c r="TQC60" s="108"/>
      <c r="TQD60" s="108"/>
      <c r="TQE60" s="108"/>
      <c r="TQF60" s="108"/>
      <c r="TQG60" s="108"/>
      <c r="TQH60" s="108"/>
      <c r="TQI60" s="108"/>
      <c r="TQJ60" s="108"/>
      <c r="TQK60" s="108"/>
      <c r="TQL60" s="108"/>
      <c r="TQM60" s="108"/>
      <c r="TQN60" s="108"/>
      <c r="TQO60" s="108"/>
      <c r="TQP60" s="108"/>
      <c r="TQQ60" s="108"/>
      <c r="TQR60" s="108"/>
      <c r="TQS60" s="108"/>
      <c r="TQT60" s="108"/>
      <c r="TQU60" s="108"/>
      <c r="TQV60" s="108"/>
      <c r="TQW60" s="108"/>
      <c r="TQX60" s="108"/>
      <c r="TQY60" s="108"/>
      <c r="TQZ60" s="108"/>
      <c r="TRA60" s="108"/>
      <c r="TRB60" s="108"/>
      <c r="TRC60" s="108"/>
      <c r="TRD60" s="108"/>
      <c r="TRE60" s="108"/>
      <c r="TRF60" s="108"/>
      <c r="TRG60" s="108"/>
      <c r="TRH60" s="108"/>
      <c r="TRI60" s="108"/>
      <c r="TRJ60" s="108"/>
      <c r="TRK60" s="108"/>
      <c r="TRL60" s="108"/>
      <c r="TRM60" s="108"/>
      <c r="TRN60" s="108"/>
      <c r="TRO60" s="108"/>
      <c r="TRP60" s="108"/>
      <c r="TRQ60" s="108"/>
      <c r="TRR60" s="108"/>
      <c r="TRS60" s="108"/>
      <c r="TRT60" s="108"/>
      <c r="TRU60" s="108"/>
      <c r="TRV60" s="108"/>
      <c r="TRW60" s="108"/>
      <c r="TRX60" s="108"/>
      <c r="TRY60" s="108"/>
      <c r="TRZ60" s="108"/>
      <c r="TSA60" s="108"/>
      <c r="TSB60" s="108"/>
      <c r="TSC60" s="108"/>
      <c r="TSD60" s="108"/>
      <c r="TSE60" s="108"/>
      <c r="TSF60" s="108"/>
      <c r="TSG60" s="108"/>
      <c r="TSH60" s="108"/>
      <c r="TSI60" s="108"/>
      <c r="TSJ60" s="108"/>
      <c r="TSK60" s="108"/>
      <c r="TSL60" s="108"/>
      <c r="TSM60" s="108"/>
      <c r="TSN60" s="108"/>
      <c r="TSO60" s="108"/>
      <c r="TSP60" s="108"/>
      <c r="TSQ60" s="108"/>
      <c r="TSR60" s="108"/>
      <c r="TSS60" s="108"/>
      <c r="TST60" s="108"/>
      <c r="TSU60" s="108"/>
      <c r="TSV60" s="108"/>
      <c r="TSW60" s="108"/>
      <c r="TSX60" s="108"/>
      <c r="TSY60" s="108"/>
      <c r="TSZ60" s="108"/>
      <c r="TTA60" s="108"/>
      <c r="TTB60" s="108"/>
      <c r="TTC60" s="108"/>
      <c r="TTD60" s="108"/>
      <c r="TTE60" s="108"/>
      <c r="TTF60" s="108"/>
      <c r="TTG60" s="108"/>
      <c r="TTH60" s="108"/>
      <c r="TTI60" s="108"/>
      <c r="TTJ60" s="108"/>
      <c r="TTK60" s="108"/>
      <c r="TTL60" s="108"/>
      <c r="TTM60" s="108"/>
      <c r="TTN60" s="108"/>
      <c r="TTO60" s="108"/>
      <c r="TTP60" s="108"/>
      <c r="TTQ60" s="108"/>
      <c r="TTR60" s="108"/>
      <c r="TTS60" s="108"/>
      <c r="TTT60" s="108"/>
      <c r="TTU60" s="108"/>
      <c r="TTV60" s="108"/>
      <c r="TTW60" s="108"/>
      <c r="TTX60" s="108"/>
      <c r="TTY60" s="108"/>
      <c r="TTZ60" s="108"/>
      <c r="TUA60" s="108"/>
      <c r="TUB60" s="108"/>
      <c r="TUC60" s="108"/>
      <c r="TUD60" s="108"/>
      <c r="TUE60" s="108"/>
      <c r="TUF60" s="108"/>
      <c r="TUG60" s="108"/>
      <c r="TUH60" s="108"/>
      <c r="TUI60" s="108"/>
      <c r="TUJ60" s="108"/>
      <c r="TUK60" s="108"/>
      <c r="TUL60" s="108"/>
      <c r="TUM60" s="108"/>
      <c r="TUN60" s="108"/>
      <c r="TUO60" s="108"/>
      <c r="TUP60" s="108"/>
      <c r="TUQ60" s="108"/>
      <c r="TUR60" s="108"/>
      <c r="TUS60" s="108"/>
      <c r="TUT60" s="108"/>
      <c r="TUU60" s="108"/>
      <c r="TUV60" s="108"/>
      <c r="TUW60" s="108"/>
      <c r="TUX60" s="108"/>
      <c r="TUY60" s="108"/>
      <c r="TUZ60" s="108"/>
      <c r="TVA60" s="108"/>
      <c r="TVB60" s="108"/>
      <c r="TVC60" s="108"/>
      <c r="TVD60" s="108"/>
      <c r="TVE60" s="108"/>
      <c r="TVF60" s="108"/>
      <c r="TVG60" s="108"/>
      <c r="TVH60" s="108"/>
      <c r="TVI60" s="108"/>
      <c r="TVJ60" s="108"/>
      <c r="TVK60" s="108"/>
      <c r="TVL60" s="108"/>
      <c r="TVM60" s="108"/>
      <c r="TVN60" s="108"/>
      <c r="TVO60" s="108"/>
      <c r="TVP60" s="108"/>
      <c r="TVQ60" s="108"/>
      <c r="TVR60" s="108"/>
      <c r="TVS60" s="108"/>
      <c r="TVT60" s="108"/>
      <c r="TVU60" s="108"/>
      <c r="TVV60" s="108"/>
      <c r="TVW60" s="108"/>
      <c r="TVX60" s="108"/>
      <c r="TVY60" s="108"/>
      <c r="TVZ60" s="108"/>
      <c r="TWA60" s="108"/>
      <c r="TWB60" s="108"/>
      <c r="TWC60" s="108"/>
      <c r="TWD60" s="108"/>
      <c r="TWE60" s="108"/>
      <c r="TWF60" s="108"/>
      <c r="TWG60" s="108"/>
      <c r="TWH60" s="108"/>
      <c r="TWI60" s="108"/>
      <c r="TWJ60" s="108"/>
      <c r="TWK60" s="108"/>
      <c r="TWL60" s="108"/>
      <c r="TWM60" s="108"/>
      <c r="TWN60" s="108"/>
      <c r="TWO60" s="108"/>
      <c r="TWP60" s="108"/>
      <c r="TWQ60" s="108"/>
      <c r="TWR60" s="108"/>
      <c r="TWS60" s="108"/>
      <c r="TWT60" s="108"/>
      <c r="TWU60" s="108"/>
      <c r="TWV60" s="108"/>
      <c r="TWW60" s="108"/>
      <c r="TWX60" s="108"/>
      <c r="TWY60" s="108"/>
      <c r="TWZ60" s="108"/>
      <c r="TXA60" s="108"/>
      <c r="TXB60" s="108"/>
      <c r="TXC60" s="108"/>
      <c r="TXD60" s="108"/>
      <c r="TXE60" s="108"/>
      <c r="TXF60" s="108"/>
      <c r="TXG60" s="108"/>
      <c r="TXH60" s="108"/>
      <c r="TXI60" s="108"/>
      <c r="TXJ60" s="108"/>
      <c r="TXK60" s="108"/>
      <c r="TXL60" s="108"/>
      <c r="TXM60" s="108"/>
      <c r="TXN60" s="108"/>
      <c r="TXO60" s="108"/>
      <c r="TXP60" s="108"/>
      <c r="TXQ60" s="108"/>
      <c r="TXR60" s="108"/>
      <c r="TXS60" s="108"/>
      <c r="TXT60" s="108"/>
      <c r="TXU60" s="108"/>
      <c r="TXV60" s="108"/>
      <c r="TXW60" s="108"/>
      <c r="TXX60" s="108"/>
      <c r="TXY60" s="108"/>
      <c r="TXZ60" s="108"/>
      <c r="TYA60" s="108"/>
      <c r="TYB60" s="108"/>
      <c r="TYC60" s="108"/>
      <c r="TYD60" s="108"/>
      <c r="TYE60" s="108"/>
      <c r="TYF60" s="108"/>
      <c r="TYG60" s="108"/>
      <c r="TYH60" s="108"/>
      <c r="TYI60" s="108"/>
      <c r="TYJ60" s="108"/>
      <c r="TYK60" s="108"/>
      <c r="TYL60" s="108"/>
      <c r="TYM60" s="108"/>
      <c r="TYN60" s="108"/>
      <c r="TYO60" s="108"/>
      <c r="TYP60" s="108"/>
      <c r="TYQ60" s="108"/>
      <c r="TYR60" s="108"/>
      <c r="TYS60" s="108"/>
      <c r="TYT60" s="108"/>
      <c r="TYU60" s="108"/>
      <c r="TYV60" s="108"/>
      <c r="TYW60" s="108"/>
      <c r="TYX60" s="108"/>
      <c r="TYY60" s="108"/>
      <c r="TYZ60" s="108"/>
      <c r="TZA60" s="108"/>
      <c r="TZB60" s="108"/>
      <c r="TZC60" s="108"/>
      <c r="TZD60" s="108"/>
      <c r="TZE60" s="108"/>
      <c r="TZF60" s="108"/>
      <c r="TZG60" s="108"/>
      <c r="TZH60" s="108"/>
      <c r="TZI60" s="108"/>
      <c r="TZJ60" s="108"/>
      <c r="TZK60" s="108"/>
      <c r="TZL60" s="108"/>
      <c r="TZM60" s="108"/>
      <c r="TZN60" s="108"/>
      <c r="TZO60" s="108"/>
      <c r="TZP60" s="108"/>
      <c r="TZQ60" s="108"/>
      <c r="TZR60" s="108"/>
      <c r="TZS60" s="108"/>
      <c r="TZT60" s="108"/>
      <c r="TZU60" s="108"/>
      <c r="TZV60" s="108"/>
      <c r="TZW60" s="108"/>
      <c r="TZX60" s="108"/>
      <c r="TZY60" s="108"/>
      <c r="TZZ60" s="108"/>
      <c r="UAA60" s="108"/>
      <c r="UAB60" s="108"/>
      <c r="UAC60" s="108"/>
      <c r="UAD60" s="108"/>
      <c r="UAE60" s="108"/>
      <c r="UAF60" s="108"/>
      <c r="UAG60" s="108"/>
      <c r="UAH60" s="108"/>
      <c r="UAI60" s="108"/>
      <c r="UAJ60" s="108"/>
      <c r="UAK60" s="108"/>
      <c r="UAL60" s="108"/>
      <c r="UAM60" s="108"/>
      <c r="UAN60" s="108"/>
      <c r="UAO60" s="108"/>
      <c r="UAP60" s="108"/>
      <c r="UAQ60" s="108"/>
      <c r="UAR60" s="108"/>
      <c r="UAS60" s="108"/>
      <c r="UAT60" s="108"/>
      <c r="UAU60" s="108"/>
      <c r="UAV60" s="108"/>
      <c r="UAW60" s="108"/>
      <c r="UAX60" s="108"/>
      <c r="UAY60" s="108"/>
      <c r="UAZ60" s="108"/>
      <c r="UBA60" s="108"/>
      <c r="UBB60" s="108"/>
      <c r="UBC60" s="108"/>
      <c r="UBD60" s="108"/>
      <c r="UBE60" s="108"/>
      <c r="UBF60" s="108"/>
      <c r="UBG60" s="108"/>
      <c r="UBH60" s="108"/>
      <c r="UBI60" s="108"/>
      <c r="UBJ60" s="108"/>
      <c r="UBK60" s="108"/>
      <c r="UBL60" s="108"/>
      <c r="UBM60" s="108"/>
      <c r="UBN60" s="108"/>
      <c r="UBO60" s="108"/>
      <c r="UBP60" s="108"/>
      <c r="UBQ60" s="108"/>
      <c r="UBR60" s="108"/>
      <c r="UBS60" s="108"/>
      <c r="UBT60" s="108"/>
      <c r="UBU60" s="108"/>
      <c r="UBV60" s="108"/>
      <c r="UBW60" s="108"/>
      <c r="UBX60" s="108"/>
      <c r="UBY60" s="108"/>
      <c r="UBZ60" s="108"/>
      <c r="UCA60" s="108"/>
      <c r="UCB60" s="108"/>
      <c r="UCC60" s="108"/>
      <c r="UCD60" s="108"/>
      <c r="UCE60" s="108"/>
      <c r="UCF60" s="108"/>
      <c r="UCG60" s="108"/>
      <c r="UCH60" s="108"/>
      <c r="UCI60" s="108"/>
      <c r="UCJ60" s="108"/>
      <c r="UCK60" s="108"/>
      <c r="UCL60" s="108"/>
      <c r="UCM60" s="108"/>
      <c r="UCN60" s="108"/>
      <c r="UCO60" s="108"/>
      <c r="UCP60" s="108"/>
      <c r="UCQ60" s="108"/>
      <c r="UCR60" s="108"/>
      <c r="UCS60" s="108"/>
      <c r="UCT60" s="108"/>
      <c r="UCU60" s="108"/>
      <c r="UCV60" s="108"/>
      <c r="UCW60" s="108"/>
      <c r="UCX60" s="108"/>
      <c r="UCY60" s="108"/>
      <c r="UCZ60" s="108"/>
      <c r="UDA60" s="108"/>
      <c r="UDB60" s="108"/>
      <c r="UDC60" s="108"/>
      <c r="UDD60" s="108"/>
      <c r="UDE60" s="108"/>
      <c r="UDF60" s="108"/>
      <c r="UDG60" s="108"/>
      <c r="UDH60" s="108"/>
      <c r="UDI60" s="108"/>
      <c r="UDJ60" s="108"/>
      <c r="UDK60" s="108"/>
      <c r="UDL60" s="108"/>
      <c r="UDM60" s="108"/>
      <c r="UDN60" s="108"/>
      <c r="UDO60" s="108"/>
      <c r="UDP60" s="108"/>
      <c r="UDQ60" s="108"/>
      <c r="UDR60" s="108"/>
      <c r="UDS60" s="108"/>
      <c r="UDT60" s="108"/>
      <c r="UDU60" s="108"/>
      <c r="UDV60" s="108"/>
      <c r="UDW60" s="108"/>
      <c r="UDX60" s="108"/>
      <c r="UDY60" s="108"/>
      <c r="UDZ60" s="108"/>
      <c r="UEA60" s="108"/>
      <c r="UEB60" s="108"/>
      <c r="UEC60" s="108"/>
      <c r="UED60" s="108"/>
      <c r="UEE60" s="108"/>
      <c r="UEF60" s="108"/>
      <c r="UEG60" s="108"/>
      <c r="UEH60" s="108"/>
      <c r="UEI60" s="108"/>
      <c r="UEJ60" s="108"/>
      <c r="UEK60" s="108"/>
      <c r="UEL60" s="108"/>
      <c r="UEM60" s="108"/>
      <c r="UEN60" s="108"/>
      <c r="UEO60" s="108"/>
      <c r="UEP60" s="108"/>
      <c r="UEQ60" s="108"/>
      <c r="UER60" s="108"/>
      <c r="UES60" s="108"/>
      <c r="UET60" s="108"/>
      <c r="UEU60" s="108"/>
      <c r="UEV60" s="108"/>
      <c r="UEW60" s="108"/>
      <c r="UEX60" s="108"/>
      <c r="UEY60" s="108"/>
      <c r="UEZ60" s="108"/>
      <c r="UFA60" s="108"/>
      <c r="UFB60" s="108"/>
      <c r="UFC60" s="108"/>
      <c r="UFD60" s="108"/>
      <c r="UFE60" s="108"/>
      <c r="UFF60" s="108"/>
      <c r="UFG60" s="108"/>
      <c r="UFH60" s="108"/>
      <c r="UFI60" s="108"/>
      <c r="UFJ60" s="108"/>
      <c r="UFK60" s="108"/>
      <c r="UFL60" s="108"/>
      <c r="UFM60" s="108"/>
      <c r="UFN60" s="108"/>
      <c r="UFO60" s="108"/>
      <c r="UFP60" s="108"/>
      <c r="UFQ60" s="108"/>
      <c r="UFR60" s="108"/>
      <c r="UFS60" s="108"/>
      <c r="UFT60" s="108"/>
      <c r="UFU60" s="108"/>
      <c r="UFV60" s="108"/>
      <c r="UFW60" s="108"/>
      <c r="UFX60" s="108"/>
      <c r="UFY60" s="108"/>
      <c r="UFZ60" s="108"/>
      <c r="UGA60" s="108"/>
      <c r="UGB60" s="108"/>
      <c r="UGC60" s="108"/>
      <c r="UGD60" s="108"/>
      <c r="UGE60" s="108"/>
      <c r="UGF60" s="108"/>
      <c r="UGG60" s="108"/>
      <c r="UGH60" s="108"/>
      <c r="UGI60" s="108"/>
      <c r="UGJ60" s="108"/>
      <c r="UGK60" s="108"/>
      <c r="UGL60" s="108"/>
      <c r="UGM60" s="108"/>
      <c r="UGN60" s="108"/>
      <c r="UGO60" s="108"/>
      <c r="UGP60" s="108"/>
      <c r="UGQ60" s="108"/>
      <c r="UGR60" s="108"/>
      <c r="UGS60" s="108"/>
      <c r="UGT60" s="108"/>
      <c r="UGU60" s="108"/>
      <c r="UGV60" s="108"/>
      <c r="UGW60" s="108"/>
      <c r="UGX60" s="108"/>
      <c r="UGY60" s="108"/>
      <c r="UGZ60" s="108"/>
      <c r="UHA60" s="108"/>
      <c r="UHB60" s="108"/>
      <c r="UHC60" s="108"/>
      <c r="UHD60" s="108"/>
      <c r="UHE60" s="108"/>
      <c r="UHF60" s="108"/>
      <c r="UHG60" s="108"/>
      <c r="UHH60" s="108"/>
      <c r="UHI60" s="108"/>
      <c r="UHJ60" s="108"/>
      <c r="UHK60" s="108"/>
      <c r="UHL60" s="108"/>
      <c r="UHM60" s="108"/>
      <c r="UHN60" s="108"/>
      <c r="UHO60" s="108"/>
      <c r="UHP60" s="108"/>
      <c r="UHQ60" s="108"/>
      <c r="UHR60" s="108"/>
      <c r="UHS60" s="108"/>
      <c r="UHT60" s="108"/>
      <c r="UHU60" s="108"/>
      <c r="UHV60" s="108"/>
      <c r="UHW60" s="108"/>
      <c r="UHX60" s="108"/>
      <c r="UHY60" s="108"/>
      <c r="UHZ60" s="108"/>
      <c r="UIA60" s="108"/>
      <c r="UIB60" s="108"/>
      <c r="UIC60" s="108"/>
      <c r="UID60" s="108"/>
      <c r="UIE60" s="108"/>
      <c r="UIF60" s="108"/>
      <c r="UIG60" s="108"/>
      <c r="UIH60" s="108"/>
      <c r="UII60" s="108"/>
      <c r="UIJ60" s="108"/>
      <c r="UIK60" s="108"/>
      <c r="UIL60" s="108"/>
      <c r="UIM60" s="108"/>
      <c r="UIN60" s="108"/>
      <c r="UIO60" s="108"/>
      <c r="UIP60" s="108"/>
      <c r="UIQ60" s="108"/>
      <c r="UIR60" s="108"/>
      <c r="UIS60" s="108"/>
      <c r="UIT60" s="108"/>
      <c r="UIU60" s="108"/>
      <c r="UIV60" s="108"/>
      <c r="UIW60" s="108"/>
      <c r="UIX60" s="108"/>
      <c r="UIY60" s="108"/>
      <c r="UIZ60" s="108"/>
      <c r="UJA60" s="108"/>
      <c r="UJB60" s="108"/>
      <c r="UJC60" s="108"/>
      <c r="UJD60" s="108"/>
      <c r="UJE60" s="108"/>
      <c r="UJF60" s="108"/>
      <c r="UJG60" s="108"/>
      <c r="UJH60" s="108"/>
      <c r="UJI60" s="108"/>
      <c r="UJJ60" s="108"/>
      <c r="UJK60" s="108"/>
      <c r="UJL60" s="108"/>
      <c r="UJM60" s="108"/>
      <c r="UJN60" s="108"/>
      <c r="UJO60" s="108"/>
      <c r="UJP60" s="108"/>
      <c r="UJQ60" s="108"/>
      <c r="UJR60" s="108"/>
      <c r="UJS60" s="108"/>
      <c r="UJT60" s="108"/>
      <c r="UJU60" s="108"/>
      <c r="UJV60" s="108"/>
      <c r="UJW60" s="108"/>
      <c r="UJX60" s="108"/>
      <c r="UJY60" s="108"/>
      <c r="UJZ60" s="108"/>
      <c r="UKA60" s="108"/>
      <c r="UKB60" s="108"/>
      <c r="UKC60" s="108"/>
      <c r="UKD60" s="108"/>
      <c r="UKE60" s="108"/>
      <c r="UKF60" s="108"/>
      <c r="UKG60" s="108"/>
      <c r="UKH60" s="108"/>
      <c r="UKI60" s="108"/>
      <c r="UKJ60" s="108"/>
      <c r="UKK60" s="108"/>
      <c r="UKL60" s="108"/>
      <c r="UKM60" s="108"/>
      <c r="UKN60" s="108"/>
      <c r="UKO60" s="108"/>
      <c r="UKP60" s="108"/>
      <c r="UKQ60" s="108"/>
      <c r="UKR60" s="108"/>
      <c r="UKS60" s="108"/>
      <c r="UKT60" s="108"/>
      <c r="UKU60" s="108"/>
      <c r="UKV60" s="108"/>
      <c r="UKW60" s="108"/>
      <c r="UKX60" s="108"/>
      <c r="UKY60" s="108"/>
      <c r="UKZ60" s="108"/>
      <c r="ULA60" s="108"/>
      <c r="ULB60" s="108"/>
      <c r="ULC60" s="108"/>
      <c r="ULD60" s="108"/>
      <c r="ULE60" s="108"/>
      <c r="ULF60" s="108"/>
      <c r="ULG60" s="108"/>
      <c r="ULH60" s="108"/>
      <c r="ULI60" s="108"/>
      <c r="ULJ60" s="108"/>
      <c r="ULK60" s="108"/>
      <c r="ULL60" s="108"/>
      <c r="ULM60" s="108"/>
      <c r="ULN60" s="108"/>
      <c r="ULO60" s="108"/>
      <c r="ULP60" s="108"/>
      <c r="ULQ60" s="108"/>
      <c r="ULR60" s="108"/>
      <c r="ULS60" s="108"/>
      <c r="ULT60" s="108"/>
      <c r="ULU60" s="108"/>
      <c r="ULV60" s="108"/>
      <c r="ULW60" s="108"/>
      <c r="ULX60" s="108"/>
      <c r="ULY60" s="108"/>
      <c r="ULZ60" s="108"/>
      <c r="UMA60" s="108"/>
      <c r="UMB60" s="108"/>
      <c r="UMC60" s="108"/>
      <c r="UMD60" s="108"/>
      <c r="UME60" s="108"/>
      <c r="UMF60" s="108"/>
      <c r="UMG60" s="108"/>
      <c r="UMH60" s="108"/>
      <c r="UMI60" s="108"/>
      <c r="UMJ60" s="108"/>
      <c r="UMK60" s="108"/>
      <c r="UML60" s="108"/>
      <c r="UMM60" s="108"/>
      <c r="UMN60" s="108"/>
      <c r="UMO60" s="108"/>
      <c r="UMP60" s="108"/>
      <c r="UMQ60" s="108"/>
      <c r="UMR60" s="108"/>
      <c r="UMS60" s="108"/>
      <c r="UMT60" s="108"/>
      <c r="UMU60" s="108"/>
      <c r="UMV60" s="108"/>
      <c r="UMW60" s="108"/>
      <c r="UMX60" s="108"/>
      <c r="UMY60" s="108"/>
      <c r="UMZ60" s="108"/>
      <c r="UNA60" s="108"/>
      <c r="UNB60" s="108"/>
      <c r="UNC60" s="108"/>
      <c r="UND60" s="108"/>
      <c r="UNE60" s="108"/>
      <c r="UNF60" s="108"/>
      <c r="UNG60" s="108"/>
      <c r="UNH60" s="108"/>
      <c r="UNI60" s="108"/>
      <c r="UNJ60" s="108"/>
      <c r="UNK60" s="108"/>
      <c r="UNL60" s="108"/>
      <c r="UNM60" s="108"/>
      <c r="UNN60" s="108"/>
      <c r="UNO60" s="108"/>
      <c r="UNP60" s="108"/>
      <c r="UNQ60" s="108"/>
      <c r="UNR60" s="108"/>
      <c r="UNS60" s="108"/>
      <c r="UNT60" s="108"/>
      <c r="UNU60" s="108"/>
      <c r="UNV60" s="108"/>
      <c r="UNW60" s="108"/>
      <c r="UNX60" s="108"/>
      <c r="UNY60" s="108"/>
      <c r="UNZ60" s="108"/>
      <c r="UOA60" s="108"/>
      <c r="UOB60" s="108"/>
      <c r="UOC60" s="108"/>
      <c r="UOD60" s="108"/>
      <c r="UOE60" s="108"/>
      <c r="UOF60" s="108"/>
      <c r="UOG60" s="108"/>
      <c r="UOH60" s="108"/>
      <c r="UOI60" s="108"/>
      <c r="UOJ60" s="108"/>
      <c r="UOK60" s="108"/>
      <c r="UOL60" s="108"/>
      <c r="UOM60" s="108"/>
      <c r="UON60" s="108"/>
      <c r="UOO60" s="108"/>
      <c r="UOP60" s="108"/>
      <c r="UOQ60" s="108"/>
      <c r="UOR60" s="108"/>
      <c r="UOS60" s="108"/>
      <c r="UOT60" s="108"/>
      <c r="UOU60" s="108"/>
      <c r="UOV60" s="108"/>
      <c r="UOW60" s="108"/>
      <c r="UOX60" s="108"/>
      <c r="UOY60" s="108"/>
      <c r="UOZ60" s="108"/>
      <c r="UPA60" s="108"/>
      <c r="UPB60" s="108"/>
      <c r="UPC60" s="108"/>
      <c r="UPD60" s="108"/>
      <c r="UPE60" s="108"/>
      <c r="UPF60" s="108"/>
      <c r="UPG60" s="108"/>
      <c r="UPH60" s="108"/>
      <c r="UPI60" s="108"/>
      <c r="UPJ60" s="108"/>
      <c r="UPK60" s="108"/>
      <c r="UPL60" s="108"/>
      <c r="UPM60" s="108"/>
      <c r="UPN60" s="108"/>
      <c r="UPO60" s="108"/>
      <c r="UPP60" s="108"/>
      <c r="UPQ60" s="108"/>
      <c r="UPR60" s="108"/>
      <c r="UPS60" s="108"/>
      <c r="UPT60" s="108"/>
      <c r="UPU60" s="108"/>
      <c r="UPV60" s="108"/>
      <c r="UPW60" s="108"/>
      <c r="UPX60" s="108"/>
      <c r="UPY60" s="108"/>
      <c r="UPZ60" s="108"/>
      <c r="UQA60" s="108"/>
      <c r="UQB60" s="108"/>
      <c r="UQC60" s="108"/>
      <c r="UQD60" s="108"/>
      <c r="UQE60" s="108"/>
      <c r="UQF60" s="108"/>
      <c r="UQG60" s="108"/>
      <c r="UQH60" s="108"/>
      <c r="UQI60" s="108"/>
      <c r="UQJ60" s="108"/>
      <c r="UQK60" s="108"/>
      <c r="UQL60" s="108"/>
      <c r="UQM60" s="108"/>
      <c r="UQN60" s="108"/>
      <c r="UQO60" s="108"/>
      <c r="UQP60" s="108"/>
      <c r="UQQ60" s="108"/>
      <c r="UQR60" s="108"/>
      <c r="UQS60" s="108"/>
      <c r="UQT60" s="108"/>
      <c r="UQU60" s="108"/>
      <c r="UQV60" s="108"/>
      <c r="UQW60" s="108"/>
      <c r="UQX60" s="108"/>
      <c r="UQY60" s="108"/>
      <c r="UQZ60" s="108"/>
      <c r="URA60" s="108"/>
      <c r="URB60" s="108"/>
      <c r="URC60" s="108"/>
      <c r="URD60" s="108"/>
      <c r="URE60" s="108"/>
      <c r="URF60" s="108"/>
      <c r="URG60" s="108"/>
      <c r="URH60" s="108"/>
      <c r="URI60" s="108"/>
      <c r="URJ60" s="108"/>
      <c r="URK60" s="108"/>
      <c r="URL60" s="108"/>
      <c r="URM60" s="108"/>
      <c r="URN60" s="108"/>
      <c r="URO60" s="108"/>
      <c r="URP60" s="108"/>
      <c r="URQ60" s="108"/>
      <c r="URR60" s="108"/>
      <c r="URS60" s="108"/>
      <c r="URT60" s="108"/>
      <c r="URU60" s="108"/>
      <c r="URV60" s="108"/>
      <c r="URW60" s="108"/>
      <c r="URX60" s="108"/>
      <c r="URY60" s="108"/>
      <c r="URZ60" s="108"/>
      <c r="USA60" s="108"/>
      <c r="USB60" s="108"/>
      <c r="USC60" s="108"/>
      <c r="USD60" s="108"/>
      <c r="USE60" s="108"/>
      <c r="USF60" s="108"/>
      <c r="USG60" s="108"/>
      <c r="USH60" s="108"/>
      <c r="USI60" s="108"/>
      <c r="USJ60" s="108"/>
      <c r="USK60" s="108"/>
      <c r="USL60" s="108"/>
      <c r="USM60" s="108"/>
      <c r="USN60" s="108"/>
      <c r="USO60" s="108"/>
      <c r="USP60" s="108"/>
      <c r="USQ60" s="108"/>
      <c r="USR60" s="108"/>
      <c r="USS60" s="108"/>
      <c r="UST60" s="108"/>
      <c r="USU60" s="108"/>
      <c r="USV60" s="108"/>
      <c r="USW60" s="108"/>
      <c r="USX60" s="108"/>
      <c r="USY60" s="108"/>
      <c r="USZ60" s="108"/>
      <c r="UTA60" s="108"/>
      <c r="UTB60" s="108"/>
      <c r="UTC60" s="108"/>
      <c r="UTD60" s="108"/>
      <c r="UTE60" s="108"/>
      <c r="UTF60" s="108"/>
      <c r="UTG60" s="108"/>
      <c r="UTH60" s="108"/>
      <c r="UTI60" s="108"/>
      <c r="UTJ60" s="108"/>
      <c r="UTK60" s="108"/>
      <c r="UTL60" s="108"/>
      <c r="UTM60" s="108"/>
      <c r="UTN60" s="108"/>
      <c r="UTO60" s="108"/>
      <c r="UTP60" s="108"/>
      <c r="UTQ60" s="108"/>
      <c r="UTR60" s="108"/>
      <c r="UTS60" s="108"/>
      <c r="UTT60" s="108"/>
      <c r="UTU60" s="108"/>
      <c r="UTV60" s="108"/>
      <c r="UTW60" s="108"/>
      <c r="UTX60" s="108"/>
      <c r="UTY60" s="108"/>
      <c r="UTZ60" s="108"/>
      <c r="UUA60" s="108"/>
      <c r="UUB60" s="108"/>
      <c r="UUC60" s="108"/>
      <c r="UUD60" s="108"/>
      <c r="UUE60" s="108"/>
      <c r="UUF60" s="108"/>
      <c r="UUG60" s="108"/>
      <c r="UUH60" s="108"/>
      <c r="UUI60" s="108"/>
      <c r="UUJ60" s="108"/>
      <c r="UUK60" s="108"/>
      <c r="UUL60" s="108"/>
      <c r="UUM60" s="108"/>
      <c r="UUN60" s="108"/>
      <c r="UUO60" s="108"/>
      <c r="UUP60" s="108"/>
      <c r="UUQ60" s="108"/>
      <c r="UUR60" s="108"/>
      <c r="UUS60" s="108"/>
      <c r="UUT60" s="108"/>
      <c r="UUU60" s="108"/>
      <c r="UUV60" s="108"/>
      <c r="UUW60" s="108"/>
      <c r="UUX60" s="108"/>
      <c r="UUY60" s="108"/>
      <c r="UUZ60" s="108"/>
      <c r="UVA60" s="108"/>
      <c r="UVB60" s="108"/>
      <c r="UVC60" s="108"/>
      <c r="UVD60" s="108"/>
      <c r="UVE60" s="108"/>
      <c r="UVF60" s="108"/>
      <c r="UVG60" s="108"/>
      <c r="UVH60" s="108"/>
      <c r="UVI60" s="108"/>
      <c r="UVJ60" s="108"/>
      <c r="UVK60" s="108"/>
      <c r="UVL60" s="108"/>
      <c r="UVM60" s="108"/>
      <c r="UVN60" s="108"/>
      <c r="UVO60" s="108"/>
      <c r="UVP60" s="108"/>
      <c r="UVQ60" s="108"/>
      <c r="UVR60" s="108"/>
      <c r="UVS60" s="108"/>
      <c r="UVT60" s="108"/>
      <c r="UVU60" s="108"/>
      <c r="UVV60" s="108"/>
      <c r="UVW60" s="108"/>
      <c r="UVX60" s="108"/>
      <c r="UVY60" s="108"/>
      <c r="UVZ60" s="108"/>
      <c r="UWA60" s="108"/>
      <c r="UWB60" s="108"/>
      <c r="UWC60" s="108"/>
      <c r="UWD60" s="108"/>
      <c r="UWE60" s="108"/>
      <c r="UWF60" s="108"/>
      <c r="UWG60" s="108"/>
      <c r="UWH60" s="108"/>
      <c r="UWI60" s="108"/>
      <c r="UWJ60" s="108"/>
      <c r="UWK60" s="108"/>
      <c r="UWL60" s="108"/>
      <c r="UWM60" s="108"/>
      <c r="UWN60" s="108"/>
      <c r="UWO60" s="108"/>
      <c r="UWP60" s="108"/>
      <c r="UWQ60" s="108"/>
      <c r="UWR60" s="108"/>
      <c r="UWS60" s="108"/>
      <c r="UWT60" s="108"/>
      <c r="UWU60" s="108"/>
      <c r="UWV60" s="108"/>
      <c r="UWW60" s="108"/>
      <c r="UWX60" s="108"/>
      <c r="UWY60" s="108"/>
      <c r="UWZ60" s="108"/>
      <c r="UXA60" s="108"/>
      <c r="UXB60" s="108"/>
      <c r="UXC60" s="108"/>
      <c r="UXD60" s="108"/>
      <c r="UXE60" s="108"/>
      <c r="UXF60" s="108"/>
      <c r="UXG60" s="108"/>
      <c r="UXH60" s="108"/>
      <c r="UXI60" s="108"/>
      <c r="UXJ60" s="108"/>
      <c r="UXK60" s="108"/>
      <c r="UXL60" s="108"/>
      <c r="UXM60" s="108"/>
      <c r="UXN60" s="108"/>
      <c r="UXO60" s="108"/>
      <c r="UXP60" s="108"/>
      <c r="UXQ60" s="108"/>
      <c r="UXR60" s="108"/>
      <c r="UXS60" s="108"/>
      <c r="UXT60" s="108"/>
      <c r="UXU60" s="108"/>
      <c r="UXV60" s="108"/>
      <c r="UXW60" s="108"/>
      <c r="UXX60" s="108"/>
      <c r="UXY60" s="108"/>
      <c r="UXZ60" s="108"/>
      <c r="UYA60" s="108"/>
      <c r="UYB60" s="108"/>
      <c r="UYC60" s="108"/>
      <c r="UYD60" s="108"/>
      <c r="UYE60" s="108"/>
      <c r="UYF60" s="108"/>
      <c r="UYG60" s="108"/>
      <c r="UYH60" s="108"/>
      <c r="UYI60" s="108"/>
      <c r="UYJ60" s="108"/>
      <c r="UYK60" s="108"/>
      <c r="UYL60" s="108"/>
      <c r="UYM60" s="108"/>
      <c r="UYN60" s="108"/>
      <c r="UYO60" s="108"/>
      <c r="UYP60" s="108"/>
      <c r="UYQ60" s="108"/>
      <c r="UYR60" s="108"/>
      <c r="UYS60" s="108"/>
      <c r="UYT60" s="108"/>
      <c r="UYU60" s="108"/>
      <c r="UYV60" s="108"/>
      <c r="UYW60" s="108"/>
      <c r="UYX60" s="108"/>
      <c r="UYY60" s="108"/>
      <c r="UYZ60" s="108"/>
      <c r="UZA60" s="108"/>
      <c r="UZB60" s="108"/>
      <c r="UZC60" s="108"/>
      <c r="UZD60" s="108"/>
      <c r="UZE60" s="108"/>
      <c r="UZF60" s="108"/>
      <c r="UZG60" s="108"/>
      <c r="UZH60" s="108"/>
      <c r="UZI60" s="108"/>
      <c r="UZJ60" s="108"/>
      <c r="UZK60" s="108"/>
      <c r="UZL60" s="108"/>
      <c r="UZM60" s="108"/>
      <c r="UZN60" s="108"/>
      <c r="UZO60" s="108"/>
      <c r="UZP60" s="108"/>
      <c r="UZQ60" s="108"/>
      <c r="UZR60" s="108"/>
      <c r="UZS60" s="108"/>
      <c r="UZT60" s="108"/>
      <c r="UZU60" s="108"/>
      <c r="UZV60" s="108"/>
      <c r="UZW60" s="108"/>
      <c r="UZX60" s="108"/>
      <c r="UZY60" s="108"/>
      <c r="UZZ60" s="108"/>
      <c r="VAA60" s="108"/>
      <c r="VAB60" s="108"/>
      <c r="VAC60" s="108"/>
      <c r="VAD60" s="108"/>
      <c r="VAE60" s="108"/>
      <c r="VAF60" s="108"/>
      <c r="VAG60" s="108"/>
      <c r="VAH60" s="108"/>
      <c r="VAI60" s="108"/>
      <c r="VAJ60" s="108"/>
      <c r="VAK60" s="108"/>
      <c r="VAL60" s="108"/>
      <c r="VAM60" s="108"/>
      <c r="VAN60" s="108"/>
      <c r="VAO60" s="108"/>
      <c r="VAP60" s="108"/>
      <c r="VAQ60" s="108"/>
      <c r="VAR60" s="108"/>
      <c r="VAS60" s="108"/>
      <c r="VAT60" s="108"/>
      <c r="VAU60" s="108"/>
      <c r="VAV60" s="108"/>
      <c r="VAW60" s="108"/>
      <c r="VAX60" s="108"/>
      <c r="VAY60" s="108"/>
      <c r="VAZ60" s="108"/>
      <c r="VBA60" s="108"/>
      <c r="VBB60" s="108"/>
      <c r="VBC60" s="108"/>
      <c r="VBD60" s="108"/>
      <c r="VBE60" s="108"/>
      <c r="VBF60" s="108"/>
      <c r="VBG60" s="108"/>
      <c r="VBH60" s="108"/>
      <c r="VBI60" s="108"/>
      <c r="VBJ60" s="108"/>
      <c r="VBK60" s="108"/>
      <c r="VBL60" s="108"/>
      <c r="VBM60" s="108"/>
      <c r="VBN60" s="108"/>
      <c r="VBO60" s="108"/>
      <c r="VBP60" s="108"/>
      <c r="VBQ60" s="108"/>
      <c r="VBR60" s="108"/>
      <c r="VBS60" s="108"/>
      <c r="VBT60" s="108"/>
      <c r="VBU60" s="108"/>
      <c r="VBV60" s="108"/>
      <c r="VBW60" s="108"/>
      <c r="VBX60" s="108"/>
      <c r="VBY60" s="108"/>
      <c r="VBZ60" s="108"/>
      <c r="VCA60" s="108"/>
      <c r="VCB60" s="108"/>
      <c r="VCC60" s="108"/>
      <c r="VCD60" s="108"/>
      <c r="VCE60" s="108"/>
      <c r="VCF60" s="108"/>
      <c r="VCG60" s="108"/>
      <c r="VCH60" s="108"/>
      <c r="VCI60" s="108"/>
      <c r="VCJ60" s="108"/>
      <c r="VCK60" s="108"/>
      <c r="VCL60" s="108"/>
      <c r="VCM60" s="108"/>
      <c r="VCN60" s="108"/>
      <c r="VCO60" s="108"/>
      <c r="VCP60" s="108"/>
      <c r="VCQ60" s="108"/>
      <c r="VCR60" s="108"/>
      <c r="VCS60" s="108"/>
      <c r="VCT60" s="108"/>
      <c r="VCU60" s="108"/>
      <c r="VCV60" s="108"/>
      <c r="VCW60" s="108"/>
      <c r="VCX60" s="108"/>
      <c r="VCY60" s="108"/>
      <c r="VCZ60" s="108"/>
      <c r="VDA60" s="108"/>
      <c r="VDB60" s="108"/>
      <c r="VDC60" s="108"/>
      <c r="VDD60" s="108"/>
      <c r="VDE60" s="108"/>
      <c r="VDF60" s="108"/>
      <c r="VDG60" s="108"/>
      <c r="VDH60" s="108"/>
      <c r="VDI60" s="108"/>
      <c r="VDJ60" s="108"/>
      <c r="VDK60" s="108"/>
      <c r="VDL60" s="108"/>
      <c r="VDM60" s="108"/>
      <c r="VDN60" s="108"/>
      <c r="VDO60" s="108"/>
      <c r="VDP60" s="108"/>
      <c r="VDQ60" s="108"/>
      <c r="VDR60" s="108"/>
      <c r="VDS60" s="108"/>
      <c r="VDT60" s="108"/>
      <c r="VDU60" s="108"/>
      <c r="VDV60" s="108"/>
      <c r="VDW60" s="108"/>
      <c r="VDX60" s="108"/>
      <c r="VDY60" s="108"/>
      <c r="VDZ60" s="108"/>
      <c r="VEA60" s="108"/>
      <c r="VEB60" s="108"/>
      <c r="VEC60" s="108"/>
      <c r="VED60" s="108"/>
      <c r="VEE60" s="108"/>
      <c r="VEF60" s="108"/>
      <c r="VEG60" s="108"/>
      <c r="VEH60" s="108"/>
      <c r="VEI60" s="108"/>
      <c r="VEJ60" s="108"/>
      <c r="VEK60" s="108"/>
      <c r="VEL60" s="108"/>
      <c r="VEM60" s="108"/>
      <c r="VEN60" s="108"/>
      <c r="VEO60" s="108"/>
      <c r="VEP60" s="108"/>
      <c r="VEQ60" s="108"/>
      <c r="VER60" s="108"/>
      <c r="VES60" s="108"/>
      <c r="VET60" s="108"/>
      <c r="VEU60" s="108"/>
      <c r="VEV60" s="108"/>
      <c r="VEW60" s="108"/>
      <c r="VEX60" s="108"/>
      <c r="VEY60" s="108"/>
      <c r="VEZ60" s="108"/>
      <c r="VFA60" s="108"/>
      <c r="VFB60" s="108"/>
      <c r="VFC60" s="108"/>
      <c r="VFD60" s="108"/>
      <c r="VFE60" s="108"/>
      <c r="VFF60" s="108"/>
      <c r="VFG60" s="108"/>
      <c r="VFH60" s="108"/>
      <c r="VFI60" s="108"/>
      <c r="VFJ60" s="108"/>
      <c r="VFK60" s="108"/>
      <c r="VFL60" s="108"/>
      <c r="VFM60" s="108"/>
      <c r="VFN60" s="108"/>
      <c r="VFO60" s="108"/>
      <c r="VFP60" s="108"/>
      <c r="VFQ60" s="108"/>
      <c r="VFR60" s="108"/>
      <c r="VFS60" s="108"/>
      <c r="VFT60" s="108"/>
      <c r="VFU60" s="108"/>
      <c r="VFV60" s="108"/>
      <c r="VFW60" s="108"/>
      <c r="VFX60" s="108"/>
      <c r="VFY60" s="108"/>
      <c r="VFZ60" s="108"/>
      <c r="VGA60" s="108"/>
      <c r="VGB60" s="108"/>
      <c r="VGC60" s="108"/>
      <c r="VGD60" s="108"/>
      <c r="VGE60" s="108"/>
      <c r="VGF60" s="108"/>
      <c r="VGG60" s="108"/>
      <c r="VGH60" s="108"/>
      <c r="VGI60" s="108"/>
      <c r="VGJ60" s="108"/>
      <c r="VGK60" s="108"/>
      <c r="VGL60" s="108"/>
      <c r="VGM60" s="108"/>
      <c r="VGN60" s="108"/>
      <c r="VGO60" s="108"/>
      <c r="VGP60" s="108"/>
      <c r="VGQ60" s="108"/>
      <c r="VGR60" s="108"/>
      <c r="VGS60" s="108"/>
      <c r="VGT60" s="108"/>
      <c r="VGU60" s="108"/>
      <c r="VGV60" s="108"/>
      <c r="VGW60" s="108"/>
      <c r="VGX60" s="108"/>
      <c r="VGY60" s="108"/>
      <c r="VGZ60" s="108"/>
      <c r="VHA60" s="108"/>
      <c r="VHB60" s="108"/>
      <c r="VHC60" s="108"/>
      <c r="VHD60" s="108"/>
      <c r="VHE60" s="108"/>
      <c r="VHF60" s="108"/>
      <c r="VHG60" s="108"/>
      <c r="VHH60" s="108"/>
      <c r="VHI60" s="108"/>
      <c r="VHJ60" s="108"/>
      <c r="VHK60" s="108"/>
      <c r="VHL60" s="108"/>
      <c r="VHM60" s="108"/>
      <c r="VHN60" s="108"/>
      <c r="VHO60" s="108"/>
      <c r="VHP60" s="108"/>
      <c r="VHQ60" s="108"/>
      <c r="VHR60" s="108"/>
      <c r="VHS60" s="108"/>
      <c r="VHT60" s="108"/>
      <c r="VHU60" s="108"/>
      <c r="VHV60" s="108"/>
      <c r="VHW60" s="108"/>
      <c r="VHX60" s="108"/>
      <c r="VHY60" s="108"/>
      <c r="VHZ60" s="108"/>
      <c r="VIA60" s="108"/>
      <c r="VIB60" s="108"/>
      <c r="VIC60" s="108"/>
      <c r="VID60" s="108"/>
      <c r="VIE60" s="108"/>
      <c r="VIF60" s="108"/>
      <c r="VIG60" s="108"/>
      <c r="VIH60" s="108"/>
      <c r="VII60" s="108"/>
      <c r="VIJ60" s="108"/>
      <c r="VIK60" s="108"/>
      <c r="VIL60" s="108"/>
      <c r="VIM60" s="108"/>
      <c r="VIN60" s="108"/>
      <c r="VIO60" s="108"/>
      <c r="VIP60" s="108"/>
      <c r="VIQ60" s="108"/>
      <c r="VIR60" s="108"/>
      <c r="VIS60" s="108"/>
      <c r="VIT60" s="108"/>
      <c r="VIU60" s="108"/>
      <c r="VIV60" s="108"/>
      <c r="VIW60" s="108"/>
      <c r="VIX60" s="108"/>
      <c r="VIY60" s="108"/>
      <c r="VIZ60" s="108"/>
      <c r="VJA60" s="108"/>
      <c r="VJB60" s="108"/>
      <c r="VJC60" s="108"/>
      <c r="VJD60" s="108"/>
      <c r="VJE60" s="108"/>
      <c r="VJF60" s="108"/>
      <c r="VJG60" s="108"/>
      <c r="VJH60" s="108"/>
      <c r="VJI60" s="108"/>
      <c r="VJJ60" s="108"/>
      <c r="VJK60" s="108"/>
      <c r="VJL60" s="108"/>
      <c r="VJM60" s="108"/>
      <c r="VJN60" s="108"/>
      <c r="VJO60" s="108"/>
      <c r="VJP60" s="108"/>
      <c r="VJQ60" s="108"/>
      <c r="VJR60" s="108"/>
      <c r="VJS60" s="108"/>
      <c r="VJT60" s="108"/>
      <c r="VJU60" s="108"/>
      <c r="VJV60" s="108"/>
      <c r="VJW60" s="108"/>
      <c r="VJX60" s="108"/>
      <c r="VJY60" s="108"/>
      <c r="VJZ60" s="108"/>
      <c r="VKA60" s="108"/>
      <c r="VKB60" s="108"/>
      <c r="VKC60" s="108"/>
      <c r="VKD60" s="108"/>
      <c r="VKE60" s="108"/>
      <c r="VKF60" s="108"/>
      <c r="VKG60" s="108"/>
      <c r="VKH60" s="108"/>
      <c r="VKI60" s="108"/>
      <c r="VKJ60" s="108"/>
      <c r="VKK60" s="108"/>
      <c r="VKL60" s="108"/>
      <c r="VKM60" s="108"/>
      <c r="VKN60" s="108"/>
      <c r="VKO60" s="108"/>
      <c r="VKP60" s="108"/>
      <c r="VKQ60" s="108"/>
      <c r="VKR60" s="108"/>
      <c r="VKS60" s="108"/>
      <c r="VKT60" s="108"/>
      <c r="VKU60" s="108"/>
      <c r="VKV60" s="108"/>
      <c r="VKW60" s="108"/>
      <c r="VKX60" s="108"/>
      <c r="VKY60" s="108"/>
      <c r="VKZ60" s="108"/>
      <c r="VLA60" s="108"/>
      <c r="VLB60" s="108"/>
      <c r="VLC60" s="108"/>
      <c r="VLD60" s="108"/>
      <c r="VLE60" s="108"/>
      <c r="VLF60" s="108"/>
      <c r="VLG60" s="108"/>
      <c r="VLH60" s="108"/>
      <c r="VLI60" s="108"/>
      <c r="VLJ60" s="108"/>
      <c r="VLK60" s="108"/>
      <c r="VLL60" s="108"/>
      <c r="VLM60" s="108"/>
      <c r="VLN60" s="108"/>
      <c r="VLO60" s="108"/>
      <c r="VLP60" s="108"/>
      <c r="VLQ60" s="108"/>
      <c r="VLR60" s="108"/>
      <c r="VLS60" s="108"/>
      <c r="VLT60" s="108"/>
      <c r="VLU60" s="108"/>
      <c r="VLV60" s="108"/>
      <c r="VLW60" s="108"/>
      <c r="VLX60" s="108"/>
      <c r="VLY60" s="108"/>
      <c r="VLZ60" s="108"/>
      <c r="VMA60" s="108"/>
      <c r="VMB60" s="108"/>
      <c r="VMC60" s="108"/>
      <c r="VMD60" s="108"/>
      <c r="VME60" s="108"/>
      <c r="VMF60" s="108"/>
      <c r="VMG60" s="108"/>
      <c r="VMH60" s="108"/>
      <c r="VMI60" s="108"/>
      <c r="VMJ60" s="108"/>
      <c r="VMK60" s="108"/>
      <c r="VML60" s="108"/>
      <c r="VMM60" s="108"/>
      <c r="VMN60" s="108"/>
      <c r="VMO60" s="108"/>
      <c r="VMP60" s="108"/>
      <c r="VMQ60" s="108"/>
      <c r="VMR60" s="108"/>
      <c r="VMS60" s="108"/>
      <c r="VMT60" s="108"/>
      <c r="VMU60" s="108"/>
      <c r="VMV60" s="108"/>
      <c r="VMW60" s="108"/>
      <c r="VMX60" s="108"/>
      <c r="VMY60" s="108"/>
      <c r="VMZ60" s="108"/>
      <c r="VNA60" s="108"/>
      <c r="VNB60" s="108"/>
      <c r="VNC60" s="108"/>
      <c r="VND60" s="108"/>
      <c r="VNE60" s="108"/>
      <c r="VNF60" s="108"/>
      <c r="VNG60" s="108"/>
      <c r="VNH60" s="108"/>
      <c r="VNI60" s="108"/>
      <c r="VNJ60" s="108"/>
      <c r="VNK60" s="108"/>
      <c r="VNL60" s="108"/>
      <c r="VNM60" s="108"/>
      <c r="VNN60" s="108"/>
      <c r="VNO60" s="108"/>
      <c r="VNP60" s="108"/>
      <c r="VNQ60" s="108"/>
      <c r="VNR60" s="108"/>
      <c r="VNS60" s="108"/>
      <c r="VNT60" s="108"/>
      <c r="VNU60" s="108"/>
      <c r="VNV60" s="108"/>
      <c r="VNW60" s="108"/>
      <c r="VNX60" s="108"/>
      <c r="VNY60" s="108"/>
      <c r="VNZ60" s="108"/>
      <c r="VOA60" s="108"/>
      <c r="VOB60" s="108"/>
      <c r="VOC60" s="108"/>
      <c r="VOD60" s="108"/>
      <c r="VOE60" s="108"/>
      <c r="VOF60" s="108"/>
      <c r="VOG60" s="108"/>
      <c r="VOH60" s="108"/>
      <c r="VOI60" s="108"/>
      <c r="VOJ60" s="108"/>
      <c r="VOK60" s="108"/>
      <c r="VOL60" s="108"/>
      <c r="VOM60" s="108"/>
      <c r="VON60" s="108"/>
      <c r="VOO60" s="108"/>
      <c r="VOP60" s="108"/>
      <c r="VOQ60" s="108"/>
      <c r="VOR60" s="108"/>
      <c r="VOS60" s="108"/>
      <c r="VOT60" s="108"/>
      <c r="VOU60" s="108"/>
      <c r="VOV60" s="108"/>
      <c r="VOW60" s="108"/>
      <c r="VOX60" s="108"/>
      <c r="VOY60" s="108"/>
      <c r="VOZ60" s="108"/>
      <c r="VPA60" s="108"/>
      <c r="VPB60" s="108"/>
      <c r="VPC60" s="108"/>
      <c r="VPD60" s="108"/>
      <c r="VPE60" s="108"/>
      <c r="VPF60" s="108"/>
      <c r="VPG60" s="108"/>
      <c r="VPH60" s="108"/>
      <c r="VPI60" s="108"/>
      <c r="VPJ60" s="108"/>
      <c r="VPK60" s="108"/>
      <c r="VPL60" s="108"/>
      <c r="VPM60" s="108"/>
      <c r="VPN60" s="108"/>
      <c r="VPO60" s="108"/>
      <c r="VPP60" s="108"/>
      <c r="VPQ60" s="108"/>
      <c r="VPR60" s="108"/>
      <c r="VPS60" s="108"/>
      <c r="VPT60" s="108"/>
      <c r="VPU60" s="108"/>
      <c r="VPV60" s="108"/>
      <c r="VPW60" s="108"/>
      <c r="VPX60" s="108"/>
      <c r="VPY60" s="108"/>
      <c r="VPZ60" s="108"/>
      <c r="VQA60" s="108"/>
      <c r="VQB60" s="108"/>
      <c r="VQC60" s="108"/>
      <c r="VQD60" s="108"/>
      <c r="VQE60" s="108"/>
      <c r="VQF60" s="108"/>
      <c r="VQG60" s="108"/>
      <c r="VQH60" s="108"/>
      <c r="VQI60" s="108"/>
      <c r="VQJ60" s="108"/>
      <c r="VQK60" s="108"/>
      <c r="VQL60" s="108"/>
      <c r="VQM60" s="108"/>
      <c r="VQN60" s="108"/>
      <c r="VQO60" s="108"/>
      <c r="VQP60" s="108"/>
      <c r="VQQ60" s="108"/>
      <c r="VQR60" s="108"/>
      <c r="VQS60" s="108"/>
      <c r="VQT60" s="108"/>
      <c r="VQU60" s="108"/>
      <c r="VQV60" s="108"/>
      <c r="VQW60" s="108"/>
      <c r="VQX60" s="108"/>
      <c r="VQY60" s="108"/>
      <c r="VQZ60" s="108"/>
      <c r="VRA60" s="108"/>
      <c r="VRB60" s="108"/>
      <c r="VRC60" s="108"/>
      <c r="VRD60" s="108"/>
      <c r="VRE60" s="108"/>
      <c r="VRF60" s="108"/>
      <c r="VRG60" s="108"/>
      <c r="VRH60" s="108"/>
      <c r="VRI60" s="108"/>
      <c r="VRJ60" s="108"/>
      <c r="VRK60" s="108"/>
      <c r="VRL60" s="108"/>
      <c r="VRM60" s="108"/>
      <c r="VRN60" s="108"/>
      <c r="VRO60" s="108"/>
      <c r="VRP60" s="108"/>
      <c r="VRQ60" s="108"/>
      <c r="VRR60" s="108"/>
      <c r="VRS60" s="108"/>
      <c r="VRT60" s="108"/>
      <c r="VRU60" s="108"/>
      <c r="VRV60" s="108"/>
      <c r="VRW60" s="108"/>
      <c r="VRX60" s="108"/>
      <c r="VRY60" s="108"/>
      <c r="VRZ60" s="108"/>
      <c r="VSA60" s="108"/>
      <c r="VSB60" s="108"/>
      <c r="VSC60" s="108"/>
      <c r="VSD60" s="108"/>
      <c r="VSE60" s="108"/>
      <c r="VSF60" s="108"/>
      <c r="VSG60" s="108"/>
      <c r="VSH60" s="108"/>
      <c r="VSI60" s="108"/>
      <c r="VSJ60" s="108"/>
      <c r="VSK60" s="108"/>
      <c r="VSL60" s="108"/>
      <c r="VSM60" s="108"/>
      <c r="VSN60" s="108"/>
      <c r="VSO60" s="108"/>
      <c r="VSP60" s="108"/>
      <c r="VSQ60" s="108"/>
      <c r="VSR60" s="108"/>
      <c r="VSS60" s="108"/>
      <c r="VST60" s="108"/>
      <c r="VSU60" s="108"/>
      <c r="VSV60" s="108"/>
      <c r="VSW60" s="108"/>
      <c r="VSX60" s="108"/>
      <c r="VSY60" s="108"/>
      <c r="VSZ60" s="108"/>
      <c r="VTA60" s="108"/>
      <c r="VTB60" s="108"/>
      <c r="VTC60" s="108"/>
      <c r="VTD60" s="108"/>
      <c r="VTE60" s="108"/>
      <c r="VTF60" s="108"/>
      <c r="VTG60" s="108"/>
      <c r="VTH60" s="108"/>
      <c r="VTI60" s="108"/>
      <c r="VTJ60" s="108"/>
      <c r="VTK60" s="108"/>
      <c r="VTL60" s="108"/>
      <c r="VTM60" s="108"/>
      <c r="VTN60" s="108"/>
      <c r="VTO60" s="108"/>
      <c r="VTP60" s="108"/>
      <c r="VTQ60" s="108"/>
      <c r="VTR60" s="108"/>
      <c r="VTS60" s="108"/>
      <c r="VTT60" s="108"/>
      <c r="VTU60" s="108"/>
      <c r="VTV60" s="108"/>
      <c r="VTW60" s="108"/>
      <c r="VTX60" s="108"/>
      <c r="VTY60" s="108"/>
      <c r="VTZ60" s="108"/>
      <c r="VUA60" s="108"/>
      <c r="VUB60" s="108"/>
      <c r="VUC60" s="108"/>
      <c r="VUD60" s="108"/>
      <c r="VUE60" s="108"/>
      <c r="VUF60" s="108"/>
      <c r="VUG60" s="108"/>
      <c r="VUH60" s="108"/>
      <c r="VUI60" s="108"/>
      <c r="VUJ60" s="108"/>
      <c r="VUK60" s="108"/>
      <c r="VUL60" s="108"/>
      <c r="VUM60" s="108"/>
      <c r="VUN60" s="108"/>
      <c r="VUO60" s="108"/>
      <c r="VUP60" s="108"/>
      <c r="VUQ60" s="108"/>
      <c r="VUR60" s="108"/>
      <c r="VUS60" s="108"/>
      <c r="VUT60" s="108"/>
      <c r="VUU60" s="108"/>
      <c r="VUV60" s="108"/>
      <c r="VUW60" s="108"/>
      <c r="VUX60" s="108"/>
      <c r="VUY60" s="108"/>
      <c r="VUZ60" s="108"/>
      <c r="VVA60" s="108"/>
      <c r="VVB60" s="108"/>
      <c r="VVC60" s="108"/>
      <c r="VVD60" s="108"/>
      <c r="VVE60" s="108"/>
      <c r="VVF60" s="108"/>
      <c r="VVG60" s="108"/>
      <c r="VVH60" s="108"/>
      <c r="VVI60" s="108"/>
      <c r="VVJ60" s="108"/>
      <c r="VVK60" s="108"/>
      <c r="VVL60" s="108"/>
      <c r="VVM60" s="108"/>
      <c r="VVN60" s="108"/>
      <c r="VVO60" s="108"/>
      <c r="VVP60" s="108"/>
      <c r="VVQ60" s="108"/>
      <c r="VVR60" s="108"/>
      <c r="VVS60" s="108"/>
      <c r="VVT60" s="108"/>
      <c r="VVU60" s="108"/>
      <c r="VVV60" s="108"/>
      <c r="VVW60" s="108"/>
      <c r="VVX60" s="108"/>
      <c r="VVY60" s="108"/>
      <c r="VVZ60" s="108"/>
      <c r="VWA60" s="108"/>
      <c r="VWB60" s="108"/>
      <c r="VWC60" s="108"/>
      <c r="VWD60" s="108"/>
      <c r="VWE60" s="108"/>
      <c r="VWF60" s="108"/>
      <c r="VWG60" s="108"/>
      <c r="VWH60" s="108"/>
      <c r="VWI60" s="108"/>
      <c r="VWJ60" s="108"/>
      <c r="VWK60" s="108"/>
      <c r="VWL60" s="108"/>
      <c r="VWM60" s="108"/>
      <c r="VWN60" s="108"/>
      <c r="VWO60" s="108"/>
      <c r="VWP60" s="108"/>
      <c r="VWQ60" s="108"/>
      <c r="VWR60" s="108"/>
      <c r="VWS60" s="108"/>
      <c r="VWT60" s="108"/>
      <c r="VWU60" s="108"/>
      <c r="VWV60" s="108"/>
      <c r="VWW60" s="108"/>
      <c r="VWX60" s="108"/>
      <c r="VWY60" s="108"/>
      <c r="VWZ60" s="108"/>
      <c r="VXA60" s="108"/>
      <c r="VXB60" s="108"/>
      <c r="VXC60" s="108"/>
      <c r="VXD60" s="108"/>
      <c r="VXE60" s="108"/>
      <c r="VXF60" s="108"/>
      <c r="VXG60" s="108"/>
      <c r="VXH60" s="108"/>
      <c r="VXI60" s="108"/>
      <c r="VXJ60" s="108"/>
      <c r="VXK60" s="108"/>
      <c r="VXL60" s="108"/>
      <c r="VXM60" s="108"/>
      <c r="VXN60" s="108"/>
      <c r="VXO60" s="108"/>
      <c r="VXP60" s="108"/>
      <c r="VXQ60" s="108"/>
      <c r="VXR60" s="108"/>
      <c r="VXS60" s="108"/>
      <c r="VXT60" s="108"/>
      <c r="VXU60" s="108"/>
      <c r="VXV60" s="108"/>
      <c r="VXW60" s="108"/>
      <c r="VXX60" s="108"/>
      <c r="VXY60" s="108"/>
      <c r="VXZ60" s="108"/>
      <c r="VYA60" s="108"/>
      <c r="VYB60" s="108"/>
      <c r="VYC60" s="108"/>
      <c r="VYD60" s="108"/>
      <c r="VYE60" s="108"/>
      <c r="VYF60" s="108"/>
      <c r="VYG60" s="108"/>
      <c r="VYH60" s="108"/>
      <c r="VYI60" s="108"/>
      <c r="VYJ60" s="108"/>
      <c r="VYK60" s="108"/>
      <c r="VYL60" s="108"/>
      <c r="VYM60" s="108"/>
      <c r="VYN60" s="108"/>
      <c r="VYO60" s="108"/>
      <c r="VYP60" s="108"/>
      <c r="VYQ60" s="108"/>
      <c r="VYR60" s="108"/>
      <c r="VYS60" s="108"/>
      <c r="VYT60" s="108"/>
      <c r="VYU60" s="108"/>
      <c r="VYV60" s="108"/>
      <c r="VYW60" s="108"/>
      <c r="VYX60" s="108"/>
      <c r="VYY60" s="108"/>
      <c r="VYZ60" s="108"/>
      <c r="VZA60" s="108"/>
      <c r="VZB60" s="108"/>
      <c r="VZC60" s="108"/>
      <c r="VZD60" s="108"/>
      <c r="VZE60" s="108"/>
      <c r="VZF60" s="108"/>
      <c r="VZG60" s="108"/>
      <c r="VZH60" s="108"/>
      <c r="VZI60" s="108"/>
      <c r="VZJ60" s="108"/>
      <c r="VZK60" s="108"/>
      <c r="VZL60" s="108"/>
      <c r="VZM60" s="108"/>
      <c r="VZN60" s="108"/>
      <c r="VZO60" s="108"/>
      <c r="VZP60" s="108"/>
      <c r="VZQ60" s="108"/>
      <c r="VZR60" s="108"/>
      <c r="VZS60" s="108"/>
      <c r="VZT60" s="108"/>
      <c r="VZU60" s="108"/>
      <c r="VZV60" s="108"/>
      <c r="VZW60" s="108"/>
      <c r="VZX60" s="108"/>
      <c r="VZY60" s="108"/>
      <c r="VZZ60" s="108"/>
      <c r="WAA60" s="108"/>
      <c r="WAB60" s="108"/>
      <c r="WAC60" s="108"/>
      <c r="WAD60" s="108"/>
      <c r="WAE60" s="108"/>
      <c r="WAF60" s="108"/>
      <c r="WAG60" s="108"/>
      <c r="WAH60" s="108"/>
      <c r="WAI60" s="108"/>
      <c r="WAJ60" s="108"/>
      <c r="WAK60" s="108"/>
      <c r="WAL60" s="108"/>
      <c r="WAM60" s="108"/>
      <c r="WAN60" s="108"/>
      <c r="WAO60" s="108"/>
      <c r="WAP60" s="108"/>
      <c r="WAQ60" s="108"/>
      <c r="WAR60" s="108"/>
      <c r="WAS60" s="108"/>
      <c r="WAT60" s="108"/>
      <c r="WAU60" s="108"/>
      <c r="WAV60" s="108"/>
      <c r="WAW60" s="108"/>
      <c r="WAX60" s="108"/>
      <c r="WAY60" s="108"/>
      <c r="WAZ60" s="108"/>
      <c r="WBA60" s="108"/>
      <c r="WBB60" s="108"/>
      <c r="WBC60" s="108"/>
      <c r="WBD60" s="108"/>
      <c r="WBE60" s="108"/>
      <c r="WBF60" s="108"/>
      <c r="WBG60" s="108"/>
      <c r="WBH60" s="108"/>
      <c r="WBI60" s="108"/>
      <c r="WBJ60" s="108"/>
      <c r="WBK60" s="108"/>
      <c r="WBL60" s="108"/>
      <c r="WBM60" s="108"/>
      <c r="WBN60" s="108"/>
      <c r="WBO60" s="108"/>
      <c r="WBP60" s="108"/>
      <c r="WBQ60" s="108"/>
      <c r="WBR60" s="108"/>
      <c r="WBS60" s="108"/>
      <c r="WBT60" s="108"/>
      <c r="WBU60" s="108"/>
      <c r="WBV60" s="108"/>
      <c r="WBW60" s="108"/>
      <c r="WBX60" s="108"/>
      <c r="WBY60" s="108"/>
      <c r="WBZ60" s="108"/>
      <c r="WCA60" s="108"/>
      <c r="WCB60" s="108"/>
      <c r="WCC60" s="108"/>
      <c r="WCD60" s="108"/>
      <c r="WCE60" s="108"/>
      <c r="WCF60" s="108"/>
      <c r="WCG60" s="108"/>
      <c r="WCH60" s="108"/>
      <c r="WCI60" s="108"/>
      <c r="WCJ60" s="108"/>
      <c r="WCK60" s="108"/>
      <c r="WCL60" s="108"/>
      <c r="WCM60" s="108"/>
      <c r="WCN60" s="108"/>
      <c r="WCO60" s="108"/>
      <c r="WCP60" s="108"/>
      <c r="WCQ60" s="108"/>
      <c r="WCR60" s="108"/>
      <c r="WCS60" s="108"/>
      <c r="WCT60" s="108"/>
      <c r="WCU60" s="108"/>
      <c r="WCV60" s="108"/>
      <c r="WCW60" s="108"/>
      <c r="WCX60" s="108"/>
      <c r="WCY60" s="108"/>
      <c r="WCZ60" s="108"/>
      <c r="WDA60" s="108"/>
      <c r="WDB60" s="108"/>
      <c r="WDC60" s="108"/>
      <c r="WDD60" s="108"/>
      <c r="WDE60" s="108"/>
      <c r="WDF60" s="108"/>
      <c r="WDG60" s="108"/>
      <c r="WDH60" s="108"/>
      <c r="WDI60" s="108"/>
      <c r="WDJ60" s="108"/>
      <c r="WDK60" s="108"/>
      <c r="WDL60" s="108"/>
      <c r="WDM60" s="108"/>
      <c r="WDN60" s="108"/>
      <c r="WDO60" s="108"/>
      <c r="WDP60" s="108"/>
      <c r="WDQ60" s="108"/>
      <c r="WDR60" s="108"/>
      <c r="WDS60" s="108"/>
      <c r="WDT60" s="108"/>
      <c r="WDU60" s="108"/>
      <c r="WDV60" s="108"/>
      <c r="WDW60" s="108"/>
      <c r="WDX60" s="108"/>
      <c r="WDY60" s="108"/>
      <c r="WDZ60" s="108"/>
      <c r="WEA60" s="108"/>
      <c r="WEB60" s="108"/>
      <c r="WEC60" s="108"/>
      <c r="WED60" s="108"/>
      <c r="WEE60" s="108"/>
      <c r="WEF60" s="108"/>
      <c r="WEG60" s="108"/>
      <c r="WEH60" s="108"/>
      <c r="WEI60" s="108"/>
      <c r="WEJ60" s="108"/>
      <c r="WEK60" s="108"/>
      <c r="WEL60" s="108"/>
      <c r="WEM60" s="108"/>
      <c r="WEN60" s="108"/>
      <c r="WEO60" s="108"/>
      <c r="WEP60" s="108"/>
      <c r="WEQ60" s="108"/>
      <c r="WER60" s="108"/>
      <c r="WES60" s="108"/>
      <c r="WET60" s="108"/>
      <c r="WEU60" s="108"/>
      <c r="WEV60" s="108"/>
      <c r="WEW60" s="108"/>
      <c r="WEX60" s="108"/>
      <c r="WEY60" s="108"/>
      <c r="WEZ60" s="108"/>
      <c r="WFA60" s="108"/>
      <c r="WFB60" s="108"/>
      <c r="WFC60" s="108"/>
      <c r="WFD60" s="108"/>
      <c r="WFE60" s="108"/>
      <c r="WFF60" s="108"/>
      <c r="WFG60" s="108"/>
      <c r="WFH60" s="108"/>
      <c r="WFI60" s="108"/>
      <c r="WFJ60" s="108"/>
      <c r="WFK60" s="108"/>
      <c r="WFL60" s="108"/>
      <c r="WFM60" s="108"/>
      <c r="WFN60" s="108"/>
      <c r="WFO60" s="108"/>
      <c r="WFP60" s="108"/>
      <c r="WFQ60" s="108"/>
      <c r="WFR60" s="108"/>
      <c r="WFS60" s="108"/>
      <c r="WFT60" s="108"/>
      <c r="WFU60" s="108"/>
      <c r="WFV60" s="108"/>
      <c r="WFW60" s="108"/>
      <c r="WFX60" s="108"/>
      <c r="WFY60" s="108"/>
      <c r="WFZ60" s="108"/>
      <c r="WGA60" s="108"/>
      <c r="WGB60" s="108"/>
      <c r="WGC60" s="108"/>
      <c r="WGD60" s="108"/>
      <c r="WGE60" s="108"/>
      <c r="WGF60" s="108"/>
      <c r="WGG60" s="108"/>
      <c r="WGH60" s="108"/>
      <c r="WGI60" s="108"/>
      <c r="WGJ60" s="108"/>
      <c r="WGK60" s="108"/>
      <c r="WGL60" s="108"/>
      <c r="WGM60" s="108"/>
      <c r="WGN60" s="108"/>
      <c r="WGO60" s="108"/>
      <c r="WGP60" s="108"/>
      <c r="WGQ60" s="108"/>
      <c r="WGR60" s="108"/>
      <c r="WGS60" s="108"/>
      <c r="WGT60" s="108"/>
      <c r="WGU60" s="108"/>
      <c r="WGV60" s="108"/>
      <c r="WGW60" s="108"/>
      <c r="WGX60" s="108"/>
      <c r="WGY60" s="108"/>
      <c r="WGZ60" s="108"/>
      <c r="WHA60" s="108"/>
      <c r="WHB60" s="108"/>
      <c r="WHC60" s="108"/>
      <c r="WHD60" s="108"/>
      <c r="WHE60" s="108"/>
      <c r="WHF60" s="108"/>
      <c r="WHG60" s="108"/>
      <c r="WHH60" s="108"/>
      <c r="WHI60" s="108"/>
      <c r="WHJ60" s="108"/>
      <c r="WHK60" s="108"/>
      <c r="WHL60" s="108"/>
      <c r="WHM60" s="108"/>
      <c r="WHN60" s="108"/>
      <c r="WHO60" s="108"/>
      <c r="WHP60" s="108"/>
      <c r="WHQ60" s="108"/>
      <c r="WHR60" s="108"/>
      <c r="WHS60" s="108"/>
      <c r="WHT60" s="108"/>
      <c r="WHU60" s="108"/>
      <c r="WHV60" s="108"/>
      <c r="WHW60" s="108"/>
      <c r="WHX60" s="108"/>
      <c r="WHY60" s="108"/>
      <c r="WHZ60" s="108"/>
      <c r="WIA60" s="108"/>
      <c r="WIB60" s="108"/>
      <c r="WIC60" s="108"/>
      <c r="WID60" s="108"/>
      <c r="WIE60" s="108"/>
      <c r="WIF60" s="108"/>
      <c r="WIG60" s="108"/>
      <c r="WIH60" s="108"/>
      <c r="WII60" s="108"/>
      <c r="WIJ60" s="108"/>
      <c r="WIK60" s="108"/>
      <c r="WIL60" s="108"/>
      <c r="WIM60" s="108"/>
      <c r="WIN60" s="108"/>
      <c r="WIO60" s="108"/>
      <c r="WIP60" s="108"/>
      <c r="WIQ60" s="108"/>
      <c r="WIR60" s="108"/>
      <c r="WIS60" s="108"/>
      <c r="WIT60" s="108"/>
      <c r="WIU60" s="108"/>
      <c r="WIV60" s="108"/>
      <c r="WIW60" s="108"/>
      <c r="WIX60" s="108"/>
      <c r="WIY60" s="108"/>
      <c r="WIZ60" s="108"/>
      <c r="WJA60" s="108"/>
      <c r="WJB60" s="108"/>
      <c r="WJC60" s="108"/>
      <c r="WJD60" s="108"/>
      <c r="WJE60" s="108"/>
      <c r="WJF60" s="108"/>
      <c r="WJG60" s="108"/>
      <c r="WJH60" s="108"/>
      <c r="WJI60" s="108"/>
      <c r="WJJ60" s="108"/>
      <c r="WJK60" s="108"/>
      <c r="WJL60" s="108"/>
      <c r="WJM60" s="108"/>
      <c r="WJN60" s="108"/>
      <c r="WJO60" s="108"/>
      <c r="WJP60" s="108"/>
      <c r="WJQ60" s="108"/>
      <c r="WJR60" s="108"/>
      <c r="WJS60" s="108"/>
      <c r="WJT60" s="108"/>
      <c r="WJU60" s="108"/>
      <c r="WJV60" s="108"/>
      <c r="WJW60" s="108"/>
      <c r="WJX60" s="108"/>
      <c r="WJY60" s="108"/>
      <c r="WJZ60" s="108"/>
      <c r="WKA60" s="108"/>
      <c r="WKB60" s="108"/>
      <c r="WKC60" s="108"/>
      <c r="WKD60" s="108"/>
      <c r="WKE60" s="108"/>
      <c r="WKF60" s="108"/>
      <c r="WKG60" s="108"/>
      <c r="WKH60" s="108"/>
      <c r="WKI60" s="108"/>
      <c r="WKJ60" s="108"/>
      <c r="WKK60" s="108"/>
      <c r="WKL60" s="108"/>
      <c r="WKM60" s="108"/>
      <c r="WKN60" s="108"/>
      <c r="WKO60" s="108"/>
      <c r="WKP60" s="108"/>
      <c r="WKQ60" s="108"/>
      <c r="WKR60" s="108"/>
      <c r="WKS60" s="108"/>
      <c r="WKT60" s="108"/>
      <c r="WKU60" s="108"/>
      <c r="WKV60" s="108"/>
      <c r="WKW60" s="108"/>
      <c r="WKX60" s="108"/>
      <c r="WKY60" s="108"/>
      <c r="WKZ60" s="108"/>
      <c r="WLA60" s="108"/>
      <c r="WLB60" s="108"/>
      <c r="WLC60" s="108"/>
      <c r="WLD60" s="108"/>
      <c r="WLE60" s="108"/>
      <c r="WLF60" s="108"/>
      <c r="WLG60" s="108"/>
      <c r="WLH60" s="108"/>
      <c r="WLI60" s="108"/>
      <c r="WLJ60" s="108"/>
      <c r="WLK60" s="108"/>
      <c r="WLL60" s="108"/>
      <c r="WLM60" s="108"/>
      <c r="WLN60" s="108"/>
      <c r="WLO60" s="108"/>
      <c r="WLP60" s="108"/>
      <c r="WLQ60" s="108"/>
      <c r="WLR60" s="108"/>
      <c r="WLS60" s="108"/>
      <c r="WLT60" s="108"/>
      <c r="WLU60" s="108"/>
      <c r="WLV60" s="108"/>
      <c r="WLW60" s="108"/>
      <c r="WLX60" s="108"/>
      <c r="WLY60" s="108"/>
      <c r="WLZ60" s="108"/>
      <c r="WMA60" s="108"/>
      <c r="WMB60" s="108"/>
      <c r="WMC60" s="108"/>
      <c r="WMD60" s="108"/>
      <c r="WME60" s="108"/>
      <c r="WMF60" s="108"/>
      <c r="WMG60" s="108"/>
      <c r="WMH60" s="108"/>
      <c r="WMI60" s="108"/>
      <c r="WMJ60" s="108"/>
      <c r="WMK60" s="108"/>
      <c r="WML60" s="108"/>
      <c r="WMM60" s="108"/>
      <c r="WMN60" s="108"/>
      <c r="WMO60" s="108"/>
      <c r="WMP60" s="108"/>
      <c r="WMQ60" s="108"/>
      <c r="WMR60" s="108"/>
      <c r="WMS60" s="108"/>
      <c r="WMT60" s="108"/>
      <c r="WMU60" s="108"/>
      <c r="WMV60" s="108"/>
      <c r="WMW60" s="108"/>
      <c r="WMX60" s="108"/>
      <c r="WMY60" s="108"/>
      <c r="WMZ60" s="108"/>
      <c r="WNA60" s="108"/>
      <c r="WNB60" s="108"/>
      <c r="WNC60" s="108"/>
      <c r="WND60" s="108"/>
      <c r="WNE60" s="108"/>
      <c r="WNF60" s="108"/>
      <c r="WNG60" s="108"/>
      <c r="WNH60" s="108"/>
      <c r="WNI60" s="108"/>
      <c r="WNJ60" s="108"/>
      <c r="WNK60" s="108"/>
      <c r="WNL60" s="108"/>
      <c r="WNM60" s="108"/>
      <c r="WNN60" s="108"/>
      <c r="WNO60" s="108"/>
      <c r="WNP60" s="108"/>
      <c r="WNQ60" s="108"/>
      <c r="WNR60" s="108"/>
      <c r="WNS60" s="108"/>
      <c r="WNT60" s="108"/>
      <c r="WNU60" s="108"/>
      <c r="WNV60" s="108"/>
      <c r="WNW60" s="108"/>
      <c r="WNX60" s="108"/>
      <c r="WNY60" s="108"/>
      <c r="WNZ60" s="108"/>
      <c r="WOA60" s="108"/>
      <c r="WOB60" s="108"/>
      <c r="WOC60" s="108"/>
      <c r="WOD60" s="108"/>
      <c r="WOE60" s="108"/>
      <c r="WOF60" s="108"/>
      <c r="WOG60" s="108"/>
      <c r="WOH60" s="108"/>
      <c r="WOI60" s="108"/>
      <c r="WOJ60" s="108"/>
      <c r="WOK60" s="108"/>
      <c r="WOL60" s="108"/>
      <c r="WOM60" s="108"/>
      <c r="WON60" s="108"/>
      <c r="WOO60" s="108"/>
      <c r="WOP60" s="108"/>
      <c r="WOQ60" s="108"/>
      <c r="WOR60" s="108"/>
      <c r="WOS60" s="108"/>
      <c r="WOT60" s="108"/>
      <c r="WOU60" s="108"/>
      <c r="WOV60" s="108"/>
      <c r="WOW60" s="108"/>
      <c r="WOX60" s="108"/>
      <c r="WOY60" s="108"/>
      <c r="WOZ60" s="108"/>
      <c r="WPA60" s="108"/>
      <c r="WPB60" s="108"/>
      <c r="WPC60" s="108"/>
      <c r="WPD60" s="108"/>
      <c r="WPE60" s="108"/>
      <c r="WPF60" s="108"/>
      <c r="WPG60" s="108"/>
      <c r="WPH60" s="108"/>
      <c r="WPI60" s="108"/>
      <c r="WPJ60" s="108"/>
      <c r="WPK60" s="108"/>
      <c r="WPL60" s="108"/>
      <c r="WPM60" s="108"/>
      <c r="WPN60" s="108"/>
      <c r="WPO60" s="108"/>
      <c r="WPP60" s="108"/>
      <c r="WPQ60" s="108"/>
      <c r="WPR60" s="108"/>
      <c r="WPS60" s="108"/>
      <c r="WPT60" s="108"/>
      <c r="WPU60" s="108"/>
      <c r="WPV60" s="108"/>
      <c r="WPW60" s="108"/>
      <c r="WPX60" s="108"/>
      <c r="WPY60" s="108"/>
      <c r="WPZ60" s="108"/>
      <c r="WQA60" s="108"/>
      <c r="WQB60" s="108"/>
      <c r="WQC60" s="108"/>
      <c r="WQD60" s="108"/>
      <c r="WQE60" s="108"/>
      <c r="WQF60" s="108"/>
      <c r="WQG60" s="108"/>
      <c r="WQH60" s="108"/>
      <c r="WQI60" s="108"/>
      <c r="WQJ60" s="108"/>
      <c r="WQK60" s="108"/>
      <c r="WQL60" s="108"/>
      <c r="WQM60" s="108"/>
      <c r="WQN60" s="108"/>
      <c r="WQO60" s="108"/>
      <c r="WQP60" s="108"/>
      <c r="WQQ60" s="108"/>
      <c r="WQR60" s="108"/>
      <c r="WQS60" s="108"/>
      <c r="WQT60" s="108"/>
      <c r="WQU60" s="108"/>
      <c r="WQV60" s="108"/>
      <c r="WQW60" s="108"/>
      <c r="WQX60" s="108"/>
      <c r="WQY60" s="108"/>
      <c r="WQZ60" s="108"/>
      <c r="WRA60" s="108"/>
      <c r="WRB60" s="108"/>
      <c r="WRC60" s="108"/>
      <c r="WRD60" s="108"/>
      <c r="WRE60" s="108"/>
      <c r="WRF60" s="108"/>
      <c r="WRG60" s="108"/>
      <c r="WRH60" s="108"/>
      <c r="WRI60" s="108"/>
      <c r="WRJ60" s="108"/>
      <c r="WRK60" s="108"/>
      <c r="WRL60" s="108"/>
      <c r="WRM60" s="108"/>
      <c r="WRN60" s="108"/>
      <c r="WRO60" s="108"/>
      <c r="WRP60" s="108"/>
      <c r="WRQ60" s="108"/>
      <c r="WRR60" s="108"/>
      <c r="WRS60" s="108"/>
      <c r="WRT60" s="108"/>
      <c r="WRU60" s="108"/>
      <c r="WRV60" s="108"/>
      <c r="WRW60" s="108"/>
      <c r="WRX60" s="108"/>
      <c r="WRY60" s="108"/>
      <c r="WRZ60" s="108"/>
      <c r="WSA60" s="108"/>
      <c r="WSB60" s="108"/>
      <c r="WSC60" s="108"/>
      <c r="WSD60" s="108"/>
      <c r="WSE60" s="108"/>
      <c r="WSF60" s="108"/>
      <c r="WSG60" s="108"/>
      <c r="WSH60" s="108"/>
      <c r="WSI60" s="108"/>
      <c r="WSJ60" s="108"/>
      <c r="WSK60" s="108"/>
      <c r="WSL60" s="108"/>
      <c r="WSM60" s="108"/>
      <c r="WSN60" s="108"/>
      <c r="WSO60" s="108"/>
      <c r="WSP60" s="108"/>
      <c r="WSQ60" s="108"/>
      <c r="WSR60" s="108"/>
      <c r="WSS60" s="108"/>
      <c r="WST60" s="108"/>
      <c r="WSU60" s="108"/>
      <c r="WSV60" s="108"/>
      <c r="WSW60" s="108"/>
      <c r="WSX60" s="108"/>
      <c r="WSY60" s="108"/>
      <c r="WSZ60" s="108"/>
      <c r="WTA60" s="108"/>
      <c r="WTB60" s="108"/>
      <c r="WTC60" s="108"/>
      <c r="WTD60" s="108"/>
      <c r="WTE60" s="108"/>
      <c r="WTF60" s="108"/>
      <c r="WTG60" s="108"/>
      <c r="WTH60" s="108"/>
      <c r="WTI60" s="108"/>
      <c r="WTJ60" s="108"/>
      <c r="WTK60" s="108"/>
      <c r="WTL60" s="108"/>
      <c r="WTM60" s="108"/>
      <c r="WTN60" s="108"/>
      <c r="WTO60" s="108"/>
      <c r="WTP60" s="108"/>
      <c r="WTQ60" s="108"/>
      <c r="WTR60" s="108"/>
      <c r="WTS60" s="108"/>
      <c r="WTT60" s="108"/>
      <c r="WTU60" s="108"/>
      <c r="WTV60" s="108"/>
      <c r="WTW60" s="108"/>
      <c r="WTX60" s="108"/>
      <c r="WTY60" s="108"/>
      <c r="WTZ60" s="108"/>
      <c r="WUA60" s="108"/>
      <c r="WUB60" s="108"/>
      <c r="WUC60" s="108"/>
      <c r="WUD60" s="108"/>
      <c r="WUE60" s="108"/>
      <c r="WUF60" s="108"/>
      <c r="WUG60" s="108"/>
      <c r="WUH60" s="108"/>
      <c r="WUI60" s="108"/>
      <c r="WUJ60" s="108"/>
      <c r="WUK60" s="108"/>
      <c r="WUL60" s="108"/>
      <c r="WUM60" s="108"/>
      <c r="WUN60" s="108"/>
      <c r="WUO60" s="108"/>
      <c r="WUP60" s="108"/>
      <c r="WUQ60" s="108"/>
      <c r="WUR60" s="108"/>
      <c r="WUS60" s="108"/>
      <c r="WUT60" s="108"/>
      <c r="WUU60" s="108"/>
      <c r="WUV60" s="108"/>
      <c r="WUW60" s="108"/>
      <c r="WUX60" s="108"/>
      <c r="WUY60" s="108"/>
      <c r="WUZ60" s="108"/>
      <c r="WVA60" s="108"/>
      <c r="WVB60" s="108"/>
      <c r="WVC60" s="108"/>
      <c r="WVD60" s="108"/>
      <c r="WVE60" s="108"/>
      <c r="WVF60" s="108"/>
      <c r="WVG60" s="108"/>
      <c r="WVH60" s="108"/>
      <c r="WVI60" s="108"/>
      <c r="WVJ60" s="108"/>
      <c r="WVK60" s="108"/>
      <c r="WVL60" s="108"/>
      <c r="WVM60" s="108"/>
      <c r="WVN60" s="108"/>
      <c r="WVO60" s="108"/>
      <c r="WVP60" s="108"/>
      <c r="WVQ60" s="108"/>
      <c r="WVR60" s="108"/>
      <c r="WVS60" s="108"/>
      <c r="WVT60" s="108"/>
      <c r="WVU60" s="108"/>
      <c r="WVV60" s="108"/>
      <c r="WVW60" s="108"/>
      <c r="WVX60" s="108"/>
      <c r="WVY60" s="108"/>
      <c r="WVZ60" s="108"/>
      <c r="WWA60" s="108"/>
      <c r="WWB60" s="108"/>
      <c r="WWC60" s="108"/>
      <c r="WWD60" s="108"/>
      <c r="WWE60" s="108"/>
      <c r="WWF60" s="108"/>
      <c r="WWG60" s="108"/>
      <c r="WWH60" s="108"/>
      <c r="WWI60" s="108"/>
      <c r="WWJ60" s="108"/>
      <c r="WWK60" s="108"/>
      <c r="WWL60" s="108"/>
      <c r="WWM60" s="108"/>
      <c r="WWN60" s="108"/>
      <c r="WWO60" s="108"/>
      <c r="WWP60" s="108"/>
      <c r="WWQ60" s="108"/>
      <c r="WWR60" s="108"/>
      <c r="WWS60" s="108"/>
      <c r="WWT60" s="108"/>
      <c r="WWU60" s="108"/>
      <c r="WWV60" s="108"/>
      <c r="WWW60" s="108"/>
      <c r="WWX60" s="108"/>
      <c r="WWY60" s="108"/>
      <c r="WWZ60" s="108"/>
      <c r="WXA60" s="108"/>
      <c r="WXB60" s="108"/>
      <c r="WXC60" s="108"/>
      <c r="WXD60" s="108"/>
      <c r="WXE60" s="108"/>
      <c r="WXF60" s="108"/>
      <c r="WXG60" s="108"/>
      <c r="WXH60" s="108"/>
      <c r="WXI60" s="108"/>
      <c r="WXJ60" s="108"/>
      <c r="WXK60" s="108"/>
      <c r="WXL60" s="108"/>
      <c r="WXM60" s="108"/>
      <c r="WXN60" s="108"/>
      <c r="WXO60" s="108"/>
      <c r="WXP60" s="108"/>
      <c r="WXQ60" s="108"/>
      <c r="WXR60" s="108"/>
      <c r="WXS60" s="108"/>
      <c r="WXT60" s="108"/>
      <c r="WXU60" s="108"/>
      <c r="WXV60" s="108"/>
      <c r="WXW60" s="108"/>
      <c r="WXX60" s="108"/>
      <c r="WXY60" s="108"/>
      <c r="WXZ60" s="108"/>
      <c r="WYA60" s="108"/>
      <c r="WYB60" s="108"/>
      <c r="WYC60" s="108"/>
      <c r="WYD60" s="108"/>
      <c r="WYE60" s="108"/>
      <c r="WYF60" s="108"/>
      <c r="WYG60" s="108"/>
      <c r="WYH60" s="108"/>
      <c r="WYI60" s="108"/>
      <c r="WYJ60" s="108"/>
      <c r="WYK60" s="108"/>
      <c r="WYL60" s="108"/>
      <c r="WYM60" s="108"/>
      <c r="WYN60" s="108"/>
      <c r="WYO60" s="108"/>
      <c r="WYP60" s="108"/>
      <c r="WYQ60" s="108"/>
      <c r="WYR60" s="108"/>
      <c r="WYS60" s="108"/>
      <c r="WYT60" s="108"/>
      <c r="WYU60" s="108"/>
      <c r="WYV60" s="108"/>
      <c r="WYW60" s="108"/>
      <c r="WYX60" s="108"/>
      <c r="WYY60" s="108"/>
      <c r="WYZ60" s="108"/>
      <c r="WZA60" s="108"/>
      <c r="WZB60" s="108"/>
      <c r="WZC60" s="108"/>
      <c r="WZD60" s="108"/>
      <c r="WZE60" s="108"/>
      <c r="WZF60" s="108"/>
      <c r="WZG60" s="108"/>
      <c r="WZH60" s="108"/>
      <c r="WZI60" s="108"/>
      <c r="WZJ60" s="108"/>
      <c r="WZK60" s="108"/>
      <c r="WZL60" s="108"/>
      <c r="WZM60" s="108"/>
      <c r="WZN60" s="108"/>
      <c r="WZO60" s="108"/>
      <c r="WZP60" s="108"/>
      <c r="WZQ60" s="108"/>
      <c r="WZR60" s="108"/>
      <c r="WZS60" s="108"/>
      <c r="WZT60" s="108"/>
      <c r="WZU60" s="108"/>
      <c r="WZV60" s="108"/>
      <c r="WZW60" s="108"/>
      <c r="WZX60" s="108"/>
      <c r="WZY60" s="108"/>
      <c r="WZZ60" s="108"/>
      <c r="XAA60" s="108"/>
      <c r="XAB60" s="108"/>
      <c r="XAC60" s="108"/>
      <c r="XAD60" s="108"/>
      <c r="XAE60" s="108"/>
      <c r="XAF60" s="108"/>
      <c r="XAG60" s="108"/>
      <c r="XAH60" s="108"/>
      <c r="XAI60" s="108"/>
      <c r="XAJ60" s="108"/>
      <c r="XAK60" s="108"/>
      <c r="XAL60" s="108"/>
      <c r="XAM60" s="108"/>
      <c r="XAN60" s="108"/>
      <c r="XAO60" s="108"/>
      <c r="XAP60" s="108"/>
      <c r="XAQ60" s="108"/>
      <c r="XAR60" s="108"/>
      <c r="XAS60" s="108"/>
      <c r="XAT60" s="108"/>
      <c r="XAU60" s="108"/>
      <c r="XAV60" s="108"/>
      <c r="XAW60" s="108"/>
      <c r="XAX60" s="108"/>
      <c r="XAY60" s="108"/>
      <c r="XAZ60" s="108"/>
      <c r="XBA60" s="108"/>
      <c r="XBB60" s="108"/>
      <c r="XBC60" s="108"/>
      <c r="XBD60" s="108"/>
      <c r="XBE60" s="108"/>
      <c r="XBF60" s="108"/>
      <c r="XBG60" s="108"/>
      <c r="XBH60" s="108"/>
      <c r="XBI60" s="108"/>
      <c r="XBJ60" s="108"/>
      <c r="XBK60" s="108"/>
      <c r="XBL60" s="108"/>
      <c r="XBM60" s="108"/>
      <c r="XBN60" s="108"/>
      <c r="XBO60" s="108"/>
      <c r="XBP60" s="108"/>
      <c r="XBQ60" s="108"/>
      <c r="XBR60" s="108"/>
      <c r="XBS60" s="108"/>
      <c r="XBT60" s="108"/>
      <c r="XBU60" s="108"/>
      <c r="XBV60" s="108"/>
      <c r="XBW60" s="108"/>
      <c r="XBX60" s="108"/>
      <c r="XBY60" s="108"/>
      <c r="XBZ60" s="108"/>
      <c r="XCA60" s="108"/>
      <c r="XCB60" s="108"/>
      <c r="XCC60" s="108"/>
      <c r="XCD60" s="108"/>
      <c r="XCE60" s="108"/>
      <c r="XCF60" s="108"/>
      <c r="XCG60" s="108"/>
      <c r="XCH60" s="108"/>
      <c r="XCI60" s="108"/>
      <c r="XCJ60" s="108"/>
      <c r="XCK60" s="108"/>
      <c r="XCL60" s="108"/>
      <c r="XCM60" s="108"/>
      <c r="XCN60" s="108"/>
      <c r="XCO60" s="108"/>
      <c r="XCP60" s="108"/>
      <c r="XCQ60" s="108"/>
      <c r="XCR60" s="108"/>
      <c r="XCS60" s="108"/>
      <c r="XCT60" s="108"/>
      <c r="XCU60" s="108"/>
      <c r="XCV60" s="108"/>
      <c r="XCW60" s="108"/>
      <c r="XCX60" s="108"/>
      <c r="XCY60" s="108"/>
      <c r="XCZ60" s="108"/>
      <c r="XDA60" s="108"/>
      <c r="XDB60" s="108"/>
      <c r="XDC60" s="108"/>
      <c r="XDD60" s="108"/>
      <c r="XDE60" s="108"/>
      <c r="XDF60" s="108"/>
      <c r="XDG60" s="108"/>
      <c r="XDH60" s="108"/>
      <c r="XDI60" s="108"/>
      <c r="XDJ60" s="108"/>
      <c r="XDK60" s="108"/>
      <c r="XDL60" s="108"/>
      <c r="XDM60" s="108"/>
      <c r="XDN60" s="108"/>
      <c r="XDO60" s="108"/>
      <c r="XDP60" s="108"/>
      <c r="XDQ60" s="108"/>
      <c r="XDR60" s="108"/>
      <c r="XDS60" s="108"/>
      <c r="XDT60" s="108"/>
      <c r="XDU60" s="108"/>
      <c r="XDV60" s="108"/>
      <c r="XDW60" s="108"/>
      <c r="XDX60" s="108"/>
      <c r="XDY60" s="108"/>
      <c r="XDZ60" s="108"/>
      <c r="XEA60" s="108"/>
      <c r="XEB60" s="108"/>
      <c r="XEC60" s="108"/>
      <c r="XED60" s="108"/>
      <c r="XEE60" s="108"/>
      <c r="XEF60" s="108"/>
      <c r="XEG60" s="108"/>
      <c r="XEH60" s="108"/>
      <c r="XEI60" s="108"/>
      <c r="XEJ60" s="108"/>
      <c r="XEK60" s="108"/>
      <c r="XEL60" s="108"/>
      <c r="XEM60" s="108"/>
    </row>
    <row r="61" spans="1:16367" x14ac:dyDescent="0.25">
      <c r="A61" s="87" t="s">
        <v>192</v>
      </c>
      <c r="B61" s="104">
        <v>44181</v>
      </c>
      <c r="C61" s="105" t="s">
        <v>46</v>
      </c>
      <c r="D61" s="105"/>
      <c r="E61" s="105"/>
      <c r="F61" s="105"/>
      <c r="G61" s="105" t="s">
        <v>48</v>
      </c>
      <c r="H61" s="105" t="s">
        <v>2499</v>
      </c>
      <c r="I61" s="106"/>
      <c r="J61" s="106"/>
      <c r="K61" s="106"/>
      <c r="L61" s="106"/>
      <c r="M61" s="106">
        <v>0</v>
      </c>
      <c r="N61" s="105"/>
      <c r="O61" s="105" t="s">
        <v>2495</v>
      </c>
      <c r="P61" s="105" t="s">
        <v>2492</v>
      </c>
      <c r="Q61" s="106">
        <v>0</v>
      </c>
      <c r="R61" s="106">
        <v>0</v>
      </c>
      <c r="S61" s="106">
        <v>0</v>
      </c>
      <c r="T61" s="106">
        <v>0</v>
      </c>
      <c r="U61" s="105" t="s">
        <v>2493</v>
      </c>
      <c r="V61" s="106">
        <v>0</v>
      </c>
      <c r="W61" s="106">
        <v>0</v>
      </c>
      <c r="X61" s="105" t="s">
        <v>2493</v>
      </c>
      <c r="Y61" s="106">
        <v>0</v>
      </c>
      <c r="Z61" s="106">
        <v>0</v>
      </c>
      <c r="AA61" s="105" t="s">
        <v>49</v>
      </c>
      <c r="AB61" s="106">
        <v>0</v>
      </c>
      <c r="AC61" s="106">
        <v>0</v>
      </c>
      <c r="AD61" s="105"/>
      <c r="AE61" s="106">
        <v>0</v>
      </c>
      <c r="AF61" s="107"/>
      <c r="AG61" s="105"/>
      <c r="AH61" s="109"/>
      <c r="AI61" s="110"/>
      <c r="AJ61" s="110"/>
      <c r="AK61" s="109"/>
      <c r="AL61" s="109"/>
      <c r="AM61" s="109"/>
      <c r="AN61" s="109"/>
      <c r="AO61" s="109"/>
      <c r="AP61" s="109"/>
      <c r="AQ61" s="108"/>
      <c r="AR61" s="108"/>
      <c r="AS61" s="108"/>
      <c r="AT61" s="108"/>
      <c r="AU61" s="108"/>
      <c r="AV61" s="108"/>
      <c r="AW61" s="108"/>
      <c r="AX61" s="108"/>
      <c r="AY61" s="108"/>
      <c r="AZ61" s="108"/>
      <c r="BA61" s="108"/>
      <c r="BB61" s="108"/>
      <c r="BC61" s="108"/>
      <c r="BD61" s="108"/>
      <c r="BE61" s="108"/>
      <c r="BF61" s="108"/>
      <c r="BG61" s="108"/>
      <c r="BH61" s="108"/>
      <c r="BI61" s="108"/>
      <c r="BJ61" s="108"/>
      <c r="BK61" s="108"/>
      <c r="BL61" s="108"/>
      <c r="BM61" s="108"/>
      <c r="BN61" s="108"/>
      <c r="BO61" s="108"/>
      <c r="BP61" s="108"/>
      <c r="BQ61" s="108"/>
      <c r="BR61" s="108"/>
      <c r="BS61" s="108"/>
      <c r="BT61" s="108"/>
      <c r="BU61" s="108"/>
      <c r="BV61" s="108"/>
      <c r="BW61" s="108"/>
      <c r="BX61" s="108"/>
      <c r="BY61" s="108"/>
      <c r="BZ61" s="108"/>
      <c r="CA61" s="108"/>
      <c r="CB61" s="108"/>
      <c r="CC61" s="108"/>
      <c r="CD61" s="108"/>
      <c r="CE61" s="108"/>
      <c r="CF61" s="108"/>
      <c r="CG61" s="108"/>
      <c r="CH61" s="108"/>
      <c r="CI61" s="108"/>
      <c r="CJ61" s="108"/>
      <c r="CK61" s="108"/>
      <c r="CL61" s="108"/>
      <c r="CM61" s="108"/>
      <c r="CN61" s="108"/>
      <c r="CO61" s="108"/>
      <c r="CP61" s="108"/>
      <c r="CQ61" s="108"/>
      <c r="CR61" s="108"/>
      <c r="CS61" s="108"/>
      <c r="CT61" s="108"/>
      <c r="CU61" s="108"/>
      <c r="CV61" s="108"/>
      <c r="CW61" s="108"/>
      <c r="CX61" s="108"/>
      <c r="CY61" s="108"/>
      <c r="CZ61" s="108"/>
      <c r="DA61" s="108"/>
      <c r="DB61" s="108"/>
      <c r="DC61" s="108"/>
      <c r="DD61" s="108"/>
      <c r="DE61" s="108"/>
      <c r="DF61" s="108"/>
      <c r="DG61" s="108"/>
      <c r="DH61" s="108"/>
      <c r="DI61" s="108"/>
      <c r="DJ61" s="108"/>
      <c r="DK61" s="108"/>
      <c r="DL61" s="108"/>
      <c r="DM61" s="108"/>
      <c r="DN61" s="108"/>
      <c r="DO61" s="108"/>
      <c r="DP61" s="108"/>
      <c r="DQ61" s="108"/>
      <c r="DR61" s="108"/>
      <c r="DS61" s="108"/>
      <c r="DT61" s="108"/>
      <c r="DU61" s="108"/>
      <c r="DV61" s="108"/>
      <c r="DW61" s="108"/>
      <c r="DX61" s="108"/>
      <c r="DY61" s="108"/>
      <c r="DZ61" s="108"/>
      <c r="EA61" s="108"/>
      <c r="EB61" s="108"/>
      <c r="EC61" s="108"/>
      <c r="ED61" s="108"/>
      <c r="EE61" s="108"/>
      <c r="EF61" s="108"/>
      <c r="EG61" s="108"/>
      <c r="EH61" s="108"/>
      <c r="EI61" s="108"/>
      <c r="EJ61" s="108"/>
      <c r="EK61" s="108"/>
      <c r="EL61" s="108"/>
      <c r="EM61" s="108"/>
      <c r="EN61" s="108"/>
      <c r="EO61" s="108"/>
      <c r="EP61" s="108"/>
      <c r="EQ61" s="108"/>
      <c r="ER61" s="108"/>
      <c r="ES61" s="108"/>
      <c r="ET61" s="108"/>
      <c r="EU61" s="108"/>
      <c r="EV61" s="108"/>
      <c r="EW61" s="108"/>
      <c r="EX61" s="108"/>
      <c r="EY61" s="108"/>
      <c r="EZ61" s="108"/>
      <c r="FA61" s="108"/>
      <c r="FB61" s="108"/>
      <c r="FC61" s="108"/>
      <c r="FD61" s="108"/>
      <c r="FE61" s="108"/>
      <c r="FF61" s="108"/>
      <c r="FG61" s="108"/>
      <c r="FH61" s="108"/>
      <c r="FI61" s="108"/>
      <c r="FJ61" s="108"/>
      <c r="FK61" s="108"/>
      <c r="FL61" s="108"/>
      <c r="FM61" s="108"/>
      <c r="FN61" s="108"/>
      <c r="FO61" s="108"/>
      <c r="FP61" s="108"/>
      <c r="FQ61" s="108"/>
      <c r="FR61" s="108"/>
      <c r="FS61" s="108"/>
      <c r="FT61" s="108"/>
      <c r="FU61" s="108"/>
      <c r="FV61" s="108"/>
      <c r="FW61" s="108"/>
      <c r="FX61" s="108"/>
      <c r="FY61" s="108"/>
      <c r="FZ61" s="108"/>
      <c r="GA61" s="108"/>
      <c r="GB61" s="108"/>
      <c r="GC61" s="108"/>
      <c r="GD61" s="108"/>
      <c r="GE61" s="108"/>
      <c r="GF61" s="108"/>
      <c r="GG61" s="108"/>
      <c r="GH61" s="108"/>
      <c r="GI61" s="108"/>
      <c r="GJ61" s="108"/>
      <c r="GK61" s="108"/>
      <c r="GL61" s="108"/>
      <c r="GM61" s="108"/>
      <c r="GN61" s="108"/>
      <c r="GO61" s="108"/>
      <c r="GP61" s="108"/>
      <c r="GQ61" s="108"/>
      <c r="GR61" s="108"/>
      <c r="GS61" s="108"/>
      <c r="GT61" s="108"/>
      <c r="GU61" s="108"/>
      <c r="GV61" s="108"/>
      <c r="GW61" s="108"/>
      <c r="GX61" s="108"/>
      <c r="GY61" s="108"/>
      <c r="GZ61" s="108"/>
      <c r="HA61" s="108"/>
      <c r="HB61" s="108"/>
      <c r="HC61" s="108"/>
      <c r="HD61" s="108"/>
      <c r="HE61" s="108"/>
      <c r="HF61" s="108"/>
      <c r="HG61" s="108"/>
      <c r="HH61" s="108"/>
      <c r="HI61" s="108"/>
      <c r="HJ61" s="108"/>
      <c r="HK61" s="108"/>
      <c r="HL61" s="108"/>
      <c r="HM61" s="108"/>
      <c r="HN61" s="108"/>
      <c r="HO61" s="108"/>
      <c r="HP61" s="108"/>
      <c r="HQ61" s="108"/>
      <c r="HR61" s="108"/>
      <c r="HS61" s="108"/>
      <c r="HT61" s="108"/>
      <c r="HU61" s="108"/>
      <c r="HV61" s="108"/>
      <c r="HW61" s="108"/>
      <c r="HX61" s="108"/>
      <c r="HY61" s="108"/>
      <c r="HZ61" s="108"/>
      <c r="IA61" s="108"/>
      <c r="IB61" s="108"/>
      <c r="IC61" s="108"/>
      <c r="ID61" s="108"/>
      <c r="IE61" s="108"/>
      <c r="IF61" s="108"/>
      <c r="IG61" s="108"/>
      <c r="IH61" s="108"/>
      <c r="II61" s="108"/>
      <c r="IJ61" s="108"/>
      <c r="IK61" s="108"/>
      <c r="IL61" s="108"/>
      <c r="IM61" s="108"/>
      <c r="IN61" s="108"/>
      <c r="IO61" s="108"/>
      <c r="IP61" s="108"/>
      <c r="IQ61" s="108"/>
      <c r="IR61" s="108"/>
      <c r="IS61" s="108"/>
      <c r="IT61" s="108"/>
      <c r="IU61" s="108"/>
      <c r="IV61" s="108"/>
      <c r="IW61" s="108"/>
      <c r="IX61" s="108"/>
      <c r="IY61" s="108"/>
      <c r="IZ61" s="108"/>
      <c r="JA61" s="108"/>
      <c r="JB61" s="108"/>
      <c r="JC61" s="108"/>
      <c r="JD61" s="108"/>
      <c r="JE61" s="108"/>
      <c r="JF61" s="108"/>
      <c r="JG61" s="108"/>
      <c r="JH61" s="108"/>
      <c r="JI61" s="108"/>
      <c r="JJ61" s="108"/>
      <c r="JK61" s="108"/>
      <c r="JL61" s="108"/>
      <c r="JM61" s="108"/>
      <c r="JN61" s="108"/>
      <c r="JO61" s="108"/>
      <c r="JP61" s="108"/>
      <c r="JQ61" s="108"/>
      <c r="JR61" s="108"/>
      <c r="JS61" s="108"/>
      <c r="JT61" s="108"/>
      <c r="JU61" s="108"/>
      <c r="JV61" s="108"/>
      <c r="JW61" s="108"/>
      <c r="JX61" s="108"/>
      <c r="JY61" s="108"/>
      <c r="JZ61" s="108"/>
      <c r="KA61" s="108"/>
      <c r="KB61" s="108"/>
      <c r="KC61" s="108"/>
      <c r="KD61" s="108"/>
      <c r="KE61" s="108"/>
      <c r="KF61" s="108"/>
      <c r="KG61" s="108"/>
      <c r="KH61" s="108"/>
      <c r="KI61" s="108"/>
      <c r="KJ61" s="108"/>
      <c r="KK61" s="108"/>
      <c r="KL61" s="108"/>
      <c r="KM61" s="108"/>
      <c r="KN61" s="108"/>
      <c r="KO61" s="108"/>
      <c r="KP61" s="108"/>
      <c r="KQ61" s="108"/>
      <c r="KR61" s="108"/>
      <c r="KS61" s="108"/>
      <c r="KT61" s="108"/>
      <c r="KU61" s="108"/>
      <c r="KV61" s="108"/>
      <c r="KW61" s="108"/>
      <c r="KX61" s="108"/>
      <c r="KY61" s="108"/>
      <c r="KZ61" s="108"/>
      <c r="LA61" s="108"/>
      <c r="LB61" s="108"/>
      <c r="LC61" s="108"/>
      <c r="LD61" s="108"/>
      <c r="LE61" s="108"/>
      <c r="LF61" s="108"/>
      <c r="LG61" s="108"/>
      <c r="LH61" s="108"/>
      <c r="LI61" s="108"/>
      <c r="LJ61" s="108"/>
      <c r="LK61" s="108"/>
      <c r="LL61" s="108"/>
      <c r="LM61" s="108"/>
      <c r="LN61" s="108"/>
      <c r="LO61" s="108"/>
      <c r="LP61" s="108"/>
      <c r="LQ61" s="108"/>
      <c r="LR61" s="108"/>
      <c r="LS61" s="108"/>
      <c r="LT61" s="108"/>
      <c r="LU61" s="108"/>
      <c r="LV61" s="108"/>
      <c r="LW61" s="108"/>
      <c r="LX61" s="108"/>
      <c r="LY61" s="108"/>
      <c r="LZ61" s="108"/>
      <c r="MA61" s="108"/>
      <c r="MB61" s="108"/>
      <c r="MC61" s="108"/>
      <c r="MD61" s="108"/>
      <c r="ME61" s="108"/>
      <c r="MF61" s="108"/>
      <c r="MG61" s="108"/>
      <c r="MH61" s="108"/>
      <c r="MI61" s="108"/>
      <c r="MJ61" s="108"/>
      <c r="MK61" s="108"/>
      <c r="ML61" s="108"/>
      <c r="MM61" s="108"/>
      <c r="MN61" s="108"/>
      <c r="MO61" s="108"/>
      <c r="MP61" s="108"/>
      <c r="MQ61" s="108"/>
      <c r="MR61" s="108"/>
      <c r="MS61" s="108"/>
      <c r="MT61" s="108"/>
      <c r="MU61" s="108"/>
      <c r="MV61" s="108"/>
      <c r="MW61" s="108"/>
      <c r="MX61" s="108"/>
      <c r="MY61" s="108"/>
      <c r="MZ61" s="108"/>
      <c r="NA61" s="108"/>
      <c r="NB61" s="108"/>
      <c r="NC61" s="108"/>
      <c r="ND61" s="108"/>
      <c r="NE61" s="108"/>
      <c r="NF61" s="108"/>
      <c r="NG61" s="108"/>
      <c r="NH61" s="108"/>
      <c r="NI61" s="108"/>
      <c r="NJ61" s="108"/>
      <c r="NK61" s="108"/>
      <c r="NL61" s="108"/>
      <c r="NM61" s="108"/>
      <c r="NN61" s="108"/>
      <c r="NO61" s="108"/>
      <c r="NP61" s="108"/>
      <c r="NQ61" s="108"/>
      <c r="NR61" s="108"/>
      <c r="NS61" s="108"/>
      <c r="NT61" s="108"/>
      <c r="NU61" s="108"/>
      <c r="NV61" s="108"/>
      <c r="NW61" s="108"/>
      <c r="NX61" s="108"/>
      <c r="NY61" s="108"/>
      <c r="NZ61" s="108"/>
      <c r="OA61" s="108"/>
      <c r="OB61" s="108"/>
      <c r="OC61" s="108"/>
      <c r="OD61" s="108"/>
      <c r="OE61" s="108"/>
      <c r="OF61" s="108"/>
      <c r="OG61" s="108"/>
      <c r="OH61" s="108"/>
      <c r="OI61" s="108"/>
      <c r="OJ61" s="108"/>
      <c r="OK61" s="108"/>
      <c r="OL61" s="108"/>
      <c r="OM61" s="108"/>
      <c r="ON61" s="108"/>
      <c r="OO61" s="108"/>
      <c r="OP61" s="108"/>
      <c r="OQ61" s="108"/>
      <c r="OR61" s="108"/>
      <c r="OS61" s="108"/>
      <c r="OT61" s="108"/>
      <c r="OU61" s="108"/>
      <c r="OV61" s="108"/>
      <c r="OW61" s="108"/>
      <c r="OX61" s="108"/>
      <c r="OY61" s="108"/>
      <c r="OZ61" s="108"/>
      <c r="PA61" s="108"/>
      <c r="PB61" s="108"/>
      <c r="PC61" s="108"/>
      <c r="PD61" s="108"/>
      <c r="PE61" s="108"/>
      <c r="PF61" s="108"/>
      <c r="PG61" s="108"/>
      <c r="PH61" s="108"/>
      <c r="PI61" s="108"/>
      <c r="PJ61" s="108"/>
      <c r="PK61" s="108"/>
      <c r="PL61" s="108"/>
      <c r="PM61" s="108"/>
      <c r="PN61" s="108"/>
      <c r="PO61" s="108"/>
      <c r="PP61" s="108"/>
      <c r="PQ61" s="108"/>
      <c r="PR61" s="108"/>
      <c r="PS61" s="108"/>
      <c r="PT61" s="108"/>
      <c r="PU61" s="108"/>
      <c r="PV61" s="108"/>
      <c r="PW61" s="108"/>
      <c r="PX61" s="108"/>
      <c r="PY61" s="108"/>
      <c r="PZ61" s="108"/>
      <c r="QA61" s="108"/>
      <c r="QB61" s="108"/>
      <c r="QC61" s="108"/>
      <c r="QD61" s="108"/>
      <c r="QE61" s="108"/>
      <c r="QF61" s="108"/>
      <c r="QG61" s="108"/>
      <c r="QH61" s="108"/>
      <c r="QI61" s="108"/>
      <c r="QJ61" s="108"/>
      <c r="QK61" s="108"/>
      <c r="QL61" s="108"/>
      <c r="QM61" s="108"/>
      <c r="QN61" s="108"/>
      <c r="QO61" s="108"/>
      <c r="QP61" s="108"/>
      <c r="QQ61" s="108"/>
      <c r="QR61" s="108"/>
      <c r="QS61" s="108"/>
      <c r="QT61" s="108"/>
      <c r="QU61" s="108"/>
      <c r="QV61" s="108"/>
      <c r="QW61" s="108"/>
      <c r="QX61" s="108"/>
      <c r="QY61" s="108"/>
      <c r="QZ61" s="108"/>
      <c r="RA61" s="108"/>
      <c r="RB61" s="108"/>
      <c r="RC61" s="108"/>
      <c r="RD61" s="108"/>
      <c r="RE61" s="108"/>
      <c r="RF61" s="108"/>
      <c r="RG61" s="108"/>
      <c r="RH61" s="108"/>
      <c r="RI61" s="108"/>
      <c r="RJ61" s="108"/>
      <c r="RK61" s="108"/>
      <c r="RL61" s="108"/>
      <c r="RM61" s="108"/>
      <c r="RN61" s="108"/>
      <c r="RO61" s="108"/>
      <c r="RP61" s="108"/>
      <c r="RQ61" s="108"/>
      <c r="RR61" s="108"/>
      <c r="RS61" s="108"/>
      <c r="RT61" s="108"/>
      <c r="RU61" s="108"/>
      <c r="RV61" s="108"/>
      <c r="RW61" s="108"/>
      <c r="RX61" s="108"/>
      <c r="RY61" s="108"/>
      <c r="RZ61" s="108"/>
      <c r="SA61" s="108"/>
      <c r="SB61" s="108"/>
      <c r="SC61" s="108"/>
      <c r="SD61" s="108"/>
      <c r="SE61" s="108"/>
      <c r="SF61" s="108"/>
      <c r="SG61" s="108"/>
      <c r="SH61" s="108"/>
      <c r="SI61" s="108"/>
      <c r="SJ61" s="108"/>
      <c r="SK61" s="108"/>
      <c r="SL61" s="108"/>
      <c r="SM61" s="108"/>
      <c r="SN61" s="108"/>
      <c r="SO61" s="108"/>
      <c r="SP61" s="108"/>
      <c r="SQ61" s="108"/>
      <c r="SR61" s="108"/>
      <c r="SS61" s="108"/>
      <c r="ST61" s="108"/>
      <c r="SU61" s="108"/>
      <c r="SV61" s="108"/>
      <c r="SW61" s="108"/>
      <c r="SX61" s="108"/>
      <c r="SY61" s="108"/>
      <c r="SZ61" s="108"/>
      <c r="TA61" s="108"/>
      <c r="TB61" s="108"/>
      <c r="TC61" s="108"/>
      <c r="TD61" s="108"/>
      <c r="TE61" s="108"/>
      <c r="TF61" s="108"/>
      <c r="TG61" s="108"/>
      <c r="TH61" s="108"/>
      <c r="TI61" s="108"/>
      <c r="TJ61" s="108"/>
      <c r="TK61" s="108"/>
      <c r="TL61" s="108"/>
      <c r="TM61" s="108"/>
      <c r="TN61" s="108"/>
      <c r="TO61" s="108"/>
      <c r="TP61" s="108"/>
      <c r="TQ61" s="108"/>
      <c r="TR61" s="108"/>
      <c r="TS61" s="108"/>
      <c r="TT61" s="108"/>
      <c r="TU61" s="108"/>
      <c r="TV61" s="108"/>
      <c r="TW61" s="108"/>
      <c r="TX61" s="108"/>
      <c r="TY61" s="108"/>
      <c r="TZ61" s="108"/>
      <c r="UA61" s="108"/>
      <c r="UB61" s="108"/>
      <c r="UC61" s="108"/>
      <c r="UD61" s="108"/>
      <c r="UE61" s="108"/>
      <c r="UF61" s="108"/>
      <c r="UG61" s="108"/>
      <c r="UH61" s="108"/>
      <c r="UI61" s="108"/>
      <c r="UJ61" s="108"/>
      <c r="UK61" s="108"/>
      <c r="UL61" s="108"/>
      <c r="UM61" s="108"/>
      <c r="UN61" s="108"/>
      <c r="UO61" s="108"/>
      <c r="UP61" s="108"/>
      <c r="UQ61" s="108"/>
      <c r="UR61" s="108"/>
      <c r="US61" s="108"/>
      <c r="UT61" s="108"/>
      <c r="UU61" s="108"/>
      <c r="UV61" s="108"/>
      <c r="UW61" s="108"/>
      <c r="UX61" s="108"/>
      <c r="UY61" s="108"/>
      <c r="UZ61" s="108"/>
      <c r="VA61" s="108"/>
      <c r="VB61" s="108"/>
      <c r="VC61" s="108"/>
      <c r="VD61" s="108"/>
      <c r="VE61" s="108"/>
      <c r="VF61" s="108"/>
      <c r="VG61" s="108"/>
      <c r="VH61" s="108"/>
      <c r="VI61" s="108"/>
      <c r="VJ61" s="108"/>
      <c r="VK61" s="108"/>
      <c r="VL61" s="108"/>
      <c r="VM61" s="108"/>
      <c r="VN61" s="108"/>
      <c r="VO61" s="108"/>
      <c r="VP61" s="108"/>
      <c r="VQ61" s="108"/>
      <c r="VR61" s="108"/>
      <c r="VS61" s="108"/>
      <c r="VT61" s="108"/>
      <c r="VU61" s="108"/>
      <c r="VV61" s="108"/>
      <c r="VW61" s="108"/>
      <c r="VX61" s="108"/>
      <c r="VY61" s="108"/>
      <c r="VZ61" s="108"/>
      <c r="WA61" s="108"/>
      <c r="WB61" s="108"/>
      <c r="WC61" s="108"/>
      <c r="WD61" s="108"/>
      <c r="WE61" s="108"/>
      <c r="WF61" s="108"/>
      <c r="WG61" s="108"/>
      <c r="WH61" s="108"/>
      <c r="WI61" s="108"/>
      <c r="WJ61" s="108"/>
      <c r="WK61" s="108"/>
      <c r="WL61" s="108"/>
      <c r="WM61" s="108"/>
      <c r="WN61" s="108"/>
      <c r="WO61" s="108"/>
      <c r="WP61" s="108"/>
      <c r="WQ61" s="108"/>
      <c r="WR61" s="108"/>
      <c r="WS61" s="108"/>
      <c r="WT61" s="108"/>
      <c r="WU61" s="108"/>
      <c r="WV61" s="108"/>
      <c r="WW61" s="108"/>
      <c r="WX61" s="108"/>
      <c r="WY61" s="108"/>
      <c r="WZ61" s="108"/>
      <c r="XA61" s="108"/>
      <c r="XB61" s="108"/>
      <c r="XC61" s="108"/>
      <c r="XD61" s="108"/>
      <c r="XE61" s="108"/>
      <c r="XF61" s="108"/>
      <c r="XG61" s="108"/>
      <c r="XH61" s="108"/>
      <c r="XI61" s="108"/>
      <c r="XJ61" s="108"/>
      <c r="XK61" s="108"/>
      <c r="XL61" s="108"/>
      <c r="XM61" s="108"/>
      <c r="XN61" s="108"/>
      <c r="XO61" s="108"/>
      <c r="XP61" s="108"/>
      <c r="XQ61" s="108"/>
      <c r="XR61" s="108"/>
      <c r="XS61" s="108"/>
      <c r="XT61" s="108"/>
      <c r="XU61" s="108"/>
      <c r="XV61" s="108"/>
      <c r="XW61" s="108"/>
      <c r="XX61" s="108"/>
      <c r="XY61" s="108"/>
      <c r="XZ61" s="108"/>
      <c r="YA61" s="108"/>
      <c r="YB61" s="108"/>
      <c r="YC61" s="108"/>
      <c r="YD61" s="108"/>
      <c r="YE61" s="108"/>
      <c r="YF61" s="108"/>
      <c r="YG61" s="108"/>
      <c r="YH61" s="108"/>
      <c r="YI61" s="108"/>
      <c r="YJ61" s="108"/>
      <c r="YK61" s="108"/>
      <c r="YL61" s="108"/>
      <c r="YM61" s="108"/>
      <c r="YN61" s="108"/>
      <c r="YO61" s="108"/>
      <c r="YP61" s="108"/>
      <c r="YQ61" s="108"/>
      <c r="YR61" s="108"/>
      <c r="YS61" s="108"/>
      <c r="YT61" s="108"/>
      <c r="YU61" s="108"/>
      <c r="YV61" s="108"/>
      <c r="YW61" s="108"/>
      <c r="YX61" s="108"/>
      <c r="YY61" s="108"/>
      <c r="YZ61" s="108"/>
      <c r="ZA61" s="108"/>
      <c r="ZB61" s="108"/>
      <c r="ZC61" s="108"/>
      <c r="ZD61" s="108"/>
      <c r="ZE61" s="108"/>
      <c r="ZF61" s="108"/>
      <c r="ZG61" s="108"/>
      <c r="ZH61" s="108"/>
      <c r="ZI61" s="108"/>
      <c r="ZJ61" s="108"/>
      <c r="ZK61" s="108"/>
      <c r="ZL61" s="108"/>
      <c r="ZM61" s="108"/>
      <c r="ZN61" s="108"/>
      <c r="ZO61" s="108"/>
      <c r="ZP61" s="108"/>
      <c r="ZQ61" s="108"/>
      <c r="ZR61" s="108"/>
      <c r="ZS61" s="108"/>
      <c r="ZT61" s="108"/>
      <c r="ZU61" s="108"/>
      <c r="ZV61" s="108"/>
      <c r="ZW61" s="108"/>
      <c r="ZX61" s="108"/>
      <c r="ZY61" s="108"/>
      <c r="ZZ61" s="108"/>
      <c r="AAA61" s="108"/>
      <c r="AAB61" s="108"/>
      <c r="AAC61" s="108"/>
      <c r="AAD61" s="108"/>
      <c r="AAE61" s="108"/>
      <c r="AAF61" s="108"/>
      <c r="AAG61" s="108"/>
      <c r="AAH61" s="108"/>
      <c r="AAI61" s="108"/>
      <c r="AAJ61" s="108"/>
      <c r="AAK61" s="108"/>
      <c r="AAL61" s="108"/>
      <c r="AAM61" s="108"/>
      <c r="AAN61" s="108"/>
      <c r="AAO61" s="108"/>
      <c r="AAP61" s="108"/>
      <c r="AAQ61" s="108"/>
      <c r="AAR61" s="108"/>
      <c r="AAS61" s="108"/>
      <c r="AAT61" s="108"/>
      <c r="AAU61" s="108"/>
      <c r="AAV61" s="108"/>
      <c r="AAW61" s="108"/>
      <c r="AAX61" s="108"/>
      <c r="AAY61" s="108"/>
      <c r="AAZ61" s="108"/>
      <c r="ABA61" s="108"/>
      <c r="ABB61" s="108"/>
      <c r="ABC61" s="108"/>
      <c r="ABD61" s="108"/>
      <c r="ABE61" s="108"/>
      <c r="ABF61" s="108"/>
      <c r="ABG61" s="108"/>
      <c r="ABH61" s="108"/>
      <c r="ABI61" s="108"/>
      <c r="ABJ61" s="108"/>
      <c r="ABK61" s="108"/>
      <c r="ABL61" s="108"/>
      <c r="ABM61" s="108"/>
      <c r="ABN61" s="108"/>
      <c r="ABO61" s="108"/>
      <c r="ABP61" s="108"/>
      <c r="ABQ61" s="108"/>
      <c r="ABR61" s="108"/>
      <c r="ABS61" s="108"/>
      <c r="ABT61" s="108"/>
      <c r="ABU61" s="108"/>
      <c r="ABV61" s="108"/>
      <c r="ABW61" s="108"/>
      <c r="ABX61" s="108"/>
      <c r="ABY61" s="108"/>
      <c r="ABZ61" s="108"/>
      <c r="ACA61" s="108"/>
      <c r="ACB61" s="108"/>
      <c r="ACC61" s="108"/>
      <c r="ACD61" s="108"/>
      <c r="ACE61" s="108"/>
      <c r="ACF61" s="108"/>
      <c r="ACG61" s="108"/>
      <c r="ACH61" s="108"/>
      <c r="ACI61" s="108"/>
      <c r="ACJ61" s="108"/>
      <c r="ACK61" s="108"/>
      <c r="ACL61" s="108"/>
      <c r="ACM61" s="108"/>
      <c r="ACN61" s="108"/>
      <c r="ACO61" s="108"/>
      <c r="ACP61" s="108"/>
      <c r="ACQ61" s="108"/>
      <c r="ACR61" s="108"/>
      <c r="ACS61" s="108"/>
      <c r="ACT61" s="108"/>
      <c r="ACU61" s="108"/>
      <c r="ACV61" s="108"/>
      <c r="ACW61" s="108"/>
      <c r="ACX61" s="108"/>
      <c r="ACY61" s="108"/>
      <c r="ACZ61" s="108"/>
      <c r="ADA61" s="108"/>
      <c r="ADB61" s="108"/>
      <c r="ADC61" s="108"/>
      <c r="ADD61" s="108"/>
      <c r="ADE61" s="108"/>
      <c r="ADF61" s="108"/>
      <c r="ADG61" s="108"/>
      <c r="ADH61" s="108"/>
      <c r="ADI61" s="108"/>
      <c r="ADJ61" s="108"/>
      <c r="ADK61" s="108"/>
      <c r="ADL61" s="108"/>
      <c r="ADM61" s="108"/>
      <c r="ADN61" s="108"/>
      <c r="ADO61" s="108"/>
      <c r="ADP61" s="108"/>
      <c r="ADQ61" s="108"/>
      <c r="ADR61" s="108"/>
      <c r="ADS61" s="108"/>
      <c r="ADT61" s="108"/>
      <c r="ADU61" s="108"/>
      <c r="ADV61" s="108"/>
      <c r="ADW61" s="108"/>
      <c r="ADX61" s="108"/>
      <c r="ADY61" s="108"/>
      <c r="ADZ61" s="108"/>
      <c r="AEA61" s="108"/>
      <c r="AEB61" s="108"/>
      <c r="AEC61" s="108"/>
      <c r="AED61" s="108"/>
      <c r="AEE61" s="108"/>
      <c r="AEF61" s="108"/>
      <c r="AEG61" s="108"/>
      <c r="AEH61" s="108"/>
      <c r="AEI61" s="108"/>
      <c r="AEJ61" s="108"/>
      <c r="AEK61" s="108"/>
      <c r="AEL61" s="108"/>
      <c r="AEM61" s="108"/>
      <c r="AEN61" s="108"/>
      <c r="AEO61" s="108"/>
      <c r="AEP61" s="108"/>
      <c r="AEQ61" s="108"/>
      <c r="AER61" s="108"/>
      <c r="AES61" s="108"/>
      <c r="AET61" s="108"/>
      <c r="AEU61" s="108"/>
      <c r="AEV61" s="108"/>
      <c r="AEW61" s="108"/>
      <c r="AEX61" s="108"/>
      <c r="AEY61" s="108"/>
      <c r="AEZ61" s="108"/>
      <c r="AFA61" s="108"/>
      <c r="AFB61" s="108"/>
      <c r="AFC61" s="108"/>
      <c r="AFD61" s="108"/>
      <c r="AFE61" s="108"/>
      <c r="AFF61" s="108"/>
      <c r="AFG61" s="108"/>
      <c r="AFH61" s="108"/>
      <c r="AFI61" s="108"/>
      <c r="AFJ61" s="108"/>
      <c r="AFK61" s="108"/>
      <c r="AFL61" s="108"/>
      <c r="AFM61" s="108"/>
      <c r="AFN61" s="108"/>
      <c r="AFO61" s="108"/>
      <c r="AFP61" s="108"/>
      <c r="AFQ61" s="108"/>
      <c r="AFR61" s="108"/>
      <c r="AFS61" s="108"/>
      <c r="AFT61" s="108"/>
      <c r="AFU61" s="108"/>
      <c r="AFV61" s="108"/>
      <c r="AFW61" s="108"/>
      <c r="AFX61" s="108"/>
      <c r="AFY61" s="108"/>
      <c r="AFZ61" s="108"/>
      <c r="AGA61" s="108"/>
      <c r="AGB61" s="108"/>
      <c r="AGC61" s="108"/>
      <c r="AGD61" s="108"/>
      <c r="AGE61" s="108"/>
      <c r="AGF61" s="108"/>
      <c r="AGG61" s="108"/>
      <c r="AGH61" s="108"/>
      <c r="AGI61" s="108"/>
      <c r="AGJ61" s="108"/>
      <c r="AGK61" s="108"/>
      <c r="AGL61" s="108"/>
      <c r="AGM61" s="108"/>
      <c r="AGN61" s="108"/>
      <c r="AGO61" s="108"/>
      <c r="AGP61" s="108"/>
      <c r="AGQ61" s="108"/>
      <c r="AGR61" s="108"/>
      <c r="AGS61" s="108"/>
      <c r="AGT61" s="108"/>
      <c r="AGU61" s="108"/>
      <c r="AGV61" s="108"/>
      <c r="AGW61" s="108"/>
      <c r="AGX61" s="108"/>
      <c r="AGY61" s="108"/>
      <c r="AGZ61" s="108"/>
      <c r="AHA61" s="108"/>
      <c r="AHB61" s="108"/>
      <c r="AHC61" s="108"/>
      <c r="AHD61" s="108"/>
      <c r="AHE61" s="108"/>
      <c r="AHF61" s="108"/>
      <c r="AHG61" s="108"/>
      <c r="AHH61" s="108"/>
      <c r="AHI61" s="108"/>
      <c r="AHJ61" s="108"/>
      <c r="AHK61" s="108"/>
      <c r="AHL61" s="108"/>
      <c r="AHM61" s="108"/>
      <c r="AHN61" s="108"/>
      <c r="AHO61" s="108"/>
      <c r="AHP61" s="108"/>
      <c r="AHQ61" s="108"/>
      <c r="AHR61" s="108"/>
      <c r="AHS61" s="108"/>
      <c r="AHT61" s="108"/>
      <c r="AHU61" s="108"/>
      <c r="AHV61" s="108"/>
      <c r="AHW61" s="108"/>
      <c r="AHX61" s="108"/>
      <c r="AHY61" s="108"/>
      <c r="AHZ61" s="108"/>
      <c r="AIA61" s="108"/>
      <c r="AIB61" s="108"/>
      <c r="AIC61" s="108"/>
      <c r="AID61" s="108"/>
      <c r="AIE61" s="108"/>
      <c r="AIF61" s="108"/>
      <c r="AIG61" s="108"/>
      <c r="AIH61" s="108"/>
      <c r="AII61" s="108"/>
      <c r="AIJ61" s="108"/>
      <c r="AIK61" s="108"/>
      <c r="AIL61" s="108"/>
      <c r="AIM61" s="108"/>
      <c r="AIN61" s="108"/>
      <c r="AIO61" s="108"/>
      <c r="AIP61" s="108"/>
      <c r="AIQ61" s="108"/>
      <c r="AIR61" s="108"/>
      <c r="AIS61" s="108"/>
      <c r="AIT61" s="108"/>
      <c r="AIU61" s="108"/>
      <c r="AIV61" s="108"/>
      <c r="AIW61" s="108"/>
      <c r="AIX61" s="108"/>
      <c r="AIY61" s="108"/>
      <c r="AIZ61" s="108"/>
      <c r="AJA61" s="108"/>
      <c r="AJB61" s="108"/>
      <c r="AJC61" s="108"/>
      <c r="AJD61" s="108"/>
      <c r="AJE61" s="108"/>
      <c r="AJF61" s="108"/>
      <c r="AJG61" s="108"/>
      <c r="AJH61" s="108"/>
      <c r="AJI61" s="108"/>
      <c r="AJJ61" s="108"/>
      <c r="AJK61" s="108"/>
      <c r="AJL61" s="108"/>
      <c r="AJM61" s="108"/>
      <c r="AJN61" s="108"/>
      <c r="AJO61" s="108"/>
      <c r="AJP61" s="108"/>
      <c r="AJQ61" s="108"/>
      <c r="AJR61" s="108"/>
      <c r="AJS61" s="108"/>
      <c r="AJT61" s="108"/>
      <c r="AJU61" s="108"/>
      <c r="AJV61" s="108"/>
      <c r="AJW61" s="108"/>
      <c r="AJX61" s="108"/>
      <c r="AJY61" s="108"/>
      <c r="AJZ61" s="108"/>
      <c r="AKA61" s="108"/>
      <c r="AKB61" s="108"/>
      <c r="AKC61" s="108"/>
      <c r="AKD61" s="108"/>
      <c r="AKE61" s="108"/>
      <c r="AKF61" s="108"/>
      <c r="AKG61" s="108"/>
      <c r="AKH61" s="108"/>
      <c r="AKI61" s="108"/>
      <c r="AKJ61" s="108"/>
      <c r="AKK61" s="108"/>
      <c r="AKL61" s="108"/>
      <c r="AKM61" s="108"/>
      <c r="AKN61" s="108"/>
      <c r="AKO61" s="108"/>
      <c r="AKP61" s="108"/>
      <c r="AKQ61" s="108"/>
      <c r="AKR61" s="108"/>
      <c r="AKS61" s="108"/>
      <c r="AKT61" s="108"/>
      <c r="AKU61" s="108"/>
      <c r="AKV61" s="108"/>
      <c r="AKW61" s="108"/>
      <c r="AKX61" s="108"/>
      <c r="AKY61" s="108"/>
      <c r="AKZ61" s="108"/>
      <c r="ALA61" s="108"/>
      <c r="ALB61" s="108"/>
      <c r="ALC61" s="108"/>
      <c r="ALD61" s="108"/>
      <c r="ALE61" s="108"/>
      <c r="ALF61" s="108"/>
      <c r="ALG61" s="108"/>
      <c r="ALH61" s="108"/>
      <c r="ALI61" s="108"/>
      <c r="ALJ61" s="108"/>
      <c r="ALK61" s="108"/>
      <c r="ALL61" s="108"/>
      <c r="ALM61" s="108"/>
      <c r="ALN61" s="108"/>
      <c r="ALO61" s="108"/>
      <c r="ALP61" s="108"/>
      <c r="ALQ61" s="108"/>
      <c r="ALR61" s="108"/>
      <c r="ALS61" s="108"/>
      <c r="ALT61" s="108"/>
      <c r="ALU61" s="108"/>
      <c r="ALV61" s="108"/>
      <c r="ALW61" s="108"/>
      <c r="ALX61" s="108"/>
      <c r="ALY61" s="108"/>
      <c r="ALZ61" s="108"/>
      <c r="AMA61" s="108"/>
      <c r="AMB61" s="108"/>
      <c r="AMC61" s="108"/>
      <c r="AMD61" s="108"/>
      <c r="AME61" s="108"/>
      <c r="AMF61" s="108"/>
      <c r="AMG61" s="108"/>
      <c r="AMH61" s="108"/>
      <c r="AMI61" s="108"/>
      <c r="AMJ61" s="108"/>
      <c r="AMK61" s="108"/>
      <c r="AML61" s="108"/>
      <c r="AMM61" s="108"/>
      <c r="AMN61" s="108"/>
      <c r="AMO61" s="108"/>
      <c r="AMP61" s="108"/>
      <c r="AMQ61" s="108"/>
      <c r="AMR61" s="108"/>
      <c r="AMS61" s="108"/>
      <c r="AMT61" s="108"/>
      <c r="AMU61" s="108"/>
      <c r="AMV61" s="108"/>
      <c r="AMW61" s="108"/>
      <c r="AMX61" s="108"/>
      <c r="AMY61" s="108"/>
      <c r="AMZ61" s="108"/>
      <c r="ANA61" s="108"/>
      <c r="ANB61" s="108"/>
      <c r="ANC61" s="108"/>
      <c r="AND61" s="108"/>
      <c r="ANE61" s="108"/>
      <c r="ANF61" s="108"/>
      <c r="ANG61" s="108"/>
      <c r="ANH61" s="108"/>
      <c r="ANI61" s="108"/>
      <c r="ANJ61" s="108"/>
      <c r="ANK61" s="108"/>
      <c r="ANL61" s="108"/>
      <c r="ANM61" s="108"/>
      <c r="ANN61" s="108"/>
      <c r="ANO61" s="108"/>
      <c r="ANP61" s="108"/>
      <c r="ANQ61" s="108"/>
      <c r="ANR61" s="108"/>
      <c r="ANS61" s="108"/>
      <c r="ANT61" s="108"/>
      <c r="ANU61" s="108"/>
      <c r="ANV61" s="108"/>
      <c r="ANW61" s="108"/>
      <c r="ANX61" s="108"/>
      <c r="ANY61" s="108"/>
      <c r="ANZ61" s="108"/>
      <c r="AOA61" s="108"/>
      <c r="AOB61" s="108"/>
      <c r="AOC61" s="108"/>
      <c r="AOD61" s="108"/>
      <c r="AOE61" s="108"/>
      <c r="AOF61" s="108"/>
      <c r="AOG61" s="108"/>
      <c r="AOH61" s="108"/>
      <c r="AOI61" s="108"/>
      <c r="AOJ61" s="108"/>
      <c r="AOK61" s="108"/>
      <c r="AOL61" s="108"/>
      <c r="AOM61" s="108"/>
      <c r="AON61" s="108"/>
      <c r="AOO61" s="108"/>
      <c r="AOP61" s="108"/>
      <c r="AOQ61" s="108"/>
      <c r="AOR61" s="108"/>
      <c r="AOS61" s="108"/>
      <c r="AOT61" s="108"/>
      <c r="AOU61" s="108"/>
      <c r="AOV61" s="108"/>
      <c r="AOW61" s="108"/>
      <c r="AOX61" s="108"/>
      <c r="AOY61" s="108"/>
      <c r="AOZ61" s="108"/>
      <c r="APA61" s="108"/>
      <c r="APB61" s="108"/>
      <c r="APC61" s="108"/>
      <c r="APD61" s="108"/>
      <c r="APE61" s="108"/>
      <c r="APF61" s="108"/>
      <c r="APG61" s="108"/>
      <c r="APH61" s="108"/>
      <c r="API61" s="108"/>
      <c r="APJ61" s="108"/>
      <c r="APK61" s="108"/>
      <c r="APL61" s="108"/>
      <c r="APM61" s="108"/>
      <c r="APN61" s="108"/>
      <c r="APO61" s="108"/>
      <c r="APP61" s="108"/>
      <c r="APQ61" s="108"/>
      <c r="APR61" s="108"/>
      <c r="APS61" s="108"/>
      <c r="APT61" s="108"/>
      <c r="APU61" s="108"/>
      <c r="APV61" s="108"/>
      <c r="APW61" s="108"/>
      <c r="APX61" s="108"/>
      <c r="APY61" s="108"/>
      <c r="APZ61" s="108"/>
      <c r="AQA61" s="108"/>
      <c r="AQB61" s="108"/>
      <c r="AQC61" s="108"/>
      <c r="AQD61" s="108"/>
      <c r="AQE61" s="108"/>
      <c r="AQF61" s="108"/>
      <c r="AQG61" s="108"/>
      <c r="AQH61" s="108"/>
      <c r="AQI61" s="108"/>
      <c r="AQJ61" s="108"/>
      <c r="AQK61" s="108"/>
      <c r="AQL61" s="108"/>
      <c r="AQM61" s="108"/>
      <c r="AQN61" s="108"/>
      <c r="AQO61" s="108"/>
      <c r="AQP61" s="108"/>
      <c r="AQQ61" s="108"/>
      <c r="AQR61" s="108"/>
      <c r="AQS61" s="108"/>
      <c r="AQT61" s="108"/>
      <c r="AQU61" s="108"/>
      <c r="AQV61" s="108"/>
      <c r="AQW61" s="108"/>
      <c r="AQX61" s="108"/>
      <c r="AQY61" s="108"/>
      <c r="AQZ61" s="108"/>
      <c r="ARA61" s="108"/>
      <c r="ARB61" s="108"/>
      <c r="ARC61" s="108"/>
      <c r="ARD61" s="108"/>
      <c r="ARE61" s="108"/>
      <c r="ARF61" s="108"/>
      <c r="ARG61" s="108"/>
      <c r="ARH61" s="108"/>
      <c r="ARI61" s="108"/>
      <c r="ARJ61" s="108"/>
      <c r="ARK61" s="108"/>
      <c r="ARL61" s="108"/>
      <c r="ARM61" s="108"/>
      <c r="ARN61" s="108"/>
      <c r="ARO61" s="108"/>
      <c r="ARP61" s="108"/>
      <c r="ARQ61" s="108"/>
      <c r="ARR61" s="108"/>
      <c r="ARS61" s="108"/>
      <c r="ART61" s="108"/>
      <c r="ARU61" s="108"/>
      <c r="ARV61" s="108"/>
      <c r="ARW61" s="108"/>
      <c r="ARX61" s="108"/>
      <c r="ARY61" s="108"/>
      <c r="ARZ61" s="108"/>
      <c r="ASA61" s="108"/>
      <c r="ASB61" s="108"/>
      <c r="ASC61" s="108"/>
      <c r="ASD61" s="108"/>
      <c r="ASE61" s="108"/>
      <c r="ASF61" s="108"/>
      <c r="ASG61" s="108"/>
      <c r="ASH61" s="108"/>
      <c r="ASI61" s="108"/>
      <c r="ASJ61" s="108"/>
      <c r="ASK61" s="108"/>
      <c r="ASL61" s="108"/>
      <c r="ASM61" s="108"/>
      <c r="ASN61" s="108"/>
      <c r="ASO61" s="108"/>
      <c r="ASP61" s="108"/>
      <c r="ASQ61" s="108"/>
      <c r="ASR61" s="108"/>
      <c r="ASS61" s="108"/>
      <c r="AST61" s="108"/>
      <c r="ASU61" s="108"/>
      <c r="ASV61" s="108"/>
      <c r="ASW61" s="108"/>
      <c r="ASX61" s="108"/>
      <c r="ASY61" s="108"/>
      <c r="ASZ61" s="108"/>
      <c r="ATA61" s="108"/>
      <c r="ATB61" s="108"/>
      <c r="ATC61" s="108"/>
      <c r="ATD61" s="108"/>
      <c r="ATE61" s="108"/>
      <c r="ATF61" s="108"/>
      <c r="ATG61" s="108"/>
      <c r="ATH61" s="108"/>
      <c r="ATI61" s="108"/>
      <c r="ATJ61" s="108"/>
      <c r="ATK61" s="108"/>
      <c r="ATL61" s="108"/>
      <c r="ATM61" s="108"/>
      <c r="ATN61" s="108"/>
      <c r="ATO61" s="108"/>
      <c r="ATP61" s="108"/>
      <c r="ATQ61" s="108"/>
      <c r="ATR61" s="108"/>
      <c r="ATS61" s="108"/>
      <c r="ATT61" s="108"/>
      <c r="ATU61" s="108"/>
      <c r="ATV61" s="108"/>
      <c r="ATW61" s="108"/>
      <c r="ATX61" s="108"/>
      <c r="ATY61" s="108"/>
      <c r="ATZ61" s="108"/>
      <c r="AUA61" s="108"/>
      <c r="AUB61" s="108"/>
      <c r="AUC61" s="108"/>
      <c r="AUD61" s="108"/>
      <c r="AUE61" s="108"/>
      <c r="AUF61" s="108"/>
      <c r="AUG61" s="108"/>
      <c r="AUH61" s="108"/>
      <c r="AUI61" s="108"/>
      <c r="AUJ61" s="108"/>
      <c r="AUK61" s="108"/>
      <c r="AUL61" s="108"/>
      <c r="AUM61" s="108"/>
      <c r="AUN61" s="108"/>
      <c r="AUO61" s="108"/>
      <c r="AUP61" s="108"/>
      <c r="AUQ61" s="108"/>
      <c r="AUR61" s="108"/>
      <c r="AUS61" s="108"/>
      <c r="AUT61" s="108"/>
      <c r="AUU61" s="108"/>
      <c r="AUV61" s="108"/>
      <c r="AUW61" s="108"/>
      <c r="AUX61" s="108"/>
      <c r="AUY61" s="108"/>
      <c r="AUZ61" s="108"/>
      <c r="AVA61" s="108"/>
      <c r="AVB61" s="108"/>
      <c r="AVC61" s="108"/>
      <c r="AVD61" s="108"/>
      <c r="AVE61" s="108"/>
      <c r="AVF61" s="108"/>
      <c r="AVG61" s="108"/>
      <c r="AVH61" s="108"/>
      <c r="AVI61" s="108"/>
      <c r="AVJ61" s="108"/>
      <c r="AVK61" s="108"/>
      <c r="AVL61" s="108"/>
      <c r="AVM61" s="108"/>
      <c r="AVN61" s="108"/>
      <c r="AVO61" s="108"/>
      <c r="AVP61" s="108"/>
      <c r="AVQ61" s="108"/>
      <c r="AVR61" s="108"/>
      <c r="AVS61" s="108"/>
      <c r="AVT61" s="108"/>
      <c r="AVU61" s="108"/>
      <c r="AVV61" s="108"/>
      <c r="AVW61" s="108"/>
      <c r="AVX61" s="108"/>
      <c r="AVY61" s="108"/>
      <c r="AVZ61" s="108"/>
      <c r="AWA61" s="108"/>
      <c r="AWB61" s="108"/>
      <c r="AWC61" s="108"/>
      <c r="AWD61" s="108"/>
      <c r="AWE61" s="108"/>
      <c r="AWF61" s="108"/>
      <c r="AWG61" s="108"/>
      <c r="AWH61" s="108"/>
      <c r="AWI61" s="108"/>
      <c r="AWJ61" s="108"/>
      <c r="AWK61" s="108"/>
      <c r="AWL61" s="108"/>
      <c r="AWM61" s="108"/>
      <c r="AWN61" s="108"/>
      <c r="AWO61" s="108"/>
      <c r="AWP61" s="108"/>
      <c r="AWQ61" s="108"/>
      <c r="AWR61" s="108"/>
      <c r="AWS61" s="108"/>
      <c r="AWT61" s="108"/>
      <c r="AWU61" s="108"/>
      <c r="AWV61" s="108"/>
      <c r="AWW61" s="108"/>
      <c r="AWX61" s="108"/>
      <c r="AWY61" s="108"/>
      <c r="AWZ61" s="108"/>
      <c r="AXA61" s="108"/>
      <c r="AXB61" s="108"/>
      <c r="AXC61" s="108"/>
      <c r="AXD61" s="108"/>
      <c r="AXE61" s="108"/>
      <c r="AXF61" s="108"/>
      <c r="AXG61" s="108"/>
      <c r="AXH61" s="108"/>
      <c r="AXI61" s="108"/>
      <c r="AXJ61" s="108"/>
      <c r="AXK61" s="108"/>
      <c r="AXL61" s="108"/>
      <c r="AXM61" s="108"/>
      <c r="AXN61" s="108"/>
      <c r="AXO61" s="108"/>
      <c r="AXP61" s="108"/>
      <c r="AXQ61" s="108"/>
      <c r="AXR61" s="108"/>
      <c r="AXS61" s="108"/>
      <c r="AXT61" s="108"/>
      <c r="AXU61" s="108"/>
      <c r="AXV61" s="108"/>
      <c r="AXW61" s="108"/>
      <c r="AXX61" s="108"/>
      <c r="AXY61" s="108"/>
      <c r="AXZ61" s="108"/>
      <c r="AYA61" s="108"/>
      <c r="AYB61" s="108"/>
      <c r="AYC61" s="108"/>
      <c r="AYD61" s="108"/>
      <c r="AYE61" s="108"/>
      <c r="AYF61" s="108"/>
      <c r="AYG61" s="108"/>
      <c r="AYH61" s="108"/>
      <c r="AYI61" s="108"/>
      <c r="AYJ61" s="108"/>
      <c r="AYK61" s="108"/>
      <c r="AYL61" s="108"/>
      <c r="AYM61" s="108"/>
      <c r="AYN61" s="108"/>
      <c r="AYO61" s="108"/>
      <c r="AYP61" s="108"/>
      <c r="AYQ61" s="108"/>
      <c r="AYR61" s="108"/>
      <c r="AYS61" s="108"/>
      <c r="AYT61" s="108"/>
      <c r="AYU61" s="108"/>
      <c r="AYV61" s="108"/>
      <c r="AYW61" s="108"/>
      <c r="AYX61" s="108"/>
      <c r="AYY61" s="108"/>
      <c r="AYZ61" s="108"/>
      <c r="AZA61" s="108"/>
      <c r="AZB61" s="108"/>
      <c r="AZC61" s="108"/>
      <c r="AZD61" s="108"/>
      <c r="AZE61" s="108"/>
      <c r="AZF61" s="108"/>
      <c r="AZG61" s="108"/>
      <c r="AZH61" s="108"/>
      <c r="AZI61" s="108"/>
      <c r="AZJ61" s="108"/>
      <c r="AZK61" s="108"/>
      <c r="AZL61" s="108"/>
      <c r="AZM61" s="108"/>
      <c r="AZN61" s="108"/>
      <c r="AZO61" s="108"/>
      <c r="AZP61" s="108"/>
      <c r="AZQ61" s="108"/>
      <c r="AZR61" s="108"/>
      <c r="AZS61" s="108"/>
      <c r="AZT61" s="108"/>
      <c r="AZU61" s="108"/>
      <c r="AZV61" s="108"/>
      <c r="AZW61" s="108"/>
      <c r="AZX61" s="108"/>
      <c r="AZY61" s="108"/>
      <c r="AZZ61" s="108"/>
      <c r="BAA61" s="108"/>
      <c r="BAB61" s="108"/>
      <c r="BAC61" s="108"/>
      <c r="BAD61" s="108"/>
      <c r="BAE61" s="108"/>
      <c r="BAF61" s="108"/>
      <c r="BAG61" s="108"/>
      <c r="BAH61" s="108"/>
      <c r="BAI61" s="108"/>
      <c r="BAJ61" s="108"/>
      <c r="BAK61" s="108"/>
      <c r="BAL61" s="108"/>
      <c r="BAM61" s="108"/>
      <c r="BAN61" s="108"/>
      <c r="BAO61" s="108"/>
      <c r="BAP61" s="108"/>
      <c r="BAQ61" s="108"/>
      <c r="BAR61" s="108"/>
      <c r="BAS61" s="108"/>
      <c r="BAT61" s="108"/>
      <c r="BAU61" s="108"/>
      <c r="BAV61" s="108"/>
      <c r="BAW61" s="108"/>
      <c r="BAX61" s="108"/>
      <c r="BAY61" s="108"/>
      <c r="BAZ61" s="108"/>
      <c r="BBA61" s="108"/>
      <c r="BBB61" s="108"/>
      <c r="BBC61" s="108"/>
      <c r="BBD61" s="108"/>
      <c r="BBE61" s="108"/>
      <c r="BBF61" s="108"/>
      <c r="BBG61" s="108"/>
      <c r="BBH61" s="108"/>
      <c r="BBI61" s="108"/>
      <c r="BBJ61" s="108"/>
      <c r="BBK61" s="108"/>
      <c r="BBL61" s="108"/>
      <c r="BBM61" s="108"/>
      <c r="BBN61" s="108"/>
      <c r="BBO61" s="108"/>
      <c r="BBP61" s="108"/>
      <c r="BBQ61" s="108"/>
      <c r="BBR61" s="108"/>
      <c r="BBS61" s="108"/>
      <c r="BBT61" s="108"/>
      <c r="BBU61" s="108"/>
      <c r="BBV61" s="108"/>
      <c r="BBW61" s="108"/>
      <c r="BBX61" s="108"/>
      <c r="BBY61" s="108"/>
      <c r="BBZ61" s="108"/>
      <c r="BCA61" s="108"/>
      <c r="BCB61" s="108"/>
      <c r="BCC61" s="108"/>
      <c r="BCD61" s="108"/>
      <c r="BCE61" s="108"/>
      <c r="BCF61" s="108"/>
      <c r="BCG61" s="108"/>
      <c r="BCH61" s="108"/>
      <c r="BCI61" s="108"/>
      <c r="BCJ61" s="108"/>
      <c r="BCK61" s="108"/>
      <c r="BCL61" s="108"/>
      <c r="BCM61" s="108"/>
      <c r="BCN61" s="108"/>
      <c r="BCO61" s="108"/>
      <c r="BCP61" s="108"/>
      <c r="BCQ61" s="108"/>
      <c r="BCR61" s="108"/>
      <c r="BCS61" s="108"/>
      <c r="BCT61" s="108"/>
      <c r="BCU61" s="108"/>
      <c r="BCV61" s="108"/>
      <c r="BCW61" s="108"/>
      <c r="BCX61" s="108"/>
      <c r="BCY61" s="108"/>
      <c r="BCZ61" s="108"/>
      <c r="BDA61" s="108"/>
      <c r="BDB61" s="108"/>
      <c r="BDC61" s="108"/>
      <c r="BDD61" s="108"/>
      <c r="BDE61" s="108"/>
      <c r="BDF61" s="108"/>
      <c r="BDG61" s="108"/>
      <c r="BDH61" s="108"/>
      <c r="BDI61" s="108"/>
      <c r="BDJ61" s="108"/>
      <c r="BDK61" s="108"/>
      <c r="BDL61" s="108"/>
      <c r="BDM61" s="108"/>
      <c r="BDN61" s="108"/>
      <c r="BDO61" s="108"/>
      <c r="BDP61" s="108"/>
      <c r="BDQ61" s="108"/>
      <c r="BDR61" s="108"/>
      <c r="BDS61" s="108"/>
      <c r="BDT61" s="108"/>
      <c r="BDU61" s="108"/>
      <c r="BDV61" s="108"/>
      <c r="BDW61" s="108"/>
      <c r="BDX61" s="108"/>
      <c r="BDY61" s="108"/>
      <c r="BDZ61" s="108"/>
      <c r="BEA61" s="108"/>
      <c r="BEB61" s="108"/>
      <c r="BEC61" s="108"/>
      <c r="BED61" s="108"/>
      <c r="BEE61" s="108"/>
      <c r="BEF61" s="108"/>
      <c r="BEG61" s="108"/>
      <c r="BEH61" s="108"/>
      <c r="BEI61" s="108"/>
      <c r="BEJ61" s="108"/>
      <c r="BEK61" s="108"/>
      <c r="BEL61" s="108"/>
      <c r="BEM61" s="108"/>
      <c r="BEN61" s="108"/>
      <c r="BEO61" s="108"/>
      <c r="BEP61" s="108"/>
      <c r="BEQ61" s="108"/>
      <c r="BER61" s="108"/>
      <c r="BES61" s="108"/>
      <c r="BET61" s="108"/>
      <c r="BEU61" s="108"/>
      <c r="BEV61" s="108"/>
      <c r="BEW61" s="108"/>
      <c r="BEX61" s="108"/>
      <c r="BEY61" s="108"/>
      <c r="BEZ61" s="108"/>
      <c r="BFA61" s="108"/>
      <c r="BFB61" s="108"/>
      <c r="BFC61" s="108"/>
      <c r="BFD61" s="108"/>
      <c r="BFE61" s="108"/>
      <c r="BFF61" s="108"/>
      <c r="BFG61" s="108"/>
      <c r="BFH61" s="108"/>
      <c r="BFI61" s="108"/>
      <c r="BFJ61" s="108"/>
      <c r="BFK61" s="108"/>
      <c r="BFL61" s="108"/>
      <c r="BFM61" s="108"/>
      <c r="BFN61" s="108"/>
      <c r="BFO61" s="108"/>
      <c r="BFP61" s="108"/>
      <c r="BFQ61" s="108"/>
      <c r="BFR61" s="108"/>
      <c r="BFS61" s="108"/>
      <c r="BFT61" s="108"/>
      <c r="BFU61" s="108"/>
      <c r="BFV61" s="108"/>
      <c r="BFW61" s="108"/>
      <c r="BFX61" s="108"/>
      <c r="BFY61" s="108"/>
      <c r="BFZ61" s="108"/>
      <c r="BGA61" s="108"/>
      <c r="BGB61" s="108"/>
      <c r="BGC61" s="108"/>
      <c r="BGD61" s="108"/>
      <c r="BGE61" s="108"/>
      <c r="BGF61" s="108"/>
      <c r="BGG61" s="108"/>
      <c r="BGH61" s="108"/>
      <c r="BGI61" s="108"/>
      <c r="BGJ61" s="108"/>
      <c r="BGK61" s="108"/>
      <c r="BGL61" s="108"/>
      <c r="BGM61" s="108"/>
      <c r="BGN61" s="108"/>
      <c r="BGO61" s="108"/>
      <c r="BGP61" s="108"/>
      <c r="BGQ61" s="108"/>
      <c r="BGR61" s="108"/>
      <c r="BGS61" s="108"/>
      <c r="BGT61" s="108"/>
      <c r="BGU61" s="108"/>
      <c r="BGV61" s="108"/>
      <c r="BGW61" s="108"/>
      <c r="BGX61" s="108"/>
      <c r="BGY61" s="108"/>
      <c r="BGZ61" s="108"/>
      <c r="BHA61" s="108"/>
      <c r="BHB61" s="108"/>
      <c r="BHC61" s="108"/>
      <c r="BHD61" s="108"/>
      <c r="BHE61" s="108"/>
      <c r="BHF61" s="108"/>
      <c r="BHG61" s="108"/>
      <c r="BHH61" s="108"/>
      <c r="BHI61" s="108"/>
      <c r="BHJ61" s="108"/>
      <c r="BHK61" s="108"/>
      <c r="BHL61" s="108"/>
      <c r="BHM61" s="108"/>
      <c r="BHN61" s="108"/>
      <c r="BHO61" s="108"/>
      <c r="BHP61" s="108"/>
      <c r="BHQ61" s="108"/>
      <c r="BHR61" s="108"/>
      <c r="BHS61" s="108"/>
      <c r="BHT61" s="108"/>
      <c r="BHU61" s="108"/>
      <c r="BHV61" s="108"/>
      <c r="BHW61" s="108"/>
      <c r="BHX61" s="108"/>
      <c r="BHY61" s="108"/>
      <c r="BHZ61" s="108"/>
      <c r="BIA61" s="108"/>
      <c r="BIB61" s="108"/>
      <c r="BIC61" s="108"/>
      <c r="BID61" s="108"/>
      <c r="BIE61" s="108"/>
      <c r="BIF61" s="108"/>
      <c r="BIG61" s="108"/>
      <c r="BIH61" s="108"/>
      <c r="BII61" s="108"/>
      <c r="BIJ61" s="108"/>
      <c r="BIK61" s="108"/>
      <c r="BIL61" s="108"/>
      <c r="BIM61" s="108"/>
      <c r="BIN61" s="108"/>
      <c r="BIO61" s="108"/>
      <c r="BIP61" s="108"/>
      <c r="BIQ61" s="108"/>
      <c r="BIR61" s="108"/>
      <c r="BIS61" s="108"/>
      <c r="BIT61" s="108"/>
      <c r="BIU61" s="108"/>
      <c r="BIV61" s="108"/>
      <c r="BIW61" s="108"/>
      <c r="BIX61" s="108"/>
      <c r="BIY61" s="108"/>
      <c r="BIZ61" s="108"/>
      <c r="BJA61" s="108"/>
      <c r="BJB61" s="108"/>
      <c r="BJC61" s="108"/>
      <c r="BJD61" s="108"/>
      <c r="BJE61" s="108"/>
      <c r="BJF61" s="108"/>
      <c r="BJG61" s="108"/>
      <c r="BJH61" s="108"/>
      <c r="BJI61" s="108"/>
      <c r="BJJ61" s="108"/>
      <c r="BJK61" s="108"/>
      <c r="BJL61" s="108"/>
      <c r="BJM61" s="108"/>
      <c r="BJN61" s="108"/>
      <c r="BJO61" s="108"/>
      <c r="BJP61" s="108"/>
      <c r="BJQ61" s="108"/>
      <c r="BJR61" s="108"/>
      <c r="BJS61" s="108"/>
      <c r="BJT61" s="108"/>
      <c r="BJU61" s="108"/>
      <c r="BJV61" s="108"/>
      <c r="BJW61" s="108"/>
      <c r="BJX61" s="108"/>
      <c r="BJY61" s="108"/>
      <c r="BJZ61" s="108"/>
      <c r="BKA61" s="108"/>
      <c r="BKB61" s="108"/>
      <c r="BKC61" s="108"/>
      <c r="BKD61" s="108"/>
      <c r="BKE61" s="108"/>
      <c r="BKF61" s="108"/>
      <c r="BKG61" s="108"/>
      <c r="BKH61" s="108"/>
      <c r="BKI61" s="108"/>
      <c r="BKJ61" s="108"/>
      <c r="BKK61" s="108"/>
      <c r="BKL61" s="108"/>
      <c r="BKM61" s="108"/>
      <c r="BKN61" s="108"/>
      <c r="BKO61" s="108"/>
      <c r="BKP61" s="108"/>
      <c r="BKQ61" s="108"/>
      <c r="BKR61" s="108"/>
      <c r="BKS61" s="108"/>
      <c r="BKT61" s="108"/>
      <c r="BKU61" s="108"/>
      <c r="BKV61" s="108"/>
      <c r="BKW61" s="108"/>
      <c r="BKX61" s="108"/>
      <c r="BKY61" s="108"/>
      <c r="BKZ61" s="108"/>
      <c r="BLA61" s="108"/>
      <c r="BLB61" s="108"/>
      <c r="BLC61" s="108"/>
      <c r="BLD61" s="108"/>
      <c r="BLE61" s="108"/>
      <c r="BLF61" s="108"/>
      <c r="BLG61" s="108"/>
      <c r="BLH61" s="108"/>
      <c r="BLI61" s="108"/>
      <c r="BLJ61" s="108"/>
      <c r="BLK61" s="108"/>
      <c r="BLL61" s="108"/>
      <c r="BLM61" s="108"/>
      <c r="BLN61" s="108"/>
      <c r="BLO61" s="108"/>
      <c r="BLP61" s="108"/>
      <c r="BLQ61" s="108"/>
      <c r="BLR61" s="108"/>
      <c r="BLS61" s="108"/>
      <c r="BLT61" s="108"/>
      <c r="BLU61" s="108"/>
      <c r="BLV61" s="108"/>
      <c r="BLW61" s="108"/>
      <c r="BLX61" s="108"/>
      <c r="BLY61" s="108"/>
      <c r="BLZ61" s="108"/>
      <c r="BMA61" s="108"/>
      <c r="BMB61" s="108"/>
      <c r="BMC61" s="108"/>
      <c r="BMD61" s="108"/>
      <c r="BME61" s="108"/>
      <c r="BMF61" s="108"/>
      <c r="BMG61" s="108"/>
      <c r="BMH61" s="108"/>
      <c r="BMI61" s="108"/>
      <c r="BMJ61" s="108"/>
      <c r="BMK61" s="108"/>
      <c r="BML61" s="108"/>
      <c r="BMM61" s="108"/>
      <c r="BMN61" s="108"/>
      <c r="BMO61" s="108"/>
      <c r="BMP61" s="108"/>
      <c r="BMQ61" s="108"/>
      <c r="BMR61" s="108"/>
      <c r="BMS61" s="108"/>
      <c r="BMT61" s="108"/>
      <c r="BMU61" s="108"/>
      <c r="BMV61" s="108"/>
      <c r="BMW61" s="108"/>
      <c r="BMX61" s="108"/>
      <c r="BMY61" s="108"/>
      <c r="BMZ61" s="108"/>
      <c r="BNA61" s="108"/>
      <c r="BNB61" s="108"/>
      <c r="BNC61" s="108"/>
      <c r="BND61" s="108"/>
      <c r="BNE61" s="108"/>
      <c r="BNF61" s="108"/>
      <c r="BNG61" s="108"/>
      <c r="BNH61" s="108"/>
      <c r="BNI61" s="108"/>
      <c r="BNJ61" s="108"/>
      <c r="BNK61" s="108"/>
      <c r="BNL61" s="108"/>
      <c r="BNM61" s="108"/>
      <c r="BNN61" s="108"/>
      <c r="BNO61" s="108"/>
      <c r="BNP61" s="108"/>
      <c r="BNQ61" s="108"/>
      <c r="BNR61" s="108"/>
      <c r="BNS61" s="108"/>
      <c r="BNT61" s="108"/>
      <c r="BNU61" s="108"/>
      <c r="BNV61" s="108"/>
      <c r="BNW61" s="108"/>
      <c r="BNX61" s="108"/>
      <c r="BNY61" s="108"/>
      <c r="BNZ61" s="108"/>
      <c r="BOA61" s="108"/>
      <c r="BOB61" s="108"/>
      <c r="BOC61" s="108"/>
      <c r="BOD61" s="108"/>
      <c r="BOE61" s="108"/>
      <c r="BOF61" s="108"/>
      <c r="BOG61" s="108"/>
      <c r="BOH61" s="108"/>
      <c r="BOI61" s="108"/>
      <c r="BOJ61" s="108"/>
      <c r="BOK61" s="108"/>
      <c r="BOL61" s="108"/>
      <c r="BOM61" s="108"/>
      <c r="BON61" s="108"/>
      <c r="BOO61" s="108"/>
      <c r="BOP61" s="108"/>
      <c r="BOQ61" s="108"/>
      <c r="BOR61" s="108"/>
      <c r="BOS61" s="108"/>
      <c r="BOT61" s="108"/>
      <c r="BOU61" s="108"/>
      <c r="BOV61" s="108"/>
      <c r="BOW61" s="108"/>
      <c r="BOX61" s="108"/>
      <c r="BOY61" s="108"/>
      <c r="BOZ61" s="108"/>
      <c r="BPA61" s="108"/>
      <c r="BPB61" s="108"/>
      <c r="BPC61" s="108"/>
      <c r="BPD61" s="108"/>
      <c r="BPE61" s="108"/>
      <c r="BPF61" s="108"/>
      <c r="BPG61" s="108"/>
      <c r="BPH61" s="108"/>
      <c r="BPI61" s="108"/>
      <c r="BPJ61" s="108"/>
      <c r="BPK61" s="108"/>
      <c r="BPL61" s="108"/>
      <c r="BPM61" s="108"/>
      <c r="BPN61" s="108"/>
      <c r="BPO61" s="108"/>
      <c r="BPP61" s="108"/>
      <c r="BPQ61" s="108"/>
      <c r="BPR61" s="108"/>
      <c r="BPS61" s="108"/>
      <c r="BPT61" s="108"/>
      <c r="BPU61" s="108"/>
      <c r="BPV61" s="108"/>
      <c r="BPW61" s="108"/>
      <c r="BPX61" s="108"/>
      <c r="BPY61" s="108"/>
      <c r="BPZ61" s="108"/>
      <c r="BQA61" s="108"/>
      <c r="BQB61" s="108"/>
      <c r="BQC61" s="108"/>
      <c r="BQD61" s="108"/>
      <c r="BQE61" s="108"/>
      <c r="BQF61" s="108"/>
      <c r="BQG61" s="108"/>
      <c r="BQH61" s="108"/>
      <c r="BQI61" s="108"/>
      <c r="BQJ61" s="108"/>
      <c r="BQK61" s="108"/>
      <c r="BQL61" s="108"/>
      <c r="BQM61" s="108"/>
      <c r="BQN61" s="108"/>
      <c r="BQO61" s="108"/>
      <c r="BQP61" s="108"/>
      <c r="BQQ61" s="108"/>
      <c r="BQR61" s="108"/>
      <c r="BQS61" s="108"/>
      <c r="BQT61" s="108"/>
      <c r="BQU61" s="108"/>
      <c r="BQV61" s="108"/>
      <c r="BQW61" s="108"/>
      <c r="BQX61" s="108"/>
      <c r="BQY61" s="108"/>
      <c r="BQZ61" s="108"/>
      <c r="BRA61" s="108"/>
      <c r="BRB61" s="108"/>
      <c r="BRC61" s="108"/>
      <c r="BRD61" s="108"/>
      <c r="BRE61" s="108"/>
      <c r="BRF61" s="108"/>
      <c r="BRG61" s="108"/>
      <c r="BRH61" s="108"/>
      <c r="BRI61" s="108"/>
      <c r="BRJ61" s="108"/>
      <c r="BRK61" s="108"/>
      <c r="BRL61" s="108"/>
      <c r="BRM61" s="108"/>
      <c r="BRN61" s="108"/>
      <c r="BRO61" s="108"/>
      <c r="BRP61" s="108"/>
      <c r="BRQ61" s="108"/>
      <c r="BRR61" s="108"/>
      <c r="BRS61" s="108"/>
      <c r="BRT61" s="108"/>
      <c r="BRU61" s="108"/>
      <c r="BRV61" s="108"/>
      <c r="BRW61" s="108"/>
      <c r="BRX61" s="108"/>
      <c r="BRY61" s="108"/>
      <c r="BRZ61" s="108"/>
      <c r="BSA61" s="108"/>
      <c r="BSB61" s="108"/>
      <c r="BSC61" s="108"/>
      <c r="BSD61" s="108"/>
      <c r="BSE61" s="108"/>
      <c r="BSF61" s="108"/>
      <c r="BSG61" s="108"/>
      <c r="BSH61" s="108"/>
      <c r="BSI61" s="108"/>
      <c r="BSJ61" s="108"/>
      <c r="BSK61" s="108"/>
      <c r="BSL61" s="108"/>
      <c r="BSM61" s="108"/>
      <c r="BSN61" s="108"/>
      <c r="BSO61" s="108"/>
      <c r="BSP61" s="108"/>
      <c r="BSQ61" s="108"/>
      <c r="BSR61" s="108"/>
      <c r="BSS61" s="108"/>
      <c r="BST61" s="108"/>
      <c r="BSU61" s="108"/>
      <c r="BSV61" s="108"/>
      <c r="BSW61" s="108"/>
      <c r="BSX61" s="108"/>
      <c r="BSY61" s="108"/>
      <c r="BSZ61" s="108"/>
      <c r="BTA61" s="108"/>
      <c r="BTB61" s="108"/>
      <c r="BTC61" s="108"/>
      <c r="BTD61" s="108"/>
      <c r="BTE61" s="108"/>
      <c r="BTF61" s="108"/>
      <c r="BTG61" s="108"/>
      <c r="BTH61" s="108"/>
      <c r="BTI61" s="108"/>
      <c r="BTJ61" s="108"/>
      <c r="BTK61" s="108"/>
      <c r="BTL61" s="108"/>
      <c r="BTM61" s="108"/>
      <c r="BTN61" s="108"/>
      <c r="BTO61" s="108"/>
      <c r="BTP61" s="108"/>
      <c r="BTQ61" s="108"/>
      <c r="BTR61" s="108"/>
      <c r="BTS61" s="108"/>
      <c r="BTT61" s="108"/>
      <c r="BTU61" s="108"/>
      <c r="BTV61" s="108"/>
      <c r="BTW61" s="108"/>
      <c r="BTX61" s="108"/>
      <c r="BTY61" s="108"/>
      <c r="BTZ61" s="108"/>
      <c r="BUA61" s="108"/>
      <c r="BUB61" s="108"/>
      <c r="BUC61" s="108"/>
      <c r="BUD61" s="108"/>
      <c r="BUE61" s="108"/>
      <c r="BUF61" s="108"/>
      <c r="BUG61" s="108"/>
      <c r="BUH61" s="108"/>
      <c r="BUI61" s="108"/>
      <c r="BUJ61" s="108"/>
      <c r="BUK61" s="108"/>
      <c r="BUL61" s="108"/>
      <c r="BUM61" s="108"/>
      <c r="BUN61" s="108"/>
      <c r="BUO61" s="108"/>
      <c r="BUP61" s="108"/>
      <c r="BUQ61" s="108"/>
      <c r="BUR61" s="108"/>
      <c r="BUS61" s="108"/>
      <c r="BUT61" s="108"/>
      <c r="BUU61" s="108"/>
      <c r="BUV61" s="108"/>
      <c r="BUW61" s="108"/>
      <c r="BUX61" s="108"/>
      <c r="BUY61" s="108"/>
      <c r="BUZ61" s="108"/>
      <c r="BVA61" s="108"/>
      <c r="BVB61" s="108"/>
      <c r="BVC61" s="108"/>
      <c r="BVD61" s="108"/>
      <c r="BVE61" s="108"/>
      <c r="BVF61" s="108"/>
      <c r="BVG61" s="108"/>
      <c r="BVH61" s="108"/>
      <c r="BVI61" s="108"/>
      <c r="BVJ61" s="108"/>
      <c r="BVK61" s="108"/>
      <c r="BVL61" s="108"/>
      <c r="BVM61" s="108"/>
      <c r="BVN61" s="108"/>
      <c r="BVO61" s="108"/>
      <c r="BVP61" s="108"/>
      <c r="BVQ61" s="108"/>
      <c r="BVR61" s="108"/>
      <c r="BVS61" s="108"/>
      <c r="BVT61" s="108"/>
      <c r="BVU61" s="108"/>
      <c r="BVV61" s="108"/>
      <c r="BVW61" s="108"/>
      <c r="BVX61" s="108"/>
      <c r="BVY61" s="108"/>
      <c r="BVZ61" s="108"/>
      <c r="BWA61" s="108"/>
      <c r="BWB61" s="108"/>
      <c r="BWC61" s="108"/>
      <c r="BWD61" s="108"/>
      <c r="BWE61" s="108"/>
      <c r="BWF61" s="108"/>
      <c r="BWG61" s="108"/>
      <c r="BWH61" s="108"/>
      <c r="BWI61" s="108"/>
      <c r="BWJ61" s="108"/>
      <c r="BWK61" s="108"/>
      <c r="BWL61" s="108"/>
      <c r="BWM61" s="108"/>
      <c r="BWN61" s="108"/>
      <c r="BWO61" s="108"/>
      <c r="BWP61" s="108"/>
      <c r="BWQ61" s="108"/>
      <c r="BWR61" s="108"/>
      <c r="BWS61" s="108"/>
      <c r="BWT61" s="108"/>
      <c r="BWU61" s="108"/>
      <c r="BWV61" s="108"/>
      <c r="BWW61" s="108"/>
      <c r="BWX61" s="108"/>
      <c r="BWY61" s="108"/>
      <c r="BWZ61" s="108"/>
      <c r="BXA61" s="108"/>
      <c r="BXB61" s="108"/>
      <c r="BXC61" s="108"/>
      <c r="BXD61" s="108"/>
      <c r="BXE61" s="108"/>
      <c r="BXF61" s="108"/>
      <c r="BXG61" s="108"/>
      <c r="BXH61" s="108"/>
      <c r="BXI61" s="108"/>
      <c r="BXJ61" s="108"/>
      <c r="BXK61" s="108"/>
      <c r="BXL61" s="108"/>
      <c r="BXM61" s="108"/>
      <c r="BXN61" s="108"/>
      <c r="BXO61" s="108"/>
      <c r="BXP61" s="108"/>
      <c r="BXQ61" s="108"/>
      <c r="BXR61" s="108"/>
      <c r="BXS61" s="108"/>
      <c r="BXT61" s="108"/>
      <c r="BXU61" s="108"/>
      <c r="BXV61" s="108"/>
      <c r="BXW61" s="108"/>
      <c r="BXX61" s="108"/>
      <c r="BXY61" s="108"/>
      <c r="BXZ61" s="108"/>
      <c r="BYA61" s="108"/>
      <c r="BYB61" s="108"/>
      <c r="BYC61" s="108"/>
      <c r="BYD61" s="108"/>
      <c r="BYE61" s="108"/>
      <c r="BYF61" s="108"/>
      <c r="BYG61" s="108"/>
      <c r="BYH61" s="108"/>
      <c r="BYI61" s="108"/>
      <c r="BYJ61" s="108"/>
      <c r="BYK61" s="108"/>
      <c r="BYL61" s="108"/>
      <c r="BYM61" s="108"/>
      <c r="BYN61" s="108"/>
      <c r="BYO61" s="108"/>
      <c r="BYP61" s="108"/>
      <c r="BYQ61" s="108"/>
      <c r="BYR61" s="108"/>
      <c r="BYS61" s="108"/>
      <c r="BYT61" s="108"/>
      <c r="BYU61" s="108"/>
      <c r="BYV61" s="108"/>
      <c r="BYW61" s="108"/>
      <c r="BYX61" s="108"/>
      <c r="BYY61" s="108"/>
      <c r="BYZ61" s="108"/>
      <c r="BZA61" s="108"/>
      <c r="BZB61" s="108"/>
      <c r="BZC61" s="108"/>
      <c r="BZD61" s="108"/>
      <c r="BZE61" s="108"/>
      <c r="BZF61" s="108"/>
      <c r="BZG61" s="108"/>
      <c r="BZH61" s="108"/>
      <c r="BZI61" s="108"/>
      <c r="BZJ61" s="108"/>
      <c r="BZK61" s="108"/>
      <c r="BZL61" s="108"/>
      <c r="BZM61" s="108"/>
      <c r="BZN61" s="108"/>
      <c r="BZO61" s="108"/>
      <c r="BZP61" s="108"/>
      <c r="BZQ61" s="108"/>
      <c r="BZR61" s="108"/>
      <c r="BZS61" s="108"/>
      <c r="BZT61" s="108"/>
      <c r="BZU61" s="108"/>
      <c r="BZV61" s="108"/>
      <c r="BZW61" s="108"/>
      <c r="BZX61" s="108"/>
      <c r="BZY61" s="108"/>
      <c r="BZZ61" s="108"/>
      <c r="CAA61" s="108"/>
      <c r="CAB61" s="108"/>
      <c r="CAC61" s="108"/>
      <c r="CAD61" s="108"/>
      <c r="CAE61" s="108"/>
      <c r="CAF61" s="108"/>
      <c r="CAG61" s="108"/>
      <c r="CAH61" s="108"/>
      <c r="CAI61" s="108"/>
      <c r="CAJ61" s="108"/>
      <c r="CAK61" s="108"/>
      <c r="CAL61" s="108"/>
      <c r="CAM61" s="108"/>
      <c r="CAN61" s="108"/>
      <c r="CAO61" s="108"/>
      <c r="CAP61" s="108"/>
      <c r="CAQ61" s="108"/>
      <c r="CAR61" s="108"/>
      <c r="CAS61" s="108"/>
      <c r="CAT61" s="108"/>
      <c r="CAU61" s="108"/>
      <c r="CAV61" s="108"/>
      <c r="CAW61" s="108"/>
      <c r="CAX61" s="108"/>
      <c r="CAY61" s="108"/>
      <c r="CAZ61" s="108"/>
      <c r="CBA61" s="108"/>
      <c r="CBB61" s="108"/>
      <c r="CBC61" s="108"/>
      <c r="CBD61" s="108"/>
      <c r="CBE61" s="108"/>
      <c r="CBF61" s="108"/>
      <c r="CBG61" s="108"/>
      <c r="CBH61" s="108"/>
      <c r="CBI61" s="108"/>
      <c r="CBJ61" s="108"/>
      <c r="CBK61" s="108"/>
      <c r="CBL61" s="108"/>
      <c r="CBM61" s="108"/>
      <c r="CBN61" s="108"/>
      <c r="CBO61" s="108"/>
      <c r="CBP61" s="108"/>
      <c r="CBQ61" s="108"/>
      <c r="CBR61" s="108"/>
      <c r="CBS61" s="108"/>
      <c r="CBT61" s="108"/>
      <c r="CBU61" s="108"/>
      <c r="CBV61" s="108"/>
      <c r="CBW61" s="108"/>
      <c r="CBX61" s="108"/>
      <c r="CBY61" s="108"/>
      <c r="CBZ61" s="108"/>
      <c r="CCA61" s="108"/>
      <c r="CCB61" s="108"/>
      <c r="CCC61" s="108"/>
      <c r="CCD61" s="108"/>
      <c r="CCE61" s="108"/>
      <c r="CCF61" s="108"/>
      <c r="CCG61" s="108"/>
      <c r="CCH61" s="108"/>
      <c r="CCI61" s="108"/>
      <c r="CCJ61" s="108"/>
      <c r="CCK61" s="108"/>
      <c r="CCL61" s="108"/>
      <c r="CCM61" s="108"/>
      <c r="CCN61" s="108"/>
      <c r="CCO61" s="108"/>
      <c r="CCP61" s="108"/>
      <c r="CCQ61" s="108"/>
      <c r="CCR61" s="108"/>
      <c r="CCS61" s="108"/>
      <c r="CCT61" s="108"/>
      <c r="CCU61" s="108"/>
      <c r="CCV61" s="108"/>
      <c r="CCW61" s="108"/>
      <c r="CCX61" s="108"/>
      <c r="CCY61" s="108"/>
      <c r="CCZ61" s="108"/>
      <c r="CDA61" s="108"/>
      <c r="CDB61" s="108"/>
      <c r="CDC61" s="108"/>
      <c r="CDD61" s="108"/>
      <c r="CDE61" s="108"/>
      <c r="CDF61" s="108"/>
      <c r="CDG61" s="108"/>
      <c r="CDH61" s="108"/>
      <c r="CDI61" s="108"/>
      <c r="CDJ61" s="108"/>
      <c r="CDK61" s="108"/>
      <c r="CDL61" s="108"/>
      <c r="CDM61" s="108"/>
      <c r="CDN61" s="108"/>
      <c r="CDO61" s="108"/>
      <c r="CDP61" s="108"/>
      <c r="CDQ61" s="108"/>
      <c r="CDR61" s="108"/>
      <c r="CDS61" s="108"/>
      <c r="CDT61" s="108"/>
      <c r="CDU61" s="108"/>
      <c r="CDV61" s="108"/>
      <c r="CDW61" s="108"/>
      <c r="CDX61" s="108"/>
      <c r="CDY61" s="108"/>
      <c r="CDZ61" s="108"/>
      <c r="CEA61" s="108"/>
      <c r="CEB61" s="108"/>
      <c r="CEC61" s="108"/>
      <c r="CED61" s="108"/>
      <c r="CEE61" s="108"/>
      <c r="CEF61" s="108"/>
      <c r="CEG61" s="108"/>
      <c r="CEH61" s="108"/>
      <c r="CEI61" s="108"/>
      <c r="CEJ61" s="108"/>
      <c r="CEK61" s="108"/>
      <c r="CEL61" s="108"/>
      <c r="CEM61" s="108"/>
      <c r="CEN61" s="108"/>
      <c r="CEO61" s="108"/>
      <c r="CEP61" s="108"/>
      <c r="CEQ61" s="108"/>
      <c r="CER61" s="108"/>
      <c r="CES61" s="108"/>
      <c r="CET61" s="108"/>
      <c r="CEU61" s="108"/>
      <c r="CEV61" s="108"/>
      <c r="CEW61" s="108"/>
      <c r="CEX61" s="108"/>
      <c r="CEY61" s="108"/>
      <c r="CEZ61" s="108"/>
      <c r="CFA61" s="108"/>
      <c r="CFB61" s="108"/>
      <c r="CFC61" s="108"/>
      <c r="CFD61" s="108"/>
      <c r="CFE61" s="108"/>
      <c r="CFF61" s="108"/>
      <c r="CFG61" s="108"/>
      <c r="CFH61" s="108"/>
      <c r="CFI61" s="108"/>
      <c r="CFJ61" s="108"/>
      <c r="CFK61" s="108"/>
      <c r="CFL61" s="108"/>
      <c r="CFM61" s="108"/>
      <c r="CFN61" s="108"/>
      <c r="CFO61" s="108"/>
      <c r="CFP61" s="108"/>
      <c r="CFQ61" s="108"/>
      <c r="CFR61" s="108"/>
      <c r="CFS61" s="108"/>
      <c r="CFT61" s="108"/>
      <c r="CFU61" s="108"/>
      <c r="CFV61" s="108"/>
      <c r="CFW61" s="108"/>
      <c r="CFX61" s="108"/>
      <c r="CFY61" s="108"/>
      <c r="CFZ61" s="108"/>
      <c r="CGA61" s="108"/>
      <c r="CGB61" s="108"/>
      <c r="CGC61" s="108"/>
      <c r="CGD61" s="108"/>
      <c r="CGE61" s="108"/>
      <c r="CGF61" s="108"/>
      <c r="CGG61" s="108"/>
      <c r="CGH61" s="108"/>
      <c r="CGI61" s="108"/>
      <c r="CGJ61" s="108"/>
      <c r="CGK61" s="108"/>
      <c r="CGL61" s="108"/>
      <c r="CGM61" s="108"/>
      <c r="CGN61" s="108"/>
      <c r="CGO61" s="108"/>
      <c r="CGP61" s="108"/>
      <c r="CGQ61" s="108"/>
      <c r="CGR61" s="108"/>
      <c r="CGS61" s="108"/>
      <c r="CGT61" s="108"/>
      <c r="CGU61" s="108"/>
      <c r="CGV61" s="108"/>
      <c r="CGW61" s="108"/>
      <c r="CGX61" s="108"/>
      <c r="CGY61" s="108"/>
      <c r="CGZ61" s="108"/>
      <c r="CHA61" s="108"/>
      <c r="CHB61" s="108"/>
      <c r="CHC61" s="108"/>
      <c r="CHD61" s="108"/>
      <c r="CHE61" s="108"/>
      <c r="CHF61" s="108"/>
      <c r="CHG61" s="108"/>
      <c r="CHH61" s="108"/>
      <c r="CHI61" s="108"/>
      <c r="CHJ61" s="108"/>
      <c r="CHK61" s="108"/>
      <c r="CHL61" s="108"/>
      <c r="CHM61" s="108"/>
      <c r="CHN61" s="108"/>
      <c r="CHO61" s="108"/>
      <c r="CHP61" s="108"/>
      <c r="CHQ61" s="108"/>
      <c r="CHR61" s="108"/>
      <c r="CHS61" s="108"/>
      <c r="CHT61" s="108"/>
      <c r="CHU61" s="108"/>
      <c r="CHV61" s="108"/>
      <c r="CHW61" s="108"/>
      <c r="CHX61" s="108"/>
      <c r="CHY61" s="108"/>
      <c r="CHZ61" s="108"/>
      <c r="CIA61" s="108"/>
      <c r="CIB61" s="108"/>
      <c r="CIC61" s="108"/>
      <c r="CID61" s="108"/>
      <c r="CIE61" s="108"/>
      <c r="CIF61" s="108"/>
      <c r="CIG61" s="108"/>
      <c r="CIH61" s="108"/>
      <c r="CII61" s="108"/>
      <c r="CIJ61" s="108"/>
      <c r="CIK61" s="108"/>
      <c r="CIL61" s="108"/>
      <c r="CIM61" s="108"/>
      <c r="CIN61" s="108"/>
      <c r="CIO61" s="108"/>
      <c r="CIP61" s="108"/>
      <c r="CIQ61" s="108"/>
      <c r="CIR61" s="108"/>
      <c r="CIS61" s="108"/>
      <c r="CIT61" s="108"/>
      <c r="CIU61" s="108"/>
      <c r="CIV61" s="108"/>
      <c r="CIW61" s="108"/>
      <c r="CIX61" s="108"/>
      <c r="CIY61" s="108"/>
      <c r="CIZ61" s="108"/>
      <c r="CJA61" s="108"/>
      <c r="CJB61" s="108"/>
      <c r="CJC61" s="108"/>
      <c r="CJD61" s="108"/>
      <c r="CJE61" s="108"/>
      <c r="CJF61" s="108"/>
      <c r="CJG61" s="108"/>
      <c r="CJH61" s="108"/>
      <c r="CJI61" s="108"/>
      <c r="CJJ61" s="108"/>
      <c r="CJK61" s="108"/>
      <c r="CJL61" s="108"/>
      <c r="CJM61" s="108"/>
      <c r="CJN61" s="108"/>
      <c r="CJO61" s="108"/>
      <c r="CJP61" s="108"/>
      <c r="CJQ61" s="108"/>
      <c r="CJR61" s="108"/>
      <c r="CJS61" s="108"/>
      <c r="CJT61" s="108"/>
      <c r="CJU61" s="108"/>
      <c r="CJV61" s="108"/>
      <c r="CJW61" s="108"/>
      <c r="CJX61" s="108"/>
      <c r="CJY61" s="108"/>
      <c r="CJZ61" s="108"/>
      <c r="CKA61" s="108"/>
      <c r="CKB61" s="108"/>
      <c r="CKC61" s="108"/>
      <c r="CKD61" s="108"/>
      <c r="CKE61" s="108"/>
      <c r="CKF61" s="108"/>
      <c r="CKG61" s="108"/>
      <c r="CKH61" s="108"/>
      <c r="CKI61" s="108"/>
      <c r="CKJ61" s="108"/>
      <c r="CKK61" s="108"/>
      <c r="CKL61" s="108"/>
      <c r="CKM61" s="108"/>
      <c r="CKN61" s="108"/>
      <c r="CKO61" s="108"/>
      <c r="CKP61" s="108"/>
      <c r="CKQ61" s="108"/>
      <c r="CKR61" s="108"/>
      <c r="CKS61" s="108"/>
      <c r="CKT61" s="108"/>
      <c r="CKU61" s="108"/>
      <c r="CKV61" s="108"/>
      <c r="CKW61" s="108"/>
      <c r="CKX61" s="108"/>
      <c r="CKY61" s="108"/>
      <c r="CKZ61" s="108"/>
      <c r="CLA61" s="108"/>
      <c r="CLB61" s="108"/>
      <c r="CLC61" s="108"/>
      <c r="CLD61" s="108"/>
      <c r="CLE61" s="108"/>
      <c r="CLF61" s="108"/>
      <c r="CLG61" s="108"/>
      <c r="CLH61" s="108"/>
      <c r="CLI61" s="108"/>
      <c r="CLJ61" s="108"/>
      <c r="CLK61" s="108"/>
      <c r="CLL61" s="108"/>
      <c r="CLM61" s="108"/>
      <c r="CLN61" s="108"/>
      <c r="CLO61" s="108"/>
      <c r="CLP61" s="108"/>
      <c r="CLQ61" s="108"/>
      <c r="CLR61" s="108"/>
      <c r="CLS61" s="108"/>
      <c r="CLT61" s="108"/>
      <c r="CLU61" s="108"/>
      <c r="CLV61" s="108"/>
      <c r="CLW61" s="108"/>
      <c r="CLX61" s="108"/>
      <c r="CLY61" s="108"/>
      <c r="CLZ61" s="108"/>
      <c r="CMA61" s="108"/>
      <c r="CMB61" s="108"/>
      <c r="CMC61" s="108"/>
      <c r="CMD61" s="108"/>
      <c r="CME61" s="108"/>
      <c r="CMF61" s="108"/>
      <c r="CMG61" s="108"/>
      <c r="CMH61" s="108"/>
      <c r="CMI61" s="108"/>
      <c r="CMJ61" s="108"/>
      <c r="CMK61" s="108"/>
      <c r="CML61" s="108"/>
      <c r="CMM61" s="108"/>
      <c r="CMN61" s="108"/>
      <c r="CMO61" s="108"/>
      <c r="CMP61" s="108"/>
      <c r="CMQ61" s="108"/>
      <c r="CMR61" s="108"/>
      <c r="CMS61" s="108"/>
      <c r="CMT61" s="108"/>
      <c r="CMU61" s="108"/>
      <c r="CMV61" s="108"/>
      <c r="CMW61" s="108"/>
      <c r="CMX61" s="108"/>
      <c r="CMY61" s="108"/>
      <c r="CMZ61" s="108"/>
      <c r="CNA61" s="108"/>
      <c r="CNB61" s="108"/>
      <c r="CNC61" s="108"/>
      <c r="CND61" s="108"/>
      <c r="CNE61" s="108"/>
      <c r="CNF61" s="108"/>
      <c r="CNG61" s="108"/>
      <c r="CNH61" s="108"/>
      <c r="CNI61" s="108"/>
      <c r="CNJ61" s="108"/>
      <c r="CNK61" s="108"/>
      <c r="CNL61" s="108"/>
      <c r="CNM61" s="108"/>
      <c r="CNN61" s="108"/>
      <c r="CNO61" s="108"/>
      <c r="CNP61" s="108"/>
      <c r="CNQ61" s="108"/>
      <c r="CNR61" s="108"/>
      <c r="CNS61" s="108"/>
      <c r="CNT61" s="108"/>
      <c r="CNU61" s="108"/>
      <c r="CNV61" s="108"/>
      <c r="CNW61" s="108"/>
      <c r="CNX61" s="108"/>
      <c r="CNY61" s="108"/>
      <c r="CNZ61" s="108"/>
      <c r="COA61" s="108"/>
      <c r="COB61" s="108"/>
      <c r="COC61" s="108"/>
      <c r="COD61" s="108"/>
      <c r="COE61" s="108"/>
      <c r="COF61" s="108"/>
      <c r="COG61" s="108"/>
      <c r="COH61" s="108"/>
      <c r="COI61" s="108"/>
      <c r="COJ61" s="108"/>
      <c r="COK61" s="108"/>
      <c r="COL61" s="108"/>
      <c r="COM61" s="108"/>
      <c r="CON61" s="108"/>
      <c r="COO61" s="108"/>
      <c r="COP61" s="108"/>
      <c r="COQ61" s="108"/>
      <c r="COR61" s="108"/>
      <c r="COS61" s="108"/>
      <c r="COT61" s="108"/>
      <c r="COU61" s="108"/>
      <c r="COV61" s="108"/>
      <c r="COW61" s="108"/>
      <c r="COX61" s="108"/>
      <c r="COY61" s="108"/>
      <c r="COZ61" s="108"/>
      <c r="CPA61" s="108"/>
      <c r="CPB61" s="108"/>
      <c r="CPC61" s="108"/>
      <c r="CPD61" s="108"/>
      <c r="CPE61" s="108"/>
      <c r="CPF61" s="108"/>
      <c r="CPG61" s="108"/>
      <c r="CPH61" s="108"/>
      <c r="CPI61" s="108"/>
      <c r="CPJ61" s="108"/>
      <c r="CPK61" s="108"/>
      <c r="CPL61" s="108"/>
      <c r="CPM61" s="108"/>
      <c r="CPN61" s="108"/>
      <c r="CPO61" s="108"/>
      <c r="CPP61" s="108"/>
      <c r="CPQ61" s="108"/>
      <c r="CPR61" s="108"/>
      <c r="CPS61" s="108"/>
      <c r="CPT61" s="108"/>
      <c r="CPU61" s="108"/>
      <c r="CPV61" s="108"/>
      <c r="CPW61" s="108"/>
      <c r="CPX61" s="108"/>
      <c r="CPY61" s="108"/>
      <c r="CPZ61" s="108"/>
      <c r="CQA61" s="108"/>
      <c r="CQB61" s="108"/>
      <c r="CQC61" s="108"/>
      <c r="CQD61" s="108"/>
      <c r="CQE61" s="108"/>
      <c r="CQF61" s="108"/>
      <c r="CQG61" s="108"/>
      <c r="CQH61" s="108"/>
      <c r="CQI61" s="108"/>
      <c r="CQJ61" s="108"/>
      <c r="CQK61" s="108"/>
      <c r="CQL61" s="108"/>
      <c r="CQM61" s="108"/>
      <c r="CQN61" s="108"/>
      <c r="CQO61" s="108"/>
      <c r="CQP61" s="108"/>
      <c r="CQQ61" s="108"/>
      <c r="CQR61" s="108"/>
      <c r="CQS61" s="108"/>
      <c r="CQT61" s="108"/>
      <c r="CQU61" s="108"/>
      <c r="CQV61" s="108"/>
      <c r="CQW61" s="108"/>
      <c r="CQX61" s="108"/>
      <c r="CQY61" s="108"/>
      <c r="CQZ61" s="108"/>
      <c r="CRA61" s="108"/>
      <c r="CRB61" s="108"/>
      <c r="CRC61" s="108"/>
      <c r="CRD61" s="108"/>
      <c r="CRE61" s="108"/>
      <c r="CRF61" s="108"/>
      <c r="CRG61" s="108"/>
      <c r="CRH61" s="108"/>
      <c r="CRI61" s="108"/>
      <c r="CRJ61" s="108"/>
      <c r="CRK61" s="108"/>
      <c r="CRL61" s="108"/>
      <c r="CRM61" s="108"/>
      <c r="CRN61" s="108"/>
      <c r="CRO61" s="108"/>
      <c r="CRP61" s="108"/>
      <c r="CRQ61" s="108"/>
      <c r="CRR61" s="108"/>
      <c r="CRS61" s="108"/>
      <c r="CRT61" s="108"/>
      <c r="CRU61" s="108"/>
      <c r="CRV61" s="108"/>
      <c r="CRW61" s="108"/>
      <c r="CRX61" s="108"/>
      <c r="CRY61" s="108"/>
      <c r="CRZ61" s="108"/>
      <c r="CSA61" s="108"/>
      <c r="CSB61" s="108"/>
      <c r="CSC61" s="108"/>
      <c r="CSD61" s="108"/>
      <c r="CSE61" s="108"/>
      <c r="CSF61" s="108"/>
      <c r="CSG61" s="108"/>
      <c r="CSH61" s="108"/>
      <c r="CSI61" s="108"/>
      <c r="CSJ61" s="108"/>
      <c r="CSK61" s="108"/>
      <c r="CSL61" s="108"/>
      <c r="CSM61" s="108"/>
      <c r="CSN61" s="108"/>
      <c r="CSO61" s="108"/>
      <c r="CSP61" s="108"/>
      <c r="CSQ61" s="108"/>
      <c r="CSR61" s="108"/>
      <c r="CSS61" s="108"/>
      <c r="CST61" s="108"/>
      <c r="CSU61" s="108"/>
      <c r="CSV61" s="108"/>
      <c r="CSW61" s="108"/>
      <c r="CSX61" s="108"/>
      <c r="CSY61" s="108"/>
      <c r="CSZ61" s="108"/>
      <c r="CTA61" s="108"/>
      <c r="CTB61" s="108"/>
      <c r="CTC61" s="108"/>
      <c r="CTD61" s="108"/>
      <c r="CTE61" s="108"/>
      <c r="CTF61" s="108"/>
      <c r="CTG61" s="108"/>
      <c r="CTH61" s="108"/>
      <c r="CTI61" s="108"/>
      <c r="CTJ61" s="108"/>
      <c r="CTK61" s="108"/>
      <c r="CTL61" s="108"/>
      <c r="CTM61" s="108"/>
      <c r="CTN61" s="108"/>
      <c r="CTO61" s="108"/>
      <c r="CTP61" s="108"/>
      <c r="CTQ61" s="108"/>
      <c r="CTR61" s="108"/>
      <c r="CTS61" s="108"/>
      <c r="CTT61" s="108"/>
      <c r="CTU61" s="108"/>
      <c r="CTV61" s="108"/>
      <c r="CTW61" s="108"/>
      <c r="CTX61" s="108"/>
      <c r="CTY61" s="108"/>
      <c r="CTZ61" s="108"/>
      <c r="CUA61" s="108"/>
      <c r="CUB61" s="108"/>
      <c r="CUC61" s="108"/>
      <c r="CUD61" s="108"/>
      <c r="CUE61" s="108"/>
      <c r="CUF61" s="108"/>
      <c r="CUG61" s="108"/>
      <c r="CUH61" s="108"/>
      <c r="CUI61" s="108"/>
      <c r="CUJ61" s="108"/>
      <c r="CUK61" s="108"/>
      <c r="CUL61" s="108"/>
      <c r="CUM61" s="108"/>
      <c r="CUN61" s="108"/>
      <c r="CUO61" s="108"/>
      <c r="CUP61" s="108"/>
      <c r="CUQ61" s="108"/>
      <c r="CUR61" s="108"/>
      <c r="CUS61" s="108"/>
      <c r="CUT61" s="108"/>
      <c r="CUU61" s="108"/>
      <c r="CUV61" s="108"/>
      <c r="CUW61" s="108"/>
      <c r="CUX61" s="108"/>
      <c r="CUY61" s="108"/>
      <c r="CUZ61" s="108"/>
      <c r="CVA61" s="108"/>
      <c r="CVB61" s="108"/>
      <c r="CVC61" s="108"/>
      <c r="CVD61" s="108"/>
      <c r="CVE61" s="108"/>
      <c r="CVF61" s="108"/>
      <c r="CVG61" s="108"/>
      <c r="CVH61" s="108"/>
      <c r="CVI61" s="108"/>
      <c r="CVJ61" s="108"/>
      <c r="CVK61" s="108"/>
      <c r="CVL61" s="108"/>
      <c r="CVM61" s="108"/>
      <c r="CVN61" s="108"/>
      <c r="CVO61" s="108"/>
      <c r="CVP61" s="108"/>
      <c r="CVQ61" s="108"/>
      <c r="CVR61" s="108"/>
      <c r="CVS61" s="108"/>
      <c r="CVT61" s="108"/>
      <c r="CVU61" s="108"/>
      <c r="CVV61" s="108"/>
      <c r="CVW61" s="108"/>
      <c r="CVX61" s="108"/>
      <c r="CVY61" s="108"/>
      <c r="CVZ61" s="108"/>
      <c r="CWA61" s="108"/>
      <c r="CWB61" s="108"/>
      <c r="CWC61" s="108"/>
      <c r="CWD61" s="108"/>
      <c r="CWE61" s="108"/>
      <c r="CWF61" s="108"/>
      <c r="CWG61" s="108"/>
      <c r="CWH61" s="108"/>
      <c r="CWI61" s="108"/>
      <c r="CWJ61" s="108"/>
      <c r="CWK61" s="108"/>
      <c r="CWL61" s="108"/>
      <c r="CWM61" s="108"/>
      <c r="CWN61" s="108"/>
      <c r="CWO61" s="108"/>
      <c r="CWP61" s="108"/>
      <c r="CWQ61" s="108"/>
      <c r="CWR61" s="108"/>
      <c r="CWS61" s="108"/>
      <c r="CWT61" s="108"/>
      <c r="CWU61" s="108"/>
      <c r="CWV61" s="108"/>
      <c r="CWW61" s="108"/>
      <c r="CWX61" s="108"/>
      <c r="CWY61" s="108"/>
      <c r="CWZ61" s="108"/>
      <c r="CXA61" s="108"/>
      <c r="CXB61" s="108"/>
      <c r="CXC61" s="108"/>
      <c r="CXD61" s="108"/>
      <c r="CXE61" s="108"/>
      <c r="CXF61" s="108"/>
      <c r="CXG61" s="108"/>
      <c r="CXH61" s="108"/>
      <c r="CXI61" s="108"/>
      <c r="CXJ61" s="108"/>
      <c r="CXK61" s="108"/>
      <c r="CXL61" s="108"/>
      <c r="CXM61" s="108"/>
      <c r="CXN61" s="108"/>
      <c r="CXO61" s="108"/>
      <c r="CXP61" s="108"/>
      <c r="CXQ61" s="108"/>
      <c r="CXR61" s="108"/>
      <c r="CXS61" s="108"/>
      <c r="CXT61" s="108"/>
      <c r="CXU61" s="108"/>
      <c r="CXV61" s="108"/>
      <c r="CXW61" s="108"/>
      <c r="CXX61" s="108"/>
      <c r="CXY61" s="108"/>
      <c r="CXZ61" s="108"/>
      <c r="CYA61" s="108"/>
      <c r="CYB61" s="108"/>
      <c r="CYC61" s="108"/>
      <c r="CYD61" s="108"/>
      <c r="CYE61" s="108"/>
      <c r="CYF61" s="108"/>
      <c r="CYG61" s="108"/>
      <c r="CYH61" s="108"/>
      <c r="CYI61" s="108"/>
      <c r="CYJ61" s="108"/>
      <c r="CYK61" s="108"/>
      <c r="CYL61" s="108"/>
      <c r="CYM61" s="108"/>
      <c r="CYN61" s="108"/>
      <c r="CYO61" s="108"/>
      <c r="CYP61" s="108"/>
      <c r="CYQ61" s="108"/>
      <c r="CYR61" s="108"/>
      <c r="CYS61" s="108"/>
      <c r="CYT61" s="108"/>
      <c r="CYU61" s="108"/>
      <c r="CYV61" s="108"/>
      <c r="CYW61" s="108"/>
      <c r="CYX61" s="108"/>
      <c r="CYY61" s="108"/>
      <c r="CYZ61" s="108"/>
      <c r="CZA61" s="108"/>
      <c r="CZB61" s="108"/>
      <c r="CZC61" s="108"/>
      <c r="CZD61" s="108"/>
      <c r="CZE61" s="108"/>
      <c r="CZF61" s="108"/>
      <c r="CZG61" s="108"/>
      <c r="CZH61" s="108"/>
      <c r="CZI61" s="108"/>
      <c r="CZJ61" s="108"/>
      <c r="CZK61" s="108"/>
      <c r="CZL61" s="108"/>
      <c r="CZM61" s="108"/>
      <c r="CZN61" s="108"/>
      <c r="CZO61" s="108"/>
      <c r="CZP61" s="108"/>
      <c r="CZQ61" s="108"/>
      <c r="CZR61" s="108"/>
      <c r="CZS61" s="108"/>
      <c r="CZT61" s="108"/>
      <c r="CZU61" s="108"/>
      <c r="CZV61" s="108"/>
      <c r="CZW61" s="108"/>
      <c r="CZX61" s="108"/>
      <c r="CZY61" s="108"/>
      <c r="CZZ61" s="108"/>
      <c r="DAA61" s="108"/>
      <c r="DAB61" s="108"/>
      <c r="DAC61" s="108"/>
      <c r="DAD61" s="108"/>
      <c r="DAE61" s="108"/>
      <c r="DAF61" s="108"/>
      <c r="DAG61" s="108"/>
      <c r="DAH61" s="108"/>
      <c r="DAI61" s="108"/>
      <c r="DAJ61" s="108"/>
      <c r="DAK61" s="108"/>
      <c r="DAL61" s="108"/>
      <c r="DAM61" s="108"/>
      <c r="DAN61" s="108"/>
      <c r="DAO61" s="108"/>
      <c r="DAP61" s="108"/>
      <c r="DAQ61" s="108"/>
      <c r="DAR61" s="108"/>
      <c r="DAS61" s="108"/>
      <c r="DAT61" s="108"/>
      <c r="DAU61" s="108"/>
      <c r="DAV61" s="108"/>
      <c r="DAW61" s="108"/>
      <c r="DAX61" s="108"/>
      <c r="DAY61" s="108"/>
      <c r="DAZ61" s="108"/>
      <c r="DBA61" s="108"/>
      <c r="DBB61" s="108"/>
      <c r="DBC61" s="108"/>
      <c r="DBD61" s="108"/>
      <c r="DBE61" s="108"/>
      <c r="DBF61" s="108"/>
      <c r="DBG61" s="108"/>
      <c r="DBH61" s="108"/>
      <c r="DBI61" s="108"/>
      <c r="DBJ61" s="108"/>
      <c r="DBK61" s="108"/>
      <c r="DBL61" s="108"/>
      <c r="DBM61" s="108"/>
      <c r="DBN61" s="108"/>
      <c r="DBO61" s="108"/>
      <c r="DBP61" s="108"/>
      <c r="DBQ61" s="108"/>
      <c r="DBR61" s="108"/>
      <c r="DBS61" s="108"/>
      <c r="DBT61" s="108"/>
      <c r="DBU61" s="108"/>
      <c r="DBV61" s="108"/>
      <c r="DBW61" s="108"/>
      <c r="DBX61" s="108"/>
      <c r="DBY61" s="108"/>
      <c r="DBZ61" s="108"/>
      <c r="DCA61" s="108"/>
      <c r="DCB61" s="108"/>
      <c r="DCC61" s="108"/>
      <c r="DCD61" s="108"/>
      <c r="DCE61" s="108"/>
      <c r="DCF61" s="108"/>
      <c r="DCG61" s="108"/>
      <c r="DCH61" s="108"/>
      <c r="DCI61" s="108"/>
      <c r="DCJ61" s="108"/>
      <c r="DCK61" s="108"/>
      <c r="DCL61" s="108"/>
      <c r="DCM61" s="108"/>
      <c r="DCN61" s="108"/>
      <c r="DCO61" s="108"/>
      <c r="DCP61" s="108"/>
      <c r="DCQ61" s="108"/>
      <c r="DCR61" s="108"/>
      <c r="DCS61" s="108"/>
      <c r="DCT61" s="108"/>
      <c r="DCU61" s="108"/>
      <c r="DCV61" s="108"/>
      <c r="DCW61" s="108"/>
      <c r="DCX61" s="108"/>
      <c r="DCY61" s="108"/>
      <c r="DCZ61" s="108"/>
      <c r="DDA61" s="108"/>
      <c r="DDB61" s="108"/>
      <c r="DDC61" s="108"/>
      <c r="DDD61" s="108"/>
      <c r="DDE61" s="108"/>
      <c r="DDF61" s="108"/>
      <c r="DDG61" s="108"/>
      <c r="DDH61" s="108"/>
      <c r="DDI61" s="108"/>
      <c r="DDJ61" s="108"/>
      <c r="DDK61" s="108"/>
      <c r="DDL61" s="108"/>
      <c r="DDM61" s="108"/>
      <c r="DDN61" s="108"/>
      <c r="DDO61" s="108"/>
      <c r="DDP61" s="108"/>
      <c r="DDQ61" s="108"/>
      <c r="DDR61" s="108"/>
      <c r="DDS61" s="108"/>
      <c r="DDT61" s="108"/>
      <c r="DDU61" s="108"/>
      <c r="DDV61" s="108"/>
      <c r="DDW61" s="108"/>
      <c r="DDX61" s="108"/>
      <c r="DDY61" s="108"/>
      <c r="DDZ61" s="108"/>
      <c r="DEA61" s="108"/>
      <c r="DEB61" s="108"/>
      <c r="DEC61" s="108"/>
      <c r="DED61" s="108"/>
      <c r="DEE61" s="108"/>
      <c r="DEF61" s="108"/>
      <c r="DEG61" s="108"/>
      <c r="DEH61" s="108"/>
      <c r="DEI61" s="108"/>
      <c r="DEJ61" s="108"/>
      <c r="DEK61" s="108"/>
      <c r="DEL61" s="108"/>
      <c r="DEM61" s="108"/>
      <c r="DEN61" s="108"/>
      <c r="DEO61" s="108"/>
      <c r="DEP61" s="108"/>
      <c r="DEQ61" s="108"/>
      <c r="DER61" s="108"/>
      <c r="DES61" s="108"/>
      <c r="DET61" s="108"/>
      <c r="DEU61" s="108"/>
      <c r="DEV61" s="108"/>
      <c r="DEW61" s="108"/>
      <c r="DEX61" s="108"/>
      <c r="DEY61" s="108"/>
      <c r="DEZ61" s="108"/>
      <c r="DFA61" s="108"/>
      <c r="DFB61" s="108"/>
      <c r="DFC61" s="108"/>
      <c r="DFD61" s="108"/>
      <c r="DFE61" s="108"/>
      <c r="DFF61" s="108"/>
      <c r="DFG61" s="108"/>
      <c r="DFH61" s="108"/>
      <c r="DFI61" s="108"/>
      <c r="DFJ61" s="108"/>
      <c r="DFK61" s="108"/>
      <c r="DFL61" s="108"/>
      <c r="DFM61" s="108"/>
      <c r="DFN61" s="108"/>
      <c r="DFO61" s="108"/>
      <c r="DFP61" s="108"/>
      <c r="DFQ61" s="108"/>
      <c r="DFR61" s="108"/>
      <c r="DFS61" s="108"/>
      <c r="DFT61" s="108"/>
      <c r="DFU61" s="108"/>
      <c r="DFV61" s="108"/>
      <c r="DFW61" s="108"/>
      <c r="DFX61" s="108"/>
      <c r="DFY61" s="108"/>
      <c r="DFZ61" s="108"/>
      <c r="DGA61" s="108"/>
      <c r="DGB61" s="108"/>
      <c r="DGC61" s="108"/>
      <c r="DGD61" s="108"/>
      <c r="DGE61" s="108"/>
      <c r="DGF61" s="108"/>
      <c r="DGG61" s="108"/>
      <c r="DGH61" s="108"/>
      <c r="DGI61" s="108"/>
      <c r="DGJ61" s="108"/>
      <c r="DGK61" s="108"/>
      <c r="DGL61" s="108"/>
      <c r="DGM61" s="108"/>
      <c r="DGN61" s="108"/>
      <c r="DGO61" s="108"/>
      <c r="DGP61" s="108"/>
      <c r="DGQ61" s="108"/>
      <c r="DGR61" s="108"/>
      <c r="DGS61" s="108"/>
      <c r="DGT61" s="108"/>
      <c r="DGU61" s="108"/>
      <c r="DGV61" s="108"/>
      <c r="DGW61" s="108"/>
      <c r="DGX61" s="108"/>
      <c r="DGY61" s="108"/>
      <c r="DGZ61" s="108"/>
      <c r="DHA61" s="108"/>
      <c r="DHB61" s="108"/>
      <c r="DHC61" s="108"/>
      <c r="DHD61" s="108"/>
      <c r="DHE61" s="108"/>
      <c r="DHF61" s="108"/>
      <c r="DHG61" s="108"/>
      <c r="DHH61" s="108"/>
      <c r="DHI61" s="108"/>
      <c r="DHJ61" s="108"/>
      <c r="DHK61" s="108"/>
      <c r="DHL61" s="108"/>
      <c r="DHM61" s="108"/>
      <c r="DHN61" s="108"/>
      <c r="DHO61" s="108"/>
      <c r="DHP61" s="108"/>
      <c r="DHQ61" s="108"/>
      <c r="DHR61" s="108"/>
      <c r="DHS61" s="108"/>
      <c r="DHT61" s="108"/>
      <c r="DHU61" s="108"/>
      <c r="DHV61" s="108"/>
      <c r="DHW61" s="108"/>
      <c r="DHX61" s="108"/>
      <c r="DHY61" s="108"/>
      <c r="DHZ61" s="108"/>
      <c r="DIA61" s="108"/>
      <c r="DIB61" s="108"/>
      <c r="DIC61" s="108"/>
      <c r="DID61" s="108"/>
      <c r="DIE61" s="108"/>
      <c r="DIF61" s="108"/>
      <c r="DIG61" s="108"/>
      <c r="DIH61" s="108"/>
      <c r="DII61" s="108"/>
      <c r="DIJ61" s="108"/>
      <c r="DIK61" s="108"/>
      <c r="DIL61" s="108"/>
      <c r="DIM61" s="108"/>
      <c r="DIN61" s="108"/>
      <c r="DIO61" s="108"/>
      <c r="DIP61" s="108"/>
      <c r="DIQ61" s="108"/>
      <c r="DIR61" s="108"/>
      <c r="DIS61" s="108"/>
      <c r="DIT61" s="108"/>
      <c r="DIU61" s="108"/>
      <c r="DIV61" s="108"/>
      <c r="DIW61" s="108"/>
      <c r="DIX61" s="108"/>
      <c r="DIY61" s="108"/>
      <c r="DIZ61" s="108"/>
      <c r="DJA61" s="108"/>
      <c r="DJB61" s="108"/>
      <c r="DJC61" s="108"/>
      <c r="DJD61" s="108"/>
      <c r="DJE61" s="108"/>
      <c r="DJF61" s="108"/>
      <c r="DJG61" s="108"/>
      <c r="DJH61" s="108"/>
      <c r="DJI61" s="108"/>
      <c r="DJJ61" s="108"/>
      <c r="DJK61" s="108"/>
      <c r="DJL61" s="108"/>
      <c r="DJM61" s="108"/>
      <c r="DJN61" s="108"/>
      <c r="DJO61" s="108"/>
      <c r="DJP61" s="108"/>
      <c r="DJQ61" s="108"/>
      <c r="DJR61" s="108"/>
      <c r="DJS61" s="108"/>
      <c r="DJT61" s="108"/>
      <c r="DJU61" s="108"/>
      <c r="DJV61" s="108"/>
      <c r="DJW61" s="108"/>
      <c r="DJX61" s="108"/>
      <c r="DJY61" s="108"/>
      <c r="DJZ61" s="108"/>
      <c r="DKA61" s="108"/>
      <c r="DKB61" s="108"/>
      <c r="DKC61" s="108"/>
      <c r="DKD61" s="108"/>
      <c r="DKE61" s="108"/>
      <c r="DKF61" s="108"/>
      <c r="DKG61" s="108"/>
      <c r="DKH61" s="108"/>
      <c r="DKI61" s="108"/>
      <c r="DKJ61" s="108"/>
      <c r="DKK61" s="108"/>
      <c r="DKL61" s="108"/>
      <c r="DKM61" s="108"/>
      <c r="DKN61" s="108"/>
      <c r="DKO61" s="108"/>
      <c r="DKP61" s="108"/>
      <c r="DKQ61" s="108"/>
      <c r="DKR61" s="108"/>
      <c r="DKS61" s="108"/>
      <c r="DKT61" s="108"/>
      <c r="DKU61" s="108"/>
      <c r="DKV61" s="108"/>
      <c r="DKW61" s="108"/>
      <c r="DKX61" s="108"/>
      <c r="DKY61" s="108"/>
      <c r="DKZ61" s="108"/>
      <c r="DLA61" s="108"/>
      <c r="DLB61" s="108"/>
      <c r="DLC61" s="108"/>
      <c r="DLD61" s="108"/>
      <c r="DLE61" s="108"/>
      <c r="DLF61" s="108"/>
      <c r="DLG61" s="108"/>
      <c r="DLH61" s="108"/>
      <c r="DLI61" s="108"/>
      <c r="DLJ61" s="108"/>
      <c r="DLK61" s="108"/>
      <c r="DLL61" s="108"/>
      <c r="DLM61" s="108"/>
      <c r="DLN61" s="108"/>
      <c r="DLO61" s="108"/>
      <c r="DLP61" s="108"/>
      <c r="DLQ61" s="108"/>
      <c r="DLR61" s="108"/>
      <c r="DLS61" s="108"/>
      <c r="DLT61" s="108"/>
      <c r="DLU61" s="108"/>
      <c r="DLV61" s="108"/>
      <c r="DLW61" s="108"/>
      <c r="DLX61" s="108"/>
      <c r="DLY61" s="108"/>
      <c r="DLZ61" s="108"/>
      <c r="DMA61" s="108"/>
      <c r="DMB61" s="108"/>
      <c r="DMC61" s="108"/>
      <c r="DMD61" s="108"/>
      <c r="DME61" s="108"/>
      <c r="DMF61" s="108"/>
      <c r="DMG61" s="108"/>
      <c r="DMH61" s="108"/>
      <c r="DMI61" s="108"/>
      <c r="DMJ61" s="108"/>
      <c r="DMK61" s="108"/>
      <c r="DML61" s="108"/>
      <c r="DMM61" s="108"/>
      <c r="DMN61" s="108"/>
      <c r="DMO61" s="108"/>
      <c r="DMP61" s="108"/>
      <c r="DMQ61" s="108"/>
      <c r="DMR61" s="108"/>
      <c r="DMS61" s="108"/>
      <c r="DMT61" s="108"/>
      <c r="DMU61" s="108"/>
      <c r="DMV61" s="108"/>
      <c r="DMW61" s="108"/>
      <c r="DMX61" s="108"/>
      <c r="DMY61" s="108"/>
      <c r="DMZ61" s="108"/>
      <c r="DNA61" s="108"/>
      <c r="DNB61" s="108"/>
      <c r="DNC61" s="108"/>
      <c r="DND61" s="108"/>
      <c r="DNE61" s="108"/>
      <c r="DNF61" s="108"/>
      <c r="DNG61" s="108"/>
      <c r="DNH61" s="108"/>
      <c r="DNI61" s="108"/>
      <c r="DNJ61" s="108"/>
      <c r="DNK61" s="108"/>
      <c r="DNL61" s="108"/>
      <c r="DNM61" s="108"/>
      <c r="DNN61" s="108"/>
      <c r="DNO61" s="108"/>
      <c r="DNP61" s="108"/>
      <c r="DNQ61" s="108"/>
      <c r="DNR61" s="108"/>
      <c r="DNS61" s="108"/>
      <c r="DNT61" s="108"/>
      <c r="DNU61" s="108"/>
      <c r="DNV61" s="108"/>
      <c r="DNW61" s="108"/>
      <c r="DNX61" s="108"/>
      <c r="DNY61" s="108"/>
      <c r="DNZ61" s="108"/>
      <c r="DOA61" s="108"/>
      <c r="DOB61" s="108"/>
      <c r="DOC61" s="108"/>
      <c r="DOD61" s="108"/>
      <c r="DOE61" s="108"/>
      <c r="DOF61" s="108"/>
      <c r="DOG61" s="108"/>
      <c r="DOH61" s="108"/>
      <c r="DOI61" s="108"/>
      <c r="DOJ61" s="108"/>
      <c r="DOK61" s="108"/>
      <c r="DOL61" s="108"/>
      <c r="DOM61" s="108"/>
      <c r="DON61" s="108"/>
      <c r="DOO61" s="108"/>
      <c r="DOP61" s="108"/>
      <c r="DOQ61" s="108"/>
      <c r="DOR61" s="108"/>
      <c r="DOS61" s="108"/>
      <c r="DOT61" s="108"/>
      <c r="DOU61" s="108"/>
      <c r="DOV61" s="108"/>
      <c r="DOW61" s="108"/>
      <c r="DOX61" s="108"/>
      <c r="DOY61" s="108"/>
      <c r="DOZ61" s="108"/>
      <c r="DPA61" s="108"/>
      <c r="DPB61" s="108"/>
      <c r="DPC61" s="108"/>
      <c r="DPD61" s="108"/>
      <c r="DPE61" s="108"/>
      <c r="DPF61" s="108"/>
      <c r="DPG61" s="108"/>
      <c r="DPH61" s="108"/>
      <c r="DPI61" s="108"/>
      <c r="DPJ61" s="108"/>
      <c r="DPK61" s="108"/>
      <c r="DPL61" s="108"/>
      <c r="DPM61" s="108"/>
      <c r="DPN61" s="108"/>
      <c r="DPO61" s="108"/>
      <c r="DPP61" s="108"/>
      <c r="DPQ61" s="108"/>
      <c r="DPR61" s="108"/>
      <c r="DPS61" s="108"/>
      <c r="DPT61" s="108"/>
      <c r="DPU61" s="108"/>
      <c r="DPV61" s="108"/>
      <c r="DPW61" s="108"/>
      <c r="DPX61" s="108"/>
      <c r="DPY61" s="108"/>
      <c r="DPZ61" s="108"/>
      <c r="DQA61" s="108"/>
      <c r="DQB61" s="108"/>
      <c r="DQC61" s="108"/>
      <c r="DQD61" s="108"/>
      <c r="DQE61" s="108"/>
      <c r="DQF61" s="108"/>
      <c r="DQG61" s="108"/>
      <c r="DQH61" s="108"/>
      <c r="DQI61" s="108"/>
      <c r="DQJ61" s="108"/>
      <c r="DQK61" s="108"/>
      <c r="DQL61" s="108"/>
      <c r="DQM61" s="108"/>
      <c r="DQN61" s="108"/>
      <c r="DQO61" s="108"/>
      <c r="DQP61" s="108"/>
      <c r="DQQ61" s="108"/>
      <c r="DQR61" s="108"/>
      <c r="DQS61" s="108"/>
      <c r="DQT61" s="108"/>
      <c r="DQU61" s="108"/>
      <c r="DQV61" s="108"/>
      <c r="DQW61" s="108"/>
      <c r="DQX61" s="108"/>
      <c r="DQY61" s="108"/>
      <c r="DQZ61" s="108"/>
      <c r="DRA61" s="108"/>
      <c r="DRB61" s="108"/>
      <c r="DRC61" s="108"/>
      <c r="DRD61" s="108"/>
      <c r="DRE61" s="108"/>
      <c r="DRF61" s="108"/>
      <c r="DRG61" s="108"/>
      <c r="DRH61" s="108"/>
      <c r="DRI61" s="108"/>
      <c r="DRJ61" s="108"/>
      <c r="DRK61" s="108"/>
      <c r="DRL61" s="108"/>
      <c r="DRM61" s="108"/>
      <c r="DRN61" s="108"/>
      <c r="DRO61" s="108"/>
      <c r="DRP61" s="108"/>
      <c r="DRQ61" s="108"/>
      <c r="DRR61" s="108"/>
      <c r="DRS61" s="108"/>
      <c r="DRT61" s="108"/>
      <c r="DRU61" s="108"/>
      <c r="DRV61" s="108"/>
      <c r="DRW61" s="108"/>
      <c r="DRX61" s="108"/>
      <c r="DRY61" s="108"/>
      <c r="DRZ61" s="108"/>
      <c r="DSA61" s="108"/>
      <c r="DSB61" s="108"/>
      <c r="DSC61" s="108"/>
      <c r="DSD61" s="108"/>
      <c r="DSE61" s="108"/>
      <c r="DSF61" s="108"/>
      <c r="DSG61" s="108"/>
      <c r="DSH61" s="108"/>
      <c r="DSI61" s="108"/>
      <c r="DSJ61" s="108"/>
      <c r="DSK61" s="108"/>
      <c r="DSL61" s="108"/>
      <c r="DSM61" s="108"/>
      <c r="DSN61" s="108"/>
      <c r="DSO61" s="108"/>
      <c r="DSP61" s="108"/>
      <c r="DSQ61" s="108"/>
      <c r="DSR61" s="108"/>
      <c r="DSS61" s="108"/>
      <c r="DST61" s="108"/>
      <c r="DSU61" s="108"/>
      <c r="DSV61" s="108"/>
      <c r="DSW61" s="108"/>
      <c r="DSX61" s="108"/>
      <c r="DSY61" s="108"/>
      <c r="DSZ61" s="108"/>
      <c r="DTA61" s="108"/>
      <c r="DTB61" s="108"/>
      <c r="DTC61" s="108"/>
      <c r="DTD61" s="108"/>
      <c r="DTE61" s="108"/>
      <c r="DTF61" s="108"/>
      <c r="DTG61" s="108"/>
      <c r="DTH61" s="108"/>
      <c r="DTI61" s="108"/>
      <c r="DTJ61" s="108"/>
      <c r="DTK61" s="108"/>
      <c r="DTL61" s="108"/>
      <c r="DTM61" s="108"/>
      <c r="DTN61" s="108"/>
      <c r="DTO61" s="108"/>
      <c r="DTP61" s="108"/>
      <c r="DTQ61" s="108"/>
      <c r="DTR61" s="108"/>
      <c r="DTS61" s="108"/>
      <c r="DTT61" s="108"/>
      <c r="DTU61" s="108"/>
      <c r="DTV61" s="108"/>
      <c r="DTW61" s="108"/>
      <c r="DTX61" s="108"/>
      <c r="DTY61" s="108"/>
      <c r="DTZ61" s="108"/>
      <c r="DUA61" s="108"/>
      <c r="DUB61" s="108"/>
      <c r="DUC61" s="108"/>
      <c r="DUD61" s="108"/>
      <c r="DUE61" s="108"/>
      <c r="DUF61" s="108"/>
      <c r="DUG61" s="108"/>
      <c r="DUH61" s="108"/>
      <c r="DUI61" s="108"/>
      <c r="DUJ61" s="108"/>
      <c r="DUK61" s="108"/>
      <c r="DUL61" s="108"/>
      <c r="DUM61" s="108"/>
      <c r="DUN61" s="108"/>
      <c r="DUO61" s="108"/>
      <c r="DUP61" s="108"/>
      <c r="DUQ61" s="108"/>
      <c r="DUR61" s="108"/>
      <c r="DUS61" s="108"/>
      <c r="DUT61" s="108"/>
      <c r="DUU61" s="108"/>
      <c r="DUV61" s="108"/>
      <c r="DUW61" s="108"/>
      <c r="DUX61" s="108"/>
      <c r="DUY61" s="108"/>
      <c r="DUZ61" s="108"/>
      <c r="DVA61" s="108"/>
      <c r="DVB61" s="108"/>
      <c r="DVC61" s="108"/>
      <c r="DVD61" s="108"/>
      <c r="DVE61" s="108"/>
      <c r="DVF61" s="108"/>
      <c r="DVG61" s="108"/>
      <c r="DVH61" s="108"/>
      <c r="DVI61" s="108"/>
      <c r="DVJ61" s="108"/>
      <c r="DVK61" s="108"/>
      <c r="DVL61" s="108"/>
      <c r="DVM61" s="108"/>
      <c r="DVN61" s="108"/>
      <c r="DVO61" s="108"/>
      <c r="DVP61" s="108"/>
      <c r="DVQ61" s="108"/>
      <c r="DVR61" s="108"/>
      <c r="DVS61" s="108"/>
      <c r="DVT61" s="108"/>
      <c r="DVU61" s="108"/>
      <c r="DVV61" s="108"/>
      <c r="DVW61" s="108"/>
      <c r="DVX61" s="108"/>
      <c r="DVY61" s="108"/>
      <c r="DVZ61" s="108"/>
      <c r="DWA61" s="108"/>
      <c r="DWB61" s="108"/>
      <c r="DWC61" s="108"/>
      <c r="DWD61" s="108"/>
      <c r="DWE61" s="108"/>
      <c r="DWF61" s="108"/>
      <c r="DWG61" s="108"/>
      <c r="DWH61" s="108"/>
      <c r="DWI61" s="108"/>
      <c r="DWJ61" s="108"/>
      <c r="DWK61" s="108"/>
      <c r="DWL61" s="108"/>
      <c r="DWM61" s="108"/>
      <c r="DWN61" s="108"/>
      <c r="DWO61" s="108"/>
      <c r="DWP61" s="108"/>
      <c r="DWQ61" s="108"/>
      <c r="DWR61" s="108"/>
      <c r="DWS61" s="108"/>
      <c r="DWT61" s="108"/>
      <c r="DWU61" s="108"/>
      <c r="DWV61" s="108"/>
      <c r="DWW61" s="108"/>
      <c r="DWX61" s="108"/>
      <c r="DWY61" s="108"/>
      <c r="DWZ61" s="108"/>
      <c r="DXA61" s="108"/>
      <c r="DXB61" s="108"/>
      <c r="DXC61" s="108"/>
      <c r="DXD61" s="108"/>
      <c r="DXE61" s="108"/>
      <c r="DXF61" s="108"/>
      <c r="DXG61" s="108"/>
      <c r="DXH61" s="108"/>
      <c r="DXI61" s="108"/>
      <c r="DXJ61" s="108"/>
      <c r="DXK61" s="108"/>
      <c r="DXL61" s="108"/>
      <c r="DXM61" s="108"/>
      <c r="DXN61" s="108"/>
      <c r="DXO61" s="108"/>
      <c r="DXP61" s="108"/>
      <c r="DXQ61" s="108"/>
      <c r="DXR61" s="108"/>
      <c r="DXS61" s="108"/>
      <c r="DXT61" s="108"/>
      <c r="DXU61" s="108"/>
      <c r="DXV61" s="108"/>
      <c r="DXW61" s="108"/>
      <c r="DXX61" s="108"/>
      <c r="DXY61" s="108"/>
      <c r="DXZ61" s="108"/>
      <c r="DYA61" s="108"/>
      <c r="DYB61" s="108"/>
      <c r="DYC61" s="108"/>
      <c r="DYD61" s="108"/>
      <c r="DYE61" s="108"/>
      <c r="DYF61" s="108"/>
      <c r="DYG61" s="108"/>
      <c r="DYH61" s="108"/>
      <c r="DYI61" s="108"/>
      <c r="DYJ61" s="108"/>
      <c r="DYK61" s="108"/>
      <c r="DYL61" s="108"/>
      <c r="DYM61" s="108"/>
      <c r="DYN61" s="108"/>
      <c r="DYO61" s="108"/>
      <c r="DYP61" s="108"/>
      <c r="DYQ61" s="108"/>
      <c r="DYR61" s="108"/>
      <c r="DYS61" s="108"/>
      <c r="DYT61" s="108"/>
      <c r="DYU61" s="108"/>
      <c r="DYV61" s="108"/>
      <c r="DYW61" s="108"/>
      <c r="DYX61" s="108"/>
      <c r="DYY61" s="108"/>
      <c r="DYZ61" s="108"/>
      <c r="DZA61" s="108"/>
      <c r="DZB61" s="108"/>
      <c r="DZC61" s="108"/>
      <c r="DZD61" s="108"/>
      <c r="DZE61" s="108"/>
      <c r="DZF61" s="108"/>
      <c r="DZG61" s="108"/>
      <c r="DZH61" s="108"/>
      <c r="DZI61" s="108"/>
      <c r="DZJ61" s="108"/>
      <c r="DZK61" s="108"/>
      <c r="DZL61" s="108"/>
      <c r="DZM61" s="108"/>
      <c r="DZN61" s="108"/>
      <c r="DZO61" s="108"/>
      <c r="DZP61" s="108"/>
      <c r="DZQ61" s="108"/>
      <c r="DZR61" s="108"/>
      <c r="DZS61" s="108"/>
      <c r="DZT61" s="108"/>
      <c r="DZU61" s="108"/>
      <c r="DZV61" s="108"/>
      <c r="DZW61" s="108"/>
      <c r="DZX61" s="108"/>
      <c r="DZY61" s="108"/>
      <c r="DZZ61" s="108"/>
      <c r="EAA61" s="108"/>
      <c r="EAB61" s="108"/>
      <c r="EAC61" s="108"/>
      <c r="EAD61" s="108"/>
      <c r="EAE61" s="108"/>
      <c r="EAF61" s="108"/>
      <c r="EAG61" s="108"/>
      <c r="EAH61" s="108"/>
      <c r="EAI61" s="108"/>
      <c r="EAJ61" s="108"/>
      <c r="EAK61" s="108"/>
      <c r="EAL61" s="108"/>
      <c r="EAM61" s="108"/>
      <c r="EAN61" s="108"/>
      <c r="EAO61" s="108"/>
      <c r="EAP61" s="108"/>
      <c r="EAQ61" s="108"/>
      <c r="EAR61" s="108"/>
      <c r="EAS61" s="108"/>
      <c r="EAT61" s="108"/>
      <c r="EAU61" s="108"/>
      <c r="EAV61" s="108"/>
      <c r="EAW61" s="108"/>
      <c r="EAX61" s="108"/>
      <c r="EAY61" s="108"/>
      <c r="EAZ61" s="108"/>
      <c r="EBA61" s="108"/>
      <c r="EBB61" s="108"/>
      <c r="EBC61" s="108"/>
      <c r="EBD61" s="108"/>
      <c r="EBE61" s="108"/>
      <c r="EBF61" s="108"/>
      <c r="EBG61" s="108"/>
      <c r="EBH61" s="108"/>
      <c r="EBI61" s="108"/>
      <c r="EBJ61" s="108"/>
      <c r="EBK61" s="108"/>
      <c r="EBL61" s="108"/>
      <c r="EBM61" s="108"/>
      <c r="EBN61" s="108"/>
      <c r="EBO61" s="108"/>
      <c r="EBP61" s="108"/>
      <c r="EBQ61" s="108"/>
      <c r="EBR61" s="108"/>
      <c r="EBS61" s="108"/>
      <c r="EBT61" s="108"/>
      <c r="EBU61" s="108"/>
      <c r="EBV61" s="108"/>
      <c r="EBW61" s="108"/>
      <c r="EBX61" s="108"/>
      <c r="EBY61" s="108"/>
      <c r="EBZ61" s="108"/>
      <c r="ECA61" s="108"/>
      <c r="ECB61" s="108"/>
      <c r="ECC61" s="108"/>
      <c r="ECD61" s="108"/>
      <c r="ECE61" s="108"/>
      <c r="ECF61" s="108"/>
      <c r="ECG61" s="108"/>
      <c r="ECH61" s="108"/>
      <c r="ECI61" s="108"/>
      <c r="ECJ61" s="108"/>
      <c r="ECK61" s="108"/>
      <c r="ECL61" s="108"/>
      <c r="ECM61" s="108"/>
      <c r="ECN61" s="108"/>
      <c r="ECO61" s="108"/>
      <c r="ECP61" s="108"/>
      <c r="ECQ61" s="108"/>
      <c r="ECR61" s="108"/>
      <c r="ECS61" s="108"/>
      <c r="ECT61" s="108"/>
      <c r="ECU61" s="108"/>
      <c r="ECV61" s="108"/>
      <c r="ECW61" s="108"/>
      <c r="ECX61" s="108"/>
      <c r="ECY61" s="108"/>
      <c r="ECZ61" s="108"/>
      <c r="EDA61" s="108"/>
      <c r="EDB61" s="108"/>
      <c r="EDC61" s="108"/>
      <c r="EDD61" s="108"/>
      <c r="EDE61" s="108"/>
      <c r="EDF61" s="108"/>
      <c r="EDG61" s="108"/>
      <c r="EDH61" s="108"/>
      <c r="EDI61" s="108"/>
      <c r="EDJ61" s="108"/>
      <c r="EDK61" s="108"/>
      <c r="EDL61" s="108"/>
      <c r="EDM61" s="108"/>
      <c r="EDN61" s="108"/>
      <c r="EDO61" s="108"/>
      <c r="EDP61" s="108"/>
      <c r="EDQ61" s="108"/>
      <c r="EDR61" s="108"/>
      <c r="EDS61" s="108"/>
      <c r="EDT61" s="108"/>
      <c r="EDU61" s="108"/>
      <c r="EDV61" s="108"/>
      <c r="EDW61" s="108"/>
      <c r="EDX61" s="108"/>
      <c r="EDY61" s="108"/>
      <c r="EDZ61" s="108"/>
      <c r="EEA61" s="108"/>
      <c r="EEB61" s="108"/>
      <c r="EEC61" s="108"/>
      <c r="EED61" s="108"/>
      <c r="EEE61" s="108"/>
      <c r="EEF61" s="108"/>
      <c r="EEG61" s="108"/>
      <c r="EEH61" s="108"/>
      <c r="EEI61" s="108"/>
      <c r="EEJ61" s="108"/>
      <c r="EEK61" s="108"/>
      <c r="EEL61" s="108"/>
      <c r="EEM61" s="108"/>
      <c r="EEN61" s="108"/>
      <c r="EEO61" s="108"/>
      <c r="EEP61" s="108"/>
      <c r="EEQ61" s="108"/>
      <c r="EER61" s="108"/>
      <c r="EES61" s="108"/>
      <c r="EET61" s="108"/>
      <c r="EEU61" s="108"/>
      <c r="EEV61" s="108"/>
      <c r="EEW61" s="108"/>
      <c r="EEX61" s="108"/>
      <c r="EEY61" s="108"/>
      <c r="EEZ61" s="108"/>
      <c r="EFA61" s="108"/>
      <c r="EFB61" s="108"/>
      <c r="EFC61" s="108"/>
      <c r="EFD61" s="108"/>
      <c r="EFE61" s="108"/>
      <c r="EFF61" s="108"/>
      <c r="EFG61" s="108"/>
      <c r="EFH61" s="108"/>
      <c r="EFI61" s="108"/>
      <c r="EFJ61" s="108"/>
      <c r="EFK61" s="108"/>
      <c r="EFL61" s="108"/>
      <c r="EFM61" s="108"/>
      <c r="EFN61" s="108"/>
      <c r="EFO61" s="108"/>
      <c r="EFP61" s="108"/>
      <c r="EFQ61" s="108"/>
      <c r="EFR61" s="108"/>
      <c r="EFS61" s="108"/>
      <c r="EFT61" s="108"/>
      <c r="EFU61" s="108"/>
      <c r="EFV61" s="108"/>
      <c r="EFW61" s="108"/>
      <c r="EFX61" s="108"/>
      <c r="EFY61" s="108"/>
      <c r="EFZ61" s="108"/>
      <c r="EGA61" s="108"/>
      <c r="EGB61" s="108"/>
      <c r="EGC61" s="108"/>
      <c r="EGD61" s="108"/>
      <c r="EGE61" s="108"/>
      <c r="EGF61" s="108"/>
      <c r="EGG61" s="108"/>
      <c r="EGH61" s="108"/>
      <c r="EGI61" s="108"/>
      <c r="EGJ61" s="108"/>
      <c r="EGK61" s="108"/>
      <c r="EGL61" s="108"/>
      <c r="EGM61" s="108"/>
      <c r="EGN61" s="108"/>
      <c r="EGO61" s="108"/>
      <c r="EGP61" s="108"/>
      <c r="EGQ61" s="108"/>
      <c r="EGR61" s="108"/>
      <c r="EGS61" s="108"/>
      <c r="EGT61" s="108"/>
      <c r="EGU61" s="108"/>
      <c r="EGV61" s="108"/>
      <c r="EGW61" s="108"/>
      <c r="EGX61" s="108"/>
      <c r="EGY61" s="108"/>
      <c r="EGZ61" s="108"/>
      <c r="EHA61" s="108"/>
      <c r="EHB61" s="108"/>
      <c r="EHC61" s="108"/>
      <c r="EHD61" s="108"/>
      <c r="EHE61" s="108"/>
      <c r="EHF61" s="108"/>
      <c r="EHG61" s="108"/>
      <c r="EHH61" s="108"/>
      <c r="EHI61" s="108"/>
      <c r="EHJ61" s="108"/>
      <c r="EHK61" s="108"/>
      <c r="EHL61" s="108"/>
      <c r="EHM61" s="108"/>
      <c r="EHN61" s="108"/>
      <c r="EHO61" s="108"/>
      <c r="EHP61" s="108"/>
      <c r="EHQ61" s="108"/>
      <c r="EHR61" s="108"/>
      <c r="EHS61" s="108"/>
      <c r="EHT61" s="108"/>
      <c r="EHU61" s="108"/>
      <c r="EHV61" s="108"/>
      <c r="EHW61" s="108"/>
      <c r="EHX61" s="108"/>
      <c r="EHY61" s="108"/>
      <c r="EHZ61" s="108"/>
      <c r="EIA61" s="108"/>
      <c r="EIB61" s="108"/>
      <c r="EIC61" s="108"/>
      <c r="EID61" s="108"/>
      <c r="EIE61" s="108"/>
      <c r="EIF61" s="108"/>
      <c r="EIG61" s="108"/>
      <c r="EIH61" s="108"/>
      <c r="EII61" s="108"/>
      <c r="EIJ61" s="108"/>
      <c r="EIK61" s="108"/>
      <c r="EIL61" s="108"/>
      <c r="EIM61" s="108"/>
      <c r="EIN61" s="108"/>
      <c r="EIO61" s="108"/>
      <c r="EIP61" s="108"/>
      <c r="EIQ61" s="108"/>
      <c r="EIR61" s="108"/>
      <c r="EIS61" s="108"/>
      <c r="EIT61" s="108"/>
      <c r="EIU61" s="108"/>
      <c r="EIV61" s="108"/>
      <c r="EIW61" s="108"/>
      <c r="EIX61" s="108"/>
      <c r="EIY61" s="108"/>
      <c r="EIZ61" s="108"/>
      <c r="EJA61" s="108"/>
      <c r="EJB61" s="108"/>
      <c r="EJC61" s="108"/>
      <c r="EJD61" s="108"/>
      <c r="EJE61" s="108"/>
      <c r="EJF61" s="108"/>
      <c r="EJG61" s="108"/>
      <c r="EJH61" s="108"/>
      <c r="EJI61" s="108"/>
      <c r="EJJ61" s="108"/>
      <c r="EJK61" s="108"/>
      <c r="EJL61" s="108"/>
      <c r="EJM61" s="108"/>
      <c r="EJN61" s="108"/>
      <c r="EJO61" s="108"/>
      <c r="EJP61" s="108"/>
      <c r="EJQ61" s="108"/>
      <c r="EJR61" s="108"/>
      <c r="EJS61" s="108"/>
      <c r="EJT61" s="108"/>
      <c r="EJU61" s="108"/>
      <c r="EJV61" s="108"/>
      <c r="EJW61" s="108"/>
      <c r="EJX61" s="108"/>
      <c r="EJY61" s="108"/>
      <c r="EJZ61" s="108"/>
      <c r="EKA61" s="108"/>
      <c r="EKB61" s="108"/>
      <c r="EKC61" s="108"/>
      <c r="EKD61" s="108"/>
      <c r="EKE61" s="108"/>
      <c r="EKF61" s="108"/>
      <c r="EKG61" s="108"/>
      <c r="EKH61" s="108"/>
      <c r="EKI61" s="108"/>
      <c r="EKJ61" s="108"/>
      <c r="EKK61" s="108"/>
      <c r="EKL61" s="108"/>
      <c r="EKM61" s="108"/>
      <c r="EKN61" s="108"/>
      <c r="EKO61" s="108"/>
      <c r="EKP61" s="108"/>
      <c r="EKQ61" s="108"/>
      <c r="EKR61" s="108"/>
      <c r="EKS61" s="108"/>
      <c r="EKT61" s="108"/>
      <c r="EKU61" s="108"/>
      <c r="EKV61" s="108"/>
      <c r="EKW61" s="108"/>
      <c r="EKX61" s="108"/>
      <c r="EKY61" s="108"/>
      <c r="EKZ61" s="108"/>
      <c r="ELA61" s="108"/>
      <c r="ELB61" s="108"/>
      <c r="ELC61" s="108"/>
      <c r="ELD61" s="108"/>
      <c r="ELE61" s="108"/>
      <c r="ELF61" s="108"/>
      <c r="ELG61" s="108"/>
      <c r="ELH61" s="108"/>
      <c r="ELI61" s="108"/>
      <c r="ELJ61" s="108"/>
      <c r="ELK61" s="108"/>
      <c r="ELL61" s="108"/>
      <c r="ELM61" s="108"/>
      <c r="ELN61" s="108"/>
      <c r="ELO61" s="108"/>
      <c r="ELP61" s="108"/>
      <c r="ELQ61" s="108"/>
      <c r="ELR61" s="108"/>
      <c r="ELS61" s="108"/>
      <c r="ELT61" s="108"/>
      <c r="ELU61" s="108"/>
      <c r="ELV61" s="108"/>
      <c r="ELW61" s="108"/>
      <c r="ELX61" s="108"/>
      <c r="ELY61" s="108"/>
      <c r="ELZ61" s="108"/>
      <c r="EMA61" s="108"/>
      <c r="EMB61" s="108"/>
      <c r="EMC61" s="108"/>
      <c r="EMD61" s="108"/>
      <c r="EME61" s="108"/>
      <c r="EMF61" s="108"/>
      <c r="EMG61" s="108"/>
      <c r="EMH61" s="108"/>
      <c r="EMI61" s="108"/>
      <c r="EMJ61" s="108"/>
      <c r="EMK61" s="108"/>
      <c r="EML61" s="108"/>
      <c r="EMM61" s="108"/>
      <c r="EMN61" s="108"/>
      <c r="EMO61" s="108"/>
      <c r="EMP61" s="108"/>
      <c r="EMQ61" s="108"/>
      <c r="EMR61" s="108"/>
      <c r="EMS61" s="108"/>
      <c r="EMT61" s="108"/>
      <c r="EMU61" s="108"/>
      <c r="EMV61" s="108"/>
      <c r="EMW61" s="108"/>
      <c r="EMX61" s="108"/>
      <c r="EMY61" s="108"/>
      <c r="EMZ61" s="108"/>
      <c r="ENA61" s="108"/>
      <c r="ENB61" s="108"/>
      <c r="ENC61" s="108"/>
      <c r="END61" s="108"/>
      <c r="ENE61" s="108"/>
      <c r="ENF61" s="108"/>
      <c r="ENG61" s="108"/>
      <c r="ENH61" s="108"/>
      <c r="ENI61" s="108"/>
      <c r="ENJ61" s="108"/>
      <c r="ENK61" s="108"/>
      <c r="ENL61" s="108"/>
      <c r="ENM61" s="108"/>
      <c r="ENN61" s="108"/>
      <c r="ENO61" s="108"/>
      <c r="ENP61" s="108"/>
      <c r="ENQ61" s="108"/>
      <c r="ENR61" s="108"/>
      <c r="ENS61" s="108"/>
      <c r="ENT61" s="108"/>
      <c r="ENU61" s="108"/>
      <c r="ENV61" s="108"/>
      <c r="ENW61" s="108"/>
      <c r="ENX61" s="108"/>
      <c r="ENY61" s="108"/>
      <c r="ENZ61" s="108"/>
      <c r="EOA61" s="108"/>
      <c r="EOB61" s="108"/>
      <c r="EOC61" s="108"/>
      <c r="EOD61" s="108"/>
      <c r="EOE61" s="108"/>
      <c r="EOF61" s="108"/>
      <c r="EOG61" s="108"/>
      <c r="EOH61" s="108"/>
      <c r="EOI61" s="108"/>
      <c r="EOJ61" s="108"/>
      <c r="EOK61" s="108"/>
      <c r="EOL61" s="108"/>
      <c r="EOM61" s="108"/>
      <c r="EON61" s="108"/>
      <c r="EOO61" s="108"/>
      <c r="EOP61" s="108"/>
      <c r="EOQ61" s="108"/>
      <c r="EOR61" s="108"/>
      <c r="EOS61" s="108"/>
      <c r="EOT61" s="108"/>
      <c r="EOU61" s="108"/>
      <c r="EOV61" s="108"/>
      <c r="EOW61" s="108"/>
      <c r="EOX61" s="108"/>
      <c r="EOY61" s="108"/>
      <c r="EOZ61" s="108"/>
      <c r="EPA61" s="108"/>
      <c r="EPB61" s="108"/>
      <c r="EPC61" s="108"/>
      <c r="EPD61" s="108"/>
      <c r="EPE61" s="108"/>
      <c r="EPF61" s="108"/>
      <c r="EPG61" s="108"/>
      <c r="EPH61" s="108"/>
      <c r="EPI61" s="108"/>
      <c r="EPJ61" s="108"/>
      <c r="EPK61" s="108"/>
      <c r="EPL61" s="108"/>
      <c r="EPM61" s="108"/>
      <c r="EPN61" s="108"/>
      <c r="EPO61" s="108"/>
      <c r="EPP61" s="108"/>
      <c r="EPQ61" s="108"/>
      <c r="EPR61" s="108"/>
      <c r="EPS61" s="108"/>
      <c r="EPT61" s="108"/>
      <c r="EPU61" s="108"/>
      <c r="EPV61" s="108"/>
      <c r="EPW61" s="108"/>
      <c r="EPX61" s="108"/>
      <c r="EPY61" s="108"/>
      <c r="EPZ61" s="108"/>
      <c r="EQA61" s="108"/>
      <c r="EQB61" s="108"/>
      <c r="EQC61" s="108"/>
      <c r="EQD61" s="108"/>
      <c r="EQE61" s="108"/>
      <c r="EQF61" s="108"/>
      <c r="EQG61" s="108"/>
      <c r="EQH61" s="108"/>
      <c r="EQI61" s="108"/>
      <c r="EQJ61" s="108"/>
      <c r="EQK61" s="108"/>
      <c r="EQL61" s="108"/>
      <c r="EQM61" s="108"/>
      <c r="EQN61" s="108"/>
      <c r="EQO61" s="108"/>
      <c r="EQP61" s="108"/>
      <c r="EQQ61" s="108"/>
      <c r="EQR61" s="108"/>
      <c r="EQS61" s="108"/>
      <c r="EQT61" s="108"/>
      <c r="EQU61" s="108"/>
      <c r="EQV61" s="108"/>
      <c r="EQW61" s="108"/>
      <c r="EQX61" s="108"/>
      <c r="EQY61" s="108"/>
      <c r="EQZ61" s="108"/>
      <c r="ERA61" s="108"/>
      <c r="ERB61" s="108"/>
      <c r="ERC61" s="108"/>
      <c r="ERD61" s="108"/>
      <c r="ERE61" s="108"/>
      <c r="ERF61" s="108"/>
      <c r="ERG61" s="108"/>
      <c r="ERH61" s="108"/>
      <c r="ERI61" s="108"/>
      <c r="ERJ61" s="108"/>
      <c r="ERK61" s="108"/>
      <c r="ERL61" s="108"/>
      <c r="ERM61" s="108"/>
      <c r="ERN61" s="108"/>
      <c r="ERO61" s="108"/>
      <c r="ERP61" s="108"/>
      <c r="ERQ61" s="108"/>
      <c r="ERR61" s="108"/>
      <c r="ERS61" s="108"/>
      <c r="ERT61" s="108"/>
      <c r="ERU61" s="108"/>
      <c r="ERV61" s="108"/>
      <c r="ERW61" s="108"/>
      <c r="ERX61" s="108"/>
      <c r="ERY61" s="108"/>
      <c r="ERZ61" s="108"/>
      <c r="ESA61" s="108"/>
      <c r="ESB61" s="108"/>
      <c r="ESC61" s="108"/>
      <c r="ESD61" s="108"/>
      <c r="ESE61" s="108"/>
      <c r="ESF61" s="108"/>
      <c r="ESG61" s="108"/>
      <c r="ESH61" s="108"/>
      <c r="ESI61" s="108"/>
      <c r="ESJ61" s="108"/>
      <c r="ESK61" s="108"/>
      <c r="ESL61" s="108"/>
      <c r="ESM61" s="108"/>
      <c r="ESN61" s="108"/>
      <c r="ESO61" s="108"/>
      <c r="ESP61" s="108"/>
      <c r="ESQ61" s="108"/>
      <c r="ESR61" s="108"/>
      <c r="ESS61" s="108"/>
      <c r="EST61" s="108"/>
      <c r="ESU61" s="108"/>
      <c r="ESV61" s="108"/>
      <c r="ESW61" s="108"/>
      <c r="ESX61" s="108"/>
      <c r="ESY61" s="108"/>
      <c r="ESZ61" s="108"/>
      <c r="ETA61" s="108"/>
      <c r="ETB61" s="108"/>
      <c r="ETC61" s="108"/>
      <c r="ETD61" s="108"/>
      <c r="ETE61" s="108"/>
      <c r="ETF61" s="108"/>
      <c r="ETG61" s="108"/>
      <c r="ETH61" s="108"/>
      <c r="ETI61" s="108"/>
      <c r="ETJ61" s="108"/>
      <c r="ETK61" s="108"/>
      <c r="ETL61" s="108"/>
      <c r="ETM61" s="108"/>
      <c r="ETN61" s="108"/>
      <c r="ETO61" s="108"/>
      <c r="ETP61" s="108"/>
      <c r="ETQ61" s="108"/>
      <c r="ETR61" s="108"/>
      <c r="ETS61" s="108"/>
      <c r="ETT61" s="108"/>
      <c r="ETU61" s="108"/>
      <c r="ETV61" s="108"/>
      <c r="ETW61" s="108"/>
      <c r="ETX61" s="108"/>
      <c r="ETY61" s="108"/>
      <c r="ETZ61" s="108"/>
      <c r="EUA61" s="108"/>
      <c r="EUB61" s="108"/>
      <c r="EUC61" s="108"/>
      <c r="EUD61" s="108"/>
      <c r="EUE61" s="108"/>
      <c r="EUF61" s="108"/>
      <c r="EUG61" s="108"/>
      <c r="EUH61" s="108"/>
      <c r="EUI61" s="108"/>
      <c r="EUJ61" s="108"/>
      <c r="EUK61" s="108"/>
      <c r="EUL61" s="108"/>
      <c r="EUM61" s="108"/>
      <c r="EUN61" s="108"/>
      <c r="EUO61" s="108"/>
      <c r="EUP61" s="108"/>
      <c r="EUQ61" s="108"/>
      <c r="EUR61" s="108"/>
      <c r="EUS61" s="108"/>
      <c r="EUT61" s="108"/>
      <c r="EUU61" s="108"/>
      <c r="EUV61" s="108"/>
      <c r="EUW61" s="108"/>
      <c r="EUX61" s="108"/>
      <c r="EUY61" s="108"/>
      <c r="EUZ61" s="108"/>
      <c r="EVA61" s="108"/>
      <c r="EVB61" s="108"/>
      <c r="EVC61" s="108"/>
      <c r="EVD61" s="108"/>
      <c r="EVE61" s="108"/>
      <c r="EVF61" s="108"/>
      <c r="EVG61" s="108"/>
      <c r="EVH61" s="108"/>
      <c r="EVI61" s="108"/>
      <c r="EVJ61" s="108"/>
      <c r="EVK61" s="108"/>
      <c r="EVL61" s="108"/>
      <c r="EVM61" s="108"/>
      <c r="EVN61" s="108"/>
      <c r="EVO61" s="108"/>
      <c r="EVP61" s="108"/>
      <c r="EVQ61" s="108"/>
      <c r="EVR61" s="108"/>
      <c r="EVS61" s="108"/>
      <c r="EVT61" s="108"/>
      <c r="EVU61" s="108"/>
      <c r="EVV61" s="108"/>
      <c r="EVW61" s="108"/>
      <c r="EVX61" s="108"/>
      <c r="EVY61" s="108"/>
      <c r="EVZ61" s="108"/>
      <c r="EWA61" s="108"/>
      <c r="EWB61" s="108"/>
      <c r="EWC61" s="108"/>
      <c r="EWD61" s="108"/>
      <c r="EWE61" s="108"/>
      <c r="EWF61" s="108"/>
      <c r="EWG61" s="108"/>
      <c r="EWH61" s="108"/>
      <c r="EWI61" s="108"/>
      <c r="EWJ61" s="108"/>
      <c r="EWK61" s="108"/>
      <c r="EWL61" s="108"/>
      <c r="EWM61" s="108"/>
      <c r="EWN61" s="108"/>
      <c r="EWO61" s="108"/>
      <c r="EWP61" s="108"/>
      <c r="EWQ61" s="108"/>
      <c r="EWR61" s="108"/>
      <c r="EWS61" s="108"/>
      <c r="EWT61" s="108"/>
      <c r="EWU61" s="108"/>
      <c r="EWV61" s="108"/>
      <c r="EWW61" s="108"/>
      <c r="EWX61" s="108"/>
      <c r="EWY61" s="108"/>
      <c r="EWZ61" s="108"/>
      <c r="EXA61" s="108"/>
      <c r="EXB61" s="108"/>
      <c r="EXC61" s="108"/>
      <c r="EXD61" s="108"/>
      <c r="EXE61" s="108"/>
      <c r="EXF61" s="108"/>
      <c r="EXG61" s="108"/>
      <c r="EXH61" s="108"/>
      <c r="EXI61" s="108"/>
      <c r="EXJ61" s="108"/>
      <c r="EXK61" s="108"/>
      <c r="EXL61" s="108"/>
      <c r="EXM61" s="108"/>
      <c r="EXN61" s="108"/>
      <c r="EXO61" s="108"/>
      <c r="EXP61" s="108"/>
      <c r="EXQ61" s="108"/>
      <c r="EXR61" s="108"/>
      <c r="EXS61" s="108"/>
      <c r="EXT61" s="108"/>
      <c r="EXU61" s="108"/>
      <c r="EXV61" s="108"/>
      <c r="EXW61" s="108"/>
      <c r="EXX61" s="108"/>
      <c r="EXY61" s="108"/>
      <c r="EXZ61" s="108"/>
      <c r="EYA61" s="108"/>
      <c r="EYB61" s="108"/>
      <c r="EYC61" s="108"/>
      <c r="EYD61" s="108"/>
      <c r="EYE61" s="108"/>
      <c r="EYF61" s="108"/>
      <c r="EYG61" s="108"/>
      <c r="EYH61" s="108"/>
      <c r="EYI61" s="108"/>
      <c r="EYJ61" s="108"/>
      <c r="EYK61" s="108"/>
      <c r="EYL61" s="108"/>
      <c r="EYM61" s="108"/>
      <c r="EYN61" s="108"/>
      <c r="EYO61" s="108"/>
      <c r="EYP61" s="108"/>
      <c r="EYQ61" s="108"/>
      <c r="EYR61" s="108"/>
      <c r="EYS61" s="108"/>
      <c r="EYT61" s="108"/>
      <c r="EYU61" s="108"/>
      <c r="EYV61" s="108"/>
      <c r="EYW61" s="108"/>
      <c r="EYX61" s="108"/>
      <c r="EYY61" s="108"/>
      <c r="EYZ61" s="108"/>
      <c r="EZA61" s="108"/>
      <c r="EZB61" s="108"/>
      <c r="EZC61" s="108"/>
      <c r="EZD61" s="108"/>
      <c r="EZE61" s="108"/>
      <c r="EZF61" s="108"/>
      <c r="EZG61" s="108"/>
      <c r="EZH61" s="108"/>
      <c r="EZI61" s="108"/>
      <c r="EZJ61" s="108"/>
      <c r="EZK61" s="108"/>
      <c r="EZL61" s="108"/>
      <c r="EZM61" s="108"/>
      <c r="EZN61" s="108"/>
      <c r="EZO61" s="108"/>
      <c r="EZP61" s="108"/>
      <c r="EZQ61" s="108"/>
      <c r="EZR61" s="108"/>
      <c r="EZS61" s="108"/>
      <c r="EZT61" s="108"/>
      <c r="EZU61" s="108"/>
      <c r="EZV61" s="108"/>
      <c r="EZW61" s="108"/>
      <c r="EZX61" s="108"/>
      <c r="EZY61" s="108"/>
      <c r="EZZ61" s="108"/>
      <c r="FAA61" s="108"/>
      <c r="FAB61" s="108"/>
      <c r="FAC61" s="108"/>
      <c r="FAD61" s="108"/>
      <c r="FAE61" s="108"/>
      <c r="FAF61" s="108"/>
      <c r="FAG61" s="108"/>
      <c r="FAH61" s="108"/>
      <c r="FAI61" s="108"/>
      <c r="FAJ61" s="108"/>
      <c r="FAK61" s="108"/>
      <c r="FAL61" s="108"/>
      <c r="FAM61" s="108"/>
      <c r="FAN61" s="108"/>
      <c r="FAO61" s="108"/>
      <c r="FAP61" s="108"/>
      <c r="FAQ61" s="108"/>
      <c r="FAR61" s="108"/>
      <c r="FAS61" s="108"/>
      <c r="FAT61" s="108"/>
      <c r="FAU61" s="108"/>
      <c r="FAV61" s="108"/>
      <c r="FAW61" s="108"/>
      <c r="FAX61" s="108"/>
      <c r="FAY61" s="108"/>
      <c r="FAZ61" s="108"/>
      <c r="FBA61" s="108"/>
      <c r="FBB61" s="108"/>
      <c r="FBC61" s="108"/>
      <c r="FBD61" s="108"/>
      <c r="FBE61" s="108"/>
      <c r="FBF61" s="108"/>
      <c r="FBG61" s="108"/>
      <c r="FBH61" s="108"/>
      <c r="FBI61" s="108"/>
      <c r="FBJ61" s="108"/>
      <c r="FBK61" s="108"/>
      <c r="FBL61" s="108"/>
      <c r="FBM61" s="108"/>
      <c r="FBN61" s="108"/>
      <c r="FBO61" s="108"/>
      <c r="FBP61" s="108"/>
      <c r="FBQ61" s="108"/>
      <c r="FBR61" s="108"/>
      <c r="FBS61" s="108"/>
      <c r="FBT61" s="108"/>
      <c r="FBU61" s="108"/>
      <c r="FBV61" s="108"/>
      <c r="FBW61" s="108"/>
      <c r="FBX61" s="108"/>
      <c r="FBY61" s="108"/>
      <c r="FBZ61" s="108"/>
      <c r="FCA61" s="108"/>
      <c r="FCB61" s="108"/>
      <c r="FCC61" s="108"/>
      <c r="FCD61" s="108"/>
      <c r="FCE61" s="108"/>
      <c r="FCF61" s="108"/>
      <c r="FCG61" s="108"/>
      <c r="FCH61" s="108"/>
      <c r="FCI61" s="108"/>
      <c r="FCJ61" s="108"/>
      <c r="FCK61" s="108"/>
      <c r="FCL61" s="108"/>
      <c r="FCM61" s="108"/>
      <c r="FCN61" s="108"/>
      <c r="FCO61" s="108"/>
      <c r="FCP61" s="108"/>
      <c r="FCQ61" s="108"/>
      <c r="FCR61" s="108"/>
      <c r="FCS61" s="108"/>
      <c r="FCT61" s="108"/>
      <c r="FCU61" s="108"/>
      <c r="FCV61" s="108"/>
      <c r="FCW61" s="108"/>
      <c r="FCX61" s="108"/>
      <c r="FCY61" s="108"/>
      <c r="FCZ61" s="108"/>
      <c r="FDA61" s="108"/>
      <c r="FDB61" s="108"/>
      <c r="FDC61" s="108"/>
      <c r="FDD61" s="108"/>
      <c r="FDE61" s="108"/>
      <c r="FDF61" s="108"/>
      <c r="FDG61" s="108"/>
      <c r="FDH61" s="108"/>
      <c r="FDI61" s="108"/>
      <c r="FDJ61" s="108"/>
      <c r="FDK61" s="108"/>
      <c r="FDL61" s="108"/>
      <c r="FDM61" s="108"/>
      <c r="FDN61" s="108"/>
      <c r="FDO61" s="108"/>
      <c r="FDP61" s="108"/>
      <c r="FDQ61" s="108"/>
      <c r="FDR61" s="108"/>
      <c r="FDS61" s="108"/>
      <c r="FDT61" s="108"/>
      <c r="FDU61" s="108"/>
      <c r="FDV61" s="108"/>
      <c r="FDW61" s="108"/>
      <c r="FDX61" s="108"/>
      <c r="FDY61" s="108"/>
      <c r="FDZ61" s="108"/>
      <c r="FEA61" s="108"/>
      <c r="FEB61" s="108"/>
      <c r="FEC61" s="108"/>
      <c r="FED61" s="108"/>
      <c r="FEE61" s="108"/>
      <c r="FEF61" s="108"/>
      <c r="FEG61" s="108"/>
      <c r="FEH61" s="108"/>
      <c r="FEI61" s="108"/>
      <c r="FEJ61" s="108"/>
      <c r="FEK61" s="108"/>
      <c r="FEL61" s="108"/>
      <c r="FEM61" s="108"/>
      <c r="FEN61" s="108"/>
      <c r="FEO61" s="108"/>
      <c r="FEP61" s="108"/>
      <c r="FEQ61" s="108"/>
      <c r="FER61" s="108"/>
      <c r="FES61" s="108"/>
      <c r="FET61" s="108"/>
      <c r="FEU61" s="108"/>
      <c r="FEV61" s="108"/>
      <c r="FEW61" s="108"/>
      <c r="FEX61" s="108"/>
      <c r="FEY61" s="108"/>
      <c r="FEZ61" s="108"/>
      <c r="FFA61" s="108"/>
      <c r="FFB61" s="108"/>
      <c r="FFC61" s="108"/>
      <c r="FFD61" s="108"/>
      <c r="FFE61" s="108"/>
      <c r="FFF61" s="108"/>
      <c r="FFG61" s="108"/>
      <c r="FFH61" s="108"/>
      <c r="FFI61" s="108"/>
      <c r="FFJ61" s="108"/>
      <c r="FFK61" s="108"/>
      <c r="FFL61" s="108"/>
      <c r="FFM61" s="108"/>
      <c r="FFN61" s="108"/>
      <c r="FFO61" s="108"/>
      <c r="FFP61" s="108"/>
      <c r="FFQ61" s="108"/>
      <c r="FFR61" s="108"/>
      <c r="FFS61" s="108"/>
      <c r="FFT61" s="108"/>
      <c r="FFU61" s="108"/>
      <c r="FFV61" s="108"/>
      <c r="FFW61" s="108"/>
      <c r="FFX61" s="108"/>
      <c r="FFY61" s="108"/>
      <c r="FFZ61" s="108"/>
      <c r="FGA61" s="108"/>
      <c r="FGB61" s="108"/>
      <c r="FGC61" s="108"/>
      <c r="FGD61" s="108"/>
      <c r="FGE61" s="108"/>
      <c r="FGF61" s="108"/>
      <c r="FGG61" s="108"/>
      <c r="FGH61" s="108"/>
      <c r="FGI61" s="108"/>
      <c r="FGJ61" s="108"/>
      <c r="FGK61" s="108"/>
      <c r="FGL61" s="108"/>
      <c r="FGM61" s="108"/>
      <c r="FGN61" s="108"/>
      <c r="FGO61" s="108"/>
      <c r="FGP61" s="108"/>
      <c r="FGQ61" s="108"/>
      <c r="FGR61" s="108"/>
      <c r="FGS61" s="108"/>
      <c r="FGT61" s="108"/>
      <c r="FGU61" s="108"/>
      <c r="FGV61" s="108"/>
      <c r="FGW61" s="108"/>
      <c r="FGX61" s="108"/>
      <c r="FGY61" s="108"/>
      <c r="FGZ61" s="108"/>
      <c r="FHA61" s="108"/>
      <c r="FHB61" s="108"/>
      <c r="FHC61" s="108"/>
      <c r="FHD61" s="108"/>
      <c r="FHE61" s="108"/>
      <c r="FHF61" s="108"/>
      <c r="FHG61" s="108"/>
      <c r="FHH61" s="108"/>
      <c r="FHI61" s="108"/>
      <c r="FHJ61" s="108"/>
      <c r="FHK61" s="108"/>
      <c r="FHL61" s="108"/>
      <c r="FHM61" s="108"/>
      <c r="FHN61" s="108"/>
      <c r="FHO61" s="108"/>
      <c r="FHP61" s="108"/>
      <c r="FHQ61" s="108"/>
      <c r="FHR61" s="108"/>
      <c r="FHS61" s="108"/>
      <c r="FHT61" s="108"/>
      <c r="FHU61" s="108"/>
      <c r="FHV61" s="108"/>
      <c r="FHW61" s="108"/>
      <c r="FHX61" s="108"/>
      <c r="FHY61" s="108"/>
      <c r="FHZ61" s="108"/>
      <c r="FIA61" s="108"/>
      <c r="FIB61" s="108"/>
      <c r="FIC61" s="108"/>
      <c r="FID61" s="108"/>
      <c r="FIE61" s="108"/>
      <c r="FIF61" s="108"/>
      <c r="FIG61" s="108"/>
      <c r="FIH61" s="108"/>
      <c r="FII61" s="108"/>
      <c r="FIJ61" s="108"/>
      <c r="FIK61" s="108"/>
      <c r="FIL61" s="108"/>
      <c r="FIM61" s="108"/>
      <c r="FIN61" s="108"/>
      <c r="FIO61" s="108"/>
      <c r="FIP61" s="108"/>
      <c r="FIQ61" s="108"/>
      <c r="FIR61" s="108"/>
      <c r="FIS61" s="108"/>
      <c r="FIT61" s="108"/>
      <c r="FIU61" s="108"/>
      <c r="FIV61" s="108"/>
      <c r="FIW61" s="108"/>
      <c r="FIX61" s="108"/>
      <c r="FIY61" s="108"/>
      <c r="FIZ61" s="108"/>
      <c r="FJA61" s="108"/>
      <c r="FJB61" s="108"/>
      <c r="FJC61" s="108"/>
      <c r="FJD61" s="108"/>
      <c r="FJE61" s="108"/>
      <c r="FJF61" s="108"/>
      <c r="FJG61" s="108"/>
      <c r="FJH61" s="108"/>
      <c r="FJI61" s="108"/>
      <c r="FJJ61" s="108"/>
      <c r="FJK61" s="108"/>
      <c r="FJL61" s="108"/>
      <c r="FJM61" s="108"/>
      <c r="FJN61" s="108"/>
      <c r="FJO61" s="108"/>
      <c r="FJP61" s="108"/>
      <c r="FJQ61" s="108"/>
      <c r="FJR61" s="108"/>
      <c r="FJS61" s="108"/>
      <c r="FJT61" s="108"/>
      <c r="FJU61" s="108"/>
      <c r="FJV61" s="108"/>
      <c r="FJW61" s="108"/>
      <c r="FJX61" s="108"/>
      <c r="FJY61" s="108"/>
      <c r="FJZ61" s="108"/>
      <c r="FKA61" s="108"/>
      <c r="FKB61" s="108"/>
      <c r="FKC61" s="108"/>
      <c r="FKD61" s="108"/>
      <c r="FKE61" s="108"/>
      <c r="FKF61" s="108"/>
      <c r="FKG61" s="108"/>
      <c r="FKH61" s="108"/>
      <c r="FKI61" s="108"/>
      <c r="FKJ61" s="108"/>
      <c r="FKK61" s="108"/>
      <c r="FKL61" s="108"/>
      <c r="FKM61" s="108"/>
      <c r="FKN61" s="108"/>
      <c r="FKO61" s="108"/>
      <c r="FKP61" s="108"/>
      <c r="FKQ61" s="108"/>
      <c r="FKR61" s="108"/>
      <c r="FKS61" s="108"/>
      <c r="FKT61" s="108"/>
      <c r="FKU61" s="108"/>
      <c r="FKV61" s="108"/>
      <c r="FKW61" s="108"/>
      <c r="FKX61" s="108"/>
      <c r="FKY61" s="108"/>
      <c r="FKZ61" s="108"/>
      <c r="FLA61" s="108"/>
      <c r="FLB61" s="108"/>
      <c r="FLC61" s="108"/>
      <c r="FLD61" s="108"/>
      <c r="FLE61" s="108"/>
      <c r="FLF61" s="108"/>
      <c r="FLG61" s="108"/>
      <c r="FLH61" s="108"/>
      <c r="FLI61" s="108"/>
      <c r="FLJ61" s="108"/>
      <c r="FLK61" s="108"/>
      <c r="FLL61" s="108"/>
      <c r="FLM61" s="108"/>
      <c r="FLN61" s="108"/>
      <c r="FLO61" s="108"/>
      <c r="FLP61" s="108"/>
      <c r="FLQ61" s="108"/>
      <c r="FLR61" s="108"/>
      <c r="FLS61" s="108"/>
      <c r="FLT61" s="108"/>
      <c r="FLU61" s="108"/>
      <c r="FLV61" s="108"/>
      <c r="FLW61" s="108"/>
      <c r="FLX61" s="108"/>
      <c r="FLY61" s="108"/>
      <c r="FLZ61" s="108"/>
      <c r="FMA61" s="108"/>
      <c r="FMB61" s="108"/>
      <c r="FMC61" s="108"/>
      <c r="FMD61" s="108"/>
      <c r="FME61" s="108"/>
      <c r="FMF61" s="108"/>
      <c r="FMG61" s="108"/>
      <c r="FMH61" s="108"/>
      <c r="FMI61" s="108"/>
      <c r="FMJ61" s="108"/>
      <c r="FMK61" s="108"/>
      <c r="FML61" s="108"/>
      <c r="FMM61" s="108"/>
      <c r="FMN61" s="108"/>
      <c r="FMO61" s="108"/>
      <c r="FMP61" s="108"/>
      <c r="FMQ61" s="108"/>
      <c r="FMR61" s="108"/>
      <c r="FMS61" s="108"/>
      <c r="FMT61" s="108"/>
      <c r="FMU61" s="108"/>
      <c r="FMV61" s="108"/>
      <c r="FMW61" s="108"/>
      <c r="FMX61" s="108"/>
      <c r="FMY61" s="108"/>
      <c r="FMZ61" s="108"/>
      <c r="FNA61" s="108"/>
      <c r="FNB61" s="108"/>
      <c r="FNC61" s="108"/>
      <c r="FND61" s="108"/>
      <c r="FNE61" s="108"/>
      <c r="FNF61" s="108"/>
      <c r="FNG61" s="108"/>
      <c r="FNH61" s="108"/>
      <c r="FNI61" s="108"/>
      <c r="FNJ61" s="108"/>
      <c r="FNK61" s="108"/>
      <c r="FNL61" s="108"/>
      <c r="FNM61" s="108"/>
      <c r="FNN61" s="108"/>
      <c r="FNO61" s="108"/>
      <c r="FNP61" s="108"/>
      <c r="FNQ61" s="108"/>
      <c r="FNR61" s="108"/>
      <c r="FNS61" s="108"/>
      <c r="FNT61" s="108"/>
      <c r="FNU61" s="108"/>
      <c r="FNV61" s="108"/>
      <c r="FNW61" s="108"/>
      <c r="FNX61" s="108"/>
      <c r="FNY61" s="108"/>
      <c r="FNZ61" s="108"/>
      <c r="FOA61" s="108"/>
      <c r="FOB61" s="108"/>
      <c r="FOC61" s="108"/>
      <c r="FOD61" s="108"/>
      <c r="FOE61" s="108"/>
      <c r="FOF61" s="108"/>
      <c r="FOG61" s="108"/>
      <c r="FOH61" s="108"/>
      <c r="FOI61" s="108"/>
      <c r="FOJ61" s="108"/>
      <c r="FOK61" s="108"/>
      <c r="FOL61" s="108"/>
      <c r="FOM61" s="108"/>
      <c r="FON61" s="108"/>
      <c r="FOO61" s="108"/>
      <c r="FOP61" s="108"/>
      <c r="FOQ61" s="108"/>
      <c r="FOR61" s="108"/>
      <c r="FOS61" s="108"/>
      <c r="FOT61" s="108"/>
      <c r="FOU61" s="108"/>
      <c r="FOV61" s="108"/>
      <c r="FOW61" s="108"/>
      <c r="FOX61" s="108"/>
      <c r="FOY61" s="108"/>
      <c r="FOZ61" s="108"/>
      <c r="FPA61" s="108"/>
      <c r="FPB61" s="108"/>
      <c r="FPC61" s="108"/>
      <c r="FPD61" s="108"/>
      <c r="FPE61" s="108"/>
      <c r="FPF61" s="108"/>
      <c r="FPG61" s="108"/>
      <c r="FPH61" s="108"/>
      <c r="FPI61" s="108"/>
      <c r="FPJ61" s="108"/>
      <c r="FPK61" s="108"/>
      <c r="FPL61" s="108"/>
      <c r="FPM61" s="108"/>
      <c r="FPN61" s="108"/>
      <c r="FPO61" s="108"/>
      <c r="FPP61" s="108"/>
      <c r="FPQ61" s="108"/>
      <c r="FPR61" s="108"/>
      <c r="FPS61" s="108"/>
      <c r="FPT61" s="108"/>
      <c r="FPU61" s="108"/>
      <c r="FPV61" s="108"/>
      <c r="FPW61" s="108"/>
      <c r="FPX61" s="108"/>
      <c r="FPY61" s="108"/>
      <c r="FPZ61" s="108"/>
      <c r="FQA61" s="108"/>
      <c r="FQB61" s="108"/>
      <c r="FQC61" s="108"/>
      <c r="FQD61" s="108"/>
      <c r="FQE61" s="108"/>
      <c r="FQF61" s="108"/>
      <c r="FQG61" s="108"/>
      <c r="FQH61" s="108"/>
      <c r="FQI61" s="108"/>
      <c r="FQJ61" s="108"/>
      <c r="FQK61" s="108"/>
      <c r="FQL61" s="108"/>
      <c r="FQM61" s="108"/>
      <c r="FQN61" s="108"/>
      <c r="FQO61" s="108"/>
      <c r="FQP61" s="108"/>
      <c r="FQQ61" s="108"/>
      <c r="FQR61" s="108"/>
      <c r="FQS61" s="108"/>
      <c r="FQT61" s="108"/>
      <c r="FQU61" s="108"/>
      <c r="FQV61" s="108"/>
      <c r="FQW61" s="108"/>
      <c r="FQX61" s="108"/>
      <c r="FQY61" s="108"/>
      <c r="FQZ61" s="108"/>
      <c r="FRA61" s="108"/>
      <c r="FRB61" s="108"/>
      <c r="FRC61" s="108"/>
      <c r="FRD61" s="108"/>
      <c r="FRE61" s="108"/>
      <c r="FRF61" s="108"/>
      <c r="FRG61" s="108"/>
      <c r="FRH61" s="108"/>
      <c r="FRI61" s="108"/>
      <c r="FRJ61" s="108"/>
      <c r="FRK61" s="108"/>
      <c r="FRL61" s="108"/>
      <c r="FRM61" s="108"/>
      <c r="FRN61" s="108"/>
      <c r="FRO61" s="108"/>
      <c r="FRP61" s="108"/>
      <c r="FRQ61" s="108"/>
      <c r="FRR61" s="108"/>
      <c r="FRS61" s="108"/>
      <c r="FRT61" s="108"/>
      <c r="FRU61" s="108"/>
      <c r="FRV61" s="108"/>
      <c r="FRW61" s="108"/>
      <c r="FRX61" s="108"/>
      <c r="FRY61" s="108"/>
      <c r="FRZ61" s="108"/>
      <c r="FSA61" s="108"/>
      <c r="FSB61" s="108"/>
      <c r="FSC61" s="108"/>
      <c r="FSD61" s="108"/>
      <c r="FSE61" s="108"/>
      <c r="FSF61" s="108"/>
      <c r="FSG61" s="108"/>
      <c r="FSH61" s="108"/>
      <c r="FSI61" s="108"/>
      <c r="FSJ61" s="108"/>
      <c r="FSK61" s="108"/>
      <c r="FSL61" s="108"/>
      <c r="FSM61" s="108"/>
      <c r="FSN61" s="108"/>
      <c r="FSO61" s="108"/>
      <c r="FSP61" s="108"/>
      <c r="FSQ61" s="108"/>
      <c r="FSR61" s="108"/>
      <c r="FSS61" s="108"/>
      <c r="FST61" s="108"/>
      <c r="FSU61" s="108"/>
      <c r="FSV61" s="108"/>
      <c r="FSW61" s="108"/>
      <c r="FSX61" s="108"/>
      <c r="FSY61" s="108"/>
      <c r="FSZ61" s="108"/>
      <c r="FTA61" s="108"/>
      <c r="FTB61" s="108"/>
      <c r="FTC61" s="108"/>
      <c r="FTD61" s="108"/>
      <c r="FTE61" s="108"/>
      <c r="FTF61" s="108"/>
      <c r="FTG61" s="108"/>
      <c r="FTH61" s="108"/>
      <c r="FTI61" s="108"/>
      <c r="FTJ61" s="108"/>
      <c r="FTK61" s="108"/>
      <c r="FTL61" s="108"/>
      <c r="FTM61" s="108"/>
      <c r="FTN61" s="108"/>
      <c r="FTO61" s="108"/>
      <c r="FTP61" s="108"/>
      <c r="FTQ61" s="108"/>
      <c r="FTR61" s="108"/>
      <c r="FTS61" s="108"/>
      <c r="FTT61" s="108"/>
      <c r="FTU61" s="108"/>
      <c r="FTV61" s="108"/>
      <c r="FTW61" s="108"/>
      <c r="FTX61" s="108"/>
      <c r="FTY61" s="108"/>
      <c r="FTZ61" s="108"/>
      <c r="FUA61" s="108"/>
      <c r="FUB61" s="108"/>
      <c r="FUC61" s="108"/>
      <c r="FUD61" s="108"/>
      <c r="FUE61" s="108"/>
      <c r="FUF61" s="108"/>
      <c r="FUG61" s="108"/>
      <c r="FUH61" s="108"/>
      <c r="FUI61" s="108"/>
      <c r="FUJ61" s="108"/>
      <c r="FUK61" s="108"/>
      <c r="FUL61" s="108"/>
      <c r="FUM61" s="108"/>
      <c r="FUN61" s="108"/>
      <c r="FUO61" s="108"/>
      <c r="FUP61" s="108"/>
      <c r="FUQ61" s="108"/>
      <c r="FUR61" s="108"/>
      <c r="FUS61" s="108"/>
      <c r="FUT61" s="108"/>
      <c r="FUU61" s="108"/>
      <c r="FUV61" s="108"/>
      <c r="FUW61" s="108"/>
      <c r="FUX61" s="108"/>
      <c r="FUY61" s="108"/>
      <c r="FUZ61" s="108"/>
      <c r="FVA61" s="108"/>
      <c r="FVB61" s="108"/>
      <c r="FVC61" s="108"/>
      <c r="FVD61" s="108"/>
      <c r="FVE61" s="108"/>
      <c r="FVF61" s="108"/>
      <c r="FVG61" s="108"/>
      <c r="FVH61" s="108"/>
      <c r="FVI61" s="108"/>
      <c r="FVJ61" s="108"/>
      <c r="FVK61" s="108"/>
      <c r="FVL61" s="108"/>
      <c r="FVM61" s="108"/>
      <c r="FVN61" s="108"/>
      <c r="FVO61" s="108"/>
      <c r="FVP61" s="108"/>
      <c r="FVQ61" s="108"/>
      <c r="FVR61" s="108"/>
      <c r="FVS61" s="108"/>
      <c r="FVT61" s="108"/>
      <c r="FVU61" s="108"/>
      <c r="FVV61" s="108"/>
      <c r="FVW61" s="108"/>
      <c r="FVX61" s="108"/>
      <c r="FVY61" s="108"/>
      <c r="FVZ61" s="108"/>
      <c r="FWA61" s="108"/>
      <c r="FWB61" s="108"/>
      <c r="FWC61" s="108"/>
      <c r="FWD61" s="108"/>
      <c r="FWE61" s="108"/>
      <c r="FWF61" s="108"/>
      <c r="FWG61" s="108"/>
      <c r="FWH61" s="108"/>
      <c r="FWI61" s="108"/>
      <c r="FWJ61" s="108"/>
      <c r="FWK61" s="108"/>
      <c r="FWL61" s="108"/>
      <c r="FWM61" s="108"/>
      <c r="FWN61" s="108"/>
      <c r="FWO61" s="108"/>
      <c r="FWP61" s="108"/>
      <c r="FWQ61" s="108"/>
      <c r="FWR61" s="108"/>
      <c r="FWS61" s="108"/>
      <c r="FWT61" s="108"/>
      <c r="FWU61" s="108"/>
      <c r="FWV61" s="108"/>
      <c r="FWW61" s="108"/>
      <c r="FWX61" s="108"/>
      <c r="FWY61" s="108"/>
      <c r="FWZ61" s="108"/>
      <c r="FXA61" s="108"/>
      <c r="FXB61" s="108"/>
      <c r="FXC61" s="108"/>
      <c r="FXD61" s="108"/>
      <c r="FXE61" s="108"/>
      <c r="FXF61" s="108"/>
      <c r="FXG61" s="108"/>
      <c r="FXH61" s="108"/>
      <c r="FXI61" s="108"/>
      <c r="FXJ61" s="108"/>
      <c r="FXK61" s="108"/>
      <c r="FXL61" s="108"/>
      <c r="FXM61" s="108"/>
      <c r="FXN61" s="108"/>
      <c r="FXO61" s="108"/>
      <c r="FXP61" s="108"/>
      <c r="FXQ61" s="108"/>
      <c r="FXR61" s="108"/>
      <c r="FXS61" s="108"/>
      <c r="FXT61" s="108"/>
      <c r="FXU61" s="108"/>
      <c r="FXV61" s="108"/>
      <c r="FXW61" s="108"/>
      <c r="FXX61" s="108"/>
      <c r="FXY61" s="108"/>
      <c r="FXZ61" s="108"/>
      <c r="FYA61" s="108"/>
      <c r="FYB61" s="108"/>
      <c r="FYC61" s="108"/>
      <c r="FYD61" s="108"/>
      <c r="FYE61" s="108"/>
      <c r="FYF61" s="108"/>
      <c r="FYG61" s="108"/>
      <c r="FYH61" s="108"/>
      <c r="FYI61" s="108"/>
      <c r="FYJ61" s="108"/>
      <c r="FYK61" s="108"/>
      <c r="FYL61" s="108"/>
      <c r="FYM61" s="108"/>
      <c r="FYN61" s="108"/>
      <c r="FYO61" s="108"/>
      <c r="FYP61" s="108"/>
      <c r="FYQ61" s="108"/>
      <c r="FYR61" s="108"/>
      <c r="FYS61" s="108"/>
      <c r="FYT61" s="108"/>
      <c r="FYU61" s="108"/>
      <c r="FYV61" s="108"/>
      <c r="FYW61" s="108"/>
      <c r="FYX61" s="108"/>
      <c r="FYY61" s="108"/>
      <c r="FYZ61" s="108"/>
      <c r="FZA61" s="108"/>
      <c r="FZB61" s="108"/>
      <c r="FZC61" s="108"/>
      <c r="FZD61" s="108"/>
      <c r="FZE61" s="108"/>
      <c r="FZF61" s="108"/>
      <c r="FZG61" s="108"/>
      <c r="FZH61" s="108"/>
      <c r="FZI61" s="108"/>
      <c r="FZJ61" s="108"/>
      <c r="FZK61" s="108"/>
      <c r="FZL61" s="108"/>
      <c r="FZM61" s="108"/>
      <c r="FZN61" s="108"/>
      <c r="FZO61" s="108"/>
      <c r="FZP61" s="108"/>
      <c r="FZQ61" s="108"/>
      <c r="FZR61" s="108"/>
      <c r="FZS61" s="108"/>
      <c r="FZT61" s="108"/>
      <c r="FZU61" s="108"/>
      <c r="FZV61" s="108"/>
      <c r="FZW61" s="108"/>
      <c r="FZX61" s="108"/>
      <c r="FZY61" s="108"/>
      <c r="FZZ61" s="108"/>
      <c r="GAA61" s="108"/>
      <c r="GAB61" s="108"/>
      <c r="GAC61" s="108"/>
      <c r="GAD61" s="108"/>
      <c r="GAE61" s="108"/>
      <c r="GAF61" s="108"/>
      <c r="GAG61" s="108"/>
      <c r="GAH61" s="108"/>
      <c r="GAI61" s="108"/>
      <c r="GAJ61" s="108"/>
      <c r="GAK61" s="108"/>
      <c r="GAL61" s="108"/>
      <c r="GAM61" s="108"/>
      <c r="GAN61" s="108"/>
      <c r="GAO61" s="108"/>
      <c r="GAP61" s="108"/>
      <c r="GAQ61" s="108"/>
      <c r="GAR61" s="108"/>
      <c r="GAS61" s="108"/>
      <c r="GAT61" s="108"/>
      <c r="GAU61" s="108"/>
      <c r="GAV61" s="108"/>
      <c r="GAW61" s="108"/>
      <c r="GAX61" s="108"/>
      <c r="GAY61" s="108"/>
      <c r="GAZ61" s="108"/>
      <c r="GBA61" s="108"/>
      <c r="GBB61" s="108"/>
      <c r="GBC61" s="108"/>
      <c r="GBD61" s="108"/>
      <c r="GBE61" s="108"/>
      <c r="GBF61" s="108"/>
      <c r="GBG61" s="108"/>
      <c r="GBH61" s="108"/>
      <c r="GBI61" s="108"/>
      <c r="GBJ61" s="108"/>
      <c r="GBK61" s="108"/>
      <c r="GBL61" s="108"/>
      <c r="GBM61" s="108"/>
      <c r="GBN61" s="108"/>
      <c r="GBO61" s="108"/>
      <c r="GBP61" s="108"/>
      <c r="GBQ61" s="108"/>
      <c r="GBR61" s="108"/>
      <c r="GBS61" s="108"/>
      <c r="GBT61" s="108"/>
      <c r="GBU61" s="108"/>
      <c r="GBV61" s="108"/>
      <c r="GBW61" s="108"/>
      <c r="GBX61" s="108"/>
      <c r="GBY61" s="108"/>
      <c r="GBZ61" s="108"/>
      <c r="GCA61" s="108"/>
      <c r="GCB61" s="108"/>
      <c r="GCC61" s="108"/>
      <c r="GCD61" s="108"/>
      <c r="GCE61" s="108"/>
      <c r="GCF61" s="108"/>
      <c r="GCG61" s="108"/>
      <c r="GCH61" s="108"/>
      <c r="GCI61" s="108"/>
      <c r="GCJ61" s="108"/>
      <c r="GCK61" s="108"/>
      <c r="GCL61" s="108"/>
      <c r="GCM61" s="108"/>
      <c r="GCN61" s="108"/>
      <c r="GCO61" s="108"/>
      <c r="GCP61" s="108"/>
      <c r="GCQ61" s="108"/>
      <c r="GCR61" s="108"/>
      <c r="GCS61" s="108"/>
      <c r="GCT61" s="108"/>
      <c r="GCU61" s="108"/>
      <c r="GCV61" s="108"/>
      <c r="GCW61" s="108"/>
      <c r="GCX61" s="108"/>
      <c r="GCY61" s="108"/>
      <c r="GCZ61" s="108"/>
      <c r="GDA61" s="108"/>
      <c r="GDB61" s="108"/>
      <c r="GDC61" s="108"/>
      <c r="GDD61" s="108"/>
      <c r="GDE61" s="108"/>
      <c r="GDF61" s="108"/>
      <c r="GDG61" s="108"/>
      <c r="GDH61" s="108"/>
      <c r="GDI61" s="108"/>
      <c r="GDJ61" s="108"/>
      <c r="GDK61" s="108"/>
      <c r="GDL61" s="108"/>
      <c r="GDM61" s="108"/>
      <c r="GDN61" s="108"/>
      <c r="GDO61" s="108"/>
      <c r="GDP61" s="108"/>
      <c r="GDQ61" s="108"/>
      <c r="GDR61" s="108"/>
      <c r="GDS61" s="108"/>
      <c r="GDT61" s="108"/>
      <c r="GDU61" s="108"/>
      <c r="GDV61" s="108"/>
      <c r="GDW61" s="108"/>
      <c r="GDX61" s="108"/>
      <c r="GDY61" s="108"/>
      <c r="GDZ61" s="108"/>
      <c r="GEA61" s="108"/>
      <c r="GEB61" s="108"/>
      <c r="GEC61" s="108"/>
      <c r="GED61" s="108"/>
      <c r="GEE61" s="108"/>
      <c r="GEF61" s="108"/>
      <c r="GEG61" s="108"/>
      <c r="GEH61" s="108"/>
      <c r="GEI61" s="108"/>
      <c r="GEJ61" s="108"/>
      <c r="GEK61" s="108"/>
      <c r="GEL61" s="108"/>
      <c r="GEM61" s="108"/>
      <c r="GEN61" s="108"/>
      <c r="GEO61" s="108"/>
      <c r="GEP61" s="108"/>
      <c r="GEQ61" s="108"/>
      <c r="GER61" s="108"/>
      <c r="GES61" s="108"/>
      <c r="GET61" s="108"/>
      <c r="GEU61" s="108"/>
      <c r="GEV61" s="108"/>
      <c r="GEW61" s="108"/>
      <c r="GEX61" s="108"/>
      <c r="GEY61" s="108"/>
      <c r="GEZ61" s="108"/>
      <c r="GFA61" s="108"/>
      <c r="GFB61" s="108"/>
      <c r="GFC61" s="108"/>
      <c r="GFD61" s="108"/>
      <c r="GFE61" s="108"/>
      <c r="GFF61" s="108"/>
      <c r="GFG61" s="108"/>
      <c r="GFH61" s="108"/>
      <c r="GFI61" s="108"/>
      <c r="GFJ61" s="108"/>
      <c r="GFK61" s="108"/>
      <c r="GFL61" s="108"/>
      <c r="GFM61" s="108"/>
      <c r="GFN61" s="108"/>
      <c r="GFO61" s="108"/>
      <c r="GFP61" s="108"/>
      <c r="GFQ61" s="108"/>
      <c r="GFR61" s="108"/>
      <c r="GFS61" s="108"/>
      <c r="GFT61" s="108"/>
      <c r="GFU61" s="108"/>
      <c r="GFV61" s="108"/>
      <c r="GFW61" s="108"/>
      <c r="GFX61" s="108"/>
      <c r="GFY61" s="108"/>
      <c r="GFZ61" s="108"/>
      <c r="GGA61" s="108"/>
      <c r="GGB61" s="108"/>
      <c r="GGC61" s="108"/>
      <c r="GGD61" s="108"/>
      <c r="GGE61" s="108"/>
      <c r="GGF61" s="108"/>
      <c r="GGG61" s="108"/>
      <c r="GGH61" s="108"/>
      <c r="GGI61" s="108"/>
      <c r="GGJ61" s="108"/>
      <c r="GGK61" s="108"/>
      <c r="GGL61" s="108"/>
      <c r="GGM61" s="108"/>
      <c r="GGN61" s="108"/>
      <c r="GGO61" s="108"/>
      <c r="GGP61" s="108"/>
      <c r="GGQ61" s="108"/>
      <c r="GGR61" s="108"/>
      <c r="GGS61" s="108"/>
      <c r="GGT61" s="108"/>
      <c r="GGU61" s="108"/>
      <c r="GGV61" s="108"/>
      <c r="GGW61" s="108"/>
      <c r="GGX61" s="108"/>
      <c r="GGY61" s="108"/>
      <c r="GGZ61" s="108"/>
      <c r="GHA61" s="108"/>
      <c r="GHB61" s="108"/>
      <c r="GHC61" s="108"/>
      <c r="GHD61" s="108"/>
      <c r="GHE61" s="108"/>
      <c r="GHF61" s="108"/>
      <c r="GHG61" s="108"/>
      <c r="GHH61" s="108"/>
      <c r="GHI61" s="108"/>
      <c r="GHJ61" s="108"/>
      <c r="GHK61" s="108"/>
      <c r="GHL61" s="108"/>
      <c r="GHM61" s="108"/>
      <c r="GHN61" s="108"/>
      <c r="GHO61" s="108"/>
      <c r="GHP61" s="108"/>
      <c r="GHQ61" s="108"/>
      <c r="GHR61" s="108"/>
      <c r="GHS61" s="108"/>
      <c r="GHT61" s="108"/>
      <c r="GHU61" s="108"/>
      <c r="GHV61" s="108"/>
      <c r="GHW61" s="108"/>
      <c r="GHX61" s="108"/>
      <c r="GHY61" s="108"/>
      <c r="GHZ61" s="108"/>
      <c r="GIA61" s="108"/>
      <c r="GIB61" s="108"/>
      <c r="GIC61" s="108"/>
      <c r="GID61" s="108"/>
      <c r="GIE61" s="108"/>
      <c r="GIF61" s="108"/>
      <c r="GIG61" s="108"/>
      <c r="GIH61" s="108"/>
      <c r="GII61" s="108"/>
      <c r="GIJ61" s="108"/>
      <c r="GIK61" s="108"/>
      <c r="GIL61" s="108"/>
      <c r="GIM61" s="108"/>
      <c r="GIN61" s="108"/>
      <c r="GIO61" s="108"/>
      <c r="GIP61" s="108"/>
      <c r="GIQ61" s="108"/>
      <c r="GIR61" s="108"/>
      <c r="GIS61" s="108"/>
      <c r="GIT61" s="108"/>
      <c r="GIU61" s="108"/>
      <c r="GIV61" s="108"/>
      <c r="GIW61" s="108"/>
      <c r="GIX61" s="108"/>
      <c r="GIY61" s="108"/>
      <c r="GIZ61" s="108"/>
      <c r="GJA61" s="108"/>
      <c r="GJB61" s="108"/>
      <c r="GJC61" s="108"/>
      <c r="GJD61" s="108"/>
      <c r="GJE61" s="108"/>
      <c r="GJF61" s="108"/>
      <c r="GJG61" s="108"/>
      <c r="GJH61" s="108"/>
      <c r="GJI61" s="108"/>
      <c r="GJJ61" s="108"/>
      <c r="GJK61" s="108"/>
      <c r="GJL61" s="108"/>
      <c r="GJM61" s="108"/>
      <c r="GJN61" s="108"/>
      <c r="GJO61" s="108"/>
      <c r="GJP61" s="108"/>
      <c r="GJQ61" s="108"/>
      <c r="GJR61" s="108"/>
      <c r="GJS61" s="108"/>
      <c r="GJT61" s="108"/>
      <c r="GJU61" s="108"/>
      <c r="GJV61" s="108"/>
      <c r="GJW61" s="108"/>
      <c r="GJX61" s="108"/>
      <c r="GJY61" s="108"/>
      <c r="GJZ61" s="108"/>
      <c r="GKA61" s="108"/>
      <c r="GKB61" s="108"/>
      <c r="GKC61" s="108"/>
      <c r="GKD61" s="108"/>
      <c r="GKE61" s="108"/>
      <c r="GKF61" s="108"/>
      <c r="GKG61" s="108"/>
      <c r="GKH61" s="108"/>
      <c r="GKI61" s="108"/>
      <c r="GKJ61" s="108"/>
      <c r="GKK61" s="108"/>
      <c r="GKL61" s="108"/>
      <c r="GKM61" s="108"/>
      <c r="GKN61" s="108"/>
      <c r="GKO61" s="108"/>
      <c r="GKP61" s="108"/>
      <c r="GKQ61" s="108"/>
      <c r="GKR61" s="108"/>
      <c r="GKS61" s="108"/>
      <c r="GKT61" s="108"/>
      <c r="GKU61" s="108"/>
      <c r="GKV61" s="108"/>
      <c r="GKW61" s="108"/>
      <c r="GKX61" s="108"/>
      <c r="GKY61" s="108"/>
      <c r="GKZ61" s="108"/>
      <c r="GLA61" s="108"/>
      <c r="GLB61" s="108"/>
      <c r="GLC61" s="108"/>
      <c r="GLD61" s="108"/>
      <c r="GLE61" s="108"/>
      <c r="GLF61" s="108"/>
      <c r="GLG61" s="108"/>
      <c r="GLH61" s="108"/>
      <c r="GLI61" s="108"/>
      <c r="GLJ61" s="108"/>
      <c r="GLK61" s="108"/>
      <c r="GLL61" s="108"/>
      <c r="GLM61" s="108"/>
      <c r="GLN61" s="108"/>
      <c r="GLO61" s="108"/>
      <c r="GLP61" s="108"/>
      <c r="GLQ61" s="108"/>
      <c r="GLR61" s="108"/>
      <c r="GLS61" s="108"/>
      <c r="GLT61" s="108"/>
      <c r="GLU61" s="108"/>
      <c r="GLV61" s="108"/>
      <c r="GLW61" s="108"/>
      <c r="GLX61" s="108"/>
      <c r="GLY61" s="108"/>
      <c r="GLZ61" s="108"/>
      <c r="GMA61" s="108"/>
      <c r="GMB61" s="108"/>
      <c r="GMC61" s="108"/>
      <c r="GMD61" s="108"/>
      <c r="GME61" s="108"/>
      <c r="GMF61" s="108"/>
      <c r="GMG61" s="108"/>
      <c r="GMH61" s="108"/>
      <c r="GMI61" s="108"/>
      <c r="GMJ61" s="108"/>
      <c r="GMK61" s="108"/>
      <c r="GML61" s="108"/>
      <c r="GMM61" s="108"/>
      <c r="GMN61" s="108"/>
      <c r="GMO61" s="108"/>
      <c r="GMP61" s="108"/>
      <c r="GMQ61" s="108"/>
      <c r="GMR61" s="108"/>
      <c r="GMS61" s="108"/>
      <c r="GMT61" s="108"/>
      <c r="GMU61" s="108"/>
      <c r="GMV61" s="108"/>
      <c r="GMW61" s="108"/>
      <c r="GMX61" s="108"/>
      <c r="GMY61" s="108"/>
      <c r="GMZ61" s="108"/>
      <c r="GNA61" s="108"/>
      <c r="GNB61" s="108"/>
      <c r="GNC61" s="108"/>
      <c r="GND61" s="108"/>
      <c r="GNE61" s="108"/>
      <c r="GNF61" s="108"/>
      <c r="GNG61" s="108"/>
      <c r="GNH61" s="108"/>
      <c r="GNI61" s="108"/>
      <c r="GNJ61" s="108"/>
      <c r="GNK61" s="108"/>
      <c r="GNL61" s="108"/>
      <c r="GNM61" s="108"/>
      <c r="GNN61" s="108"/>
      <c r="GNO61" s="108"/>
      <c r="GNP61" s="108"/>
      <c r="GNQ61" s="108"/>
      <c r="GNR61" s="108"/>
      <c r="GNS61" s="108"/>
      <c r="GNT61" s="108"/>
      <c r="GNU61" s="108"/>
      <c r="GNV61" s="108"/>
      <c r="GNW61" s="108"/>
      <c r="GNX61" s="108"/>
      <c r="GNY61" s="108"/>
      <c r="GNZ61" s="108"/>
      <c r="GOA61" s="108"/>
      <c r="GOB61" s="108"/>
      <c r="GOC61" s="108"/>
      <c r="GOD61" s="108"/>
      <c r="GOE61" s="108"/>
      <c r="GOF61" s="108"/>
      <c r="GOG61" s="108"/>
      <c r="GOH61" s="108"/>
      <c r="GOI61" s="108"/>
      <c r="GOJ61" s="108"/>
      <c r="GOK61" s="108"/>
      <c r="GOL61" s="108"/>
      <c r="GOM61" s="108"/>
      <c r="GON61" s="108"/>
      <c r="GOO61" s="108"/>
      <c r="GOP61" s="108"/>
      <c r="GOQ61" s="108"/>
      <c r="GOR61" s="108"/>
      <c r="GOS61" s="108"/>
      <c r="GOT61" s="108"/>
      <c r="GOU61" s="108"/>
      <c r="GOV61" s="108"/>
      <c r="GOW61" s="108"/>
      <c r="GOX61" s="108"/>
      <c r="GOY61" s="108"/>
      <c r="GOZ61" s="108"/>
      <c r="GPA61" s="108"/>
      <c r="GPB61" s="108"/>
      <c r="GPC61" s="108"/>
      <c r="GPD61" s="108"/>
      <c r="GPE61" s="108"/>
      <c r="GPF61" s="108"/>
      <c r="GPG61" s="108"/>
      <c r="GPH61" s="108"/>
      <c r="GPI61" s="108"/>
      <c r="GPJ61" s="108"/>
      <c r="GPK61" s="108"/>
      <c r="GPL61" s="108"/>
      <c r="GPM61" s="108"/>
      <c r="GPN61" s="108"/>
      <c r="GPO61" s="108"/>
      <c r="GPP61" s="108"/>
      <c r="GPQ61" s="108"/>
      <c r="GPR61" s="108"/>
      <c r="GPS61" s="108"/>
      <c r="GPT61" s="108"/>
      <c r="GPU61" s="108"/>
      <c r="GPV61" s="108"/>
      <c r="GPW61" s="108"/>
      <c r="GPX61" s="108"/>
      <c r="GPY61" s="108"/>
      <c r="GPZ61" s="108"/>
      <c r="GQA61" s="108"/>
      <c r="GQB61" s="108"/>
      <c r="GQC61" s="108"/>
      <c r="GQD61" s="108"/>
      <c r="GQE61" s="108"/>
      <c r="GQF61" s="108"/>
      <c r="GQG61" s="108"/>
      <c r="GQH61" s="108"/>
      <c r="GQI61" s="108"/>
      <c r="GQJ61" s="108"/>
      <c r="GQK61" s="108"/>
      <c r="GQL61" s="108"/>
      <c r="GQM61" s="108"/>
      <c r="GQN61" s="108"/>
      <c r="GQO61" s="108"/>
      <c r="GQP61" s="108"/>
      <c r="GQQ61" s="108"/>
      <c r="GQR61" s="108"/>
      <c r="GQS61" s="108"/>
      <c r="GQT61" s="108"/>
      <c r="GQU61" s="108"/>
      <c r="GQV61" s="108"/>
      <c r="GQW61" s="108"/>
      <c r="GQX61" s="108"/>
      <c r="GQY61" s="108"/>
      <c r="GQZ61" s="108"/>
      <c r="GRA61" s="108"/>
      <c r="GRB61" s="108"/>
      <c r="GRC61" s="108"/>
      <c r="GRD61" s="108"/>
      <c r="GRE61" s="108"/>
      <c r="GRF61" s="108"/>
      <c r="GRG61" s="108"/>
      <c r="GRH61" s="108"/>
      <c r="GRI61" s="108"/>
      <c r="GRJ61" s="108"/>
      <c r="GRK61" s="108"/>
      <c r="GRL61" s="108"/>
      <c r="GRM61" s="108"/>
      <c r="GRN61" s="108"/>
      <c r="GRO61" s="108"/>
      <c r="GRP61" s="108"/>
      <c r="GRQ61" s="108"/>
      <c r="GRR61" s="108"/>
      <c r="GRS61" s="108"/>
      <c r="GRT61" s="108"/>
      <c r="GRU61" s="108"/>
      <c r="GRV61" s="108"/>
      <c r="GRW61" s="108"/>
      <c r="GRX61" s="108"/>
      <c r="GRY61" s="108"/>
      <c r="GRZ61" s="108"/>
      <c r="GSA61" s="108"/>
      <c r="GSB61" s="108"/>
      <c r="GSC61" s="108"/>
      <c r="GSD61" s="108"/>
      <c r="GSE61" s="108"/>
      <c r="GSF61" s="108"/>
      <c r="GSG61" s="108"/>
      <c r="GSH61" s="108"/>
      <c r="GSI61" s="108"/>
      <c r="GSJ61" s="108"/>
      <c r="GSK61" s="108"/>
      <c r="GSL61" s="108"/>
      <c r="GSM61" s="108"/>
      <c r="GSN61" s="108"/>
      <c r="GSO61" s="108"/>
      <c r="GSP61" s="108"/>
      <c r="GSQ61" s="108"/>
      <c r="GSR61" s="108"/>
      <c r="GSS61" s="108"/>
      <c r="GST61" s="108"/>
      <c r="GSU61" s="108"/>
      <c r="GSV61" s="108"/>
      <c r="GSW61" s="108"/>
      <c r="GSX61" s="108"/>
      <c r="GSY61" s="108"/>
      <c r="GSZ61" s="108"/>
      <c r="GTA61" s="108"/>
      <c r="GTB61" s="108"/>
      <c r="GTC61" s="108"/>
      <c r="GTD61" s="108"/>
      <c r="GTE61" s="108"/>
      <c r="GTF61" s="108"/>
      <c r="GTG61" s="108"/>
      <c r="GTH61" s="108"/>
      <c r="GTI61" s="108"/>
      <c r="GTJ61" s="108"/>
      <c r="GTK61" s="108"/>
      <c r="GTL61" s="108"/>
      <c r="GTM61" s="108"/>
      <c r="GTN61" s="108"/>
      <c r="GTO61" s="108"/>
      <c r="GTP61" s="108"/>
      <c r="GTQ61" s="108"/>
      <c r="GTR61" s="108"/>
      <c r="GTS61" s="108"/>
      <c r="GTT61" s="108"/>
      <c r="GTU61" s="108"/>
      <c r="GTV61" s="108"/>
      <c r="GTW61" s="108"/>
      <c r="GTX61" s="108"/>
      <c r="GTY61" s="108"/>
      <c r="GTZ61" s="108"/>
      <c r="GUA61" s="108"/>
      <c r="GUB61" s="108"/>
      <c r="GUC61" s="108"/>
      <c r="GUD61" s="108"/>
      <c r="GUE61" s="108"/>
      <c r="GUF61" s="108"/>
      <c r="GUG61" s="108"/>
      <c r="GUH61" s="108"/>
      <c r="GUI61" s="108"/>
      <c r="GUJ61" s="108"/>
      <c r="GUK61" s="108"/>
      <c r="GUL61" s="108"/>
      <c r="GUM61" s="108"/>
      <c r="GUN61" s="108"/>
      <c r="GUO61" s="108"/>
      <c r="GUP61" s="108"/>
      <c r="GUQ61" s="108"/>
      <c r="GUR61" s="108"/>
      <c r="GUS61" s="108"/>
      <c r="GUT61" s="108"/>
      <c r="GUU61" s="108"/>
      <c r="GUV61" s="108"/>
      <c r="GUW61" s="108"/>
      <c r="GUX61" s="108"/>
      <c r="GUY61" s="108"/>
      <c r="GUZ61" s="108"/>
      <c r="GVA61" s="108"/>
      <c r="GVB61" s="108"/>
      <c r="GVC61" s="108"/>
      <c r="GVD61" s="108"/>
      <c r="GVE61" s="108"/>
      <c r="GVF61" s="108"/>
      <c r="GVG61" s="108"/>
      <c r="GVH61" s="108"/>
      <c r="GVI61" s="108"/>
      <c r="GVJ61" s="108"/>
      <c r="GVK61" s="108"/>
      <c r="GVL61" s="108"/>
      <c r="GVM61" s="108"/>
      <c r="GVN61" s="108"/>
      <c r="GVO61" s="108"/>
      <c r="GVP61" s="108"/>
      <c r="GVQ61" s="108"/>
      <c r="GVR61" s="108"/>
      <c r="GVS61" s="108"/>
      <c r="GVT61" s="108"/>
      <c r="GVU61" s="108"/>
      <c r="GVV61" s="108"/>
      <c r="GVW61" s="108"/>
      <c r="GVX61" s="108"/>
      <c r="GVY61" s="108"/>
      <c r="GVZ61" s="108"/>
      <c r="GWA61" s="108"/>
      <c r="GWB61" s="108"/>
      <c r="GWC61" s="108"/>
      <c r="GWD61" s="108"/>
      <c r="GWE61" s="108"/>
      <c r="GWF61" s="108"/>
      <c r="GWG61" s="108"/>
      <c r="GWH61" s="108"/>
      <c r="GWI61" s="108"/>
      <c r="GWJ61" s="108"/>
      <c r="GWK61" s="108"/>
      <c r="GWL61" s="108"/>
      <c r="GWM61" s="108"/>
      <c r="GWN61" s="108"/>
      <c r="GWO61" s="108"/>
      <c r="GWP61" s="108"/>
      <c r="GWQ61" s="108"/>
      <c r="GWR61" s="108"/>
      <c r="GWS61" s="108"/>
      <c r="GWT61" s="108"/>
      <c r="GWU61" s="108"/>
      <c r="GWV61" s="108"/>
      <c r="GWW61" s="108"/>
      <c r="GWX61" s="108"/>
      <c r="GWY61" s="108"/>
      <c r="GWZ61" s="108"/>
      <c r="GXA61" s="108"/>
      <c r="GXB61" s="108"/>
      <c r="GXC61" s="108"/>
      <c r="GXD61" s="108"/>
      <c r="GXE61" s="108"/>
      <c r="GXF61" s="108"/>
      <c r="GXG61" s="108"/>
      <c r="GXH61" s="108"/>
      <c r="GXI61" s="108"/>
      <c r="GXJ61" s="108"/>
      <c r="GXK61" s="108"/>
      <c r="GXL61" s="108"/>
      <c r="GXM61" s="108"/>
      <c r="GXN61" s="108"/>
      <c r="GXO61" s="108"/>
      <c r="GXP61" s="108"/>
      <c r="GXQ61" s="108"/>
      <c r="GXR61" s="108"/>
      <c r="GXS61" s="108"/>
      <c r="GXT61" s="108"/>
      <c r="GXU61" s="108"/>
      <c r="GXV61" s="108"/>
      <c r="GXW61" s="108"/>
      <c r="GXX61" s="108"/>
      <c r="GXY61" s="108"/>
      <c r="GXZ61" s="108"/>
      <c r="GYA61" s="108"/>
      <c r="GYB61" s="108"/>
      <c r="GYC61" s="108"/>
      <c r="GYD61" s="108"/>
      <c r="GYE61" s="108"/>
      <c r="GYF61" s="108"/>
      <c r="GYG61" s="108"/>
      <c r="GYH61" s="108"/>
      <c r="GYI61" s="108"/>
      <c r="GYJ61" s="108"/>
      <c r="GYK61" s="108"/>
      <c r="GYL61" s="108"/>
      <c r="GYM61" s="108"/>
      <c r="GYN61" s="108"/>
      <c r="GYO61" s="108"/>
      <c r="GYP61" s="108"/>
      <c r="GYQ61" s="108"/>
      <c r="GYR61" s="108"/>
      <c r="GYS61" s="108"/>
      <c r="GYT61" s="108"/>
      <c r="GYU61" s="108"/>
      <c r="GYV61" s="108"/>
      <c r="GYW61" s="108"/>
      <c r="GYX61" s="108"/>
      <c r="GYY61" s="108"/>
      <c r="GYZ61" s="108"/>
      <c r="GZA61" s="108"/>
      <c r="GZB61" s="108"/>
      <c r="GZC61" s="108"/>
      <c r="GZD61" s="108"/>
      <c r="GZE61" s="108"/>
      <c r="GZF61" s="108"/>
      <c r="GZG61" s="108"/>
      <c r="GZH61" s="108"/>
      <c r="GZI61" s="108"/>
      <c r="GZJ61" s="108"/>
      <c r="GZK61" s="108"/>
      <c r="GZL61" s="108"/>
      <c r="GZM61" s="108"/>
      <c r="GZN61" s="108"/>
      <c r="GZO61" s="108"/>
      <c r="GZP61" s="108"/>
      <c r="GZQ61" s="108"/>
      <c r="GZR61" s="108"/>
      <c r="GZS61" s="108"/>
      <c r="GZT61" s="108"/>
      <c r="GZU61" s="108"/>
      <c r="GZV61" s="108"/>
      <c r="GZW61" s="108"/>
      <c r="GZX61" s="108"/>
      <c r="GZY61" s="108"/>
      <c r="GZZ61" s="108"/>
      <c r="HAA61" s="108"/>
      <c r="HAB61" s="108"/>
      <c r="HAC61" s="108"/>
      <c r="HAD61" s="108"/>
      <c r="HAE61" s="108"/>
      <c r="HAF61" s="108"/>
      <c r="HAG61" s="108"/>
      <c r="HAH61" s="108"/>
      <c r="HAI61" s="108"/>
      <c r="HAJ61" s="108"/>
      <c r="HAK61" s="108"/>
      <c r="HAL61" s="108"/>
      <c r="HAM61" s="108"/>
      <c r="HAN61" s="108"/>
      <c r="HAO61" s="108"/>
      <c r="HAP61" s="108"/>
      <c r="HAQ61" s="108"/>
      <c r="HAR61" s="108"/>
      <c r="HAS61" s="108"/>
      <c r="HAT61" s="108"/>
      <c r="HAU61" s="108"/>
      <c r="HAV61" s="108"/>
      <c r="HAW61" s="108"/>
      <c r="HAX61" s="108"/>
      <c r="HAY61" s="108"/>
      <c r="HAZ61" s="108"/>
      <c r="HBA61" s="108"/>
      <c r="HBB61" s="108"/>
      <c r="HBC61" s="108"/>
      <c r="HBD61" s="108"/>
      <c r="HBE61" s="108"/>
      <c r="HBF61" s="108"/>
      <c r="HBG61" s="108"/>
      <c r="HBH61" s="108"/>
      <c r="HBI61" s="108"/>
      <c r="HBJ61" s="108"/>
      <c r="HBK61" s="108"/>
      <c r="HBL61" s="108"/>
      <c r="HBM61" s="108"/>
      <c r="HBN61" s="108"/>
      <c r="HBO61" s="108"/>
      <c r="HBP61" s="108"/>
      <c r="HBQ61" s="108"/>
      <c r="HBR61" s="108"/>
      <c r="HBS61" s="108"/>
      <c r="HBT61" s="108"/>
      <c r="HBU61" s="108"/>
      <c r="HBV61" s="108"/>
      <c r="HBW61" s="108"/>
      <c r="HBX61" s="108"/>
      <c r="HBY61" s="108"/>
      <c r="HBZ61" s="108"/>
      <c r="HCA61" s="108"/>
      <c r="HCB61" s="108"/>
      <c r="HCC61" s="108"/>
      <c r="HCD61" s="108"/>
      <c r="HCE61" s="108"/>
      <c r="HCF61" s="108"/>
      <c r="HCG61" s="108"/>
      <c r="HCH61" s="108"/>
      <c r="HCI61" s="108"/>
      <c r="HCJ61" s="108"/>
      <c r="HCK61" s="108"/>
      <c r="HCL61" s="108"/>
      <c r="HCM61" s="108"/>
      <c r="HCN61" s="108"/>
      <c r="HCO61" s="108"/>
      <c r="HCP61" s="108"/>
      <c r="HCQ61" s="108"/>
      <c r="HCR61" s="108"/>
      <c r="HCS61" s="108"/>
      <c r="HCT61" s="108"/>
      <c r="HCU61" s="108"/>
      <c r="HCV61" s="108"/>
      <c r="HCW61" s="108"/>
      <c r="HCX61" s="108"/>
      <c r="HCY61" s="108"/>
      <c r="HCZ61" s="108"/>
      <c r="HDA61" s="108"/>
      <c r="HDB61" s="108"/>
      <c r="HDC61" s="108"/>
      <c r="HDD61" s="108"/>
      <c r="HDE61" s="108"/>
      <c r="HDF61" s="108"/>
      <c r="HDG61" s="108"/>
      <c r="HDH61" s="108"/>
      <c r="HDI61" s="108"/>
      <c r="HDJ61" s="108"/>
      <c r="HDK61" s="108"/>
      <c r="HDL61" s="108"/>
      <c r="HDM61" s="108"/>
      <c r="HDN61" s="108"/>
      <c r="HDO61" s="108"/>
      <c r="HDP61" s="108"/>
      <c r="HDQ61" s="108"/>
      <c r="HDR61" s="108"/>
      <c r="HDS61" s="108"/>
      <c r="HDT61" s="108"/>
      <c r="HDU61" s="108"/>
      <c r="HDV61" s="108"/>
      <c r="HDW61" s="108"/>
      <c r="HDX61" s="108"/>
      <c r="HDY61" s="108"/>
      <c r="HDZ61" s="108"/>
      <c r="HEA61" s="108"/>
      <c r="HEB61" s="108"/>
      <c r="HEC61" s="108"/>
      <c r="HED61" s="108"/>
      <c r="HEE61" s="108"/>
      <c r="HEF61" s="108"/>
      <c r="HEG61" s="108"/>
      <c r="HEH61" s="108"/>
      <c r="HEI61" s="108"/>
      <c r="HEJ61" s="108"/>
      <c r="HEK61" s="108"/>
      <c r="HEL61" s="108"/>
      <c r="HEM61" s="108"/>
      <c r="HEN61" s="108"/>
      <c r="HEO61" s="108"/>
      <c r="HEP61" s="108"/>
      <c r="HEQ61" s="108"/>
      <c r="HER61" s="108"/>
      <c r="HES61" s="108"/>
      <c r="HET61" s="108"/>
      <c r="HEU61" s="108"/>
      <c r="HEV61" s="108"/>
      <c r="HEW61" s="108"/>
      <c r="HEX61" s="108"/>
      <c r="HEY61" s="108"/>
      <c r="HEZ61" s="108"/>
      <c r="HFA61" s="108"/>
      <c r="HFB61" s="108"/>
      <c r="HFC61" s="108"/>
      <c r="HFD61" s="108"/>
      <c r="HFE61" s="108"/>
      <c r="HFF61" s="108"/>
      <c r="HFG61" s="108"/>
      <c r="HFH61" s="108"/>
      <c r="HFI61" s="108"/>
      <c r="HFJ61" s="108"/>
      <c r="HFK61" s="108"/>
      <c r="HFL61" s="108"/>
      <c r="HFM61" s="108"/>
      <c r="HFN61" s="108"/>
      <c r="HFO61" s="108"/>
      <c r="HFP61" s="108"/>
      <c r="HFQ61" s="108"/>
      <c r="HFR61" s="108"/>
      <c r="HFS61" s="108"/>
      <c r="HFT61" s="108"/>
      <c r="HFU61" s="108"/>
      <c r="HFV61" s="108"/>
      <c r="HFW61" s="108"/>
      <c r="HFX61" s="108"/>
      <c r="HFY61" s="108"/>
      <c r="HFZ61" s="108"/>
      <c r="HGA61" s="108"/>
      <c r="HGB61" s="108"/>
      <c r="HGC61" s="108"/>
      <c r="HGD61" s="108"/>
      <c r="HGE61" s="108"/>
      <c r="HGF61" s="108"/>
      <c r="HGG61" s="108"/>
      <c r="HGH61" s="108"/>
      <c r="HGI61" s="108"/>
      <c r="HGJ61" s="108"/>
      <c r="HGK61" s="108"/>
      <c r="HGL61" s="108"/>
      <c r="HGM61" s="108"/>
      <c r="HGN61" s="108"/>
      <c r="HGO61" s="108"/>
      <c r="HGP61" s="108"/>
      <c r="HGQ61" s="108"/>
      <c r="HGR61" s="108"/>
      <c r="HGS61" s="108"/>
      <c r="HGT61" s="108"/>
      <c r="HGU61" s="108"/>
      <c r="HGV61" s="108"/>
      <c r="HGW61" s="108"/>
      <c r="HGX61" s="108"/>
      <c r="HGY61" s="108"/>
      <c r="HGZ61" s="108"/>
      <c r="HHA61" s="108"/>
      <c r="HHB61" s="108"/>
      <c r="HHC61" s="108"/>
      <c r="HHD61" s="108"/>
      <c r="HHE61" s="108"/>
      <c r="HHF61" s="108"/>
      <c r="HHG61" s="108"/>
      <c r="HHH61" s="108"/>
      <c r="HHI61" s="108"/>
      <c r="HHJ61" s="108"/>
      <c r="HHK61" s="108"/>
      <c r="HHL61" s="108"/>
      <c r="HHM61" s="108"/>
      <c r="HHN61" s="108"/>
      <c r="HHO61" s="108"/>
      <c r="HHP61" s="108"/>
      <c r="HHQ61" s="108"/>
      <c r="HHR61" s="108"/>
      <c r="HHS61" s="108"/>
      <c r="HHT61" s="108"/>
      <c r="HHU61" s="108"/>
      <c r="HHV61" s="108"/>
      <c r="HHW61" s="108"/>
      <c r="HHX61" s="108"/>
      <c r="HHY61" s="108"/>
      <c r="HHZ61" s="108"/>
      <c r="HIA61" s="108"/>
      <c r="HIB61" s="108"/>
      <c r="HIC61" s="108"/>
      <c r="HID61" s="108"/>
      <c r="HIE61" s="108"/>
      <c r="HIF61" s="108"/>
      <c r="HIG61" s="108"/>
      <c r="HIH61" s="108"/>
      <c r="HII61" s="108"/>
      <c r="HIJ61" s="108"/>
      <c r="HIK61" s="108"/>
      <c r="HIL61" s="108"/>
      <c r="HIM61" s="108"/>
      <c r="HIN61" s="108"/>
      <c r="HIO61" s="108"/>
      <c r="HIP61" s="108"/>
      <c r="HIQ61" s="108"/>
      <c r="HIR61" s="108"/>
      <c r="HIS61" s="108"/>
      <c r="HIT61" s="108"/>
      <c r="HIU61" s="108"/>
      <c r="HIV61" s="108"/>
      <c r="HIW61" s="108"/>
      <c r="HIX61" s="108"/>
      <c r="HIY61" s="108"/>
      <c r="HIZ61" s="108"/>
      <c r="HJA61" s="108"/>
      <c r="HJB61" s="108"/>
      <c r="HJC61" s="108"/>
      <c r="HJD61" s="108"/>
      <c r="HJE61" s="108"/>
      <c r="HJF61" s="108"/>
      <c r="HJG61" s="108"/>
      <c r="HJH61" s="108"/>
      <c r="HJI61" s="108"/>
      <c r="HJJ61" s="108"/>
      <c r="HJK61" s="108"/>
      <c r="HJL61" s="108"/>
      <c r="HJM61" s="108"/>
      <c r="HJN61" s="108"/>
      <c r="HJO61" s="108"/>
      <c r="HJP61" s="108"/>
      <c r="HJQ61" s="108"/>
      <c r="HJR61" s="108"/>
      <c r="HJS61" s="108"/>
      <c r="HJT61" s="108"/>
      <c r="HJU61" s="108"/>
      <c r="HJV61" s="108"/>
      <c r="HJW61" s="108"/>
      <c r="HJX61" s="108"/>
      <c r="HJY61" s="108"/>
      <c r="HJZ61" s="108"/>
      <c r="HKA61" s="108"/>
      <c r="HKB61" s="108"/>
      <c r="HKC61" s="108"/>
      <c r="HKD61" s="108"/>
      <c r="HKE61" s="108"/>
      <c r="HKF61" s="108"/>
      <c r="HKG61" s="108"/>
      <c r="HKH61" s="108"/>
      <c r="HKI61" s="108"/>
      <c r="HKJ61" s="108"/>
      <c r="HKK61" s="108"/>
      <c r="HKL61" s="108"/>
      <c r="HKM61" s="108"/>
      <c r="HKN61" s="108"/>
      <c r="HKO61" s="108"/>
      <c r="HKP61" s="108"/>
      <c r="HKQ61" s="108"/>
      <c r="HKR61" s="108"/>
      <c r="HKS61" s="108"/>
      <c r="HKT61" s="108"/>
      <c r="HKU61" s="108"/>
      <c r="HKV61" s="108"/>
      <c r="HKW61" s="108"/>
      <c r="HKX61" s="108"/>
      <c r="HKY61" s="108"/>
      <c r="HKZ61" s="108"/>
      <c r="HLA61" s="108"/>
      <c r="HLB61" s="108"/>
      <c r="HLC61" s="108"/>
      <c r="HLD61" s="108"/>
      <c r="HLE61" s="108"/>
      <c r="HLF61" s="108"/>
      <c r="HLG61" s="108"/>
      <c r="HLH61" s="108"/>
      <c r="HLI61" s="108"/>
      <c r="HLJ61" s="108"/>
      <c r="HLK61" s="108"/>
      <c r="HLL61" s="108"/>
      <c r="HLM61" s="108"/>
      <c r="HLN61" s="108"/>
      <c r="HLO61" s="108"/>
      <c r="HLP61" s="108"/>
      <c r="HLQ61" s="108"/>
      <c r="HLR61" s="108"/>
      <c r="HLS61" s="108"/>
      <c r="HLT61" s="108"/>
      <c r="HLU61" s="108"/>
      <c r="HLV61" s="108"/>
      <c r="HLW61" s="108"/>
      <c r="HLX61" s="108"/>
      <c r="HLY61" s="108"/>
      <c r="HLZ61" s="108"/>
      <c r="HMA61" s="108"/>
      <c r="HMB61" s="108"/>
      <c r="HMC61" s="108"/>
      <c r="HMD61" s="108"/>
      <c r="HME61" s="108"/>
      <c r="HMF61" s="108"/>
      <c r="HMG61" s="108"/>
      <c r="HMH61" s="108"/>
      <c r="HMI61" s="108"/>
      <c r="HMJ61" s="108"/>
      <c r="HMK61" s="108"/>
      <c r="HML61" s="108"/>
      <c r="HMM61" s="108"/>
      <c r="HMN61" s="108"/>
      <c r="HMO61" s="108"/>
      <c r="HMP61" s="108"/>
      <c r="HMQ61" s="108"/>
      <c r="HMR61" s="108"/>
      <c r="HMS61" s="108"/>
      <c r="HMT61" s="108"/>
      <c r="HMU61" s="108"/>
      <c r="HMV61" s="108"/>
      <c r="HMW61" s="108"/>
      <c r="HMX61" s="108"/>
      <c r="HMY61" s="108"/>
      <c r="HMZ61" s="108"/>
      <c r="HNA61" s="108"/>
      <c r="HNB61" s="108"/>
      <c r="HNC61" s="108"/>
      <c r="HND61" s="108"/>
      <c r="HNE61" s="108"/>
      <c r="HNF61" s="108"/>
      <c r="HNG61" s="108"/>
      <c r="HNH61" s="108"/>
      <c r="HNI61" s="108"/>
      <c r="HNJ61" s="108"/>
      <c r="HNK61" s="108"/>
      <c r="HNL61" s="108"/>
      <c r="HNM61" s="108"/>
      <c r="HNN61" s="108"/>
      <c r="HNO61" s="108"/>
      <c r="HNP61" s="108"/>
      <c r="HNQ61" s="108"/>
      <c r="HNR61" s="108"/>
      <c r="HNS61" s="108"/>
      <c r="HNT61" s="108"/>
      <c r="HNU61" s="108"/>
      <c r="HNV61" s="108"/>
      <c r="HNW61" s="108"/>
      <c r="HNX61" s="108"/>
      <c r="HNY61" s="108"/>
      <c r="HNZ61" s="108"/>
      <c r="HOA61" s="108"/>
      <c r="HOB61" s="108"/>
      <c r="HOC61" s="108"/>
      <c r="HOD61" s="108"/>
      <c r="HOE61" s="108"/>
      <c r="HOF61" s="108"/>
      <c r="HOG61" s="108"/>
      <c r="HOH61" s="108"/>
      <c r="HOI61" s="108"/>
      <c r="HOJ61" s="108"/>
      <c r="HOK61" s="108"/>
      <c r="HOL61" s="108"/>
      <c r="HOM61" s="108"/>
      <c r="HON61" s="108"/>
      <c r="HOO61" s="108"/>
      <c r="HOP61" s="108"/>
      <c r="HOQ61" s="108"/>
      <c r="HOR61" s="108"/>
      <c r="HOS61" s="108"/>
      <c r="HOT61" s="108"/>
      <c r="HOU61" s="108"/>
      <c r="HOV61" s="108"/>
      <c r="HOW61" s="108"/>
      <c r="HOX61" s="108"/>
      <c r="HOY61" s="108"/>
      <c r="HOZ61" s="108"/>
      <c r="HPA61" s="108"/>
      <c r="HPB61" s="108"/>
      <c r="HPC61" s="108"/>
      <c r="HPD61" s="108"/>
      <c r="HPE61" s="108"/>
      <c r="HPF61" s="108"/>
      <c r="HPG61" s="108"/>
      <c r="HPH61" s="108"/>
      <c r="HPI61" s="108"/>
      <c r="HPJ61" s="108"/>
      <c r="HPK61" s="108"/>
      <c r="HPL61" s="108"/>
      <c r="HPM61" s="108"/>
      <c r="HPN61" s="108"/>
      <c r="HPO61" s="108"/>
      <c r="HPP61" s="108"/>
      <c r="HPQ61" s="108"/>
      <c r="HPR61" s="108"/>
      <c r="HPS61" s="108"/>
      <c r="HPT61" s="108"/>
      <c r="HPU61" s="108"/>
      <c r="HPV61" s="108"/>
      <c r="HPW61" s="108"/>
      <c r="HPX61" s="108"/>
      <c r="HPY61" s="108"/>
      <c r="HPZ61" s="108"/>
      <c r="HQA61" s="108"/>
      <c r="HQB61" s="108"/>
      <c r="HQC61" s="108"/>
      <c r="HQD61" s="108"/>
      <c r="HQE61" s="108"/>
      <c r="HQF61" s="108"/>
      <c r="HQG61" s="108"/>
      <c r="HQH61" s="108"/>
      <c r="HQI61" s="108"/>
      <c r="HQJ61" s="108"/>
      <c r="HQK61" s="108"/>
      <c r="HQL61" s="108"/>
      <c r="HQM61" s="108"/>
      <c r="HQN61" s="108"/>
      <c r="HQO61" s="108"/>
      <c r="HQP61" s="108"/>
      <c r="HQQ61" s="108"/>
      <c r="HQR61" s="108"/>
      <c r="HQS61" s="108"/>
      <c r="HQT61" s="108"/>
      <c r="HQU61" s="108"/>
      <c r="HQV61" s="108"/>
      <c r="HQW61" s="108"/>
      <c r="HQX61" s="108"/>
      <c r="HQY61" s="108"/>
      <c r="HQZ61" s="108"/>
      <c r="HRA61" s="108"/>
      <c r="HRB61" s="108"/>
      <c r="HRC61" s="108"/>
      <c r="HRD61" s="108"/>
      <c r="HRE61" s="108"/>
      <c r="HRF61" s="108"/>
      <c r="HRG61" s="108"/>
      <c r="HRH61" s="108"/>
      <c r="HRI61" s="108"/>
      <c r="HRJ61" s="108"/>
      <c r="HRK61" s="108"/>
      <c r="HRL61" s="108"/>
      <c r="HRM61" s="108"/>
      <c r="HRN61" s="108"/>
      <c r="HRO61" s="108"/>
      <c r="HRP61" s="108"/>
      <c r="HRQ61" s="108"/>
      <c r="HRR61" s="108"/>
      <c r="HRS61" s="108"/>
      <c r="HRT61" s="108"/>
      <c r="HRU61" s="108"/>
      <c r="HRV61" s="108"/>
      <c r="HRW61" s="108"/>
      <c r="HRX61" s="108"/>
      <c r="HRY61" s="108"/>
      <c r="HRZ61" s="108"/>
      <c r="HSA61" s="108"/>
      <c r="HSB61" s="108"/>
      <c r="HSC61" s="108"/>
      <c r="HSD61" s="108"/>
      <c r="HSE61" s="108"/>
      <c r="HSF61" s="108"/>
      <c r="HSG61" s="108"/>
      <c r="HSH61" s="108"/>
      <c r="HSI61" s="108"/>
      <c r="HSJ61" s="108"/>
      <c r="HSK61" s="108"/>
      <c r="HSL61" s="108"/>
      <c r="HSM61" s="108"/>
      <c r="HSN61" s="108"/>
      <c r="HSO61" s="108"/>
      <c r="HSP61" s="108"/>
      <c r="HSQ61" s="108"/>
      <c r="HSR61" s="108"/>
      <c r="HSS61" s="108"/>
      <c r="HST61" s="108"/>
      <c r="HSU61" s="108"/>
      <c r="HSV61" s="108"/>
      <c r="HSW61" s="108"/>
      <c r="HSX61" s="108"/>
      <c r="HSY61" s="108"/>
      <c r="HSZ61" s="108"/>
      <c r="HTA61" s="108"/>
      <c r="HTB61" s="108"/>
      <c r="HTC61" s="108"/>
      <c r="HTD61" s="108"/>
      <c r="HTE61" s="108"/>
      <c r="HTF61" s="108"/>
      <c r="HTG61" s="108"/>
      <c r="HTH61" s="108"/>
      <c r="HTI61" s="108"/>
      <c r="HTJ61" s="108"/>
      <c r="HTK61" s="108"/>
      <c r="HTL61" s="108"/>
      <c r="HTM61" s="108"/>
      <c r="HTN61" s="108"/>
      <c r="HTO61" s="108"/>
      <c r="HTP61" s="108"/>
      <c r="HTQ61" s="108"/>
      <c r="HTR61" s="108"/>
      <c r="HTS61" s="108"/>
      <c r="HTT61" s="108"/>
      <c r="HTU61" s="108"/>
      <c r="HTV61" s="108"/>
      <c r="HTW61" s="108"/>
      <c r="HTX61" s="108"/>
      <c r="HTY61" s="108"/>
      <c r="HTZ61" s="108"/>
      <c r="HUA61" s="108"/>
      <c r="HUB61" s="108"/>
      <c r="HUC61" s="108"/>
      <c r="HUD61" s="108"/>
      <c r="HUE61" s="108"/>
      <c r="HUF61" s="108"/>
      <c r="HUG61" s="108"/>
      <c r="HUH61" s="108"/>
      <c r="HUI61" s="108"/>
      <c r="HUJ61" s="108"/>
      <c r="HUK61" s="108"/>
      <c r="HUL61" s="108"/>
      <c r="HUM61" s="108"/>
      <c r="HUN61" s="108"/>
      <c r="HUO61" s="108"/>
      <c r="HUP61" s="108"/>
      <c r="HUQ61" s="108"/>
      <c r="HUR61" s="108"/>
      <c r="HUS61" s="108"/>
      <c r="HUT61" s="108"/>
      <c r="HUU61" s="108"/>
      <c r="HUV61" s="108"/>
      <c r="HUW61" s="108"/>
      <c r="HUX61" s="108"/>
      <c r="HUY61" s="108"/>
      <c r="HUZ61" s="108"/>
      <c r="HVA61" s="108"/>
      <c r="HVB61" s="108"/>
      <c r="HVC61" s="108"/>
      <c r="HVD61" s="108"/>
      <c r="HVE61" s="108"/>
      <c r="HVF61" s="108"/>
      <c r="HVG61" s="108"/>
      <c r="HVH61" s="108"/>
      <c r="HVI61" s="108"/>
      <c r="HVJ61" s="108"/>
      <c r="HVK61" s="108"/>
      <c r="HVL61" s="108"/>
      <c r="HVM61" s="108"/>
      <c r="HVN61" s="108"/>
      <c r="HVO61" s="108"/>
      <c r="HVP61" s="108"/>
      <c r="HVQ61" s="108"/>
      <c r="HVR61" s="108"/>
      <c r="HVS61" s="108"/>
      <c r="HVT61" s="108"/>
      <c r="HVU61" s="108"/>
      <c r="HVV61" s="108"/>
      <c r="HVW61" s="108"/>
      <c r="HVX61" s="108"/>
      <c r="HVY61" s="108"/>
      <c r="HVZ61" s="108"/>
      <c r="HWA61" s="108"/>
      <c r="HWB61" s="108"/>
      <c r="HWC61" s="108"/>
      <c r="HWD61" s="108"/>
      <c r="HWE61" s="108"/>
      <c r="HWF61" s="108"/>
      <c r="HWG61" s="108"/>
      <c r="HWH61" s="108"/>
      <c r="HWI61" s="108"/>
      <c r="HWJ61" s="108"/>
      <c r="HWK61" s="108"/>
      <c r="HWL61" s="108"/>
      <c r="HWM61" s="108"/>
      <c r="HWN61" s="108"/>
      <c r="HWO61" s="108"/>
      <c r="HWP61" s="108"/>
      <c r="HWQ61" s="108"/>
      <c r="HWR61" s="108"/>
      <c r="HWS61" s="108"/>
      <c r="HWT61" s="108"/>
      <c r="HWU61" s="108"/>
      <c r="HWV61" s="108"/>
      <c r="HWW61" s="108"/>
      <c r="HWX61" s="108"/>
      <c r="HWY61" s="108"/>
      <c r="HWZ61" s="108"/>
      <c r="HXA61" s="108"/>
      <c r="HXB61" s="108"/>
      <c r="HXC61" s="108"/>
      <c r="HXD61" s="108"/>
      <c r="HXE61" s="108"/>
      <c r="HXF61" s="108"/>
      <c r="HXG61" s="108"/>
      <c r="HXH61" s="108"/>
      <c r="HXI61" s="108"/>
      <c r="HXJ61" s="108"/>
      <c r="HXK61" s="108"/>
      <c r="HXL61" s="108"/>
      <c r="HXM61" s="108"/>
      <c r="HXN61" s="108"/>
      <c r="HXO61" s="108"/>
      <c r="HXP61" s="108"/>
      <c r="HXQ61" s="108"/>
      <c r="HXR61" s="108"/>
      <c r="HXS61" s="108"/>
      <c r="HXT61" s="108"/>
      <c r="HXU61" s="108"/>
      <c r="HXV61" s="108"/>
      <c r="HXW61" s="108"/>
      <c r="HXX61" s="108"/>
      <c r="HXY61" s="108"/>
      <c r="HXZ61" s="108"/>
      <c r="HYA61" s="108"/>
      <c r="HYB61" s="108"/>
      <c r="HYC61" s="108"/>
      <c r="HYD61" s="108"/>
      <c r="HYE61" s="108"/>
      <c r="HYF61" s="108"/>
      <c r="HYG61" s="108"/>
      <c r="HYH61" s="108"/>
      <c r="HYI61" s="108"/>
      <c r="HYJ61" s="108"/>
      <c r="HYK61" s="108"/>
      <c r="HYL61" s="108"/>
      <c r="HYM61" s="108"/>
      <c r="HYN61" s="108"/>
      <c r="HYO61" s="108"/>
      <c r="HYP61" s="108"/>
      <c r="HYQ61" s="108"/>
      <c r="HYR61" s="108"/>
      <c r="HYS61" s="108"/>
      <c r="HYT61" s="108"/>
      <c r="HYU61" s="108"/>
      <c r="HYV61" s="108"/>
      <c r="HYW61" s="108"/>
      <c r="HYX61" s="108"/>
      <c r="HYY61" s="108"/>
      <c r="HYZ61" s="108"/>
      <c r="HZA61" s="108"/>
      <c r="HZB61" s="108"/>
      <c r="HZC61" s="108"/>
      <c r="HZD61" s="108"/>
      <c r="HZE61" s="108"/>
      <c r="HZF61" s="108"/>
      <c r="HZG61" s="108"/>
      <c r="HZH61" s="108"/>
      <c r="HZI61" s="108"/>
      <c r="HZJ61" s="108"/>
      <c r="HZK61" s="108"/>
      <c r="HZL61" s="108"/>
      <c r="HZM61" s="108"/>
      <c r="HZN61" s="108"/>
      <c r="HZO61" s="108"/>
      <c r="HZP61" s="108"/>
      <c r="HZQ61" s="108"/>
      <c r="HZR61" s="108"/>
      <c r="HZS61" s="108"/>
      <c r="HZT61" s="108"/>
      <c r="HZU61" s="108"/>
      <c r="HZV61" s="108"/>
      <c r="HZW61" s="108"/>
      <c r="HZX61" s="108"/>
      <c r="HZY61" s="108"/>
      <c r="HZZ61" s="108"/>
      <c r="IAA61" s="108"/>
      <c r="IAB61" s="108"/>
      <c r="IAC61" s="108"/>
      <c r="IAD61" s="108"/>
      <c r="IAE61" s="108"/>
      <c r="IAF61" s="108"/>
      <c r="IAG61" s="108"/>
      <c r="IAH61" s="108"/>
      <c r="IAI61" s="108"/>
      <c r="IAJ61" s="108"/>
      <c r="IAK61" s="108"/>
      <c r="IAL61" s="108"/>
      <c r="IAM61" s="108"/>
      <c r="IAN61" s="108"/>
      <c r="IAO61" s="108"/>
      <c r="IAP61" s="108"/>
      <c r="IAQ61" s="108"/>
      <c r="IAR61" s="108"/>
      <c r="IAS61" s="108"/>
      <c r="IAT61" s="108"/>
      <c r="IAU61" s="108"/>
      <c r="IAV61" s="108"/>
      <c r="IAW61" s="108"/>
      <c r="IAX61" s="108"/>
      <c r="IAY61" s="108"/>
      <c r="IAZ61" s="108"/>
      <c r="IBA61" s="108"/>
      <c r="IBB61" s="108"/>
      <c r="IBC61" s="108"/>
      <c r="IBD61" s="108"/>
      <c r="IBE61" s="108"/>
      <c r="IBF61" s="108"/>
      <c r="IBG61" s="108"/>
      <c r="IBH61" s="108"/>
      <c r="IBI61" s="108"/>
      <c r="IBJ61" s="108"/>
      <c r="IBK61" s="108"/>
      <c r="IBL61" s="108"/>
      <c r="IBM61" s="108"/>
      <c r="IBN61" s="108"/>
      <c r="IBO61" s="108"/>
      <c r="IBP61" s="108"/>
      <c r="IBQ61" s="108"/>
      <c r="IBR61" s="108"/>
      <c r="IBS61" s="108"/>
      <c r="IBT61" s="108"/>
      <c r="IBU61" s="108"/>
      <c r="IBV61" s="108"/>
      <c r="IBW61" s="108"/>
      <c r="IBX61" s="108"/>
      <c r="IBY61" s="108"/>
      <c r="IBZ61" s="108"/>
      <c r="ICA61" s="108"/>
      <c r="ICB61" s="108"/>
      <c r="ICC61" s="108"/>
      <c r="ICD61" s="108"/>
      <c r="ICE61" s="108"/>
      <c r="ICF61" s="108"/>
      <c r="ICG61" s="108"/>
      <c r="ICH61" s="108"/>
      <c r="ICI61" s="108"/>
      <c r="ICJ61" s="108"/>
      <c r="ICK61" s="108"/>
      <c r="ICL61" s="108"/>
      <c r="ICM61" s="108"/>
      <c r="ICN61" s="108"/>
      <c r="ICO61" s="108"/>
      <c r="ICP61" s="108"/>
      <c r="ICQ61" s="108"/>
      <c r="ICR61" s="108"/>
      <c r="ICS61" s="108"/>
      <c r="ICT61" s="108"/>
      <c r="ICU61" s="108"/>
      <c r="ICV61" s="108"/>
      <c r="ICW61" s="108"/>
      <c r="ICX61" s="108"/>
      <c r="ICY61" s="108"/>
      <c r="ICZ61" s="108"/>
      <c r="IDA61" s="108"/>
      <c r="IDB61" s="108"/>
      <c r="IDC61" s="108"/>
      <c r="IDD61" s="108"/>
      <c r="IDE61" s="108"/>
      <c r="IDF61" s="108"/>
      <c r="IDG61" s="108"/>
      <c r="IDH61" s="108"/>
      <c r="IDI61" s="108"/>
      <c r="IDJ61" s="108"/>
      <c r="IDK61" s="108"/>
      <c r="IDL61" s="108"/>
      <c r="IDM61" s="108"/>
      <c r="IDN61" s="108"/>
      <c r="IDO61" s="108"/>
      <c r="IDP61" s="108"/>
      <c r="IDQ61" s="108"/>
      <c r="IDR61" s="108"/>
      <c r="IDS61" s="108"/>
      <c r="IDT61" s="108"/>
      <c r="IDU61" s="108"/>
      <c r="IDV61" s="108"/>
      <c r="IDW61" s="108"/>
      <c r="IDX61" s="108"/>
      <c r="IDY61" s="108"/>
      <c r="IDZ61" s="108"/>
      <c r="IEA61" s="108"/>
      <c r="IEB61" s="108"/>
      <c r="IEC61" s="108"/>
      <c r="IED61" s="108"/>
      <c r="IEE61" s="108"/>
      <c r="IEF61" s="108"/>
      <c r="IEG61" s="108"/>
      <c r="IEH61" s="108"/>
      <c r="IEI61" s="108"/>
      <c r="IEJ61" s="108"/>
      <c r="IEK61" s="108"/>
      <c r="IEL61" s="108"/>
      <c r="IEM61" s="108"/>
      <c r="IEN61" s="108"/>
      <c r="IEO61" s="108"/>
      <c r="IEP61" s="108"/>
      <c r="IEQ61" s="108"/>
      <c r="IER61" s="108"/>
      <c r="IES61" s="108"/>
      <c r="IET61" s="108"/>
      <c r="IEU61" s="108"/>
      <c r="IEV61" s="108"/>
      <c r="IEW61" s="108"/>
      <c r="IEX61" s="108"/>
      <c r="IEY61" s="108"/>
      <c r="IEZ61" s="108"/>
      <c r="IFA61" s="108"/>
      <c r="IFB61" s="108"/>
      <c r="IFC61" s="108"/>
      <c r="IFD61" s="108"/>
      <c r="IFE61" s="108"/>
      <c r="IFF61" s="108"/>
      <c r="IFG61" s="108"/>
      <c r="IFH61" s="108"/>
      <c r="IFI61" s="108"/>
      <c r="IFJ61" s="108"/>
      <c r="IFK61" s="108"/>
      <c r="IFL61" s="108"/>
      <c r="IFM61" s="108"/>
      <c r="IFN61" s="108"/>
      <c r="IFO61" s="108"/>
      <c r="IFP61" s="108"/>
      <c r="IFQ61" s="108"/>
      <c r="IFR61" s="108"/>
      <c r="IFS61" s="108"/>
      <c r="IFT61" s="108"/>
      <c r="IFU61" s="108"/>
      <c r="IFV61" s="108"/>
      <c r="IFW61" s="108"/>
      <c r="IFX61" s="108"/>
      <c r="IFY61" s="108"/>
      <c r="IFZ61" s="108"/>
      <c r="IGA61" s="108"/>
      <c r="IGB61" s="108"/>
      <c r="IGC61" s="108"/>
      <c r="IGD61" s="108"/>
      <c r="IGE61" s="108"/>
      <c r="IGF61" s="108"/>
      <c r="IGG61" s="108"/>
      <c r="IGH61" s="108"/>
      <c r="IGI61" s="108"/>
      <c r="IGJ61" s="108"/>
      <c r="IGK61" s="108"/>
      <c r="IGL61" s="108"/>
      <c r="IGM61" s="108"/>
      <c r="IGN61" s="108"/>
      <c r="IGO61" s="108"/>
      <c r="IGP61" s="108"/>
      <c r="IGQ61" s="108"/>
      <c r="IGR61" s="108"/>
      <c r="IGS61" s="108"/>
      <c r="IGT61" s="108"/>
      <c r="IGU61" s="108"/>
      <c r="IGV61" s="108"/>
      <c r="IGW61" s="108"/>
      <c r="IGX61" s="108"/>
      <c r="IGY61" s="108"/>
      <c r="IGZ61" s="108"/>
      <c r="IHA61" s="108"/>
      <c r="IHB61" s="108"/>
      <c r="IHC61" s="108"/>
      <c r="IHD61" s="108"/>
      <c r="IHE61" s="108"/>
      <c r="IHF61" s="108"/>
      <c r="IHG61" s="108"/>
      <c r="IHH61" s="108"/>
      <c r="IHI61" s="108"/>
      <c r="IHJ61" s="108"/>
      <c r="IHK61" s="108"/>
      <c r="IHL61" s="108"/>
      <c r="IHM61" s="108"/>
      <c r="IHN61" s="108"/>
      <c r="IHO61" s="108"/>
      <c r="IHP61" s="108"/>
      <c r="IHQ61" s="108"/>
      <c r="IHR61" s="108"/>
      <c r="IHS61" s="108"/>
      <c r="IHT61" s="108"/>
      <c r="IHU61" s="108"/>
      <c r="IHV61" s="108"/>
      <c r="IHW61" s="108"/>
      <c r="IHX61" s="108"/>
      <c r="IHY61" s="108"/>
      <c r="IHZ61" s="108"/>
      <c r="IIA61" s="108"/>
      <c r="IIB61" s="108"/>
      <c r="IIC61" s="108"/>
      <c r="IID61" s="108"/>
      <c r="IIE61" s="108"/>
      <c r="IIF61" s="108"/>
      <c r="IIG61" s="108"/>
      <c r="IIH61" s="108"/>
      <c r="III61" s="108"/>
      <c r="IIJ61" s="108"/>
      <c r="IIK61" s="108"/>
      <c r="IIL61" s="108"/>
      <c r="IIM61" s="108"/>
      <c r="IIN61" s="108"/>
      <c r="IIO61" s="108"/>
      <c r="IIP61" s="108"/>
      <c r="IIQ61" s="108"/>
      <c r="IIR61" s="108"/>
      <c r="IIS61" s="108"/>
      <c r="IIT61" s="108"/>
      <c r="IIU61" s="108"/>
      <c r="IIV61" s="108"/>
      <c r="IIW61" s="108"/>
      <c r="IIX61" s="108"/>
      <c r="IIY61" s="108"/>
      <c r="IIZ61" s="108"/>
      <c r="IJA61" s="108"/>
      <c r="IJB61" s="108"/>
      <c r="IJC61" s="108"/>
      <c r="IJD61" s="108"/>
      <c r="IJE61" s="108"/>
      <c r="IJF61" s="108"/>
      <c r="IJG61" s="108"/>
      <c r="IJH61" s="108"/>
      <c r="IJI61" s="108"/>
      <c r="IJJ61" s="108"/>
      <c r="IJK61" s="108"/>
      <c r="IJL61" s="108"/>
      <c r="IJM61" s="108"/>
      <c r="IJN61" s="108"/>
      <c r="IJO61" s="108"/>
      <c r="IJP61" s="108"/>
      <c r="IJQ61" s="108"/>
      <c r="IJR61" s="108"/>
      <c r="IJS61" s="108"/>
      <c r="IJT61" s="108"/>
      <c r="IJU61" s="108"/>
      <c r="IJV61" s="108"/>
      <c r="IJW61" s="108"/>
      <c r="IJX61" s="108"/>
      <c r="IJY61" s="108"/>
      <c r="IJZ61" s="108"/>
      <c r="IKA61" s="108"/>
      <c r="IKB61" s="108"/>
      <c r="IKC61" s="108"/>
      <c r="IKD61" s="108"/>
      <c r="IKE61" s="108"/>
      <c r="IKF61" s="108"/>
      <c r="IKG61" s="108"/>
      <c r="IKH61" s="108"/>
      <c r="IKI61" s="108"/>
      <c r="IKJ61" s="108"/>
      <c r="IKK61" s="108"/>
      <c r="IKL61" s="108"/>
      <c r="IKM61" s="108"/>
      <c r="IKN61" s="108"/>
      <c r="IKO61" s="108"/>
      <c r="IKP61" s="108"/>
      <c r="IKQ61" s="108"/>
      <c r="IKR61" s="108"/>
      <c r="IKS61" s="108"/>
      <c r="IKT61" s="108"/>
      <c r="IKU61" s="108"/>
      <c r="IKV61" s="108"/>
      <c r="IKW61" s="108"/>
      <c r="IKX61" s="108"/>
      <c r="IKY61" s="108"/>
      <c r="IKZ61" s="108"/>
      <c r="ILA61" s="108"/>
      <c r="ILB61" s="108"/>
      <c r="ILC61" s="108"/>
      <c r="ILD61" s="108"/>
      <c r="ILE61" s="108"/>
      <c r="ILF61" s="108"/>
      <c r="ILG61" s="108"/>
      <c r="ILH61" s="108"/>
      <c r="ILI61" s="108"/>
      <c r="ILJ61" s="108"/>
      <c r="ILK61" s="108"/>
      <c r="ILL61" s="108"/>
      <c r="ILM61" s="108"/>
      <c r="ILN61" s="108"/>
      <c r="ILO61" s="108"/>
      <c r="ILP61" s="108"/>
      <c r="ILQ61" s="108"/>
      <c r="ILR61" s="108"/>
      <c r="ILS61" s="108"/>
      <c r="ILT61" s="108"/>
      <c r="ILU61" s="108"/>
      <c r="ILV61" s="108"/>
      <c r="ILW61" s="108"/>
      <c r="ILX61" s="108"/>
      <c r="ILY61" s="108"/>
      <c r="ILZ61" s="108"/>
      <c r="IMA61" s="108"/>
      <c r="IMB61" s="108"/>
      <c r="IMC61" s="108"/>
      <c r="IMD61" s="108"/>
      <c r="IME61" s="108"/>
      <c r="IMF61" s="108"/>
      <c r="IMG61" s="108"/>
      <c r="IMH61" s="108"/>
      <c r="IMI61" s="108"/>
      <c r="IMJ61" s="108"/>
      <c r="IMK61" s="108"/>
      <c r="IML61" s="108"/>
      <c r="IMM61" s="108"/>
      <c r="IMN61" s="108"/>
      <c r="IMO61" s="108"/>
      <c r="IMP61" s="108"/>
      <c r="IMQ61" s="108"/>
      <c r="IMR61" s="108"/>
      <c r="IMS61" s="108"/>
      <c r="IMT61" s="108"/>
      <c r="IMU61" s="108"/>
      <c r="IMV61" s="108"/>
      <c r="IMW61" s="108"/>
      <c r="IMX61" s="108"/>
      <c r="IMY61" s="108"/>
      <c r="IMZ61" s="108"/>
      <c r="INA61" s="108"/>
      <c r="INB61" s="108"/>
      <c r="INC61" s="108"/>
      <c r="IND61" s="108"/>
      <c r="INE61" s="108"/>
      <c r="INF61" s="108"/>
      <c r="ING61" s="108"/>
      <c r="INH61" s="108"/>
      <c r="INI61" s="108"/>
      <c r="INJ61" s="108"/>
      <c r="INK61" s="108"/>
      <c r="INL61" s="108"/>
      <c r="INM61" s="108"/>
      <c r="INN61" s="108"/>
      <c r="INO61" s="108"/>
      <c r="INP61" s="108"/>
      <c r="INQ61" s="108"/>
      <c r="INR61" s="108"/>
      <c r="INS61" s="108"/>
      <c r="INT61" s="108"/>
      <c r="INU61" s="108"/>
      <c r="INV61" s="108"/>
      <c r="INW61" s="108"/>
      <c r="INX61" s="108"/>
      <c r="INY61" s="108"/>
      <c r="INZ61" s="108"/>
      <c r="IOA61" s="108"/>
      <c r="IOB61" s="108"/>
      <c r="IOC61" s="108"/>
      <c r="IOD61" s="108"/>
      <c r="IOE61" s="108"/>
      <c r="IOF61" s="108"/>
      <c r="IOG61" s="108"/>
      <c r="IOH61" s="108"/>
      <c r="IOI61" s="108"/>
      <c r="IOJ61" s="108"/>
      <c r="IOK61" s="108"/>
      <c r="IOL61" s="108"/>
      <c r="IOM61" s="108"/>
      <c r="ION61" s="108"/>
      <c r="IOO61" s="108"/>
      <c r="IOP61" s="108"/>
      <c r="IOQ61" s="108"/>
      <c r="IOR61" s="108"/>
      <c r="IOS61" s="108"/>
      <c r="IOT61" s="108"/>
      <c r="IOU61" s="108"/>
      <c r="IOV61" s="108"/>
      <c r="IOW61" s="108"/>
      <c r="IOX61" s="108"/>
      <c r="IOY61" s="108"/>
      <c r="IOZ61" s="108"/>
      <c r="IPA61" s="108"/>
      <c r="IPB61" s="108"/>
      <c r="IPC61" s="108"/>
      <c r="IPD61" s="108"/>
      <c r="IPE61" s="108"/>
      <c r="IPF61" s="108"/>
      <c r="IPG61" s="108"/>
      <c r="IPH61" s="108"/>
      <c r="IPI61" s="108"/>
      <c r="IPJ61" s="108"/>
      <c r="IPK61" s="108"/>
      <c r="IPL61" s="108"/>
      <c r="IPM61" s="108"/>
      <c r="IPN61" s="108"/>
      <c r="IPO61" s="108"/>
      <c r="IPP61" s="108"/>
      <c r="IPQ61" s="108"/>
      <c r="IPR61" s="108"/>
      <c r="IPS61" s="108"/>
      <c r="IPT61" s="108"/>
      <c r="IPU61" s="108"/>
      <c r="IPV61" s="108"/>
      <c r="IPW61" s="108"/>
      <c r="IPX61" s="108"/>
      <c r="IPY61" s="108"/>
      <c r="IPZ61" s="108"/>
      <c r="IQA61" s="108"/>
      <c r="IQB61" s="108"/>
      <c r="IQC61" s="108"/>
      <c r="IQD61" s="108"/>
      <c r="IQE61" s="108"/>
      <c r="IQF61" s="108"/>
      <c r="IQG61" s="108"/>
      <c r="IQH61" s="108"/>
      <c r="IQI61" s="108"/>
      <c r="IQJ61" s="108"/>
      <c r="IQK61" s="108"/>
      <c r="IQL61" s="108"/>
      <c r="IQM61" s="108"/>
      <c r="IQN61" s="108"/>
      <c r="IQO61" s="108"/>
      <c r="IQP61" s="108"/>
      <c r="IQQ61" s="108"/>
      <c r="IQR61" s="108"/>
      <c r="IQS61" s="108"/>
      <c r="IQT61" s="108"/>
      <c r="IQU61" s="108"/>
      <c r="IQV61" s="108"/>
      <c r="IQW61" s="108"/>
      <c r="IQX61" s="108"/>
      <c r="IQY61" s="108"/>
      <c r="IQZ61" s="108"/>
      <c r="IRA61" s="108"/>
      <c r="IRB61" s="108"/>
      <c r="IRC61" s="108"/>
      <c r="IRD61" s="108"/>
      <c r="IRE61" s="108"/>
      <c r="IRF61" s="108"/>
      <c r="IRG61" s="108"/>
      <c r="IRH61" s="108"/>
      <c r="IRI61" s="108"/>
      <c r="IRJ61" s="108"/>
      <c r="IRK61" s="108"/>
      <c r="IRL61" s="108"/>
      <c r="IRM61" s="108"/>
      <c r="IRN61" s="108"/>
      <c r="IRO61" s="108"/>
      <c r="IRP61" s="108"/>
      <c r="IRQ61" s="108"/>
      <c r="IRR61" s="108"/>
      <c r="IRS61" s="108"/>
      <c r="IRT61" s="108"/>
      <c r="IRU61" s="108"/>
      <c r="IRV61" s="108"/>
      <c r="IRW61" s="108"/>
      <c r="IRX61" s="108"/>
      <c r="IRY61" s="108"/>
      <c r="IRZ61" s="108"/>
      <c r="ISA61" s="108"/>
      <c r="ISB61" s="108"/>
      <c r="ISC61" s="108"/>
      <c r="ISD61" s="108"/>
      <c r="ISE61" s="108"/>
      <c r="ISF61" s="108"/>
      <c r="ISG61" s="108"/>
      <c r="ISH61" s="108"/>
      <c r="ISI61" s="108"/>
      <c r="ISJ61" s="108"/>
      <c r="ISK61" s="108"/>
      <c r="ISL61" s="108"/>
      <c r="ISM61" s="108"/>
      <c r="ISN61" s="108"/>
      <c r="ISO61" s="108"/>
      <c r="ISP61" s="108"/>
      <c r="ISQ61" s="108"/>
      <c r="ISR61" s="108"/>
      <c r="ISS61" s="108"/>
      <c r="IST61" s="108"/>
      <c r="ISU61" s="108"/>
      <c r="ISV61" s="108"/>
      <c r="ISW61" s="108"/>
      <c r="ISX61" s="108"/>
      <c r="ISY61" s="108"/>
      <c r="ISZ61" s="108"/>
      <c r="ITA61" s="108"/>
      <c r="ITB61" s="108"/>
      <c r="ITC61" s="108"/>
      <c r="ITD61" s="108"/>
      <c r="ITE61" s="108"/>
      <c r="ITF61" s="108"/>
      <c r="ITG61" s="108"/>
      <c r="ITH61" s="108"/>
      <c r="ITI61" s="108"/>
      <c r="ITJ61" s="108"/>
      <c r="ITK61" s="108"/>
      <c r="ITL61" s="108"/>
      <c r="ITM61" s="108"/>
      <c r="ITN61" s="108"/>
      <c r="ITO61" s="108"/>
      <c r="ITP61" s="108"/>
      <c r="ITQ61" s="108"/>
      <c r="ITR61" s="108"/>
      <c r="ITS61" s="108"/>
      <c r="ITT61" s="108"/>
      <c r="ITU61" s="108"/>
      <c r="ITV61" s="108"/>
      <c r="ITW61" s="108"/>
      <c r="ITX61" s="108"/>
      <c r="ITY61" s="108"/>
      <c r="ITZ61" s="108"/>
      <c r="IUA61" s="108"/>
      <c r="IUB61" s="108"/>
      <c r="IUC61" s="108"/>
      <c r="IUD61" s="108"/>
      <c r="IUE61" s="108"/>
      <c r="IUF61" s="108"/>
      <c r="IUG61" s="108"/>
      <c r="IUH61" s="108"/>
      <c r="IUI61" s="108"/>
      <c r="IUJ61" s="108"/>
      <c r="IUK61" s="108"/>
      <c r="IUL61" s="108"/>
      <c r="IUM61" s="108"/>
      <c r="IUN61" s="108"/>
      <c r="IUO61" s="108"/>
      <c r="IUP61" s="108"/>
      <c r="IUQ61" s="108"/>
      <c r="IUR61" s="108"/>
      <c r="IUS61" s="108"/>
      <c r="IUT61" s="108"/>
      <c r="IUU61" s="108"/>
      <c r="IUV61" s="108"/>
      <c r="IUW61" s="108"/>
      <c r="IUX61" s="108"/>
      <c r="IUY61" s="108"/>
      <c r="IUZ61" s="108"/>
      <c r="IVA61" s="108"/>
      <c r="IVB61" s="108"/>
      <c r="IVC61" s="108"/>
      <c r="IVD61" s="108"/>
      <c r="IVE61" s="108"/>
      <c r="IVF61" s="108"/>
      <c r="IVG61" s="108"/>
      <c r="IVH61" s="108"/>
      <c r="IVI61" s="108"/>
      <c r="IVJ61" s="108"/>
      <c r="IVK61" s="108"/>
      <c r="IVL61" s="108"/>
      <c r="IVM61" s="108"/>
      <c r="IVN61" s="108"/>
      <c r="IVO61" s="108"/>
      <c r="IVP61" s="108"/>
      <c r="IVQ61" s="108"/>
      <c r="IVR61" s="108"/>
      <c r="IVS61" s="108"/>
      <c r="IVT61" s="108"/>
      <c r="IVU61" s="108"/>
      <c r="IVV61" s="108"/>
      <c r="IVW61" s="108"/>
      <c r="IVX61" s="108"/>
      <c r="IVY61" s="108"/>
      <c r="IVZ61" s="108"/>
      <c r="IWA61" s="108"/>
      <c r="IWB61" s="108"/>
      <c r="IWC61" s="108"/>
      <c r="IWD61" s="108"/>
      <c r="IWE61" s="108"/>
      <c r="IWF61" s="108"/>
      <c r="IWG61" s="108"/>
      <c r="IWH61" s="108"/>
      <c r="IWI61" s="108"/>
      <c r="IWJ61" s="108"/>
      <c r="IWK61" s="108"/>
      <c r="IWL61" s="108"/>
      <c r="IWM61" s="108"/>
      <c r="IWN61" s="108"/>
      <c r="IWO61" s="108"/>
      <c r="IWP61" s="108"/>
      <c r="IWQ61" s="108"/>
      <c r="IWR61" s="108"/>
      <c r="IWS61" s="108"/>
      <c r="IWT61" s="108"/>
      <c r="IWU61" s="108"/>
      <c r="IWV61" s="108"/>
      <c r="IWW61" s="108"/>
      <c r="IWX61" s="108"/>
      <c r="IWY61" s="108"/>
      <c r="IWZ61" s="108"/>
      <c r="IXA61" s="108"/>
      <c r="IXB61" s="108"/>
      <c r="IXC61" s="108"/>
      <c r="IXD61" s="108"/>
      <c r="IXE61" s="108"/>
      <c r="IXF61" s="108"/>
      <c r="IXG61" s="108"/>
      <c r="IXH61" s="108"/>
      <c r="IXI61" s="108"/>
      <c r="IXJ61" s="108"/>
      <c r="IXK61" s="108"/>
      <c r="IXL61" s="108"/>
      <c r="IXM61" s="108"/>
      <c r="IXN61" s="108"/>
      <c r="IXO61" s="108"/>
      <c r="IXP61" s="108"/>
      <c r="IXQ61" s="108"/>
      <c r="IXR61" s="108"/>
      <c r="IXS61" s="108"/>
      <c r="IXT61" s="108"/>
      <c r="IXU61" s="108"/>
      <c r="IXV61" s="108"/>
      <c r="IXW61" s="108"/>
      <c r="IXX61" s="108"/>
      <c r="IXY61" s="108"/>
      <c r="IXZ61" s="108"/>
      <c r="IYA61" s="108"/>
      <c r="IYB61" s="108"/>
      <c r="IYC61" s="108"/>
      <c r="IYD61" s="108"/>
      <c r="IYE61" s="108"/>
      <c r="IYF61" s="108"/>
      <c r="IYG61" s="108"/>
      <c r="IYH61" s="108"/>
      <c r="IYI61" s="108"/>
      <c r="IYJ61" s="108"/>
      <c r="IYK61" s="108"/>
      <c r="IYL61" s="108"/>
      <c r="IYM61" s="108"/>
      <c r="IYN61" s="108"/>
      <c r="IYO61" s="108"/>
      <c r="IYP61" s="108"/>
      <c r="IYQ61" s="108"/>
      <c r="IYR61" s="108"/>
      <c r="IYS61" s="108"/>
      <c r="IYT61" s="108"/>
      <c r="IYU61" s="108"/>
      <c r="IYV61" s="108"/>
      <c r="IYW61" s="108"/>
      <c r="IYX61" s="108"/>
      <c r="IYY61" s="108"/>
      <c r="IYZ61" s="108"/>
      <c r="IZA61" s="108"/>
      <c r="IZB61" s="108"/>
      <c r="IZC61" s="108"/>
      <c r="IZD61" s="108"/>
      <c r="IZE61" s="108"/>
      <c r="IZF61" s="108"/>
      <c r="IZG61" s="108"/>
      <c r="IZH61" s="108"/>
      <c r="IZI61" s="108"/>
      <c r="IZJ61" s="108"/>
      <c r="IZK61" s="108"/>
      <c r="IZL61" s="108"/>
      <c r="IZM61" s="108"/>
      <c r="IZN61" s="108"/>
      <c r="IZO61" s="108"/>
      <c r="IZP61" s="108"/>
      <c r="IZQ61" s="108"/>
      <c r="IZR61" s="108"/>
      <c r="IZS61" s="108"/>
      <c r="IZT61" s="108"/>
      <c r="IZU61" s="108"/>
      <c r="IZV61" s="108"/>
      <c r="IZW61" s="108"/>
      <c r="IZX61" s="108"/>
      <c r="IZY61" s="108"/>
      <c r="IZZ61" s="108"/>
      <c r="JAA61" s="108"/>
      <c r="JAB61" s="108"/>
      <c r="JAC61" s="108"/>
      <c r="JAD61" s="108"/>
      <c r="JAE61" s="108"/>
      <c r="JAF61" s="108"/>
      <c r="JAG61" s="108"/>
      <c r="JAH61" s="108"/>
      <c r="JAI61" s="108"/>
      <c r="JAJ61" s="108"/>
      <c r="JAK61" s="108"/>
      <c r="JAL61" s="108"/>
      <c r="JAM61" s="108"/>
      <c r="JAN61" s="108"/>
      <c r="JAO61" s="108"/>
      <c r="JAP61" s="108"/>
      <c r="JAQ61" s="108"/>
      <c r="JAR61" s="108"/>
      <c r="JAS61" s="108"/>
      <c r="JAT61" s="108"/>
      <c r="JAU61" s="108"/>
      <c r="JAV61" s="108"/>
      <c r="JAW61" s="108"/>
      <c r="JAX61" s="108"/>
      <c r="JAY61" s="108"/>
      <c r="JAZ61" s="108"/>
      <c r="JBA61" s="108"/>
      <c r="JBB61" s="108"/>
      <c r="JBC61" s="108"/>
      <c r="JBD61" s="108"/>
      <c r="JBE61" s="108"/>
      <c r="JBF61" s="108"/>
      <c r="JBG61" s="108"/>
      <c r="JBH61" s="108"/>
      <c r="JBI61" s="108"/>
      <c r="JBJ61" s="108"/>
      <c r="JBK61" s="108"/>
      <c r="JBL61" s="108"/>
      <c r="JBM61" s="108"/>
      <c r="JBN61" s="108"/>
      <c r="JBO61" s="108"/>
      <c r="JBP61" s="108"/>
      <c r="JBQ61" s="108"/>
      <c r="JBR61" s="108"/>
      <c r="JBS61" s="108"/>
      <c r="JBT61" s="108"/>
      <c r="JBU61" s="108"/>
      <c r="JBV61" s="108"/>
      <c r="JBW61" s="108"/>
      <c r="JBX61" s="108"/>
      <c r="JBY61" s="108"/>
      <c r="JBZ61" s="108"/>
      <c r="JCA61" s="108"/>
      <c r="JCB61" s="108"/>
      <c r="JCC61" s="108"/>
      <c r="JCD61" s="108"/>
      <c r="JCE61" s="108"/>
      <c r="JCF61" s="108"/>
      <c r="JCG61" s="108"/>
      <c r="JCH61" s="108"/>
      <c r="JCI61" s="108"/>
      <c r="JCJ61" s="108"/>
      <c r="JCK61" s="108"/>
      <c r="JCL61" s="108"/>
      <c r="JCM61" s="108"/>
      <c r="JCN61" s="108"/>
      <c r="JCO61" s="108"/>
      <c r="JCP61" s="108"/>
      <c r="JCQ61" s="108"/>
      <c r="JCR61" s="108"/>
      <c r="JCS61" s="108"/>
      <c r="JCT61" s="108"/>
      <c r="JCU61" s="108"/>
      <c r="JCV61" s="108"/>
      <c r="JCW61" s="108"/>
      <c r="JCX61" s="108"/>
      <c r="JCY61" s="108"/>
      <c r="JCZ61" s="108"/>
      <c r="JDA61" s="108"/>
      <c r="JDB61" s="108"/>
      <c r="JDC61" s="108"/>
      <c r="JDD61" s="108"/>
      <c r="JDE61" s="108"/>
      <c r="JDF61" s="108"/>
      <c r="JDG61" s="108"/>
      <c r="JDH61" s="108"/>
      <c r="JDI61" s="108"/>
      <c r="JDJ61" s="108"/>
      <c r="JDK61" s="108"/>
      <c r="JDL61" s="108"/>
      <c r="JDM61" s="108"/>
      <c r="JDN61" s="108"/>
      <c r="JDO61" s="108"/>
      <c r="JDP61" s="108"/>
      <c r="JDQ61" s="108"/>
      <c r="JDR61" s="108"/>
      <c r="JDS61" s="108"/>
      <c r="JDT61" s="108"/>
      <c r="JDU61" s="108"/>
      <c r="JDV61" s="108"/>
      <c r="JDW61" s="108"/>
      <c r="JDX61" s="108"/>
      <c r="JDY61" s="108"/>
      <c r="JDZ61" s="108"/>
      <c r="JEA61" s="108"/>
      <c r="JEB61" s="108"/>
      <c r="JEC61" s="108"/>
      <c r="JED61" s="108"/>
      <c r="JEE61" s="108"/>
      <c r="JEF61" s="108"/>
      <c r="JEG61" s="108"/>
      <c r="JEH61" s="108"/>
      <c r="JEI61" s="108"/>
      <c r="JEJ61" s="108"/>
      <c r="JEK61" s="108"/>
      <c r="JEL61" s="108"/>
      <c r="JEM61" s="108"/>
      <c r="JEN61" s="108"/>
      <c r="JEO61" s="108"/>
      <c r="JEP61" s="108"/>
      <c r="JEQ61" s="108"/>
      <c r="JER61" s="108"/>
      <c r="JES61" s="108"/>
      <c r="JET61" s="108"/>
      <c r="JEU61" s="108"/>
      <c r="JEV61" s="108"/>
      <c r="JEW61" s="108"/>
      <c r="JEX61" s="108"/>
      <c r="JEY61" s="108"/>
      <c r="JEZ61" s="108"/>
      <c r="JFA61" s="108"/>
      <c r="JFB61" s="108"/>
      <c r="JFC61" s="108"/>
      <c r="JFD61" s="108"/>
      <c r="JFE61" s="108"/>
      <c r="JFF61" s="108"/>
      <c r="JFG61" s="108"/>
      <c r="JFH61" s="108"/>
      <c r="JFI61" s="108"/>
      <c r="JFJ61" s="108"/>
      <c r="JFK61" s="108"/>
      <c r="JFL61" s="108"/>
      <c r="JFM61" s="108"/>
      <c r="JFN61" s="108"/>
      <c r="JFO61" s="108"/>
      <c r="JFP61" s="108"/>
      <c r="JFQ61" s="108"/>
      <c r="JFR61" s="108"/>
      <c r="JFS61" s="108"/>
      <c r="JFT61" s="108"/>
      <c r="JFU61" s="108"/>
      <c r="JFV61" s="108"/>
      <c r="JFW61" s="108"/>
      <c r="JFX61" s="108"/>
      <c r="JFY61" s="108"/>
      <c r="JFZ61" s="108"/>
      <c r="JGA61" s="108"/>
      <c r="JGB61" s="108"/>
      <c r="JGC61" s="108"/>
      <c r="JGD61" s="108"/>
      <c r="JGE61" s="108"/>
      <c r="JGF61" s="108"/>
      <c r="JGG61" s="108"/>
      <c r="JGH61" s="108"/>
      <c r="JGI61" s="108"/>
      <c r="JGJ61" s="108"/>
      <c r="JGK61" s="108"/>
      <c r="JGL61" s="108"/>
      <c r="JGM61" s="108"/>
      <c r="JGN61" s="108"/>
      <c r="JGO61" s="108"/>
      <c r="JGP61" s="108"/>
      <c r="JGQ61" s="108"/>
      <c r="JGR61" s="108"/>
      <c r="JGS61" s="108"/>
      <c r="JGT61" s="108"/>
      <c r="JGU61" s="108"/>
      <c r="JGV61" s="108"/>
      <c r="JGW61" s="108"/>
      <c r="JGX61" s="108"/>
      <c r="JGY61" s="108"/>
      <c r="JGZ61" s="108"/>
      <c r="JHA61" s="108"/>
      <c r="JHB61" s="108"/>
      <c r="JHC61" s="108"/>
      <c r="JHD61" s="108"/>
      <c r="JHE61" s="108"/>
      <c r="JHF61" s="108"/>
      <c r="JHG61" s="108"/>
      <c r="JHH61" s="108"/>
      <c r="JHI61" s="108"/>
      <c r="JHJ61" s="108"/>
      <c r="JHK61" s="108"/>
      <c r="JHL61" s="108"/>
      <c r="JHM61" s="108"/>
      <c r="JHN61" s="108"/>
      <c r="JHO61" s="108"/>
      <c r="JHP61" s="108"/>
      <c r="JHQ61" s="108"/>
      <c r="JHR61" s="108"/>
      <c r="JHS61" s="108"/>
      <c r="JHT61" s="108"/>
      <c r="JHU61" s="108"/>
      <c r="JHV61" s="108"/>
      <c r="JHW61" s="108"/>
      <c r="JHX61" s="108"/>
      <c r="JHY61" s="108"/>
      <c r="JHZ61" s="108"/>
      <c r="JIA61" s="108"/>
      <c r="JIB61" s="108"/>
      <c r="JIC61" s="108"/>
      <c r="JID61" s="108"/>
      <c r="JIE61" s="108"/>
      <c r="JIF61" s="108"/>
      <c r="JIG61" s="108"/>
      <c r="JIH61" s="108"/>
      <c r="JII61" s="108"/>
      <c r="JIJ61" s="108"/>
      <c r="JIK61" s="108"/>
      <c r="JIL61" s="108"/>
      <c r="JIM61" s="108"/>
      <c r="JIN61" s="108"/>
      <c r="JIO61" s="108"/>
      <c r="JIP61" s="108"/>
      <c r="JIQ61" s="108"/>
      <c r="JIR61" s="108"/>
      <c r="JIS61" s="108"/>
      <c r="JIT61" s="108"/>
      <c r="JIU61" s="108"/>
      <c r="JIV61" s="108"/>
      <c r="JIW61" s="108"/>
      <c r="JIX61" s="108"/>
      <c r="JIY61" s="108"/>
      <c r="JIZ61" s="108"/>
      <c r="JJA61" s="108"/>
      <c r="JJB61" s="108"/>
      <c r="JJC61" s="108"/>
      <c r="JJD61" s="108"/>
      <c r="JJE61" s="108"/>
      <c r="JJF61" s="108"/>
      <c r="JJG61" s="108"/>
      <c r="JJH61" s="108"/>
      <c r="JJI61" s="108"/>
      <c r="JJJ61" s="108"/>
      <c r="JJK61" s="108"/>
      <c r="JJL61" s="108"/>
      <c r="JJM61" s="108"/>
      <c r="JJN61" s="108"/>
      <c r="JJO61" s="108"/>
      <c r="JJP61" s="108"/>
      <c r="JJQ61" s="108"/>
      <c r="JJR61" s="108"/>
      <c r="JJS61" s="108"/>
      <c r="JJT61" s="108"/>
      <c r="JJU61" s="108"/>
      <c r="JJV61" s="108"/>
      <c r="JJW61" s="108"/>
      <c r="JJX61" s="108"/>
      <c r="JJY61" s="108"/>
      <c r="JJZ61" s="108"/>
      <c r="JKA61" s="108"/>
      <c r="JKB61" s="108"/>
      <c r="JKC61" s="108"/>
      <c r="JKD61" s="108"/>
      <c r="JKE61" s="108"/>
      <c r="JKF61" s="108"/>
      <c r="JKG61" s="108"/>
      <c r="JKH61" s="108"/>
      <c r="JKI61" s="108"/>
      <c r="JKJ61" s="108"/>
      <c r="JKK61" s="108"/>
      <c r="JKL61" s="108"/>
      <c r="JKM61" s="108"/>
      <c r="JKN61" s="108"/>
      <c r="JKO61" s="108"/>
      <c r="JKP61" s="108"/>
      <c r="JKQ61" s="108"/>
      <c r="JKR61" s="108"/>
      <c r="JKS61" s="108"/>
      <c r="JKT61" s="108"/>
      <c r="JKU61" s="108"/>
      <c r="JKV61" s="108"/>
      <c r="JKW61" s="108"/>
      <c r="JKX61" s="108"/>
      <c r="JKY61" s="108"/>
      <c r="JKZ61" s="108"/>
      <c r="JLA61" s="108"/>
      <c r="JLB61" s="108"/>
      <c r="JLC61" s="108"/>
      <c r="JLD61" s="108"/>
      <c r="JLE61" s="108"/>
      <c r="JLF61" s="108"/>
      <c r="JLG61" s="108"/>
      <c r="JLH61" s="108"/>
      <c r="JLI61" s="108"/>
      <c r="JLJ61" s="108"/>
      <c r="JLK61" s="108"/>
      <c r="JLL61" s="108"/>
      <c r="JLM61" s="108"/>
      <c r="JLN61" s="108"/>
      <c r="JLO61" s="108"/>
      <c r="JLP61" s="108"/>
      <c r="JLQ61" s="108"/>
      <c r="JLR61" s="108"/>
      <c r="JLS61" s="108"/>
      <c r="JLT61" s="108"/>
      <c r="JLU61" s="108"/>
      <c r="JLV61" s="108"/>
      <c r="JLW61" s="108"/>
      <c r="JLX61" s="108"/>
      <c r="JLY61" s="108"/>
      <c r="JLZ61" s="108"/>
      <c r="JMA61" s="108"/>
      <c r="JMB61" s="108"/>
      <c r="JMC61" s="108"/>
      <c r="JMD61" s="108"/>
      <c r="JME61" s="108"/>
      <c r="JMF61" s="108"/>
      <c r="JMG61" s="108"/>
      <c r="JMH61" s="108"/>
      <c r="JMI61" s="108"/>
      <c r="JMJ61" s="108"/>
      <c r="JMK61" s="108"/>
      <c r="JML61" s="108"/>
      <c r="JMM61" s="108"/>
      <c r="JMN61" s="108"/>
      <c r="JMO61" s="108"/>
      <c r="JMP61" s="108"/>
      <c r="JMQ61" s="108"/>
      <c r="JMR61" s="108"/>
      <c r="JMS61" s="108"/>
      <c r="JMT61" s="108"/>
      <c r="JMU61" s="108"/>
      <c r="JMV61" s="108"/>
      <c r="JMW61" s="108"/>
      <c r="JMX61" s="108"/>
      <c r="JMY61" s="108"/>
      <c r="JMZ61" s="108"/>
      <c r="JNA61" s="108"/>
      <c r="JNB61" s="108"/>
      <c r="JNC61" s="108"/>
      <c r="JND61" s="108"/>
      <c r="JNE61" s="108"/>
      <c r="JNF61" s="108"/>
      <c r="JNG61" s="108"/>
      <c r="JNH61" s="108"/>
      <c r="JNI61" s="108"/>
      <c r="JNJ61" s="108"/>
      <c r="JNK61" s="108"/>
      <c r="JNL61" s="108"/>
      <c r="JNM61" s="108"/>
      <c r="JNN61" s="108"/>
      <c r="JNO61" s="108"/>
      <c r="JNP61" s="108"/>
      <c r="JNQ61" s="108"/>
      <c r="JNR61" s="108"/>
      <c r="JNS61" s="108"/>
      <c r="JNT61" s="108"/>
      <c r="JNU61" s="108"/>
      <c r="JNV61" s="108"/>
      <c r="JNW61" s="108"/>
      <c r="JNX61" s="108"/>
      <c r="JNY61" s="108"/>
      <c r="JNZ61" s="108"/>
      <c r="JOA61" s="108"/>
      <c r="JOB61" s="108"/>
      <c r="JOC61" s="108"/>
      <c r="JOD61" s="108"/>
      <c r="JOE61" s="108"/>
      <c r="JOF61" s="108"/>
      <c r="JOG61" s="108"/>
      <c r="JOH61" s="108"/>
      <c r="JOI61" s="108"/>
      <c r="JOJ61" s="108"/>
      <c r="JOK61" s="108"/>
      <c r="JOL61" s="108"/>
      <c r="JOM61" s="108"/>
      <c r="JON61" s="108"/>
      <c r="JOO61" s="108"/>
      <c r="JOP61" s="108"/>
      <c r="JOQ61" s="108"/>
      <c r="JOR61" s="108"/>
      <c r="JOS61" s="108"/>
      <c r="JOT61" s="108"/>
      <c r="JOU61" s="108"/>
      <c r="JOV61" s="108"/>
      <c r="JOW61" s="108"/>
      <c r="JOX61" s="108"/>
      <c r="JOY61" s="108"/>
      <c r="JOZ61" s="108"/>
      <c r="JPA61" s="108"/>
      <c r="JPB61" s="108"/>
      <c r="JPC61" s="108"/>
      <c r="JPD61" s="108"/>
      <c r="JPE61" s="108"/>
      <c r="JPF61" s="108"/>
      <c r="JPG61" s="108"/>
      <c r="JPH61" s="108"/>
      <c r="JPI61" s="108"/>
      <c r="JPJ61" s="108"/>
      <c r="JPK61" s="108"/>
      <c r="JPL61" s="108"/>
      <c r="JPM61" s="108"/>
      <c r="JPN61" s="108"/>
      <c r="JPO61" s="108"/>
      <c r="JPP61" s="108"/>
      <c r="JPQ61" s="108"/>
      <c r="JPR61" s="108"/>
      <c r="JPS61" s="108"/>
      <c r="JPT61" s="108"/>
      <c r="JPU61" s="108"/>
      <c r="JPV61" s="108"/>
      <c r="JPW61" s="108"/>
      <c r="JPX61" s="108"/>
      <c r="JPY61" s="108"/>
      <c r="JPZ61" s="108"/>
      <c r="JQA61" s="108"/>
      <c r="JQB61" s="108"/>
      <c r="JQC61" s="108"/>
      <c r="JQD61" s="108"/>
      <c r="JQE61" s="108"/>
      <c r="JQF61" s="108"/>
      <c r="JQG61" s="108"/>
      <c r="JQH61" s="108"/>
      <c r="JQI61" s="108"/>
      <c r="JQJ61" s="108"/>
      <c r="JQK61" s="108"/>
      <c r="JQL61" s="108"/>
      <c r="JQM61" s="108"/>
      <c r="JQN61" s="108"/>
      <c r="JQO61" s="108"/>
      <c r="JQP61" s="108"/>
      <c r="JQQ61" s="108"/>
      <c r="JQR61" s="108"/>
      <c r="JQS61" s="108"/>
      <c r="JQT61" s="108"/>
      <c r="JQU61" s="108"/>
      <c r="JQV61" s="108"/>
      <c r="JQW61" s="108"/>
      <c r="JQX61" s="108"/>
      <c r="JQY61" s="108"/>
      <c r="JQZ61" s="108"/>
      <c r="JRA61" s="108"/>
      <c r="JRB61" s="108"/>
      <c r="JRC61" s="108"/>
      <c r="JRD61" s="108"/>
      <c r="JRE61" s="108"/>
      <c r="JRF61" s="108"/>
      <c r="JRG61" s="108"/>
      <c r="JRH61" s="108"/>
      <c r="JRI61" s="108"/>
      <c r="JRJ61" s="108"/>
      <c r="JRK61" s="108"/>
      <c r="JRL61" s="108"/>
      <c r="JRM61" s="108"/>
      <c r="JRN61" s="108"/>
      <c r="JRO61" s="108"/>
      <c r="JRP61" s="108"/>
      <c r="JRQ61" s="108"/>
      <c r="JRR61" s="108"/>
      <c r="JRS61" s="108"/>
      <c r="JRT61" s="108"/>
      <c r="JRU61" s="108"/>
      <c r="JRV61" s="108"/>
      <c r="JRW61" s="108"/>
      <c r="JRX61" s="108"/>
      <c r="JRY61" s="108"/>
      <c r="JRZ61" s="108"/>
      <c r="JSA61" s="108"/>
      <c r="JSB61" s="108"/>
      <c r="JSC61" s="108"/>
      <c r="JSD61" s="108"/>
      <c r="JSE61" s="108"/>
      <c r="JSF61" s="108"/>
      <c r="JSG61" s="108"/>
      <c r="JSH61" s="108"/>
      <c r="JSI61" s="108"/>
      <c r="JSJ61" s="108"/>
      <c r="JSK61" s="108"/>
      <c r="JSL61" s="108"/>
      <c r="JSM61" s="108"/>
      <c r="JSN61" s="108"/>
      <c r="JSO61" s="108"/>
      <c r="JSP61" s="108"/>
      <c r="JSQ61" s="108"/>
      <c r="JSR61" s="108"/>
      <c r="JSS61" s="108"/>
      <c r="JST61" s="108"/>
      <c r="JSU61" s="108"/>
      <c r="JSV61" s="108"/>
      <c r="JSW61" s="108"/>
      <c r="JSX61" s="108"/>
      <c r="JSY61" s="108"/>
      <c r="JSZ61" s="108"/>
      <c r="JTA61" s="108"/>
      <c r="JTB61" s="108"/>
      <c r="JTC61" s="108"/>
      <c r="JTD61" s="108"/>
      <c r="JTE61" s="108"/>
      <c r="JTF61" s="108"/>
      <c r="JTG61" s="108"/>
      <c r="JTH61" s="108"/>
      <c r="JTI61" s="108"/>
      <c r="JTJ61" s="108"/>
      <c r="JTK61" s="108"/>
      <c r="JTL61" s="108"/>
      <c r="JTM61" s="108"/>
      <c r="JTN61" s="108"/>
      <c r="JTO61" s="108"/>
      <c r="JTP61" s="108"/>
      <c r="JTQ61" s="108"/>
      <c r="JTR61" s="108"/>
      <c r="JTS61" s="108"/>
      <c r="JTT61" s="108"/>
      <c r="JTU61" s="108"/>
      <c r="JTV61" s="108"/>
      <c r="JTW61" s="108"/>
      <c r="JTX61" s="108"/>
      <c r="JTY61" s="108"/>
      <c r="JTZ61" s="108"/>
      <c r="JUA61" s="108"/>
      <c r="JUB61" s="108"/>
      <c r="JUC61" s="108"/>
      <c r="JUD61" s="108"/>
      <c r="JUE61" s="108"/>
      <c r="JUF61" s="108"/>
      <c r="JUG61" s="108"/>
      <c r="JUH61" s="108"/>
      <c r="JUI61" s="108"/>
      <c r="JUJ61" s="108"/>
      <c r="JUK61" s="108"/>
      <c r="JUL61" s="108"/>
      <c r="JUM61" s="108"/>
      <c r="JUN61" s="108"/>
      <c r="JUO61" s="108"/>
      <c r="JUP61" s="108"/>
      <c r="JUQ61" s="108"/>
      <c r="JUR61" s="108"/>
      <c r="JUS61" s="108"/>
      <c r="JUT61" s="108"/>
      <c r="JUU61" s="108"/>
      <c r="JUV61" s="108"/>
      <c r="JUW61" s="108"/>
      <c r="JUX61" s="108"/>
      <c r="JUY61" s="108"/>
      <c r="JUZ61" s="108"/>
      <c r="JVA61" s="108"/>
      <c r="JVB61" s="108"/>
      <c r="JVC61" s="108"/>
      <c r="JVD61" s="108"/>
      <c r="JVE61" s="108"/>
      <c r="JVF61" s="108"/>
      <c r="JVG61" s="108"/>
      <c r="JVH61" s="108"/>
      <c r="JVI61" s="108"/>
      <c r="JVJ61" s="108"/>
      <c r="JVK61" s="108"/>
      <c r="JVL61" s="108"/>
      <c r="JVM61" s="108"/>
      <c r="JVN61" s="108"/>
      <c r="JVO61" s="108"/>
      <c r="JVP61" s="108"/>
      <c r="JVQ61" s="108"/>
      <c r="JVR61" s="108"/>
      <c r="JVS61" s="108"/>
      <c r="JVT61" s="108"/>
      <c r="JVU61" s="108"/>
      <c r="JVV61" s="108"/>
      <c r="JVW61" s="108"/>
      <c r="JVX61" s="108"/>
      <c r="JVY61" s="108"/>
      <c r="JVZ61" s="108"/>
      <c r="JWA61" s="108"/>
      <c r="JWB61" s="108"/>
      <c r="JWC61" s="108"/>
      <c r="JWD61" s="108"/>
      <c r="JWE61" s="108"/>
      <c r="JWF61" s="108"/>
      <c r="JWG61" s="108"/>
      <c r="JWH61" s="108"/>
      <c r="JWI61" s="108"/>
      <c r="JWJ61" s="108"/>
      <c r="JWK61" s="108"/>
      <c r="JWL61" s="108"/>
      <c r="JWM61" s="108"/>
      <c r="JWN61" s="108"/>
      <c r="JWO61" s="108"/>
      <c r="JWP61" s="108"/>
      <c r="JWQ61" s="108"/>
      <c r="JWR61" s="108"/>
      <c r="JWS61" s="108"/>
      <c r="JWT61" s="108"/>
      <c r="JWU61" s="108"/>
      <c r="JWV61" s="108"/>
      <c r="JWW61" s="108"/>
      <c r="JWX61" s="108"/>
      <c r="JWY61" s="108"/>
      <c r="JWZ61" s="108"/>
      <c r="JXA61" s="108"/>
      <c r="JXB61" s="108"/>
      <c r="JXC61" s="108"/>
      <c r="JXD61" s="108"/>
      <c r="JXE61" s="108"/>
      <c r="JXF61" s="108"/>
      <c r="JXG61" s="108"/>
      <c r="JXH61" s="108"/>
      <c r="JXI61" s="108"/>
      <c r="JXJ61" s="108"/>
      <c r="JXK61" s="108"/>
      <c r="JXL61" s="108"/>
      <c r="JXM61" s="108"/>
      <c r="JXN61" s="108"/>
      <c r="JXO61" s="108"/>
      <c r="JXP61" s="108"/>
      <c r="JXQ61" s="108"/>
      <c r="JXR61" s="108"/>
      <c r="JXS61" s="108"/>
      <c r="JXT61" s="108"/>
      <c r="JXU61" s="108"/>
      <c r="JXV61" s="108"/>
      <c r="JXW61" s="108"/>
      <c r="JXX61" s="108"/>
      <c r="JXY61" s="108"/>
      <c r="JXZ61" s="108"/>
      <c r="JYA61" s="108"/>
      <c r="JYB61" s="108"/>
      <c r="JYC61" s="108"/>
      <c r="JYD61" s="108"/>
      <c r="JYE61" s="108"/>
      <c r="JYF61" s="108"/>
      <c r="JYG61" s="108"/>
      <c r="JYH61" s="108"/>
      <c r="JYI61" s="108"/>
      <c r="JYJ61" s="108"/>
      <c r="JYK61" s="108"/>
      <c r="JYL61" s="108"/>
      <c r="JYM61" s="108"/>
      <c r="JYN61" s="108"/>
      <c r="JYO61" s="108"/>
      <c r="JYP61" s="108"/>
      <c r="JYQ61" s="108"/>
      <c r="JYR61" s="108"/>
      <c r="JYS61" s="108"/>
      <c r="JYT61" s="108"/>
      <c r="JYU61" s="108"/>
      <c r="JYV61" s="108"/>
      <c r="JYW61" s="108"/>
      <c r="JYX61" s="108"/>
      <c r="JYY61" s="108"/>
      <c r="JYZ61" s="108"/>
      <c r="JZA61" s="108"/>
      <c r="JZB61" s="108"/>
      <c r="JZC61" s="108"/>
      <c r="JZD61" s="108"/>
      <c r="JZE61" s="108"/>
      <c r="JZF61" s="108"/>
      <c r="JZG61" s="108"/>
      <c r="JZH61" s="108"/>
      <c r="JZI61" s="108"/>
      <c r="JZJ61" s="108"/>
      <c r="JZK61" s="108"/>
      <c r="JZL61" s="108"/>
      <c r="JZM61" s="108"/>
      <c r="JZN61" s="108"/>
      <c r="JZO61" s="108"/>
      <c r="JZP61" s="108"/>
      <c r="JZQ61" s="108"/>
      <c r="JZR61" s="108"/>
      <c r="JZS61" s="108"/>
      <c r="JZT61" s="108"/>
      <c r="JZU61" s="108"/>
      <c r="JZV61" s="108"/>
      <c r="JZW61" s="108"/>
      <c r="JZX61" s="108"/>
      <c r="JZY61" s="108"/>
      <c r="JZZ61" s="108"/>
      <c r="KAA61" s="108"/>
      <c r="KAB61" s="108"/>
      <c r="KAC61" s="108"/>
      <c r="KAD61" s="108"/>
      <c r="KAE61" s="108"/>
      <c r="KAF61" s="108"/>
      <c r="KAG61" s="108"/>
      <c r="KAH61" s="108"/>
      <c r="KAI61" s="108"/>
      <c r="KAJ61" s="108"/>
      <c r="KAK61" s="108"/>
      <c r="KAL61" s="108"/>
      <c r="KAM61" s="108"/>
      <c r="KAN61" s="108"/>
      <c r="KAO61" s="108"/>
      <c r="KAP61" s="108"/>
      <c r="KAQ61" s="108"/>
      <c r="KAR61" s="108"/>
      <c r="KAS61" s="108"/>
      <c r="KAT61" s="108"/>
      <c r="KAU61" s="108"/>
      <c r="KAV61" s="108"/>
      <c r="KAW61" s="108"/>
      <c r="KAX61" s="108"/>
      <c r="KAY61" s="108"/>
      <c r="KAZ61" s="108"/>
      <c r="KBA61" s="108"/>
      <c r="KBB61" s="108"/>
      <c r="KBC61" s="108"/>
      <c r="KBD61" s="108"/>
      <c r="KBE61" s="108"/>
      <c r="KBF61" s="108"/>
      <c r="KBG61" s="108"/>
      <c r="KBH61" s="108"/>
      <c r="KBI61" s="108"/>
      <c r="KBJ61" s="108"/>
      <c r="KBK61" s="108"/>
      <c r="KBL61" s="108"/>
      <c r="KBM61" s="108"/>
      <c r="KBN61" s="108"/>
      <c r="KBO61" s="108"/>
      <c r="KBP61" s="108"/>
      <c r="KBQ61" s="108"/>
      <c r="KBR61" s="108"/>
      <c r="KBS61" s="108"/>
      <c r="KBT61" s="108"/>
      <c r="KBU61" s="108"/>
      <c r="KBV61" s="108"/>
      <c r="KBW61" s="108"/>
      <c r="KBX61" s="108"/>
      <c r="KBY61" s="108"/>
      <c r="KBZ61" s="108"/>
      <c r="KCA61" s="108"/>
      <c r="KCB61" s="108"/>
      <c r="KCC61" s="108"/>
      <c r="KCD61" s="108"/>
      <c r="KCE61" s="108"/>
      <c r="KCF61" s="108"/>
      <c r="KCG61" s="108"/>
      <c r="KCH61" s="108"/>
      <c r="KCI61" s="108"/>
      <c r="KCJ61" s="108"/>
      <c r="KCK61" s="108"/>
      <c r="KCL61" s="108"/>
      <c r="KCM61" s="108"/>
      <c r="KCN61" s="108"/>
      <c r="KCO61" s="108"/>
      <c r="KCP61" s="108"/>
      <c r="KCQ61" s="108"/>
      <c r="KCR61" s="108"/>
      <c r="KCS61" s="108"/>
      <c r="KCT61" s="108"/>
      <c r="KCU61" s="108"/>
      <c r="KCV61" s="108"/>
      <c r="KCW61" s="108"/>
      <c r="KCX61" s="108"/>
      <c r="KCY61" s="108"/>
      <c r="KCZ61" s="108"/>
      <c r="KDA61" s="108"/>
      <c r="KDB61" s="108"/>
      <c r="KDC61" s="108"/>
      <c r="KDD61" s="108"/>
      <c r="KDE61" s="108"/>
      <c r="KDF61" s="108"/>
      <c r="KDG61" s="108"/>
      <c r="KDH61" s="108"/>
      <c r="KDI61" s="108"/>
      <c r="KDJ61" s="108"/>
      <c r="KDK61" s="108"/>
      <c r="KDL61" s="108"/>
      <c r="KDM61" s="108"/>
      <c r="KDN61" s="108"/>
      <c r="KDO61" s="108"/>
      <c r="KDP61" s="108"/>
      <c r="KDQ61" s="108"/>
      <c r="KDR61" s="108"/>
      <c r="KDS61" s="108"/>
      <c r="KDT61" s="108"/>
      <c r="KDU61" s="108"/>
      <c r="KDV61" s="108"/>
      <c r="KDW61" s="108"/>
      <c r="KDX61" s="108"/>
      <c r="KDY61" s="108"/>
      <c r="KDZ61" s="108"/>
      <c r="KEA61" s="108"/>
      <c r="KEB61" s="108"/>
      <c r="KEC61" s="108"/>
      <c r="KED61" s="108"/>
      <c r="KEE61" s="108"/>
      <c r="KEF61" s="108"/>
      <c r="KEG61" s="108"/>
      <c r="KEH61" s="108"/>
      <c r="KEI61" s="108"/>
      <c r="KEJ61" s="108"/>
      <c r="KEK61" s="108"/>
      <c r="KEL61" s="108"/>
      <c r="KEM61" s="108"/>
      <c r="KEN61" s="108"/>
      <c r="KEO61" s="108"/>
      <c r="KEP61" s="108"/>
      <c r="KEQ61" s="108"/>
      <c r="KER61" s="108"/>
      <c r="KES61" s="108"/>
      <c r="KET61" s="108"/>
      <c r="KEU61" s="108"/>
      <c r="KEV61" s="108"/>
      <c r="KEW61" s="108"/>
      <c r="KEX61" s="108"/>
      <c r="KEY61" s="108"/>
      <c r="KEZ61" s="108"/>
      <c r="KFA61" s="108"/>
      <c r="KFB61" s="108"/>
      <c r="KFC61" s="108"/>
      <c r="KFD61" s="108"/>
      <c r="KFE61" s="108"/>
      <c r="KFF61" s="108"/>
      <c r="KFG61" s="108"/>
      <c r="KFH61" s="108"/>
      <c r="KFI61" s="108"/>
      <c r="KFJ61" s="108"/>
      <c r="KFK61" s="108"/>
      <c r="KFL61" s="108"/>
      <c r="KFM61" s="108"/>
      <c r="KFN61" s="108"/>
      <c r="KFO61" s="108"/>
      <c r="KFP61" s="108"/>
      <c r="KFQ61" s="108"/>
      <c r="KFR61" s="108"/>
      <c r="KFS61" s="108"/>
      <c r="KFT61" s="108"/>
      <c r="KFU61" s="108"/>
      <c r="KFV61" s="108"/>
      <c r="KFW61" s="108"/>
      <c r="KFX61" s="108"/>
      <c r="KFY61" s="108"/>
      <c r="KFZ61" s="108"/>
      <c r="KGA61" s="108"/>
      <c r="KGB61" s="108"/>
      <c r="KGC61" s="108"/>
      <c r="KGD61" s="108"/>
      <c r="KGE61" s="108"/>
      <c r="KGF61" s="108"/>
      <c r="KGG61" s="108"/>
      <c r="KGH61" s="108"/>
      <c r="KGI61" s="108"/>
      <c r="KGJ61" s="108"/>
      <c r="KGK61" s="108"/>
      <c r="KGL61" s="108"/>
      <c r="KGM61" s="108"/>
      <c r="KGN61" s="108"/>
      <c r="KGO61" s="108"/>
      <c r="KGP61" s="108"/>
      <c r="KGQ61" s="108"/>
      <c r="KGR61" s="108"/>
      <c r="KGS61" s="108"/>
      <c r="KGT61" s="108"/>
      <c r="KGU61" s="108"/>
      <c r="KGV61" s="108"/>
      <c r="KGW61" s="108"/>
      <c r="KGX61" s="108"/>
      <c r="KGY61" s="108"/>
      <c r="KGZ61" s="108"/>
      <c r="KHA61" s="108"/>
      <c r="KHB61" s="108"/>
      <c r="KHC61" s="108"/>
      <c r="KHD61" s="108"/>
      <c r="KHE61" s="108"/>
      <c r="KHF61" s="108"/>
      <c r="KHG61" s="108"/>
      <c r="KHH61" s="108"/>
      <c r="KHI61" s="108"/>
      <c r="KHJ61" s="108"/>
      <c r="KHK61" s="108"/>
      <c r="KHL61" s="108"/>
      <c r="KHM61" s="108"/>
      <c r="KHN61" s="108"/>
      <c r="KHO61" s="108"/>
      <c r="KHP61" s="108"/>
      <c r="KHQ61" s="108"/>
      <c r="KHR61" s="108"/>
      <c r="KHS61" s="108"/>
      <c r="KHT61" s="108"/>
      <c r="KHU61" s="108"/>
      <c r="KHV61" s="108"/>
      <c r="KHW61" s="108"/>
      <c r="KHX61" s="108"/>
      <c r="KHY61" s="108"/>
      <c r="KHZ61" s="108"/>
      <c r="KIA61" s="108"/>
      <c r="KIB61" s="108"/>
      <c r="KIC61" s="108"/>
      <c r="KID61" s="108"/>
      <c r="KIE61" s="108"/>
      <c r="KIF61" s="108"/>
      <c r="KIG61" s="108"/>
      <c r="KIH61" s="108"/>
      <c r="KII61" s="108"/>
      <c r="KIJ61" s="108"/>
      <c r="KIK61" s="108"/>
      <c r="KIL61" s="108"/>
      <c r="KIM61" s="108"/>
      <c r="KIN61" s="108"/>
      <c r="KIO61" s="108"/>
      <c r="KIP61" s="108"/>
      <c r="KIQ61" s="108"/>
      <c r="KIR61" s="108"/>
      <c r="KIS61" s="108"/>
      <c r="KIT61" s="108"/>
      <c r="KIU61" s="108"/>
      <c r="KIV61" s="108"/>
      <c r="KIW61" s="108"/>
      <c r="KIX61" s="108"/>
      <c r="KIY61" s="108"/>
      <c r="KIZ61" s="108"/>
      <c r="KJA61" s="108"/>
      <c r="KJB61" s="108"/>
      <c r="KJC61" s="108"/>
      <c r="KJD61" s="108"/>
      <c r="KJE61" s="108"/>
      <c r="KJF61" s="108"/>
      <c r="KJG61" s="108"/>
      <c r="KJH61" s="108"/>
      <c r="KJI61" s="108"/>
      <c r="KJJ61" s="108"/>
      <c r="KJK61" s="108"/>
      <c r="KJL61" s="108"/>
      <c r="KJM61" s="108"/>
      <c r="KJN61" s="108"/>
      <c r="KJO61" s="108"/>
      <c r="KJP61" s="108"/>
      <c r="KJQ61" s="108"/>
      <c r="KJR61" s="108"/>
      <c r="KJS61" s="108"/>
      <c r="KJT61" s="108"/>
      <c r="KJU61" s="108"/>
      <c r="KJV61" s="108"/>
      <c r="KJW61" s="108"/>
      <c r="KJX61" s="108"/>
      <c r="KJY61" s="108"/>
      <c r="KJZ61" s="108"/>
      <c r="KKA61" s="108"/>
      <c r="KKB61" s="108"/>
      <c r="KKC61" s="108"/>
      <c r="KKD61" s="108"/>
      <c r="KKE61" s="108"/>
      <c r="KKF61" s="108"/>
      <c r="KKG61" s="108"/>
      <c r="KKH61" s="108"/>
      <c r="KKI61" s="108"/>
      <c r="KKJ61" s="108"/>
      <c r="KKK61" s="108"/>
      <c r="KKL61" s="108"/>
      <c r="KKM61" s="108"/>
      <c r="KKN61" s="108"/>
      <c r="KKO61" s="108"/>
      <c r="KKP61" s="108"/>
      <c r="KKQ61" s="108"/>
      <c r="KKR61" s="108"/>
      <c r="KKS61" s="108"/>
      <c r="KKT61" s="108"/>
      <c r="KKU61" s="108"/>
      <c r="KKV61" s="108"/>
      <c r="KKW61" s="108"/>
      <c r="KKX61" s="108"/>
      <c r="KKY61" s="108"/>
      <c r="KKZ61" s="108"/>
      <c r="KLA61" s="108"/>
      <c r="KLB61" s="108"/>
      <c r="KLC61" s="108"/>
      <c r="KLD61" s="108"/>
      <c r="KLE61" s="108"/>
      <c r="KLF61" s="108"/>
      <c r="KLG61" s="108"/>
      <c r="KLH61" s="108"/>
      <c r="KLI61" s="108"/>
      <c r="KLJ61" s="108"/>
      <c r="KLK61" s="108"/>
      <c r="KLL61" s="108"/>
      <c r="KLM61" s="108"/>
      <c r="KLN61" s="108"/>
      <c r="KLO61" s="108"/>
      <c r="KLP61" s="108"/>
      <c r="KLQ61" s="108"/>
      <c r="KLR61" s="108"/>
      <c r="KLS61" s="108"/>
      <c r="KLT61" s="108"/>
      <c r="KLU61" s="108"/>
      <c r="KLV61" s="108"/>
      <c r="KLW61" s="108"/>
      <c r="KLX61" s="108"/>
      <c r="KLY61" s="108"/>
      <c r="KLZ61" s="108"/>
      <c r="KMA61" s="108"/>
      <c r="KMB61" s="108"/>
      <c r="KMC61" s="108"/>
      <c r="KMD61" s="108"/>
      <c r="KME61" s="108"/>
      <c r="KMF61" s="108"/>
      <c r="KMG61" s="108"/>
      <c r="KMH61" s="108"/>
      <c r="KMI61" s="108"/>
      <c r="KMJ61" s="108"/>
      <c r="KMK61" s="108"/>
      <c r="KML61" s="108"/>
      <c r="KMM61" s="108"/>
      <c r="KMN61" s="108"/>
      <c r="KMO61" s="108"/>
      <c r="KMP61" s="108"/>
      <c r="KMQ61" s="108"/>
      <c r="KMR61" s="108"/>
      <c r="KMS61" s="108"/>
      <c r="KMT61" s="108"/>
      <c r="KMU61" s="108"/>
      <c r="KMV61" s="108"/>
      <c r="KMW61" s="108"/>
      <c r="KMX61" s="108"/>
      <c r="KMY61" s="108"/>
      <c r="KMZ61" s="108"/>
      <c r="KNA61" s="108"/>
      <c r="KNB61" s="108"/>
      <c r="KNC61" s="108"/>
      <c r="KND61" s="108"/>
      <c r="KNE61" s="108"/>
      <c r="KNF61" s="108"/>
      <c r="KNG61" s="108"/>
      <c r="KNH61" s="108"/>
      <c r="KNI61" s="108"/>
      <c r="KNJ61" s="108"/>
      <c r="KNK61" s="108"/>
      <c r="KNL61" s="108"/>
      <c r="KNM61" s="108"/>
      <c r="KNN61" s="108"/>
      <c r="KNO61" s="108"/>
      <c r="KNP61" s="108"/>
      <c r="KNQ61" s="108"/>
      <c r="KNR61" s="108"/>
      <c r="KNS61" s="108"/>
      <c r="KNT61" s="108"/>
      <c r="KNU61" s="108"/>
      <c r="KNV61" s="108"/>
      <c r="KNW61" s="108"/>
      <c r="KNX61" s="108"/>
      <c r="KNY61" s="108"/>
      <c r="KNZ61" s="108"/>
      <c r="KOA61" s="108"/>
      <c r="KOB61" s="108"/>
      <c r="KOC61" s="108"/>
      <c r="KOD61" s="108"/>
      <c r="KOE61" s="108"/>
      <c r="KOF61" s="108"/>
      <c r="KOG61" s="108"/>
      <c r="KOH61" s="108"/>
      <c r="KOI61" s="108"/>
      <c r="KOJ61" s="108"/>
      <c r="KOK61" s="108"/>
      <c r="KOL61" s="108"/>
      <c r="KOM61" s="108"/>
      <c r="KON61" s="108"/>
      <c r="KOO61" s="108"/>
      <c r="KOP61" s="108"/>
      <c r="KOQ61" s="108"/>
      <c r="KOR61" s="108"/>
      <c r="KOS61" s="108"/>
      <c r="KOT61" s="108"/>
      <c r="KOU61" s="108"/>
      <c r="KOV61" s="108"/>
      <c r="KOW61" s="108"/>
      <c r="KOX61" s="108"/>
      <c r="KOY61" s="108"/>
      <c r="KOZ61" s="108"/>
      <c r="KPA61" s="108"/>
      <c r="KPB61" s="108"/>
      <c r="KPC61" s="108"/>
      <c r="KPD61" s="108"/>
      <c r="KPE61" s="108"/>
      <c r="KPF61" s="108"/>
      <c r="KPG61" s="108"/>
      <c r="KPH61" s="108"/>
      <c r="KPI61" s="108"/>
      <c r="KPJ61" s="108"/>
      <c r="KPK61" s="108"/>
      <c r="KPL61" s="108"/>
      <c r="KPM61" s="108"/>
      <c r="KPN61" s="108"/>
      <c r="KPO61" s="108"/>
      <c r="KPP61" s="108"/>
      <c r="KPQ61" s="108"/>
      <c r="KPR61" s="108"/>
      <c r="KPS61" s="108"/>
      <c r="KPT61" s="108"/>
      <c r="KPU61" s="108"/>
      <c r="KPV61" s="108"/>
      <c r="KPW61" s="108"/>
      <c r="KPX61" s="108"/>
      <c r="KPY61" s="108"/>
      <c r="KPZ61" s="108"/>
      <c r="KQA61" s="108"/>
      <c r="KQB61" s="108"/>
      <c r="KQC61" s="108"/>
      <c r="KQD61" s="108"/>
      <c r="KQE61" s="108"/>
      <c r="KQF61" s="108"/>
      <c r="KQG61" s="108"/>
      <c r="KQH61" s="108"/>
      <c r="KQI61" s="108"/>
      <c r="KQJ61" s="108"/>
      <c r="KQK61" s="108"/>
      <c r="KQL61" s="108"/>
      <c r="KQM61" s="108"/>
      <c r="KQN61" s="108"/>
      <c r="KQO61" s="108"/>
      <c r="KQP61" s="108"/>
      <c r="KQQ61" s="108"/>
      <c r="KQR61" s="108"/>
      <c r="KQS61" s="108"/>
      <c r="KQT61" s="108"/>
      <c r="KQU61" s="108"/>
      <c r="KQV61" s="108"/>
      <c r="KQW61" s="108"/>
      <c r="KQX61" s="108"/>
      <c r="KQY61" s="108"/>
      <c r="KQZ61" s="108"/>
      <c r="KRA61" s="108"/>
      <c r="KRB61" s="108"/>
      <c r="KRC61" s="108"/>
      <c r="KRD61" s="108"/>
      <c r="KRE61" s="108"/>
      <c r="KRF61" s="108"/>
      <c r="KRG61" s="108"/>
      <c r="KRH61" s="108"/>
      <c r="KRI61" s="108"/>
      <c r="KRJ61" s="108"/>
      <c r="KRK61" s="108"/>
      <c r="KRL61" s="108"/>
      <c r="KRM61" s="108"/>
      <c r="KRN61" s="108"/>
      <c r="KRO61" s="108"/>
      <c r="KRP61" s="108"/>
      <c r="KRQ61" s="108"/>
      <c r="KRR61" s="108"/>
      <c r="KRS61" s="108"/>
      <c r="KRT61" s="108"/>
      <c r="KRU61" s="108"/>
      <c r="KRV61" s="108"/>
      <c r="KRW61" s="108"/>
      <c r="KRX61" s="108"/>
      <c r="KRY61" s="108"/>
      <c r="KRZ61" s="108"/>
      <c r="KSA61" s="108"/>
      <c r="KSB61" s="108"/>
      <c r="KSC61" s="108"/>
      <c r="KSD61" s="108"/>
      <c r="KSE61" s="108"/>
      <c r="KSF61" s="108"/>
      <c r="KSG61" s="108"/>
      <c r="KSH61" s="108"/>
      <c r="KSI61" s="108"/>
      <c r="KSJ61" s="108"/>
      <c r="KSK61" s="108"/>
      <c r="KSL61" s="108"/>
      <c r="KSM61" s="108"/>
      <c r="KSN61" s="108"/>
      <c r="KSO61" s="108"/>
      <c r="KSP61" s="108"/>
      <c r="KSQ61" s="108"/>
      <c r="KSR61" s="108"/>
      <c r="KSS61" s="108"/>
      <c r="KST61" s="108"/>
      <c r="KSU61" s="108"/>
      <c r="KSV61" s="108"/>
      <c r="KSW61" s="108"/>
      <c r="KSX61" s="108"/>
      <c r="KSY61" s="108"/>
      <c r="KSZ61" s="108"/>
      <c r="KTA61" s="108"/>
      <c r="KTB61" s="108"/>
      <c r="KTC61" s="108"/>
      <c r="KTD61" s="108"/>
      <c r="KTE61" s="108"/>
      <c r="KTF61" s="108"/>
      <c r="KTG61" s="108"/>
      <c r="KTH61" s="108"/>
      <c r="KTI61" s="108"/>
      <c r="KTJ61" s="108"/>
      <c r="KTK61" s="108"/>
      <c r="KTL61" s="108"/>
      <c r="KTM61" s="108"/>
      <c r="KTN61" s="108"/>
      <c r="KTO61" s="108"/>
      <c r="KTP61" s="108"/>
      <c r="KTQ61" s="108"/>
      <c r="KTR61" s="108"/>
      <c r="KTS61" s="108"/>
      <c r="KTT61" s="108"/>
      <c r="KTU61" s="108"/>
      <c r="KTV61" s="108"/>
      <c r="KTW61" s="108"/>
      <c r="KTX61" s="108"/>
      <c r="KTY61" s="108"/>
      <c r="KTZ61" s="108"/>
      <c r="KUA61" s="108"/>
      <c r="KUB61" s="108"/>
      <c r="KUC61" s="108"/>
      <c r="KUD61" s="108"/>
      <c r="KUE61" s="108"/>
      <c r="KUF61" s="108"/>
      <c r="KUG61" s="108"/>
      <c r="KUH61" s="108"/>
      <c r="KUI61" s="108"/>
      <c r="KUJ61" s="108"/>
      <c r="KUK61" s="108"/>
      <c r="KUL61" s="108"/>
      <c r="KUM61" s="108"/>
      <c r="KUN61" s="108"/>
      <c r="KUO61" s="108"/>
      <c r="KUP61" s="108"/>
      <c r="KUQ61" s="108"/>
      <c r="KUR61" s="108"/>
      <c r="KUS61" s="108"/>
      <c r="KUT61" s="108"/>
      <c r="KUU61" s="108"/>
      <c r="KUV61" s="108"/>
      <c r="KUW61" s="108"/>
      <c r="KUX61" s="108"/>
      <c r="KUY61" s="108"/>
      <c r="KUZ61" s="108"/>
      <c r="KVA61" s="108"/>
      <c r="KVB61" s="108"/>
      <c r="KVC61" s="108"/>
      <c r="KVD61" s="108"/>
      <c r="KVE61" s="108"/>
      <c r="KVF61" s="108"/>
      <c r="KVG61" s="108"/>
      <c r="KVH61" s="108"/>
      <c r="KVI61" s="108"/>
      <c r="KVJ61" s="108"/>
      <c r="KVK61" s="108"/>
      <c r="KVL61" s="108"/>
      <c r="KVM61" s="108"/>
      <c r="KVN61" s="108"/>
      <c r="KVO61" s="108"/>
      <c r="KVP61" s="108"/>
      <c r="KVQ61" s="108"/>
      <c r="KVR61" s="108"/>
      <c r="KVS61" s="108"/>
      <c r="KVT61" s="108"/>
      <c r="KVU61" s="108"/>
      <c r="KVV61" s="108"/>
      <c r="KVW61" s="108"/>
      <c r="KVX61" s="108"/>
      <c r="KVY61" s="108"/>
      <c r="KVZ61" s="108"/>
      <c r="KWA61" s="108"/>
      <c r="KWB61" s="108"/>
      <c r="KWC61" s="108"/>
      <c r="KWD61" s="108"/>
      <c r="KWE61" s="108"/>
      <c r="KWF61" s="108"/>
      <c r="KWG61" s="108"/>
      <c r="KWH61" s="108"/>
      <c r="KWI61" s="108"/>
      <c r="KWJ61" s="108"/>
      <c r="KWK61" s="108"/>
      <c r="KWL61" s="108"/>
      <c r="KWM61" s="108"/>
      <c r="KWN61" s="108"/>
      <c r="KWO61" s="108"/>
      <c r="KWP61" s="108"/>
      <c r="KWQ61" s="108"/>
      <c r="KWR61" s="108"/>
      <c r="KWS61" s="108"/>
      <c r="KWT61" s="108"/>
      <c r="KWU61" s="108"/>
      <c r="KWV61" s="108"/>
      <c r="KWW61" s="108"/>
      <c r="KWX61" s="108"/>
      <c r="KWY61" s="108"/>
      <c r="KWZ61" s="108"/>
      <c r="KXA61" s="108"/>
      <c r="KXB61" s="108"/>
      <c r="KXC61" s="108"/>
      <c r="KXD61" s="108"/>
      <c r="KXE61" s="108"/>
      <c r="KXF61" s="108"/>
      <c r="KXG61" s="108"/>
      <c r="KXH61" s="108"/>
      <c r="KXI61" s="108"/>
      <c r="KXJ61" s="108"/>
      <c r="KXK61" s="108"/>
      <c r="KXL61" s="108"/>
      <c r="KXM61" s="108"/>
      <c r="KXN61" s="108"/>
      <c r="KXO61" s="108"/>
      <c r="KXP61" s="108"/>
      <c r="KXQ61" s="108"/>
      <c r="KXR61" s="108"/>
      <c r="KXS61" s="108"/>
      <c r="KXT61" s="108"/>
      <c r="KXU61" s="108"/>
      <c r="KXV61" s="108"/>
      <c r="KXW61" s="108"/>
      <c r="KXX61" s="108"/>
      <c r="KXY61" s="108"/>
      <c r="KXZ61" s="108"/>
      <c r="KYA61" s="108"/>
      <c r="KYB61" s="108"/>
      <c r="KYC61" s="108"/>
      <c r="KYD61" s="108"/>
      <c r="KYE61" s="108"/>
      <c r="KYF61" s="108"/>
      <c r="KYG61" s="108"/>
      <c r="KYH61" s="108"/>
      <c r="KYI61" s="108"/>
      <c r="KYJ61" s="108"/>
      <c r="KYK61" s="108"/>
      <c r="KYL61" s="108"/>
      <c r="KYM61" s="108"/>
      <c r="KYN61" s="108"/>
      <c r="KYO61" s="108"/>
      <c r="KYP61" s="108"/>
      <c r="KYQ61" s="108"/>
      <c r="KYR61" s="108"/>
      <c r="KYS61" s="108"/>
      <c r="KYT61" s="108"/>
      <c r="KYU61" s="108"/>
      <c r="KYV61" s="108"/>
      <c r="KYW61" s="108"/>
      <c r="KYX61" s="108"/>
      <c r="KYY61" s="108"/>
      <c r="KYZ61" s="108"/>
      <c r="KZA61" s="108"/>
      <c r="KZB61" s="108"/>
      <c r="KZC61" s="108"/>
      <c r="KZD61" s="108"/>
      <c r="KZE61" s="108"/>
      <c r="KZF61" s="108"/>
      <c r="KZG61" s="108"/>
      <c r="KZH61" s="108"/>
      <c r="KZI61" s="108"/>
      <c r="KZJ61" s="108"/>
      <c r="KZK61" s="108"/>
      <c r="KZL61" s="108"/>
      <c r="KZM61" s="108"/>
      <c r="KZN61" s="108"/>
      <c r="KZO61" s="108"/>
      <c r="KZP61" s="108"/>
      <c r="KZQ61" s="108"/>
      <c r="KZR61" s="108"/>
      <c r="KZS61" s="108"/>
      <c r="KZT61" s="108"/>
      <c r="KZU61" s="108"/>
      <c r="KZV61" s="108"/>
      <c r="KZW61" s="108"/>
      <c r="KZX61" s="108"/>
      <c r="KZY61" s="108"/>
      <c r="KZZ61" s="108"/>
      <c r="LAA61" s="108"/>
      <c r="LAB61" s="108"/>
      <c r="LAC61" s="108"/>
      <c r="LAD61" s="108"/>
      <c r="LAE61" s="108"/>
      <c r="LAF61" s="108"/>
      <c r="LAG61" s="108"/>
      <c r="LAH61" s="108"/>
      <c r="LAI61" s="108"/>
      <c r="LAJ61" s="108"/>
      <c r="LAK61" s="108"/>
      <c r="LAL61" s="108"/>
      <c r="LAM61" s="108"/>
      <c r="LAN61" s="108"/>
      <c r="LAO61" s="108"/>
      <c r="LAP61" s="108"/>
      <c r="LAQ61" s="108"/>
      <c r="LAR61" s="108"/>
      <c r="LAS61" s="108"/>
      <c r="LAT61" s="108"/>
      <c r="LAU61" s="108"/>
      <c r="LAV61" s="108"/>
      <c r="LAW61" s="108"/>
      <c r="LAX61" s="108"/>
      <c r="LAY61" s="108"/>
      <c r="LAZ61" s="108"/>
      <c r="LBA61" s="108"/>
      <c r="LBB61" s="108"/>
      <c r="LBC61" s="108"/>
      <c r="LBD61" s="108"/>
      <c r="LBE61" s="108"/>
      <c r="LBF61" s="108"/>
      <c r="LBG61" s="108"/>
      <c r="LBH61" s="108"/>
      <c r="LBI61" s="108"/>
      <c r="LBJ61" s="108"/>
      <c r="LBK61" s="108"/>
      <c r="LBL61" s="108"/>
      <c r="LBM61" s="108"/>
      <c r="LBN61" s="108"/>
      <c r="LBO61" s="108"/>
      <c r="LBP61" s="108"/>
      <c r="LBQ61" s="108"/>
      <c r="LBR61" s="108"/>
      <c r="LBS61" s="108"/>
      <c r="LBT61" s="108"/>
      <c r="LBU61" s="108"/>
      <c r="LBV61" s="108"/>
      <c r="LBW61" s="108"/>
      <c r="LBX61" s="108"/>
      <c r="LBY61" s="108"/>
      <c r="LBZ61" s="108"/>
      <c r="LCA61" s="108"/>
      <c r="LCB61" s="108"/>
      <c r="LCC61" s="108"/>
      <c r="LCD61" s="108"/>
      <c r="LCE61" s="108"/>
      <c r="LCF61" s="108"/>
      <c r="LCG61" s="108"/>
      <c r="LCH61" s="108"/>
      <c r="LCI61" s="108"/>
      <c r="LCJ61" s="108"/>
      <c r="LCK61" s="108"/>
      <c r="LCL61" s="108"/>
      <c r="LCM61" s="108"/>
      <c r="LCN61" s="108"/>
      <c r="LCO61" s="108"/>
      <c r="LCP61" s="108"/>
      <c r="LCQ61" s="108"/>
      <c r="LCR61" s="108"/>
      <c r="LCS61" s="108"/>
      <c r="LCT61" s="108"/>
      <c r="LCU61" s="108"/>
      <c r="LCV61" s="108"/>
      <c r="LCW61" s="108"/>
      <c r="LCX61" s="108"/>
      <c r="LCY61" s="108"/>
      <c r="LCZ61" s="108"/>
      <c r="LDA61" s="108"/>
      <c r="LDB61" s="108"/>
      <c r="LDC61" s="108"/>
      <c r="LDD61" s="108"/>
      <c r="LDE61" s="108"/>
      <c r="LDF61" s="108"/>
      <c r="LDG61" s="108"/>
      <c r="LDH61" s="108"/>
      <c r="LDI61" s="108"/>
      <c r="LDJ61" s="108"/>
      <c r="LDK61" s="108"/>
      <c r="LDL61" s="108"/>
      <c r="LDM61" s="108"/>
      <c r="LDN61" s="108"/>
      <c r="LDO61" s="108"/>
      <c r="LDP61" s="108"/>
      <c r="LDQ61" s="108"/>
      <c r="LDR61" s="108"/>
      <c r="LDS61" s="108"/>
      <c r="LDT61" s="108"/>
      <c r="LDU61" s="108"/>
      <c r="LDV61" s="108"/>
      <c r="LDW61" s="108"/>
      <c r="LDX61" s="108"/>
      <c r="LDY61" s="108"/>
      <c r="LDZ61" s="108"/>
      <c r="LEA61" s="108"/>
      <c r="LEB61" s="108"/>
      <c r="LEC61" s="108"/>
      <c r="LED61" s="108"/>
      <c r="LEE61" s="108"/>
      <c r="LEF61" s="108"/>
      <c r="LEG61" s="108"/>
      <c r="LEH61" s="108"/>
      <c r="LEI61" s="108"/>
      <c r="LEJ61" s="108"/>
      <c r="LEK61" s="108"/>
      <c r="LEL61" s="108"/>
      <c r="LEM61" s="108"/>
      <c r="LEN61" s="108"/>
      <c r="LEO61" s="108"/>
      <c r="LEP61" s="108"/>
      <c r="LEQ61" s="108"/>
      <c r="LER61" s="108"/>
      <c r="LES61" s="108"/>
      <c r="LET61" s="108"/>
      <c r="LEU61" s="108"/>
      <c r="LEV61" s="108"/>
      <c r="LEW61" s="108"/>
      <c r="LEX61" s="108"/>
      <c r="LEY61" s="108"/>
      <c r="LEZ61" s="108"/>
      <c r="LFA61" s="108"/>
      <c r="LFB61" s="108"/>
      <c r="LFC61" s="108"/>
      <c r="LFD61" s="108"/>
      <c r="LFE61" s="108"/>
      <c r="LFF61" s="108"/>
      <c r="LFG61" s="108"/>
      <c r="LFH61" s="108"/>
      <c r="LFI61" s="108"/>
      <c r="LFJ61" s="108"/>
      <c r="LFK61" s="108"/>
      <c r="LFL61" s="108"/>
      <c r="LFM61" s="108"/>
      <c r="LFN61" s="108"/>
      <c r="LFO61" s="108"/>
      <c r="LFP61" s="108"/>
      <c r="LFQ61" s="108"/>
      <c r="LFR61" s="108"/>
      <c r="LFS61" s="108"/>
      <c r="LFT61" s="108"/>
      <c r="LFU61" s="108"/>
      <c r="LFV61" s="108"/>
      <c r="LFW61" s="108"/>
      <c r="LFX61" s="108"/>
      <c r="LFY61" s="108"/>
      <c r="LFZ61" s="108"/>
      <c r="LGA61" s="108"/>
      <c r="LGB61" s="108"/>
      <c r="LGC61" s="108"/>
      <c r="LGD61" s="108"/>
      <c r="LGE61" s="108"/>
      <c r="LGF61" s="108"/>
      <c r="LGG61" s="108"/>
      <c r="LGH61" s="108"/>
      <c r="LGI61" s="108"/>
      <c r="LGJ61" s="108"/>
      <c r="LGK61" s="108"/>
      <c r="LGL61" s="108"/>
      <c r="LGM61" s="108"/>
      <c r="LGN61" s="108"/>
      <c r="LGO61" s="108"/>
      <c r="LGP61" s="108"/>
      <c r="LGQ61" s="108"/>
      <c r="LGR61" s="108"/>
      <c r="LGS61" s="108"/>
      <c r="LGT61" s="108"/>
      <c r="LGU61" s="108"/>
      <c r="LGV61" s="108"/>
      <c r="LGW61" s="108"/>
      <c r="LGX61" s="108"/>
      <c r="LGY61" s="108"/>
      <c r="LGZ61" s="108"/>
      <c r="LHA61" s="108"/>
      <c r="LHB61" s="108"/>
      <c r="LHC61" s="108"/>
      <c r="LHD61" s="108"/>
      <c r="LHE61" s="108"/>
      <c r="LHF61" s="108"/>
      <c r="LHG61" s="108"/>
      <c r="LHH61" s="108"/>
      <c r="LHI61" s="108"/>
      <c r="LHJ61" s="108"/>
      <c r="LHK61" s="108"/>
      <c r="LHL61" s="108"/>
      <c r="LHM61" s="108"/>
      <c r="LHN61" s="108"/>
      <c r="LHO61" s="108"/>
      <c r="LHP61" s="108"/>
      <c r="LHQ61" s="108"/>
      <c r="LHR61" s="108"/>
      <c r="LHS61" s="108"/>
      <c r="LHT61" s="108"/>
      <c r="LHU61" s="108"/>
      <c r="LHV61" s="108"/>
      <c r="LHW61" s="108"/>
      <c r="LHX61" s="108"/>
      <c r="LHY61" s="108"/>
      <c r="LHZ61" s="108"/>
      <c r="LIA61" s="108"/>
      <c r="LIB61" s="108"/>
      <c r="LIC61" s="108"/>
      <c r="LID61" s="108"/>
      <c r="LIE61" s="108"/>
      <c r="LIF61" s="108"/>
      <c r="LIG61" s="108"/>
      <c r="LIH61" s="108"/>
      <c r="LII61" s="108"/>
      <c r="LIJ61" s="108"/>
      <c r="LIK61" s="108"/>
      <c r="LIL61" s="108"/>
      <c r="LIM61" s="108"/>
      <c r="LIN61" s="108"/>
      <c r="LIO61" s="108"/>
      <c r="LIP61" s="108"/>
      <c r="LIQ61" s="108"/>
      <c r="LIR61" s="108"/>
      <c r="LIS61" s="108"/>
      <c r="LIT61" s="108"/>
      <c r="LIU61" s="108"/>
      <c r="LIV61" s="108"/>
      <c r="LIW61" s="108"/>
      <c r="LIX61" s="108"/>
      <c r="LIY61" s="108"/>
      <c r="LIZ61" s="108"/>
      <c r="LJA61" s="108"/>
      <c r="LJB61" s="108"/>
      <c r="LJC61" s="108"/>
      <c r="LJD61" s="108"/>
      <c r="LJE61" s="108"/>
      <c r="LJF61" s="108"/>
      <c r="LJG61" s="108"/>
      <c r="LJH61" s="108"/>
      <c r="LJI61" s="108"/>
      <c r="LJJ61" s="108"/>
      <c r="LJK61" s="108"/>
      <c r="LJL61" s="108"/>
      <c r="LJM61" s="108"/>
      <c r="LJN61" s="108"/>
      <c r="LJO61" s="108"/>
      <c r="LJP61" s="108"/>
      <c r="LJQ61" s="108"/>
      <c r="LJR61" s="108"/>
      <c r="LJS61" s="108"/>
      <c r="LJT61" s="108"/>
      <c r="LJU61" s="108"/>
      <c r="LJV61" s="108"/>
      <c r="LJW61" s="108"/>
      <c r="LJX61" s="108"/>
      <c r="LJY61" s="108"/>
      <c r="LJZ61" s="108"/>
      <c r="LKA61" s="108"/>
      <c r="LKB61" s="108"/>
      <c r="LKC61" s="108"/>
      <c r="LKD61" s="108"/>
      <c r="LKE61" s="108"/>
      <c r="LKF61" s="108"/>
      <c r="LKG61" s="108"/>
      <c r="LKH61" s="108"/>
      <c r="LKI61" s="108"/>
      <c r="LKJ61" s="108"/>
      <c r="LKK61" s="108"/>
      <c r="LKL61" s="108"/>
      <c r="LKM61" s="108"/>
      <c r="LKN61" s="108"/>
      <c r="LKO61" s="108"/>
      <c r="LKP61" s="108"/>
      <c r="LKQ61" s="108"/>
      <c r="LKR61" s="108"/>
      <c r="LKS61" s="108"/>
      <c r="LKT61" s="108"/>
      <c r="LKU61" s="108"/>
      <c r="LKV61" s="108"/>
      <c r="LKW61" s="108"/>
      <c r="LKX61" s="108"/>
      <c r="LKY61" s="108"/>
      <c r="LKZ61" s="108"/>
      <c r="LLA61" s="108"/>
      <c r="LLB61" s="108"/>
      <c r="LLC61" s="108"/>
      <c r="LLD61" s="108"/>
      <c r="LLE61" s="108"/>
      <c r="LLF61" s="108"/>
      <c r="LLG61" s="108"/>
      <c r="LLH61" s="108"/>
      <c r="LLI61" s="108"/>
      <c r="LLJ61" s="108"/>
      <c r="LLK61" s="108"/>
      <c r="LLL61" s="108"/>
      <c r="LLM61" s="108"/>
      <c r="LLN61" s="108"/>
      <c r="LLO61" s="108"/>
      <c r="LLP61" s="108"/>
      <c r="LLQ61" s="108"/>
      <c r="LLR61" s="108"/>
      <c r="LLS61" s="108"/>
      <c r="LLT61" s="108"/>
      <c r="LLU61" s="108"/>
      <c r="LLV61" s="108"/>
      <c r="LLW61" s="108"/>
      <c r="LLX61" s="108"/>
      <c r="LLY61" s="108"/>
      <c r="LLZ61" s="108"/>
      <c r="LMA61" s="108"/>
      <c r="LMB61" s="108"/>
      <c r="LMC61" s="108"/>
      <c r="LMD61" s="108"/>
      <c r="LME61" s="108"/>
      <c r="LMF61" s="108"/>
      <c r="LMG61" s="108"/>
      <c r="LMH61" s="108"/>
      <c r="LMI61" s="108"/>
      <c r="LMJ61" s="108"/>
      <c r="LMK61" s="108"/>
      <c r="LML61" s="108"/>
      <c r="LMM61" s="108"/>
      <c r="LMN61" s="108"/>
      <c r="LMO61" s="108"/>
      <c r="LMP61" s="108"/>
      <c r="LMQ61" s="108"/>
      <c r="LMR61" s="108"/>
      <c r="LMS61" s="108"/>
      <c r="LMT61" s="108"/>
      <c r="LMU61" s="108"/>
      <c r="LMV61" s="108"/>
      <c r="LMW61" s="108"/>
      <c r="LMX61" s="108"/>
      <c r="LMY61" s="108"/>
      <c r="LMZ61" s="108"/>
      <c r="LNA61" s="108"/>
      <c r="LNB61" s="108"/>
      <c r="LNC61" s="108"/>
      <c r="LND61" s="108"/>
      <c r="LNE61" s="108"/>
      <c r="LNF61" s="108"/>
      <c r="LNG61" s="108"/>
      <c r="LNH61" s="108"/>
      <c r="LNI61" s="108"/>
      <c r="LNJ61" s="108"/>
      <c r="LNK61" s="108"/>
      <c r="LNL61" s="108"/>
      <c r="LNM61" s="108"/>
      <c r="LNN61" s="108"/>
      <c r="LNO61" s="108"/>
      <c r="LNP61" s="108"/>
      <c r="LNQ61" s="108"/>
      <c r="LNR61" s="108"/>
      <c r="LNS61" s="108"/>
      <c r="LNT61" s="108"/>
      <c r="LNU61" s="108"/>
      <c r="LNV61" s="108"/>
      <c r="LNW61" s="108"/>
      <c r="LNX61" s="108"/>
      <c r="LNY61" s="108"/>
      <c r="LNZ61" s="108"/>
      <c r="LOA61" s="108"/>
      <c r="LOB61" s="108"/>
      <c r="LOC61" s="108"/>
      <c r="LOD61" s="108"/>
      <c r="LOE61" s="108"/>
      <c r="LOF61" s="108"/>
      <c r="LOG61" s="108"/>
      <c r="LOH61" s="108"/>
      <c r="LOI61" s="108"/>
      <c r="LOJ61" s="108"/>
      <c r="LOK61" s="108"/>
      <c r="LOL61" s="108"/>
      <c r="LOM61" s="108"/>
      <c r="LON61" s="108"/>
      <c r="LOO61" s="108"/>
      <c r="LOP61" s="108"/>
      <c r="LOQ61" s="108"/>
      <c r="LOR61" s="108"/>
      <c r="LOS61" s="108"/>
      <c r="LOT61" s="108"/>
      <c r="LOU61" s="108"/>
      <c r="LOV61" s="108"/>
      <c r="LOW61" s="108"/>
      <c r="LOX61" s="108"/>
      <c r="LOY61" s="108"/>
      <c r="LOZ61" s="108"/>
      <c r="LPA61" s="108"/>
      <c r="LPB61" s="108"/>
      <c r="LPC61" s="108"/>
      <c r="LPD61" s="108"/>
      <c r="LPE61" s="108"/>
      <c r="LPF61" s="108"/>
      <c r="LPG61" s="108"/>
      <c r="LPH61" s="108"/>
      <c r="LPI61" s="108"/>
      <c r="LPJ61" s="108"/>
      <c r="LPK61" s="108"/>
      <c r="LPL61" s="108"/>
      <c r="LPM61" s="108"/>
      <c r="LPN61" s="108"/>
      <c r="LPO61" s="108"/>
      <c r="LPP61" s="108"/>
      <c r="LPQ61" s="108"/>
      <c r="LPR61" s="108"/>
      <c r="LPS61" s="108"/>
      <c r="LPT61" s="108"/>
      <c r="LPU61" s="108"/>
      <c r="LPV61" s="108"/>
      <c r="LPW61" s="108"/>
      <c r="LPX61" s="108"/>
      <c r="LPY61" s="108"/>
      <c r="LPZ61" s="108"/>
      <c r="LQA61" s="108"/>
      <c r="LQB61" s="108"/>
      <c r="LQC61" s="108"/>
      <c r="LQD61" s="108"/>
      <c r="LQE61" s="108"/>
      <c r="LQF61" s="108"/>
      <c r="LQG61" s="108"/>
      <c r="LQH61" s="108"/>
      <c r="LQI61" s="108"/>
      <c r="LQJ61" s="108"/>
      <c r="LQK61" s="108"/>
      <c r="LQL61" s="108"/>
      <c r="LQM61" s="108"/>
      <c r="LQN61" s="108"/>
      <c r="LQO61" s="108"/>
      <c r="LQP61" s="108"/>
      <c r="LQQ61" s="108"/>
      <c r="LQR61" s="108"/>
      <c r="LQS61" s="108"/>
      <c r="LQT61" s="108"/>
      <c r="LQU61" s="108"/>
      <c r="LQV61" s="108"/>
      <c r="LQW61" s="108"/>
      <c r="LQX61" s="108"/>
      <c r="LQY61" s="108"/>
      <c r="LQZ61" s="108"/>
      <c r="LRA61" s="108"/>
      <c r="LRB61" s="108"/>
      <c r="LRC61" s="108"/>
      <c r="LRD61" s="108"/>
      <c r="LRE61" s="108"/>
      <c r="LRF61" s="108"/>
      <c r="LRG61" s="108"/>
      <c r="LRH61" s="108"/>
      <c r="LRI61" s="108"/>
      <c r="LRJ61" s="108"/>
      <c r="LRK61" s="108"/>
      <c r="LRL61" s="108"/>
      <c r="LRM61" s="108"/>
      <c r="LRN61" s="108"/>
      <c r="LRO61" s="108"/>
      <c r="LRP61" s="108"/>
      <c r="LRQ61" s="108"/>
      <c r="LRR61" s="108"/>
      <c r="LRS61" s="108"/>
      <c r="LRT61" s="108"/>
      <c r="LRU61" s="108"/>
      <c r="LRV61" s="108"/>
      <c r="LRW61" s="108"/>
      <c r="LRX61" s="108"/>
      <c r="LRY61" s="108"/>
      <c r="LRZ61" s="108"/>
      <c r="LSA61" s="108"/>
      <c r="LSB61" s="108"/>
      <c r="LSC61" s="108"/>
      <c r="LSD61" s="108"/>
      <c r="LSE61" s="108"/>
      <c r="LSF61" s="108"/>
      <c r="LSG61" s="108"/>
      <c r="LSH61" s="108"/>
      <c r="LSI61" s="108"/>
      <c r="LSJ61" s="108"/>
      <c r="LSK61" s="108"/>
      <c r="LSL61" s="108"/>
      <c r="LSM61" s="108"/>
      <c r="LSN61" s="108"/>
      <c r="LSO61" s="108"/>
      <c r="LSP61" s="108"/>
      <c r="LSQ61" s="108"/>
      <c r="LSR61" s="108"/>
      <c r="LSS61" s="108"/>
      <c r="LST61" s="108"/>
      <c r="LSU61" s="108"/>
      <c r="LSV61" s="108"/>
      <c r="LSW61" s="108"/>
      <c r="LSX61" s="108"/>
      <c r="LSY61" s="108"/>
      <c r="LSZ61" s="108"/>
      <c r="LTA61" s="108"/>
      <c r="LTB61" s="108"/>
      <c r="LTC61" s="108"/>
      <c r="LTD61" s="108"/>
      <c r="LTE61" s="108"/>
      <c r="LTF61" s="108"/>
      <c r="LTG61" s="108"/>
      <c r="LTH61" s="108"/>
      <c r="LTI61" s="108"/>
      <c r="LTJ61" s="108"/>
      <c r="LTK61" s="108"/>
      <c r="LTL61" s="108"/>
      <c r="LTM61" s="108"/>
      <c r="LTN61" s="108"/>
      <c r="LTO61" s="108"/>
      <c r="LTP61" s="108"/>
      <c r="LTQ61" s="108"/>
      <c r="LTR61" s="108"/>
      <c r="LTS61" s="108"/>
      <c r="LTT61" s="108"/>
      <c r="LTU61" s="108"/>
      <c r="LTV61" s="108"/>
      <c r="LTW61" s="108"/>
      <c r="LTX61" s="108"/>
      <c r="LTY61" s="108"/>
      <c r="LTZ61" s="108"/>
      <c r="LUA61" s="108"/>
      <c r="LUB61" s="108"/>
      <c r="LUC61" s="108"/>
      <c r="LUD61" s="108"/>
      <c r="LUE61" s="108"/>
      <c r="LUF61" s="108"/>
      <c r="LUG61" s="108"/>
      <c r="LUH61" s="108"/>
      <c r="LUI61" s="108"/>
      <c r="LUJ61" s="108"/>
      <c r="LUK61" s="108"/>
      <c r="LUL61" s="108"/>
      <c r="LUM61" s="108"/>
      <c r="LUN61" s="108"/>
      <c r="LUO61" s="108"/>
      <c r="LUP61" s="108"/>
      <c r="LUQ61" s="108"/>
      <c r="LUR61" s="108"/>
      <c r="LUS61" s="108"/>
      <c r="LUT61" s="108"/>
      <c r="LUU61" s="108"/>
      <c r="LUV61" s="108"/>
      <c r="LUW61" s="108"/>
      <c r="LUX61" s="108"/>
      <c r="LUY61" s="108"/>
      <c r="LUZ61" s="108"/>
      <c r="LVA61" s="108"/>
      <c r="LVB61" s="108"/>
      <c r="LVC61" s="108"/>
      <c r="LVD61" s="108"/>
      <c r="LVE61" s="108"/>
      <c r="LVF61" s="108"/>
      <c r="LVG61" s="108"/>
      <c r="LVH61" s="108"/>
      <c r="LVI61" s="108"/>
      <c r="LVJ61" s="108"/>
      <c r="LVK61" s="108"/>
      <c r="LVL61" s="108"/>
      <c r="LVM61" s="108"/>
      <c r="LVN61" s="108"/>
      <c r="LVO61" s="108"/>
      <c r="LVP61" s="108"/>
      <c r="LVQ61" s="108"/>
      <c r="LVR61" s="108"/>
      <c r="LVS61" s="108"/>
      <c r="LVT61" s="108"/>
      <c r="LVU61" s="108"/>
      <c r="LVV61" s="108"/>
      <c r="LVW61" s="108"/>
      <c r="LVX61" s="108"/>
      <c r="LVY61" s="108"/>
      <c r="LVZ61" s="108"/>
      <c r="LWA61" s="108"/>
      <c r="LWB61" s="108"/>
      <c r="LWC61" s="108"/>
      <c r="LWD61" s="108"/>
      <c r="LWE61" s="108"/>
      <c r="LWF61" s="108"/>
      <c r="LWG61" s="108"/>
      <c r="LWH61" s="108"/>
      <c r="LWI61" s="108"/>
      <c r="LWJ61" s="108"/>
      <c r="LWK61" s="108"/>
      <c r="LWL61" s="108"/>
      <c r="LWM61" s="108"/>
      <c r="LWN61" s="108"/>
      <c r="LWO61" s="108"/>
      <c r="LWP61" s="108"/>
      <c r="LWQ61" s="108"/>
      <c r="LWR61" s="108"/>
      <c r="LWS61" s="108"/>
      <c r="LWT61" s="108"/>
      <c r="LWU61" s="108"/>
      <c r="LWV61" s="108"/>
      <c r="LWW61" s="108"/>
      <c r="LWX61" s="108"/>
      <c r="LWY61" s="108"/>
      <c r="LWZ61" s="108"/>
      <c r="LXA61" s="108"/>
      <c r="LXB61" s="108"/>
      <c r="LXC61" s="108"/>
      <c r="LXD61" s="108"/>
      <c r="LXE61" s="108"/>
      <c r="LXF61" s="108"/>
      <c r="LXG61" s="108"/>
      <c r="LXH61" s="108"/>
      <c r="LXI61" s="108"/>
      <c r="LXJ61" s="108"/>
      <c r="LXK61" s="108"/>
      <c r="LXL61" s="108"/>
      <c r="LXM61" s="108"/>
      <c r="LXN61" s="108"/>
      <c r="LXO61" s="108"/>
      <c r="LXP61" s="108"/>
      <c r="LXQ61" s="108"/>
      <c r="LXR61" s="108"/>
      <c r="LXS61" s="108"/>
      <c r="LXT61" s="108"/>
      <c r="LXU61" s="108"/>
      <c r="LXV61" s="108"/>
      <c r="LXW61" s="108"/>
      <c r="LXX61" s="108"/>
      <c r="LXY61" s="108"/>
      <c r="LXZ61" s="108"/>
      <c r="LYA61" s="108"/>
      <c r="LYB61" s="108"/>
      <c r="LYC61" s="108"/>
      <c r="LYD61" s="108"/>
      <c r="LYE61" s="108"/>
      <c r="LYF61" s="108"/>
      <c r="LYG61" s="108"/>
      <c r="LYH61" s="108"/>
      <c r="LYI61" s="108"/>
      <c r="LYJ61" s="108"/>
      <c r="LYK61" s="108"/>
      <c r="LYL61" s="108"/>
      <c r="LYM61" s="108"/>
      <c r="LYN61" s="108"/>
      <c r="LYO61" s="108"/>
      <c r="LYP61" s="108"/>
      <c r="LYQ61" s="108"/>
      <c r="LYR61" s="108"/>
      <c r="LYS61" s="108"/>
      <c r="LYT61" s="108"/>
      <c r="LYU61" s="108"/>
      <c r="LYV61" s="108"/>
      <c r="LYW61" s="108"/>
      <c r="LYX61" s="108"/>
      <c r="LYY61" s="108"/>
      <c r="LYZ61" s="108"/>
      <c r="LZA61" s="108"/>
      <c r="LZB61" s="108"/>
      <c r="LZC61" s="108"/>
      <c r="LZD61" s="108"/>
      <c r="LZE61" s="108"/>
      <c r="LZF61" s="108"/>
      <c r="LZG61" s="108"/>
      <c r="LZH61" s="108"/>
      <c r="LZI61" s="108"/>
      <c r="LZJ61" s="108"/>
      <c r="LZK61" s="108"/>
      <c r="LZL61" s="108"/>
      <c r="LZM61" s="108"/>
      <c r="LZN61" s="108"/>
      <c r="LZO61" s="108"/>
      <c r="LZP61" s="108"/>
      <c r="LZQ61" s="108"/>
      <c r="LZR61" s="108"/>
      <c r="LZS61" s="108"/>
      <c r="LZT61" s="108"/>
      <c r="LZU61" s="108"/>
      <c r="LZV61" s="108"/>
      <c r="LZW61" s="108"/>
      <c r="LZX61" s="108"/>
      <c r="LZY61" s="108"/>
      <c r="LZZ61" s="108"/>
      <c r="MAA61" s="108"/>
      <c r="MAB61" s="108"/>
      <c r="MAC61" s="108"/>
      <c r="MAD61" s="108"/>
      <c r="MAE61" s="108"/>
      <c r="MAF61" s="108"/>
      <c r="MAG61" s="108"/>
      <c r="MAH61" s="108"/>
      <c r="MAI61" s="108"/>
      <c r="MAJ61" s="108"/>
      <c r="MAK61" s="108"/>
      <c r="MAL61" s="108"/>
      <c r="MAM61" s="108"/>
      <c r="MAN61" s="108"/>
      <c r="MAO61" s="108"/>
      <c r="MAP61" s="108"/>
      <c r="MAQ61" s="108"/>
      <c r="MAR61" s="108"/>
      <c r="MAS61" s="108"/>
      <c r="MAT61" s="108"/>
      <c r="MAU61" s="108"/>
      <c r="MAV61" s="108"/>
      <c r="MAW61" s="108"/>
      <c r="MAX61" s="108"/>
      <c r="MAY61" s="108"/>
      <c r="MAZ61" s="108"/>
      <c r="MBA61" s="108"/>
      <c r="MBB61" s="108"/>
      <c r="MBC61" s="108"/>
      <c r="MBD61" s="108"/>
      <c r="MBE61" s="108"/>
      <c r="MBF61" s="108"/>
      <c r="MBG61" s="108"/>
      <c r="MBH61" s="108"/>
      <c r="MBI61" s="108"/>
      <c r="MBJ61" s="108"/>
      <c r="MBK61" s="108"/>
      <c r="MBL61" s="108"/>
      <c r="MBM61" s="108"/>
      <c r="MBN61" s="108"/>
      <c r="MBO61" s="108"/>
      <c r="MBP61" s="108"/>
      <c r="MBQ61" s="108"/>
      <c r="MBR61" s="108"/>
      <c r="MBS61" s="108"/>
      <c r="MBT61" s="108"/>
      <c r="MBU61" s="108"/>
      <c r="MBV61" s="108"/>
      <c r="MBW61" s="108"/>
      <c r="MBX61" s="108"/>
      <c r="MBY61" s="108"/>
      <c r="MBZ61" s="108"/>
      <c r="MCA61" s="108"/>
      <c r="MCB61" s="108"/>
      <c r="MCC61" s="108"/>
      <c r="MCD61" s="108"/>
      <c r="MCE61" s="108"/>
      <c r="MCF61" s="108"/>
      <c r="MCG61" s="108"/>
      <c r="MCH61" s="108"/>
      <c r="MCI61" s="108"/>
      <c r="MCJ61" s="108"/>
      <c r="MCK61" s="108"/>
      <c r="MCL61" s="108"/>
      <c r="MCM61" s="108"/>
      <c r="MCN61" s="108"/>
      <c r="MCO61" s="108"/>
      <c r="MCP61" s="108"/>
      <c r="MCQ61" s="108"/>
      <c r="MCR61" s="108"/>
      <c r="MCS61" s="108"/>
      <c r="MCT61" s="108"/>
      <c r="MCU61" s="108"/>
      <c r="MCV61" s="108"/>
      <c r="MCW61" s="108"/>
      <c r="MCX61" s="108"/>
      <c r="MCY61" s="108"/>
      <c r="MCZ61" s="108"/>
      <c r="MDA61" s="108"/>
      <c r="MDB61" s="108"/>
      <c r="MDC61" s="108"/>
      <c r="MDD61" s="108"/>
      <c r="MDE61" s="108"/>
      <c r="MDF61" s="108"/>
      <c r="MDG61" s="108"/>
      <c r="MDH61" s="108"/>
      <c r="MDI61" s="108"/>
      <c r="MDJ61" s="108"/>
      <c r="MDK61" s="108"/>
      <c r="MDL61" s="108"/>
      <c r="MDM61" s="108"/>
      <c r="MDN61" s="108"/>
      <c r="MDO61" s="108"/>
      <c r="MDP61" s="108"/>
      <c r="MDQ61" s="108"/>
      <c r="MDR61" s="108"/>
      <c r="MDS61" s="108"/>
      <c r="MDT61" s="108"/>
      <c r="MDU61" s="108"/>
      <c r="MDV61" s="108"/>
      <c r="MDW61" s="108"/>
      <c r="MDX61" s="108"/>
      <c r="MDY61" s="108"/>
      <c r="MDZ61" s="108"/>
      <c r="MEA61" s="108"/>
      <c r="MEB61" s="108"/>
      <c r="MEC61" s="108"/>
      <c r="MED61" s="108"/>
      <c r="MEE61" s="108"/>
      <c r="MEF61" s="108"/>
      <c r="MEG61" s="108"/>
      <c r="MEH61" s="108"/>
      <c r="MEI61" s="108"/>
      <c r="MEJ61" s="108"/>
      <c r="MEK61" s="108"/>
      <c r="MEL61" s="108"/>
      <c r="MEM61" s="108"/>
      <c r="MEN61" s="108"/>
      <c r="MEO61" s="108"/>
      <c r="MEP61" s="108"/>
      <c r="MEQ61" s="108"/>
      <c r="MER61" s="108"/>
      <c r="MES61" s="108"/>
      <c r="MET61" s="108"/>
      <c r="MEU61" s="108"/>
      <c r="MEV61" s="108"/>
      <c r="MEW61" s="108"/>
      <c r="MEX61" s="108"/>
      <c r="MEY61" s="108"/>
      <c r="MEZ61" s="108"/>
      <c r="MFA61" s="108"/>
      <c r="MFB61" s="108"/>
      <c r="MFC61" s="108"/>
      <c r="MFD61" s="108"/>
      <c r="MFE61" s="108"/>
      <c r="MFF61" s="108"/>
      <c r="MFG61" s="108"/>
      <c r="MFH61" s="108"/>
      <c r="MFI61" s="108"/>
      <c r="MFJ61" s="108"/>
      <c r="MFK61" s="108"/>
      <c r="MFL61" s="108"/>
      <c r="MFM61" s="108"/>
      <c r="MFN61" s="108"/>
      <c r="MFO61" s="108"/>
      <c r="MFP61" s="108"/>
      <c r="MFQ61" s="108"/>
      <c r="MFR61" s="108"/>
      <c r="MFS61" s="108"/>
      <c r="MFT61" s="108"/>
      <c r="MFU61" s="108"/>
      <c r="MFV61" s="108"/>
      <c r="MFW61" s="108"/>
      <c r="MFX61" s="108"/>
      <c r="MFY61" s="108"/>
      <c r="MFZ61" s="108"/>
      <c r="MGA61" s="108"/>
      <c r="MGB61" s="108"/>
      <c r="MGC61" s="108"/>
      <c r="MGD61" s="108"/>
      <c r="MGE61" s="108"/>
      <c r="MGF61" s="108"/>
      <c r="MGG61" s="108"/>
      <c r="MGH61" s="108"/>
      <c r="MGI61" s="108"/>
      <c r="MGJ61" s="108"/>
      <c r="MGK61" s="108"/>
      <c r="MGL61" s="108"/>
      <c r="MGM61" s="108"/>
      <c r="MGN61" s="108"/>
      <c r="MGO61" s="108"/>
      <c r="MGP61" s="108"/>
      <c r="MGQ61" s="108"/>
      <c r="MGR61" s="108"/>
      <c r="MGS61" s="108"/>
      <c r="MGT61" s="108"/>
      <c r="MGU61" s="108"/>
      <c r="MGV61" s="108"/>
      <c r="MGW61" s="108"/>
      <c r="MGX61" s="108"/>
      <c r="MGY61" s="108"/>
      <c r="MGZ61" s="108"/>
      <c r="MHA61" s="108"/>
      <c r="MHB61" s="108"/>
      <c r="MHC61" s="108"/>
      <c r="MHD61" s="108"/>
      <c r="MHE61" s="108"/>
      <c r="MHF61" s="108"/>
      <c r="MHG61" s="108"/>
      <c r="MHH61" s="108"/>
      <c r="MHI61" s="108"/>
      <c r="MHJ61" s="108"/>
      <c r="MHK61" s="108"/>
      <c r="MHL61" s="108"/>
      <c r="MHM61" s="108"/>
      <c r="MHN61" s="108"/>
      <c r="MHO61" s="108"/>
      <c r="MHP61" s="108"/>
      <c r="MHQ61" s="108"/>
      <c r="MHR61" s="108"/>
      <c r="MHS61" s="108"/>
      <c r="MHT61" s="108"/>
      <c r="MHU61" s="108"/>
      <c r="MHV61" s="108"/>
      <c r="MHW61" s="108"/>
      <c r="MHX61" s="108"/>
      <c r="MHY61" s="108"/>
      <c r="MHZ61" s="108"/>
      <c r="MIA61" s="108"/>
      <c r="MIB61" s="108"/>
      <c r="MIC61" s="108"/>
      <c r="MID61" s="108"/>
      <c r="MIE61" s="108"/>
      <c r="MIF61" s="108"/>
      <c r="MIG61" s="108"/>
      <c r="MIH61" s="108"/>
      <c r="MII61" s="108"/>
      <c r="MIJ61" s="108"/>
      <c r="MIK61" s="108"/>
      <c r="MIL61" s="108"/>
      <c r="MIM61" s="108"/>
      <c r="MIN61" s="108"/>
      <c r="MIO61" s="108"/>
      <c r="MIP61" s="108"/>
      <c r="MIQ61" s="108"/>
      <c r="MIR61" s="108"/>
      <c r="MIS61" s="108"/>
      <c r="MIT61" s="108"/>
      <c r="MIU61" s="108"/>
      <c r="MIV61" s="108"/>
      <c r="MIW61" s="108"/>
      <c r="MIX61" s="108"/>
      <c r="MIY61" s="108"/>
      <c r="MIZ61" s="108"/>
      <c r="MJA61" s="108"/>
      <c r="MJB61" s="108"/>
      <c r="MJC61" s="108"/>
      <c r="MJD61" s="108"/>
      <c r="MJE61" s="108"/>
      <c r="MJF61" s="108"/>
      <c r="MJG61" s="108"/>
      <c r="MJH61" s="108"/>
      <c r="MJI61" s="108"/>
      <c r="MJJ61" s="108"/>
      <c r="MJK61" s="108"/>
      <c r="MJL61" s="108"/>
      <c r="MJM61" s="108"/>
      <c r="MJN61" s="108"/>
      <c r="MJO61" s="108"/>
      <c r="MJP61" s="108"/>
      <c r="MJQ61" s="108"/>
      <c r="MJR61" s="108"/>
      <c r="MJS61" s="108"/>
      <c r="MJT61" s="108"/>
      <c r="MJU61" s="108"/>
      <c r="MJV61" s="108"/>
      <c r="MJW61" s="108"/>
      <c r="MJX61" s="108"/>
      <c r="MJY61" s="108"/>
      <c r="MJZ61" s="108"/>
      <c r="MKA61" s="108"/>
      <c r="MKB61" s="108"/>
      <c r="MKC61" s="108"/>
      <c r="MKD61" s="108"/>
      <c r="MKE61" s="108"/>
      <c r="MKF61" s="108"/>
      <c r="MKG61" s="108"/>
      <c r="MKH61" s="108"/>
      <c r="MKI61" s="108"/>
      <c r="MKJ61" s="108"/>
      <c r="MKK61" s="108"/>
      <c r="MKL61" s="108"/>
      <c r="MKM61" s="108"/>
      <c r="MKN61" s="108"/>
      <c r="MKO61" s="108"/>
      <c r="MKP61" s="108"/>
      <c r="MKQ61" s="108"/>
      <c r="MKR61" s="108"/>
      <c r="MKS61" s="108"/>
      <c r="MKT61" s="108"/>
      <c r="MKU61" s="108"/>
      <c r="MKV61" s="108"/>
      <c r="MKW61" s="108"/>
      <c r="MKX61" s="108"/>
      <c r="MKY61" s="108"/>
      <c r="MKZ61" s="108"/>
      <c r="MLA61" s="108"/>
      <c r="MLB61" s="108"/>
      <c r="MLC61" s="108"/>
      <c r="MLD61" s="108"/>
      <c r="MLE61" s="108"/>
      <c r="MLF61" s="108"/>
      <c r="MLG61" s="108"/>
      <c r="MLH61" s="108"/>
      <c r="MLI61" s="108"/>
      <c r="MLJ61" s="108"/>
      <c r="MLK61" s="108"/>
      <c r="MLL61" s="108"/>
      <c r="MLM61" s="108"/>
      <c r="MLN61" s="108"/>
      <c r="MLO61" s="108"/>
      <c r="MLP61" s="108"/>
      <c r="MLQ61" s="108"/>
      <c r="MLR61" s="108"/>
      <c r="MLS61" s="108"/>
      <c r="MLT61" s="108"/>
      <c r="MLU61" s="108"/>
      <c r="MLV61" s="108"/>
      <c r="MLW61" s="108"/>
      <c r="MLX61" s="108"/>
      <c r="MLY61" s="108"/>
      <c r="MLZ61" s="108"/>
      <c r="MMA61" s="108"/>
      <c r="MMB61" s="108"/>
      <c r="MMC61" s="108"/>
      <c r="MMD61" s="108"/>
      <c r="MME61" s="108"/>
      <c r="MMF61" s="108"/>
      <c r="MMG61" s="108"/>
      <c r="MMH61" s="108"/>
      <c r="MMI61" s="108"/>
      <c r="MMJ61" s="108"/>
      <c r="MMK61" s="108"/>
      <c r="MML61" s="108"/>
      <c r="MMM61" s="108"/>
      <c r="MMN61" s="108"/>
      <c r="MMO61" s="108"/>
      <c r="MMP61" s="108"/>
      <c r="MMQ61" s="108"/>
      <c r="MMR61" s="108"/>
      <c r="MMS61" s="108"/>
      <c r="MMT61" s="108"/>
      <c r="MMU61" s="108"/>
      <c r="MMV61" s="108"/>
      <c r="MMW61" s="108"/>
      <c r="MMX61" s="108"/>
      <c r="MMY61" s="108"/>
      <c r="MMZ61" s="108"/>
      <c r="MNA61" s="108"/>
      <c r="MNB61" s="108"/>
      <c r="MNC61" s="108"/>
      <c r="MND61" s="108"/>
      <c r="MNE61" s="108"/>
      <c r="MNF61" s="108"/>
      <c r="MNG61" s="108"/>
      <c r="MNH61" s="108"/>
      <c r="MNI61" s="108"/>
      <c r="MNJ61" s="108"/>
      <c r="MNK61" s="108"/>
      <c r="MNL61" s="108"/>
      <c r="MNM61" s="108"/>
      <c r="MNN61" s="108"/>
      <c r="MNO61" s="108"/>
      <c r="MNP61" s="108"/>
      <c r="MNQ61" s="108"/>
      <c r="MNR61" s="108"/>
      <c r="MNS61" s="108"/>
      <c r="MNT61" s="108"/>
      <c r="MNU61" s="108"/>
      <c r="MNV61" s="108"/>
      <c r="MNW61" s="108"/>
      <c r="MNX61" s="108"/>
      <c r="MNY61" s="108"/>
      <c r="MNZ61" s="108"/>
      <c r="MOA61" s="108"/>
      <c r="MOB61" s="108"/>
      <c r="MOC61" s="108"/>
      <c r="MOD61" s="108"/>
      <c r="MOE61" s="108"/>
      <c r="MOF61" s="108"/>
      <c r="MOG61" s="108"/>
      <c r="MOH61" s="108"/>
      <c r="MOI61" s="108"/>
      <c r="MOJ61" s="108"/>
      <c r="MOK61" s="108"/>
      <c r="MOL61" s="108"/>
      <c r="MOM61" s="108"/>
      <c r="MON61" s="108"/>
      <c r="MOO61" s="108"/>
      <c r="MOP61" s="108"/>
      <c r="MOQ61" s="108"/>
      <c r="MOR61" s="108"/>
      <c r="MOS61" s="108"/>
      <c r="MOT61" s="108"/>
      <c r="MOU61" s="108"/>
      <c r="MOV61" s="108"/>
      <c r="MOW61" s="108"/>
      <c r="MOX61" s="108"/>
      <c r="MOY61" s="108"/>
      <c r="MOZ61" s="108"/>
      <c r="MPA61" s="108"/>
      <c r="MPB61" s="108"/>
      <c r="MPC61" s="108"/>
      <c r="MPD61" s="108"/>
      <c r="MPE61" s="108"/>
      <c r="MPF61" s="108"/>
      <c r="MPG61" s="108"/>
      <c r="MPH61" s="108"/>
      <c r="MPI61" s="108"/>
      <c r="MPJ61" s="108"/>
      <c r="MPK61" s="108"/>
      <c r="MPL61" s="108"/>
      <c r="MPM61" s="108"/>
      <c r="MPN61" s="108"/>
      <c r="MPO61" s="108"/>
      <c r="MPP61" s="108"/>
      <c r="MPQ61" s="108"/>
      <c r="MPR61" s="108"/>
      <c r="MPS61" s="108"/>
      <c r="MPT61" s="108"/>
      <c r="MPU61" s="108"/>
      <c r="MPV61" s="108"/>
      <c r="MPW61" s="108"/>
      <c r="MPX61" s="108"/>
      <c r="MPY61" s="108"/>
      <c r="MPZ61" s="108"/>
      <c r="MQA61" s="108"/>
      <c r="MQB61" s="108"/>
      <c r="MQC61" s="108"/>
      <c r="MQD61" s="108"/>
      <c r="MQE61" s="108"/>
      <c r="MQF61" s="108"/>
      <c r="MQG61" s="108"/>
      <c r="MQH61" s="108"/>
      <c r="MQI61" s="108"/>
      <c r="MQJ61" s="108"/>
      <c r="MQK61" s="108"/>
      <c r="MQL61" s="108"/>
      <c r="MQM61" s="108"/>
      <c r="MQN61" s="108"/>
      <c r="MQO61" s="108"/>
      <c r="MQP61" s="108"/>
      <c r="MQQ61" s="108"/>
      <c r="MQR61" s="108"/>
      <c r="MQS61" s="108"/>
      <c r="MQT61" s="108"/>
      <c r="MQU61" s="108"/>
      <c r="MQV61" s="108"/>
      <c r="MQW61" s="108"/>
      <c r="MQX61" s="108"/>
      <c r="MQY61" s="108"/>
      <c r="MQZ61" s="108"/>
      <c r="MRA61" s="108"/>
      <c r="MRB61" s="108"/>
      <c r="MRC61" s="108"/>
      <c r="MRD61" s="108"/>
      <c r="MRE61" s="108"/>
      <c r="MRF61" s="108"/>
      <c r="MRG61" s="108"/>
      <c r="MRH61" s="108"/>
      <c r="MRI61" s="108"/>
      <c r="MRJ61" s="108"/>
      <c r="MRK61" s="108"/>
      <c r="MRL61" s="108"/>
      <c r="MRM61" s="108"/>
      <c r="MRN61" s="108"/>
      <c r="MRO61" s="108"/>
      <c r="MRP61" s="108"/>
      <c r="MRQ61" s="108"/>
      <c r="MRR61" s="108"/>
      <c r="MRS61" s="108"/>
      <c r="MRT61" s="108"/>
      <c r="MRU61" s="108"/>
      <c r="MRV61" s="108"/>
      <c r="MRW61" s="108"/>
      <c r="MRX61" s="108"/>
      <c r="MRY61" s="108"/>
      <c r="MRZ61" s="108"/>
      <c r="MSA61" s="108"/>
      <c r="MSB61" s="108"/>
      <c r="MSC61" s="108"/>
      <c r="MSD61" s="108"/>
      <c r="MSE61" s="108"/>
      <c r="MSF61" s="108"/>
      <c r="MSG61" s="108"/>
      <c r="MSH61" s="108"/>
      <c r="MSI61" s="108"/>
      <c r="MSJ61" s="108"/>
      <c r="MSK61" s="108"/>
      <c r="MSL61" s="108"/>
      <c r="MSM61" s="108"/>
      <c r="MSN61" s="108"/>
      <c r="MSO61" s="108"/>
      <c r="MSP61" s="108"/>
      <c r="MSQ61" s="108"/>
      <c r="MSR61" s="108"/>
      <c r="MSS61" s="108"/>
      <c r="MST61" s="108"/>
      <c r="MSU61" s="108"/>
      <c r="MSV61" s="108"/>
      <c r="MSW61" s="108"/>
      <c r="MSX61" s="108"/>
      <c r="MSY61" s="108"/>
      <c r="MSZ61" s="108"/>
      <c r="MTA61" s="108"/>
      <c r="MTB61" s="108"/>
      <c r="MTC61" s="108"/>
      <c r="MTD61" s="108"/>
      <c r="MTE61" s="108"/>
      <c r="MTF61" s="108"/>
      <c r="MTG61" s="108"/>
      <c r="MTH61" s="108"/>
      <c r="MTI61" s="108"/>
      <c r="MTJ61" s="108"/>
      <c r="MTK61" s="108"/>
      <c r="MTL61" s="108"/>
      <c r="MTM61" s="108"/>
      <c r="MTN61" s="108"/>
      <c r="MTO61" s="108"/>
      <c r="MTP61" s="108"/>
      <c r="MTQ61" s="108"/>
      <c r="MTR61" s="108"/>
      <c r="MTS61" s="108"/>
      <c r="MTT61" s="108"/>
      <c r="MTU61" s="108"/>
      <c r="MTV61" s="108"/>
      <c r="MTW61" s="108"/>
      <c r="MTX61" s="108"/>
      <c r="MTY61" s="108"/>
      <c r="MTZ61" s="108"/>
      <c r="MUA61" s="108"/>
      <c r="MUB61" s="108"/>
      <c r="MUC61" s="108"/>
      <c r="MUD61" s="108"/>
      <c r="MUE61" s="108"/>
      <c r="MUF61" s="108"/>
      <c r="MUG61" s="108"/>
      <c r="MUH61" s="108"/>
      <c r="MUI61" s="108"/>
      <c r="MUJ61" s="108"/>
      <c r="MUK61" s="108"/>
      <c r="MUL61" s="108"/>
      <c r="MUM61" s="108"/>
      <c r="MUN61" s="108"/>
      <c r="MUO61" s="108"/>
      <c r="MUP61" s="108"/>
      <c r="MUQ61" s="108"/>
      <c r="MUR61" s="108"/>
      <c r="MUS61" s="108"/>
      <c r="MUT61" s="108"/>
      <c r="MUU61" s="108"/>
      <c r="MUV61" s="108"/>
      <c r="MUW61" s="108"/>
      <c r="MUX61" s="108"/>
      <c r="MUY61" s="108"/>
      <c r="MUZ61" s="108"/>
      <c r="MVA61" s="108"/>
      <c r="MVB61" s="108"/>
      <c r="MVC61" s="108"/>
      <c r="MVD61" s="108"/>
      <c r="MVE61" s="108"/>
      <c r="MVF61" s="108"/>
      <c r="MVG61" s="108"/>
      <c r="MVH61" s="108"/>
      <c r="MVI61" s="108"/>
      <c r="MVJ61" s="108"/>
      <c r="MVK61" s="108"/>
      <c r="MVL61" s="108"/>
      <c r="MVM61" s="108"/>
      <c r="MVN61" s="108"/>
      <c r="MVO61" s="108"/>
      <c r="MVP61" s="108"/>
      <c r="MVQ61" s="108"/>
      <c r="MVR61" s="108"/>
      <c r="MVS61" s="108"/>
      <c r="MVT61" s="108"/>
      <c r="MVU61" s="108"/>
      <c r="MVV61" s="108"/>
      <c r="MVW61" s="108"/>
      <c r="MVX61" s="108"/>
      <c r="MVY61" s="108"/>
      <c r="MVZ61" s="108"/>
      <c r="MWA61" s="108"/>
      <c r="MWB61" s="108"/>
      <c r="MWC61" s="108"/>
      <c r="MWD61" s="108"/>
      <c r="MWE61" s="108"/>
      <c r="MWF61" s="108"/>
      <c r="MWG61" s="108"/>
      <c r="MWH61" s="108"/>
      <c r="MWI61" s="108"/>
      <c r="MWJ61" s="108"/>
      <c r="MWK61" s="108"/>
      <c r="MWL61" s="108"/>
      <c r="MWM61" s="108"/>
      <c r="MWN61" s="108"/>
      <c r="MWO61" s="108"/>
      <c r="MWP61" s="108"/>
      <c r="MWQ61" s="108"/>
      <c r="MWR61" s="108"/>
      <c r="MWS61" s="108"/>
      <c r="MWT61" s="108"/>
      <c r="MWU61" s="108"/>
      <c r="MWV61" s="108"/>
      <c r="MWW61" s="108"/>
      <c r="MWX61" s="108"/>
      <c r="MWY61" s="108"/>
      <c r="MWZ61" s="108"/>
      <c r="MXA61" s="108"/>
      <c r="MXB61" s="108"/>
      <c r="MXC61" s="108"/>
      <c r="MXD61" s="108"/>
      <c r="MXE61" s="108"/>
      <c r="MXF61" s="108"/>
      <c r="MXG61" s="108"/>
      <c r="MXH61" s="108"/>
      <c r="MXI61" s="108"/>
      <c r="MXJ61" s="108"/>
      <c r="MXK61" s="108"/>
      <c r="MXL61" s="108"/>
      <c r="MXM61" s="108"/>
      <c r="MXN61" s="108"/>
      <c r="MXO61" s="108"/>
      <c r="MXP61" s="108"/>
      <c r="MXQ61" s="108"/>
      <c r="MXR61" s="108"/>
      <c r="MXS61" s="108"/>
      <c r="MXT61" s="108"/>
      <c r="MXU61" s="108"/>
      <c r="MXV61" s="108"/>
      <c r="MXW61" s="108"/>
      <c r="MXX61" s="108"/>
      <c r="MXY61" s="108"/>
      <c r="MXZ61" s="108"/>
      <c r="MYA61" s="108"/>
      <c r="MYB61" s="108"/>
      <c r="MYC61" s="108"/>
      <c r="MYD61" s="108"/>
      <c r="MYE61" s="108"/>
      <c r="MYF61" s="108"/>
      <c r="MYG61" s="108"/>
      <c r="MYH61" s="108"/>
      <c r="MYI61" s="108"/>
      <c r="MYJ61" s="108"/>
      <c r="MYK61" s="108"/>
      <c r="MYL61" s="108"/>
      <c r="MYM61" s="108"/>
      <c r="MYN61" s="108"/>
      <c r="MYO61" s="108"/>
      <c r="MYP61" s="108"/>
      <c r="MYQ61" s="108"/>
      <c r="MYR61" s="108"/>
      <c r="MYS61" s="108"/>
      <c r="MYT61" s="108"/>
      <c r="MYU61" s="108"/>
      <c r="MYV61" s="108"/>
      <c r="MYW61" s="108"/>
      <c r="MYX61" s="108"/>
      <c r="MYY61" s="108"/>
      <c r="MYZ61" s="108"/>
      <c r="MZA61" s="108"/>
      <c r="MZB61" s="108"/>
      <c r="MZC61" s="108"/>
      <c r="MZD61" s="108"/>
      <c r="MZE61" s="108"/>
      <c r="MZF61" s="108"/>
      <c r="MZG61" s="108"/>
      <c r="MZH61" s="108"/>
      <c r="MZI61" s="108"/>
      <c r="MZJ61" s="108"/>
      <c r="MZK61" s="108"/>
      <c r="MZL61" s="108"/>
      <c r="MZM61" s="108"/>
      <c r="MZN61" s="108"/>
      <c r="MZO61" s="108"/>
      <c r="MZP61" s="108"/>
      <c r="MZQ61" s="108"/>
      <c r="MZR61" s="108"/>
      <c r="MZS61" s="108"/>
      <c r="MZT61" s="108"/>
      <c r="MZU61" s="108"/>
      <c r="MZV61" s="108"/>
      <c r="MZW61" s="108"/>
      <c r="MZX61" s="108"/>
      <c r="MZY61" s="108"/>
      <c r="MZZ61" s="108"/>
      <c r="NAA61" s="108"/>
      <c r="NAB61" s="108"/>
      <c r="NAC61" s="108"/>
      <c r="NAD61" s="108"/>
      <c r="NAE61" s="108"/>
      <c r="NAF61" s="108"/>
      <c r="NAG61" s="108"/>
      <c r="NAH61" s="108"/>
      <c r="NAI61" s="108"/>
      <c r="NAJ61" s="108"/>
      <c r="NAK61" s="108"/>
      <c r="NAL61" s="108"/>
      <c r="NAM61" s="108"/>
      <c r="NAN61" s="108"/>
      <c r="NAO61" s="108"/>
      <c r="NAP61" s="108"/>
      <c r="NAQ61" s="108"/>
      <c r="NAR61" s="108"/>
      <c r="NAS61" s="108"/>
      <c r="NAT61" s="108"/>
      <c r="NAU61" s="108"/>
      <c r="NAV61" s="108"/>
      <c r="NAW61" s="108"/>
      <c r="NAX61" s="108"/>
      <c r="NAY61" s="108"/>
      <c r="NAZ61" s="108"/>
      <c r="NBA61" s="108"/>
      <c r="NBB61" s="108"/>
      <c r="NBC61" s="108"/>
      <c r="NBD61" s="108"/>
      <c r="NBE61" s="108"/>
      <c r="NBF61" s="108"/>
      <c r="NBG61" s="108"/>
      <c r="NBH61" s="108"/>
      <c r="NBI61" s="108"/>
      <c r="NBJ61" s="108"/>
      <c r="NBK61" s="108"/>
      <c r="NBL61" s="108"/>
      <c r="NBM61" s="108"/>
      <c r="NBN61" s="108"/>
      <c r="NBO61" s="108"/>
      <c r="NBP61" s="108"/>
      <c r="NBQ61" s="108"/>
      <c r="NBR61" s="108"/>
      <c r="NBS61" s="108"/>
      <c r="NBT61" s="108"/>
      <c r="NBU61" s="108"/>
      <c r="NBV61" s="108"/>
      <c r="NBW61" s="108"/>
      <c r="NBX61" s="108"/>
      <c r="NBY61" s="108"/>
      <c r="NBZ61" s="108"/>
      <c r="NCA61" s="108"/>
      <c r="NCB61" s="108"/>
      <c r="NCC61" s="108"/>
      <c r="NCD61" s="108"/>
      <c r="NCE61" s="108"/>
      <c r="NCF61" s="108"/>
      <c r="NCG61" s="108"/>
      <c r="NCH61" s="108"/>
      <c r="NCI61" s="108"/>
      <c r="NCJ61" s="108"/>
      <c r="NCK61" s="108"/>
      <c r="NCL61" s="108"/>
      <c r="NCM61" s="108"/>
      <c r="NCN61" s="108"/>
      <c r="NCO61" s="108"/>
      <c r="NCP61" s="108"/>
      <c r="NCQ61" s="108"/>
      <c r="NCR61" s="108"/>
      <c r="NCS61" s="108"/>
      <c r="NCT61" s="108"/>
      <c r="NCU61" s="108"/>
      <c r="NCV61" s="108"/>
      <c r="NCW61" s="108"/>
      <c r="NCX61" s="108"/>
      <c r="NCY61" s="108"/>
      <c r="NCZ61" s="108"/>
      <c r="NDA61" s="108"/>
      <c r="NDB61" s="108"/>
      <c r="NDC61" s="108"/>
      <c r="NDD61" s="108"/>
      <c r="NDE61" s="108"/>
      <c r="NDF61" s="108"/>
      <c r="NDG61" s="108"/>
      <c r="NDH61" s="108"/>
      <c r="NDI61" s="108"/>
      <c r="NDJ61" s="108"/>
      <c r="NDK61" s="108"/>
      <c r="NDL61" s="108"/>
      <c r="NDM61" s="108"/>
      <c r="NDN61" s="108"/>
      <c r="NDO61" s="108"/>
      <c r="NDP61" s="108"/>
      <c r="NDQ61" s="108"/>
      <c r="NDR61" s="108"/>
      <c r="NDS61" s="108"/>
      <c r="NDT61" s="108"/>
      <c r="NDU61" s="108"/>
      <c r="NDV61" s="108"/>
      <c r="NDW61" s="108"/>
      <c r="NDX61" s="108"/>
      <c r="NDY61" s="108"/>
      <c r="NDZ61" s="108"/>
      <c r="NEA61" s="108"/>
      <c r="NEB61" s="108"/>
      <c r="NEC61" s="108"/>
      <c r="NED61" s="108"/>
      <c r="NEE61" s="108"/>
      <c r="NEF61" s="108"/>
      <c r="NEG61" s="108"/>
      <c r="NEH61" s="108"/>
      <c r="NEI61" s="108"/>
      <c r="NEJ61" s="108"/>
      <c r="NEK61" s="108"/>
      <c r="NEL61" s="108"/>
      <c r="NEM61" s="108"/>
      <c r="NEN61" s="108"/>
      <c r="NEO61" s="108"/>
      <c r="NEP61" s="108"/>
      <c r="NEQ61" s="108"/>
      <c r="NER61" s="108"/>
      <c r="NES61" s="108"/>
      <c r="NET61" s="108"/>
      <c r="NEU61" s="108"/>
      <c r="NEV61" s="108"/>
      <c r="NEW61" s="108"/>
      <c r="NEX61" s="108"/>
      <c r="NEY61" s="108"/>
      <c r="NEZ61" s="108"/>
      <c r="NFA61" s="108"/>
      <c r="NFB61" s="108"/>
      <c r="NFC61" s="108"/>
      <c r="NFD61" s="108"/>
      <c r="NFE61" s="108"/>
      <c r="NFF61" s="108"/>
      <c r="NFG61" s="108"/>
      <c r="NFH61" s="108"/>
      <c r="NFI61" s="108"/>
      <c r="NFJ61" s="108"/>
      <c r="NFK61" s="108"/>
      <c r="NFL61" s="108"/>
      <c r="NFM61" s="108"/>
      <c r="NFN61" s="108"/>
      <c r="NFO61" s="108"/>
      <c r="NFP61" s="108"/>
      <c r="NFQ61" s="108"/>
      <c r="NFR61" s="108"/>
      <c r="NFS61" s="108"/>
      <c r="NFT61" s="108"/>
      <c r="NFU61" s="108"/>
      <c r="NFV61" s="108"/>
      <c r="NFW61" s="108"/>
      <c r="NFX61" s="108"/>
      <c r="NFY61" s="108"/>
      <c r="NFZ61" s="108"/>
      <c r="NGA61" s="108"/>
      <c r="NGB61" s="108"/>
      <c r="NGC61" s="108"/>
      <c r="NGD61" s="108"/>
      <c r="NGE61" s="108"/>
      <c r="NGF61" s="108"/>
      <c r="NGG61" s="108"/>
      <c r="NGH61" s="108"/>
      <c r="NGI61" s="108"/>
      <c r="NGJ61" s="108"/>
      <c r="NGK61" s="108"/>
      <c r="NGL61" s="108"/>
      <c r="NGM61" s="108"/>
      <c r="NGN61" s="108"/>
      <c r="NGO61" s="108"/>
      <c r="NGP61" s="108"/>
      <c r="NGQ61" s="108"/>
      <c r="NGR61" s="108"/>
      <c r="NGS61" s="108"/>
      <c r="NGT61" s="108"/>
      <c r="NGU61" s="108"/>
      <c r="NGV61" s="108"/>
      <c r="NGW61" s="108"/>
      <c r="NGX61" s="108"/>
      <c r="NGY61" s="108"/>
      <c r="NGZ61" s="108"/>
      <c r="NHA61" s="108"/>
      <c r="NHB61" s="108"/>
      <c r="NHC61" s="108"/>
      <c r="NHD61" s="108"/>
      <c r="NHE61" s="108"/>
      <c r="NHF61" s="108"/>
      <c r="NHG61" s="108"/>
      <c r="NHH61" s="108"/>
      <c r="NHI61" s="108"/>
      <c r="NHJ61" s="108"/>
      <c r="NHK61" s="108"/>
      <c r="NHL61" s="108"/>
      <c r="NHM61" s="108"/>
      <c r="NHN61" s="108"/>
      <c r="NHO61" s="108"/>
      <c r="NHP61" s="108"/>
      <c r="NHQ61" s="108"/>
      <c r="NHR61" s="108"/>
      <c r="NHS61" s="108"/>
      <c r="NHT61" s="108"/>
      <c r="NHU61" s="108"/>
      <c r="NHV61" s="108"/>
      <c r="NHW61" s="108"/>
      <c r="NHX61" s="108"/>
      <c r="NHY61" s="108"/>
      <c r="NHZ61" s="108"/>
      <c r="NIA61" s="108"/>
      <c r="NIB61" s="108"/>
      <c r="NIC61" s="108"/>
      <c r="NID61" s="108"/>
      <c r="NIE61" s="108"/>
      <c r="NIF61" s="108"/>
      <c r="NIG61" s="108"/>
      <c r="NIH61" s="108"/>
      <c r="NII61" s="108"/>
      <c r="NIJ61" s="108"/>
      <c r="NIK61" s="108"/>
      <c r="NIL61" s="108"/>
      <c r="NIM61" s="108"/>
      <c r="NIN61" s="108"/>
      <c r="NIO61" s="108"/>
      <c r="NIP61" s="108"/>
      <c r="NIQ61" s="108"/>
      <c r="NIR61" s="108"/>
      <c r="NIS61" s="108"/>
      <c r="NIT61" s="108"/>
      <c r="NIU61" s="108"/>
      <c r="NIV61" s="108"/>
      <c r="NIW61" s="108"/>
      <c r="NIX61" s="108"/>
      <c r="NIY61" s="108"/>
      <c r="NIZ61" s="108"/>
      <c r="NJA61" s="108"/>
      <c r="NJB61" s="108"/>
      <c r="NJC61" s="108"/>
      <c r="NJD61" s="108"/>
      <c r="NJE61" s="108"/>
      <c r="NJF61" s="108"/>
      <c r="NJG61" s="108"/>
      <c r="NJH61" s="108"/>
      <c r="NJI61" s="108"/>
      <c r="NJJ61" s="108"/>
      <c r="NJK61" s="108"/>
      <c r="NJL61" s="108"/>
      <c r="NJM61" s="108"/>
      <c r="NJN61" s="108"/>
      <c r="NJO61" s="108"/>
      <c r="NJP61" s="108"/>
      <c r="NJQ61" s="108"/>
      <c r="NJR61" s="108"/>
      <c r="NJS61" s="108"/>
      <c r="NJT61" s="108"/>
      <c r="NJU61" s="108"/>
      <c r="NJV61" s="108"/>
      <c r="NJW61" s="108"/>
      <c r="NJX61" s="108"/>
      <c r="NJY61" s="108"/>
      <c r="NJZ61" s="108"/>
      <c r="NKA61" s="108"/>
      <c r="NKB61" s="108"/>
      <c r="NKC61" s="108"/>
      <c r="NKD61" s="108"/>
      <c r="NKE61" s="108"/>
      <c r="NKF61" s="108"/>
      <c r="NKG61" s="108"/>
      <c r="NKH61" s="108"/>
      <c r="NKI61" s="108"/>
      <c r="NKJ61" s="108"/>
      <c r="NKK61" s="108"/>
      <c r="NKL61" s="108"/>
      <c r="NKM61" s="108"/>
      <c r="NKN61" s="108"/>
      <c r="NKO61" s="108"/>
      <c r="NKP61" s="108"/>
      <c r="NKQ61" s="108"/>
      <c r="NKR61" s="108"/>
      <c r="NKS61" s="108"/>
      <c r="NKT61" s="108"/>
      <c r="NKU61" s="108"/>
      <c r="NKV61" s="108"/>
      <c r="NKW61" s="108"/>
      <c r="NKX61" s="108"/>
      <c r="NKY61" s="108"/>
      <c r="NKZ61" s="108"/>
      <c r="NLA61" s="108"/>
      <c r="NLB61" s="108"/>
      <c r="NLC61" s="108"/>
      <c r="NLD61" s="108"/>
      <c r="NLE61" s="108"/>
      <c r="NLF61" s="108"/>
      <c r="NLG61" s="108"/>
      <c r="NLH61" s="108"/>
      <c r="NLI61" s="108"/>
      <c r="NLJ61" s="108"/>
      <c r="NLK61" s="108"/>
      <c r="NLL61" s="108"/>
      <c r="NLM61" s="108"/>
      <c r="NLN61" s="108"/>
      <c r="NLO61" s="108"/>
      <c r="NLP61" s="108"/>
      <c r="NLQ61" s="108"/>
      <c r="NLR61" s="108"/>
      <c r="NLS61" s="108"/>
      <c r="NLT61" s="108"/>
      <c r="NLU61" s="108"/>
      <c r="NLV61" s="108"/>
      <c r="NLW61" s="108"/>
      <c r="NLX61" s="108"/>
      <c r="NLY61" s="108"/>
      <c r="NLZ61" s="108"/>
      <c r="NMA61" s="108"/>
      <c r="NMB61" s="108"/>
      <c r="NMC61" s="108"/>
      <c r="NMD61" s="108"/>
      <c r="NME61" s="108"/>
      <c r="NMF61" s="108"/>
      <c r="NMG61" s="108"/>
      <c r="NMH61" s="108"/>
      <c r="NMI61" s="108"/>
      <c r="NMJ61" s="108"/>
      <c r="NMK61" s="108"/>
      <c r="NML61" s="108"/>
      <c r="NMM61" s="108"/>
      <c r="NMN61" s="108"/>
      <c r="NMO61" s="108"/>
      <c r="NMP61" s="108"/>
      <c r="NMQ61" s="108"/>
      <c r="NMR61" s="108"/>
      <c r="NMS61" s="108"/>
      <c r="NMT61" s="108"/>
      <c r="NMU61" s="108"/>
      <c r="NMV61" s="108"/>
      <c r="NMW61" s="108"/>
      <c r="NMX61" s="108"/>
      <c r="NMY61" s="108"/>
      <c r="NMZ61" s="108"/>
      <c r="NNA61" s="108"/>
      <c r="NNB61" s="108"/>
      <c r="NNC61" s="108"/>
      <c r="NND61" s="108"/>
      <c r="NNE61" s="108"/>
      <c r="NNF61" s="108"/>
      <c r="NNG61" s="108"/>
      <c r="NNH61" s="108"/>
      <c r="NNI61" s="108"/>
      <c r="NNJ61" s="108"/>
      <c r="NNK61" s="108"/>
      <c r="NNL61" s="108"/>
      <c r="NNM61" s="108"/>
      <c r="NNN61" s="108"/>
      <c r="NNO61" s="108"/>
      <c r="NNP61" s="108"/>
      <c r="NNQ61" s="108"/>
      <c r="NNR61" s="108"/>
      <c r="NNS61" s="108"/>
      <c r="NNT61" s="108"/>
      <c r="NNU61" s="108"/>
      <c r="NNV61" s="108"/>
      <c r="NNW61" s="108"/>
      <c r="NNX61" s="108"/>
      <c r="NNY61" s="108"/>
      <c r="NNZ61" s="108"/>
      <c r="NOA61" s="108"/>
      <c r="NOB61" s="108"/>
      <c r="NOC61" s="108"/>
      <c r="NOD61" s="108"/>
      <c r="NOE61" s="108"/>
      <c r="NOF61" s="108"/>
      <c r="NOG61" s="108"/>
      <c r="NOH61" s="108"/>
      <c r="NOI61" s="108"/>
      <c r="NOJ61" s="108"/>
      <c r="NOK61" s="108"/>
      <c r="NOL61" s="108"/>
      <c r="NOM61" s="108"/>
      <c r="NON61" s="108"/>
      <c r="NOO61" s="108"/>
      <c r="NOP61" s="108"/>
      <c r="NOQ61" s="108"/>
      <c r="NOR61" s="108"/>
      <c r="NOS61" s="108"/>
      <c r="NOT61" s="108"/>
      <c r="NOU61" s="108"/>
      <c r="NOV61" s="108"/>
      <c r="NOW61" s="108"/>
      <c r="NOX61" s="108"/>
      <c r="NOY61" s="108"/>
      <c r="NOZ61" s="108"/>
      <c r="NPA61" s="108"/>
      <c r="NPB61" s="108"/>
      <c r="NPC61" s="108"/>
      <c r="NPD61" s="108"/>
      <c r="NPE61" s="108"/>
      <c r="NPF61" s="108"/>
      <c r="NPG61" s="108"/>
      <c r="NPH61" s="108"/>
      <c r="NPI61" s="108"/>
      <c r="NPJ61" s="108"/>
      <c r="NPK61" s="108"/>
      <c r="NPL61" s="108"/>
      <c r="NPM61" s="108"/>
      <c r="NPN61" s="108"/>
      <c r="NPO61" s="108"/>
      <c r="NPP61" s="108"/>
      <c r="NPQ61" s="108"/>
      <c r="NPR61" s="108"/>
      <c r="NPS61" s="108"/>
      <c r="NPT61" s="108"/>
      <c r="NPU61" s="108"/>
      <c r="NPV61" s="108"/>
      <c r="NPW61" s="108"/>
      <c r="NPX61" s="108"/>
      <c r="NPY61" s="108"/>
      <c r="NPZ61" s="108"/>
      <c r="NQA61" s="108"/>
      <c r="NQB61" s="108"/>
      <c r="NQC61" s="108"/>
      <c r="NQD61" s="108"/>
      <c r="NQE61" s="108"/>
      <c r="NQF61" s="108"/>
      <c r="NQG61" s="108"/>
      <c r="NQH61" s="108"/>
      <c r="NQI61" s="108"/>
      <c r="NQJ61" s="108"/>
      <c r="NQK61" s="108"/>
      <c r="NQL61" s="108"/>
      <c r="NQM61" s="108"/>
      <c r="NQN61" s="108"/>
      <c r="NQO61" s="108"/>
      <c r="NQP61" s="108"/>
      <c r="NQQ61" s="108"/>
      <c r="NQR61" s="108"/>
      <c r="NQS61" s="108"/>
      <c r="NQT61" s="108"/>
      <c r="NQU61" s="108"/>
      <c r="NQV61" s="108"/>
      <c r="NQW61" s="108"/>
      <c r="NQX61" s="108"/>
      <c r="NQY61" s="108"/>
      <c r="NQZ61" s="108"/>
      <c r="NRA61" s="108"/>
      <c r="NRB61" s="108"/>
      <c r="NRC61" s="108"/>
      <c r="NRD61" s="108"/>
      <c r="NRE61" s="108"/>
      <c r="NRF61" s="108"/>
      <c r="NRG61" s="108"/>
      <c r="NRH61" s="108"/>
      <c r="NRI61" s="108"/>
      <c r="NRJ61" s="108"/>
      <c r="NRK61" s="108"/>
      <c r="NRL61" s="108"/>
      <c r="NRM61" s="108"/>
      <c r="NRN61" s="108"/>
      <c r="NRO61" s="108"/>
      <c r="NRP61" s="108"/>
      <c r="NRQ61" s="108"/>
      <c r="NRR61" s="108"/>
      <c r="NRS61" s="108"/>
      <c r="NRT61" s="108"/>
      <c r="NRU61" s="108"/>
      <c r="NRV61" s="108"/>
      <c r="NRW61" s="108"/>
      <c r="NRX61" s="108"/>
      <c r="NRY61" s="108"/>
      <c r="NRZ61" s="108"/>
      <c r="NSA61" s="108"/>
      <c r="NSB61" s="108"/>
      <c r="NSC61" s="108"/>
      <c r="NSD61" s="108"/>
      <c r="NSE61" s="108"/>
      <c r="NSF61" s="108"/>
      <c r="NSG61" s="108"/>
      <c r="NSH61" s="108"/>
      <c r="NSI61" s="108"/>
      <c r="NSJ61" s="108"/>
      <c r="NSK61" s="108"/>
      <c r="NSL61" s="108"/>
      <c r="NSM61" s="108"/>
      <c r="NSN61" s="108"/>
      <c r="NSO61" s="108"/>
      <c r="NSP61" s="108"/>
      <c r="NSQ61" s="108"/>
      <c r="NSR61" s="108"/>
      <c r="NSS61" s="108"/>
      <c r="NST61" s="108"/>
      <c r="NSU61" s="108"/>
      <c r="NSV61" s="108"/>
      <c r="NSW61" s="108"/>
      <c r="NSX61" s="108"/>
      <c r="NSY61" s="108"/>
      <c r="NSZ61" s="108"/>
      <c r="NTA61" s="108"/>
      <c r="NTB61" s="108"/>
      <c r="NTC61" s="108"/>
      <c r="NTD61" s="108"/>
      <c r="NTE61" s="108"/>
      <c r="NTF61" s="108"/>
      <c r="NTG61" s="108"/>
      <c r="NTH61" s="108"/>
      <c r="NTI61" s="108"/>
      <c r="NTJ61" s="108"/>
      <c r="NTK61" s="108"/>
      <c r="NTL61" s="108"/>
      <c r="NTM61" s="108"/>
      <c r="NTN61" s="108"/>
      <c r="NTO61" s="108"/>
      <c r="NTP61" s="108"/>
      <c r="NTQ61" s="108"/>
      <c r="NTR61" s="108"/>
      <c r="NTS61" s="108"/>
      <c r="NTT61" s="108"/>
      <c r="NTU61" s="108"/>
      <c r="NTV61" s="108"/>
      <c r="NTW61" s="108"/>
      <c r="NTX61" s="108"/>
      <c r="NTY61" s="108"/>
      <c r="NTZ61" s="108"/>
      <c r="NUA61" s="108"/>
      <c r="NUB61" s="108"/>
      <c r="NUC61" s="108"/>
      <c r="NUD61" s="108"/>
      <c r="NUE61" s="108"/>
      <c r="NUF61" s="108"/>
      <c r="NUG61" s="108"/>
      <c r="NUH61" s="108"/>
      <c r="NUI61" s="108"/>
      <c r="NUJ61" s="108"/>
      <c r="NUK61" s="108"/>
      <c r="NUL61" s="108"/>
      <c r="NUM61" s="108"/>
      <c r="NUN61" s="108"/>
      <c r="NUO61" s="108"/>
      <c r="NUP61" s="108"/>
      <c r="NUQ61" s="108"/>
      <c r="NUR61" s="108"/>
      <c r="NUS61" s="108"/>
      <c r="NUT61" s="108"/>
      <c r="NUU61" s="108"/>
      <c r="NUV61" s="108"/>
      <c r="NUW61" s="108"/>
      <c r="NUX61" s="108"/>
      <c r="NUY61" s="108"/>
      <c r="NUZ61" s="108"/>
      <c r="NVA61" s="108"/>
      <c r="NVB61" s="108"/>
      <c r="NVC61" s="108"/>
      <c r="NVD61" s="108"/>
      <c r="NVE61" s="108"/>
      <c r="NVF61" s="108"/>
      <c r="NVG61" s="108"/>
      <c r="NVH61" s="108"/>
      <c r="NVI61" s="108"/>
      <c r="NVJ61" s="108"/>
      <c r="NVK61" s="108"/>
      <c r="NVL61" s="108"/>
      <c r="NVM61" s="108"/>
      <c r="NVN61" s="108"/>
      <c r="NVO61" s="108"/>
      <c r="NVP61" s="108"/>
      <c r="NVQ61" s="108"/>
      <c r="NVR61" s="108"/>
      <c r="NVS61" s="108"/>
      <c r="NVT61" s="108"/>
      <c r="NVU61" s="108"/>
      <c r="NVV61" s="108"/>
      <c r="NVW61" s="108"/>
      <c r="NVX61" s="108"/>
      <c r="NVY61" s="108"/>
      <c r="NVZ61" s="108"/>
      <c r="NWA61" s="108"/>
      <c r="NWB61" s="108"/>
      <c r="NWC61" s="108"/>
      <c r="NWD61" s="108"/>
      <c r="NWE61" s="108"/>
      <c r="NWF61" s="108"/>
      <c r="NWG61" s="108"/>
      <c r="NWH61" s="108"/>
      <c r="NWI61" s="108"/>
      <c r="NWJ61" s="108"/>
      <c r="NWK61" s="108"/>
      <c r="NWL61" s="108"/>
      <c r="NWM61" s="108"/>
      <c r="NWN61" s="108"/>
      <c r="NWO61" s="108"/>
      <c r="NWP61" s="108"/>
      <c r="NWQ61" s="108"/>
      <c r="NWR61" s="108"/>
      <c r="NWS61" s="108"/>
      <c r="NWT61" s="108"/>
      <c r="NWU61" s="108"/>
      <c r="NWV61" s="108"/>
      <c r="NWW61" s="108"/>
      <c r="NWX61" s="108"/>
      <c r="NWY61" s="108"/>
      <c r="NWZ61" s="108"/>
      <c r="NXA61" s="108"/>
      <c r="NXB61" s="108"/>
      <c r="NXC61" s="108"/>
      <c r="NXD61" s="108"/>
      <c r="NXE61" s="108"/>
      <c r="NXF61" s="108"/>
      <c r="NXG61" s="108"/>
      <c r="NXH61" s="108"/>
      <c r="NXI61" s="108"/>
      <c r="NXJ61" s="108"/>
      <c r="NXK61" s="108"/>
      <c r="NXL61" s="108"/>
      <c r="NXM61" s="108"/>
      <c r="NXN61" s="108"/>
      <c r="NXO61" s="108"/>
      <c r="NXP61" s="108"/>
      <c r="NXQ61" s="108"/>
      <c r="NXR61" s="108"/>
      <c r="NXS61" s="108"/>
      <c r="NXT61" s="108"/>
      <c r="NXU61" s="108"/>
      <c r="NXV61" s="108"/>
      <c r="NXW61" s="108"/>
      <c r="NXX61" s="108"/>
      <c r="NXY61" s="108"/>
      <c r="NXZ61" s="108"/>
      <c r="NYA61" s="108"/>
      <c r="NYB61" s="108"/>
      <c r="NYC61" s="108"/>
      <c r="NYD61" s="108"/>
      <c r="NYE61" s="108"/>
      <c r="NYF61" s="108"/>
      <c r="NYG61" s="108"/>
      <c r="NYH61" s="108"/>
      <c r="NYI61" s="108"/>
      <c r="NYJ61" s="108"/>
      <c r="NYK61" s="108"/>
      <c r="NYL61" s="108"/>
      <c r="NYM61" s="108"/>
      <c r="NYN61" s="108"/>
      <c r="NYO61" s="108"/>
      <c r="NYP61" s="108"/>
      <c r="NYQ61" s="108"/>
      <c r="NYR61" s="108"/>
      <c r="NYS61" s="108"/>
      <c r="NYT61" s="108"/>
      <c r="NYU61" s="108"/>
      <c r="NYV61" s="108"/>
      <c r="NYW61" s="108"/>
      <c r="NYX61" s="108"/>
      <c r="NYY61" s="108"/>
      <c r="NYZ61" s="108"/>
      <c r="NZA61" s="108"/>
      <c r="NZB61" s="108"/>
      <c r="NZC61" s="108"/>
      <c r="NZD61" s="108"/>
      <c r="NZE61" s="108"/>
      <c r="NZF61" s="108"/>
      <c r="NZG61" s="108"/>
      <c r="NZH61" s="108"/>
      <c r="NZI61" s="108"/>
      <c r="NZJ61" s="108"/>
      <c r="NZK61" s="108"/>
      <c r="NZL61" s="108"/>
      <c r="NZM61" s="108"/>
      <c r="NZN61" s="108"/>
      <c r="NZO61" s="108"/>
      <c r="NZP61" s="108"/>
      <c r="NZQ61" s="108"/>
      <c r="NZR61" s="108"/>
      <c r="NZS61" s="108"/>
      <c r="NZT61" s="108"/>
      <c r="NZU61" s="108"/>
      <c r="NZV61" s="108"/>
      <c r="NZW61" s="108"/>
      <c r="NZX61" s="108"/>
      <c r="NZY61" s="108"/>
      <c r="NZZ61" s="108"/>
      <c r="OAA61" s="108"/>
      <c r="OAB61" s="108"/>
      <c r="OAC61" s="108"/>
      <c r="OAD61" s="108"/>
      <c r="OAE61" s="108"/>
      <c r="OAF61" s="108"/>
      <c r="OAG61" s="108"/>
      <c r="OAH61" s="108"/>
      <c r="OAI61" s="108"/>
      <c r="OAJ61" s="108"/>
      <c r="OAK61" s="108"/>
      <c r="OAL61" s="108"/>
      <c r="OAM61" s="108"/>
      <c r="OAN61" s="108"/>
      <c r="OAO61" s="108"/>
      <c r="OAP61" s="108"/>
      <c r="OAQ61" s="108"/>
      <c r="OAR61" s="108"/>
      <c r="OAS61" s="108"/>
      <c r="OAT61" s="108"/>
      <c r="OAU61" s="108"/>
      <c r="OAV61" s="108"/>
      <c r="OAW61" s="108"/>
      <c r="OAX61" s="108"/>
      <c r="OAY61" s="108"/>
      <c r="OAZ61" s="108"/>
      <c r="OBA61" s="108"/>
      <c r="OBB61" s="108"/>
      <c r="OBC61" s="108"/>
      <c r="OBD61" s="108"/>
      <c r="OBE61" s="108"/>
      <c r="OBF61" s="108"/>
      <c r="OBG61" s="108"/>
      <c r="OBH61" s="108"/>
      <c r="OBI61" s="108"/>
      <c r="OBJ61" s="108"/>
      <c r="OBK61" s="108"/>
      <c r="OBL61" s="108"/>
      <c r="OBM61" s="108"/>
      <c r="OBN61" s="108"/>
      <c r="OBO61" s="108"/>
      <c r="OBP61" s="108"/>
      <c r="OBQ61" s="108"/>
      <c r="OBR61" s="108"/>
      <c r="OBS61" s="108"/>
      <c r="OBT61" s="108"/>
      <c r="OBU61" s="108"/>
      <c r="OBV61" s="108"/>
      <c r="OBW61" s="108"/>
      <c r="OBX61" s="108"/>
      <c r="OBY61" s="108"/>
      <c r="OBZ61" s="108"/>
      <c r="OCA61" s="108"/>
      <c r="OCB61" s="108"/>
      <c r="OCC61" s="108"/>
      <c r="OCD61" s="108"/>
      <c r="OCE61" s="108"/>
      <c r="OCF61" s="108"/>
      <c r="OCG61" s="108"/>
      <c r="OCH61" s="108"/>
      <c r="OCI61" s="108"/>
      <c r="OCJ61" s="108"/>
      <c r="OCK61" s="108"/>
      <c r="OCL61" s="108"/>
      <c r="OCM61" s="108"/>
      <c r="OCN61" s="108"/>
      <c r="OCO61" s="108"/>
      <c r="OCP61" s="108"/>
      <c r="OCQ61" s="108"/>
      <c r="OCR61" s="108"/>
      <c r="OCS61" s="108"/>
      <c r="OCT61" s="108"/>
      <c r="OCU61" s="108"/>
      <c r="OCV61" s="108"/>
      <c r="OCW61" s="108"/>
      <c r="OCX61" s="108"/>
      <c r="OCY61" s="108"/>
      <c r="OCZ61" s="108"/>
      <c r="ODA61" s="108"/>
      <c r="ODB61" s="108"/>
      <c r="ODC61" s="108"/>
      <c r="ODD61" s="108"/>
      <c r="ODE61" s="108"/>
      <c r="ODF61" s="108"/>
      <c r="ODG61" s="108"/>
      <c r="ODH61" s="108"/>
      <c r="ODI61" s="108"/>
      <c r="ODJ61" s="108"/>
      <c r="ODK61" s="108"/>
      <c r="ODL61" s="108"/>
      <c r="ODM61" s="108"/>
      <c r="ODN61" s="108"/>
      <c r="ODO61" s="108"/>
      <c r="ODP61" s="108"/>
      <c r="ODQ61" s="108"/>
      <c r="ODR61" s="108"/>
      <c r="ODS61" s="108"/>
      <c r="ODT61" s="108"/>
      <c r="ODU61" s="108"/>
      <c r="ODV61" s="108"/>
      <c r="ODW61" s="108"/>
      <c r="ODX61" s="108"/>
      <c r="ODY61" s="108"/>
      <c r="ODZ61" s="108"/>
      <c r="OEA61" s="108"/>
      <c r="OEB61" s="108"/>
      <c r="OEC61" s="108"/>
      <c r="OED61" s="108"/>
      <c r="OEE61" s="108"/>
      <c r="OEF61" s="108"/>
      <c r="OEG61" s="108"/>
      <c r="OEH61" s="108"/>
      <c r="OEI61" s="108"/>
      <c r="OEJ61" s="108"/>
      <c r="OEK61" s="108"/>
      <c r="OEL61" s="108"/>
      <c r="OEM61" s="108"/>
      <c r="OEN61" s="108"/>
      <c r="OEO61" s="108"/>
      <c r="OEP61" s="108"/>
      <c r="OEQ61" s="108"/>
      <c r="OER61" s="108"/>
      <c r="OES61" s="108"/>
      <c r="OET61" s="108"/>
      <c r="OEU61" s="108"/>
      <c r="OEV61" s="108"/>
      <c r="OEW61" s="108"/>
      <c r="OEX61" s="108"/>
      <c r="OEY61" s="108"/>
      <c r="OEZ61" s="108"/>
      <c r="OFA61" s="108"/>
      <c r="OFB61" s="108"/>
      <c r="OFC61" s="108"/>
      <c r="OFD61" s="108"/>
      <c r="OFE61" s="108"/>
      <c r="OFF61" s="108"/>
      <c r="OFG61" s="108"/>
      <c r="OFH61" s="108"/>
      <c r="OFI61" s="108"/>
      <c r="OFJ61" s="108"/>
      <c r="OFK61" s="108"/>
      <c r="OFL61" s="108"/>
      <c r="OFM61" s="108"/>
      <c r="OFN61" s="108"/>
      <c r="OFO61" s="108"/>
      <c r="OFP61" s="108"/>
      <c r="OFQ61" s="108"/>
      <c r="OFR61" s="108"/>
      <c r="OFS61" s="108"/>
      <c r="OFT61" s="108"/>
      <c r="OFU61" s="108"/>
      <c r="OFV61" s="108"/>
      <c r="OFW61" s="108"/>
      <c r="OFX61" s="108"/>
      <c r="OFY61" s="108"/>
      <c r="OFZ61" s="108"/>
      <c r="OGA61" s="108"/>
      <c r="OGB61" s="108"/>
      <c r="OGC61" s="108"/>
      <c r="OGD61" s="108"/>
      <c r="OGE61" s="108"/>
      <c r="OGF61" s="108"/>
      <c r="OGG61" s="108"/>
      <c r="OGH61" s="108"/>
      <c r="OGI61" s="108"/>
      <c r="OGJ61" s="108"/>
      <c r="OGK61" s="108"/>
      <c r="OGL61" s="108"/>
      <c r="OGM61" s="108"/>
      <c r="OGN61" s="108"/>
      <c r="OGO61" s="108"/>
      <c r="OGP61" s="108"/>
      <c r="OGQ61" s="108"/>
      <c r="OGR61" s="108"/>
      <c r="OGS61" s="108"/>
      <c r="OGT61" s="108"/>
      <c r="OGU61" s="108"/>
      <c r="OGV61" s="108"/>
      <c r="OGW61" s="108"/>
      <c r="OGX61" s="108"/>
      <c r="OGY61" s="108"/>
      <c r="OGZ61" s="108"/>
      <c r="OHA61" s="108"/>
      <c r="OHB61" s="108"/>
      <c r="OHC61" s="108"/>
      <c r="OHD61" s="108"/>
      <c r="OHE61" s="108"/>
      <c r="OHF61" s="108"/>
      <c r="OHG61" s="108"/>
      <c r="OHH61" s="108"/>
      <c r="OHI61" s="108"/>
      <c r="OHJ61" s="108"/>
      <c r="OHK61" s="108"/>
      <c r="OHL61" s="108"/>
      <c r="OHM61" s="108"/>
      <c r="OHN61" s="108"/>
      <c r="OHO61" s="108"/>
      <c r="OHP61" s="108"/>
      <c r="OHQ61" s="108"/>
      <c r="OHR61" s="108"/>
      <c r="OHS61" s="108"/>
      <c r="OHT61" s="108"/>
      <c r="OHU61" s="108"/>
      <c r="OHV61" s="108"/>
      <c r="OHW61" s="108"/>
      <c r="OHX61" s="108"/>
      <c r="OHY61" s="108"/>
      <c r="OHZ61" s="108"/>
      <c r="OIA61" s="108"/>
      <c r="OIB61" s="108"/>
      <c r="OIC61" s="108"/>
      <c r="OID61" s="108"/>
      <c r="OIE61" s="108"/>
      <c r="OIF61" s="108"/>
      <c r="OIG61" s="108"/>
      <c r="OIH61" s="108"/>
      <c r="OII61" s="108"/>
      <c r="OIJ61" s="108"/>
      <c r="OIK61" s="108"/>
      <c r="OIL61" s="108"/>
      <c r="OIM61" s="108"/>
      <c r="OIN61" s="108"/>
      <c r="OIO61" s="108"/>
      <c r="OIP61" s="108"/>
      <c r="OIQ61" s="108"/>
      <c r="OIR61" s="108"/>
      <c r="OIS61" s="108"/>
      <c r="OIT61" s="108"/>
      <c r="OIU61" s="108"/>
      <c r="OIV61" s="108"/>
      <c r="OIW61" s="108"/>
      <c r="OIX61" s="108"/>
      <c r="OIY61" s="108"/>
      <c r="OIZ61" s="108"/>
      <c r="OJA61" s="108"/>
      <c r="OJB61" s="108"/>
      <c r="OJC61" s="108"/>
      <c r="OJD61" s="108"/>
      <c r="OJE61" s="108"/>
      <c r="OJF61" s="108"/>
      <c r="OJG61" s="108"/>
      <c r="OJH61" s="108"/>
      <c r="OJI61" s="108"/>
      <c r="OJJ61" s="108"/>
      <c r="OJK61" s="108"/>
      <c r="OJL61" s="108"/>
      <c r="OJM61" s="108"/>
      <c r="OJN61" s="108"/>
      <c r="OJO61" s="108"/>
      <c r="OJP61" s="108"/>
      <c r="OJQ61" s="108"/>
      <c r="OJR61" s="108"/>
      <c r="OJS61" s="108"/>
      <c r="OJT61" s="108"/>
      <c r="OJU61" s="108"/>
      <c r="OJV61" s="108"/>
      <c r="OJW61" s="108"/>
      <c r="OJX61" s="108"/>
      <c r="OJY61" s="108"/>
      <c r="OJZ61" s="108"/>
      <c r="OKA61" s="108"/>
      <c r="OKB61" s="108"/>
      <c r="OKC61" s="108"/>
      <c r="OKD61" s="108"/>
      <c r="OKE61" s="108"/>
      <c r="OKF61" s="108"/>
      <c r="OKG61" s="108"/>
      <c r="OKH61" s="108"/>
      <c r="OKI61" s="108"/>
      <c r="OKJ61" s="108"/>
      <c r="OKK61" s="108"/>
      <c r="OKL61" s="108"/>
      <c r="OKM61" s="108"/>
      <c r="OKN61" s="108"/>
      <c r="OKO61" s="108"/>
      <c r="OKP61" s="108"/>
      <c r="OKQ61" s="108"/>
      <c r="OKR61" s="108"/>
      <c r="OKS61" s="108"/>
      <c r="OKT61" s="108"/>
      <c r="OKU61" s="108"/>
      <c r="OKV61" s="108"/>
      <c r="OKW61" s="108"/>
      <c r="OKX61" s="108"/>
      <c r="OKY61" s="108"/>
      <c r="OKZ61" s="108"/>
      <c r="OLA61" s="108"/>
      <c r="OLB61" s="108"/>
      <c r="OLC61" s="108"/>
      <c r="OLD61" s="108"/>
      <c r="OLE61" s="108"/>
      <c r="OLF61" s="108"/>
      <c r="OLG61" s="108"/>
      <c r="OLH61" s="108"/>
      <c r="OLI61" s="108"/>
      <c r="OLJ61" s="108"/>
      <c r="OLK61" s="108"/>
      <c r="OLL61" s="108"/>
      <c r="OLM61" s="108"/>
      <c r="OLN61" s="108"/>
      <c r="OLO61" s="108"/>
      <c r="OLP61" s="108"/>
      <c r="OLQ61" s="108"/>
      <c r="OLR61" s="108"/>
      <c r="OLS61" s="108"/>
      <c r="OLT61" s="108"/>
      <c r="OLU61" s="108"/>
      <c r="OLV61" s="108"/>
      <c r="OLW61" s="108"/>
      <c r="OLX61" s="108"/>
      <c r="OLY61" s="108"/>
      <c r="OLZ61" s="108"/>
      <c r="OMA61" s="108"/>
      <c r="OMB61" s="108"/>
      <c r="OMC61" s="108"/>
      <c r="OMD61" s="108"/>
      <c r="OME61" s="108"/>
      <c r="OMF61" s="108"/>
      <c r="OMG61" s="108"/>
      <c r="OMH61" s="108"/>
      <c r="OMI61" s="108"/>
      <c r="OMJ61" s="108"/>
      <c r="OMK61" s="108"/>
      <c r="OML61" s="108"/>
      <c r="OMM61" s="108"/>
      <c r="OMN61" s="108"/>
      <c r="OMO61" s="108"/>
      <c r="OMP61" s="108"/>
      <c r="OMQ61" s="108"/>
      <c r="OMR61" s="108"/>
      <c r="OMS61" s="108"/>
      <c r="OMT61" s="108"/>
      <c r="OMU61" s="108"/>
      <c r="OMV61" s="108"/>
      <c r="OMW61" s="108"/>
      <c r="OMX61" s="108"/>
      <c r="OMY61" s="108"/>
      <c r="OMZ61" s="108"/>
      <c r="ONA61" s="108"/>
      <c r="ONB61" s="108"/>
      <c r="ONC61" s="108"/>
      <c r="OND61" s="108"/>
      <c r="ONE61" s="108"/>
      <c r="ONF61" s="108"/>
      <c r="ONG61" s="108"/>
      <c r="ONH61" s="108"/>
      <c r="ONI61" s="108"/>
      <c r="ONJ61" s="108"/>
      <c r="ONK61" s="108"/>
      <c r="ONL61" s="108"/>
      <c r="ONM61" s="108"/>
      <c r="ONN61" s="108"/>
      <c r="ONO61" s="108"/>
      <c r="ONP61" s="108"/>
      <c r="ONQ61" s="108"/>
      <c r="ONR61" s="108"/>
      <c r="ONS61" s="108"/>
      <c r="ONT61" s="108"/>
      <c r="ONU61" s="108"/>
      <c r="ONV61" s="108"/>
      <c r="ONW61" s="108"/>
      <c r="ONX61" s="108"/>
      <c r="ONY61" s="108"/>
      <c r="ONZ61" s="108"/>
      <c r="OOA61" s="108"/>
      <c r="OOB61" s="108"/>
      <c r="OOC61" s="108"/>
      <c r="OOD61" s="108"/>
      <c r="OOE61" s="108"/>
      <c r="OOF61" s="108"/>
      <c r="OOG61" s="108"/>
      <c r="OOH61" s="108"/>
      <c r="OOI61" s="108"/>
      <c r="OOJ61" s="108"/>
      <c r="OOK61" s="108"/>
      <c r="OOL61" s="108"/>
      <c r="OOM61" s="108"/>
      <c r="OON61" s="108"/>
      <c r="OOO61" s="108"/>
      <c r="OOP61" s="108"/>
      <c r="OOQ61" s="108"/>
      <c r="OOR61" s="108"/>
      <c r="OOS61" s="108"/>
      <c r="OOT61" s="108"/>
      <c r="OOU61" s="108"/>
      <c r="OOV61" s="108"/>
      <c r="OOW61" s="108"/>
      <c r="OOX61" s="108"/>
      <c r="OOY61" s="108"/>
      <c r="OOZ61" s="108"/>
      <c r="OPA61" s="108"/>
      <c r="OPB61" s="108"/>
      <c r="OPC61" s="108"/>
      <c r="OPD61" s="108"/>
      <c r="OPE61" s="108"/>
      <c r="OPF61" s="108"/>
      <c r="OPG61" s="108"/>
      <c r="OPH61" s="108"/>
      <c r="OPI61" s="108"/>
      <c r="OPJ61" s="108"/>
      <c r="OPK61" s="108"/>
      <c r="OPL61" s="108"/>
      <c r="OPM61" s="108"/>
      <c r="OPN61" s="108"/>
      <c r="OPO61" s="108"/>
      <c r="OPP61" s="108"/>
      <c r="OPQ61" s="108"/>
      <c r="OPR61" s="108"/>
      <c r="OPS61" s="108"/>
      <c r="OPT61" s="108"/>
      <c r="OPU61" s="108"/>
      <c r="OPV61" s="108"/>
      <c r="OPW61" s="108"/>
      <c r="OPX61" s="108"/>
      <c r="OPY61" s="108"/>
      <c r="OPZ61" s="108"/>
      <c r="OQA61" s="108"/>
      <c r="OQB61" s="108"/>
      <c r="OQC61" s="108"/>
      <c r="OQD61" s="108"/>
      <c r="OQE61" s="108"/>
      <c r="OQF61" s="108"/>
      <c r="OQG61" s="108"/>
      <c r="OQH61" s="108"/>
      <c r="OQI61" s="108"/>
      <c r="OQJ61" s="108"/>
      <c r="OQK61" s="108"/>
      <c r="OQL61" s="108"/>
      <c r="OQM61" s="108"/>
      <c r="OQN61" s="108"/>
      <c r="OQO61" s="108"/>
      <c r="OQP61" s="108"/>
      <c r="OQQ61" s="108"/>
      <c r="OQR61" s="108"/>
      <c r="OQS61" s="108"/>
      <c r="OQT61" s="108"/>
      <c r="OQU61" s="108"/>
      <c r="OQV61" s="108"/>
      <c r="OQW61" s="108"/>
      <c r="OQX61" s="108"/>
      <c r="OQY61" s="108"/>
      <c r="OQZ61" s="108"/>
      <c r="ORA61" s="108"/>
      <c r="ORB61" s="108"/>
      <c r="ORC61" s="108"/>
      <c r="ORD61" s="108"/>
      <c r="ORE61" s="108"/>
      <c r="ORF61" s="108"/>
      <c r="ORG61" s="108"/>
      <c r="ORH61" s="108"/>
      <c r="ORI61" s="108"/>
      <c r="ORJ61" s="108"/>
      <c r="ORK61" s="108"/>
      <c r="ORL61" s="108"/>
      <c r="ORM61" s="108"/>
      <c r="ORN61" s="108"/>
      <c r="ORO61" s="108"/>
      <c r="ORP61" s="108"/>
      <c r="ORQ61" s="108"/>
      <c r="ORR61" s="108"/>
      <c r="ORS61" s="108"/>
      <c r="ORT61" s="108"/>
      <c r="ORU61" s="108"/>
      <c r="ORV61" s="108"/>
      <c r="ORW61" s="108"/>
      <c r="ORX61" s="108"/>
      <c r="ORY61" s="108"/>
      <c r="ORZ61" s="108"/>
      <c r="OSA61" s="108"/>
      <c r="OSB61" s="108"/>
      <c r="OSC61" s="108"/>
      <c r="OSD61" s="108"/>
      <c r="OSE61" s="108"/>
      <c r="OSF61" s="108"/>
      <c r="OSG61" s="108"/>
      <c r="OSH61" s="108"/>
      <c r="OSI61" s="108"/>
      <c r="OSJ61" s="108"/>
      <c r="OSK61" s="108"/>
      <c r="OSL61" s="108"/>
      <c r="OSM61" s="108"/>
      <c r="OSN61" s="108"/>
      <c r="OSO61" s="108"/>
      <c r="OSP61" s="108"/>
      <c r="OSQ61" s="108"/>
      <c r="OSR61" s="108"/>
      <c r="OSS61" s="108"/>
      <c r="OST61" s="108"/>
      <c r="OSU61" s="108"/>
      <c r="OSV61" s="108"/>
      <c r="OSW61" s="108"/>
      <c r="OSX61" s="108"/>
      <c r="OSY61" s="108"/>
      <c r="OSZ61" s="108"/>
      <c r="OTA61" s="108"/>
      <c r="OTB61" s="108"/>
      <c r="OTC61" s="108"/>
      <c r="OTD61" s="108"/>
      <c r="OTE61" s="108"/>
      <c r="OTF61" s="108"/>
      <c r="OTG61" s="108"/>
      <c r="OTH61" s="108"/>
      <c r="OTI61" s="108"/>
      <c r="OTJ61" s="108"/>
      <c r="OTK61" s="108"/>
      <c r="OTL61" s="108"/>
      <c r="OTM61" s="108"/>
      <c r="OTN61" s="108"/>
      <c r="OTO61" s="108"/>
      <c r="OTP61" s="108"/>
      <c r="OTQ61" s="108"/>
      <c r="OTR61" s="108"/>
      <c r="OTS61" s="108"/>
      <c r="OTT61" s="108"/>
      <c r="OTU61" s="108"/>
      <c r="OTV61" s="108"/>
      <c r="OTW61" s="108"/>
      <c r="OTX61" s="108"/>
      <c r="OTY61" s="108"/>
      <c r="OTZ61" s="108"/>
      <c r="OUA61" s="108"/>
      <c r="OUB61" s="108"/>
      <c r="OUC61" s="108"/>
      <c r="OUD61" s="108"/>
      <c r="OUE61" s="108"/>
      <c r="OUF61" s="108"/>
      <c r="OUG61" s="108"/>
      <c r="OUH61" s="108"/>
      <c r="OUI61" s="108"/>
      <c r="OUJ61" s="108"/>
      <c r="OUK61" s="108"/>
      <c r="OUL61" s="108"/>
      <c r="OUM61" s="108"/>
      <c r="OUN61" s="108"/>
      <c r="OUO61" s="108"/>
      <c r="OUP61" s="108"/>
      <c r="OUQ61" s="108"/>
      <c r="OUR61" s="108"/>
      <c r="OUS61" s="108"/>
      <c r="OUT61" s="108"/>
      <c r="OUU61" s="108"/>
      <c r="OUV61" s="108"/>
      <c r="OUW61" s="108"/>
      <c r="OUX61" s="108"/>
      <c r="OUY61" s="108"/>
      <c r="OUZ61" s="108"/>
      <c r="OVA61" s="108"/>
      <c r="OVB61" s="108"/>
      <c r="OVC61" s="108"/>
      <c r="OVD61" s="108"/>
      <c r="OVE61" s="108"/>
      <c r="OVF61" s="108"/>
      <c r="OVG61" s="108"/>
      <c r="OVH61" s="108"/>
      <c r="OVI61" s="108"/>
      <c r="OVJ61" s="108"/>
      <c r="OVK61" s="108"/>
      <c r="OVL61" s="108"/>
      <c r="OVM61" s="108"/>
      <c r="OVN61" s="108"/>
      <c r="OVO61" s="108"/>
      <c r="OVP61" s="108"/>
      <c r="OVQ61" s="108"/>
      <c r="OVR61" s="108"/>
      <c r="OVS61" s="108"/>
      <c r="OVT61" s="108"/>
      <c r="OVU61" s="108"/>
      <c r="OVV61" s="108"/>
      <c r="OVW61" s="108"/>
      <c r="OVX61" s="108"/>
      <c r="OVY61" s="108"/>
      <c r="OVZ61" s="108"/>
      <c r="OWA61" s="108"/>
      <c r="OWB61" s="108"/>
      <c r="OWC61" s="108"/>
      <c r="OWD61" s="108"/>
      <c r="OWE61" s="108"/>
      <c r="OWF61" s="108"/>
      <c r="OWG61" s="108"/>
      <c r="OWH61" s="108"/>
      <c r="OWI61" s="108"/>
      <c r="OWJ61" s="108"/>
      <c r="OWK61" s="108"/>
      <c r="OWL61" s="108"/>
      <c r="OWM61" s="108"/>
      <c r="OWN61" s="108"/>
      <c r="OWO61" s="108"/>
      <c r="OWP61" s="108"/>
      <c r="OWQ61" s="108"/>
      <c r="OWR61" s="108"/>
      <c r="OWS61" s="108"/>
      <c r="OWT61" s="108"/>
      <c r="OWU61" s="108"/>
      <c r="OWV61" s="108"/>
      <c r="OWW61" s="108"/>
      <c r="OWX61" s="108"/>
      <c r="OWY61" s="108"/>
      <c r="OWZ61" s="108"/>
      <c r="OXA61" s="108"/>
      <c r="OXB61" s="108"/>
      <c r="OXC61" s="108"/>
      <c r="OXD61" s="108"/>
      <c r="OXE61" s="108"/>
      <c r="OXF61" s="108"/>
      <c r="OXG61" s="108"/>
      <c r="OXH61" s="108"/>
      <c r="OXI61" s="108"/>
      <c r="OXJ61" s="108"/>
      <c r="OXK61" s="108"/>
      <c r="OXL61" s="108"/>
      <c r="OXM61" s="108"/>
      <c r="OXN61" s="108"/>
      <c r="OXO61" s="108"/>
      <c r="OXP61" s="108"/>
      <c r="OXQ61" s="108"/>
      <c r="OXR61" s="108"/>
      <c r="OXS61" s="108"/>
      <c r="OXT61" s="108"/>
      <c r="OXU61" s="108"/>
      <c r="OXV61" s="108"/>
      <c r="OXW61" s="108"/>
      <c r="OXX61" s="108"/>
      <c r="OXY61" s="108"/>
      <c r="OXZ61" s="108"/>
      <c r="OYA61" s="108"/>
      <c r="OYB61" s="108"/>
      <c r="OYC61" s="108"/>
      <c r="OYD61" s="108"/>
      <c r="OYE61" s="108"/>
      <c r="OYF61" s="108"/>
      <c r="OYG61" s="108"/>
      <c r="OYH61" s="108"/>
      <c r="OYI61" s="108"/>
      <c r="OYJ61" s="108"/>
      <c r="OYK61" s="108"/>
      <c r="OYL61" s="108"/>
      <c r="OYM61" s="108"/>
      <c r="OYN61" s="108"/>
      <c r="OYO61" s="108"/>
      <c r="OYP61" s="108"/>
      <c r="OYQ61" s="108"/>
      <c r="OYR61" s="108"/>
      <c r="OYS61" s="108"/>
      <c r="OYT61" s="108"/>
      <c r="OYU61" s="108"/>
      <c r="OYV61" s="108"/>
      <c r="OYW61" s="108"/>
      <c r="OYX61" s="108"/>
      <c r="OYY61" s="108"/>
      <c r="OYZ61" s="108"/>
      <c r="OZA61" s="108"/>
      <c r="OZB61" s="108"/>
      <c r="OZC61" s="108"/>
      <c r="OZD61" s="108"/>
      <c r="OZE61" s="108"/>
      <c r="OZF61" s="108"/>
      <c r="OZG61" s="108"/>
      <c r="OZH61" s="108"/>
      <c r="OZI61" s="108"/>
      <c r="OZJ61" s="108"/>
      <c r="OZK61" s="108"/>
      <c r="OZL61" s="108"/>
      <c r="OZM61" s="108"/>
      <c r="OZN61" s="108"/>
      <c r="OZO61" s="108"/>
      <c r="OZP61" s="108"/>
      <c r="OZQ61" s="108"/>
      <c r="OZR61" s="108"/>
      <c r="OZS61" s="108"/>
      <c r="OZT61" s="108"/>
      <c r="OZU61" s="108"/>
      <c r="OZV61" s="108"/>
      <c r="OZW61" s="108"/>
      <c r="OZX61" s="108"/>
      <c r="OZY61" s="108"/>
      <c r="OZZ61" s="108"/>
      <c r="PAA61" s="108"/>
      <c r="PAB61" s="108"/>
      <c r="PAC61" s="108"/>
      <c r="PAD61" s="108"/>
      <c r="PAE61" s="108"/>
      <c r="PAF61" s="108"/>
      <c r="PAG61" s="108"/>
      <c r="PAH61" s="108"/>
      <c r="PAI61" s="108"/>
      <c r="PAJ61" s="108"/>
      <c r="PAK61" s="108"/>
      <c r="PAL61" s="108"/>
      <c r="PAM61" s="108"/>
      <c r="PAN61" s="108"/>
      <c r="PAO61" s="108"/>
      <c r="PAP61" s="108"/>
      <c r="PAQ61" s="108"/>
      <c r="PAR61" s="108"/>
      <c r="PAS61" s="108"/>
      <c r="PAT61" s="108"/>
      <c r="PAU61" s="108"/>
      <c r="PAV61" s="108"/>
      <c r="PAW61" s="108"/>
      <c r="PAX61" s="108"/>
      <c r="PAY61" s="108"/>
      <c r="PAZ61" s="108"/>
      <c r="PBA61" s="108"/>
      <c r="PBB61" s="108"/>
      <c r="PBC61" s="108"/>
      <c r="PBD61" s="108"/>
      <c r="PBE61" s="108"/>
      <c r="PBF61" s="108"/>
      <c r="PBG61" s="108"/>
      <c r="PBH61" s="108"/>
      <c r="PBI61" s="108"/>
      <c r="PBJ61" s="108"/>
      <c r="PBK61" s="108"/>
      <c r="PBL61" s="108"/>
      <c r="PBM61" s="108"/>
      <c r="PBN61" s="108"/>
      <c r="PBO61" s="108"/>
      <c r="PBP61" s="108"/>
      <c r="PBQ61" s="108"/>
      <c r="PBR61" s="108"/>
      <c r="PBS61" s="108"/>
      <c r="PBT61" s="108"/>
      <c r="PBU61" s="108"/>
      <c r="PBV61" s="108"/>
      <c r="PBW61" s="108"/>
      <c r="PBX61" s="108"/>
      <c r="PBY61" s="108"/>
      <c r="PBZ61" s="108"/>
      <c r="PCA61" s="108"/>
      <c r="PCB61" s="108"/>
      <c r="PCC61" s="108"/>
      <c r="PCD61" s="108"/>
      <c r="PCE61" s="108"/>
      <c r="PCF61" s="108"/>
      <c r="PCG61" s="108"/>
      <c r="PCH61" s="108"/>
      <c r="PCI61" s="108"/>
      <c r="PCJ61" s="108"/>
      <c r="PCK61" s="108"/>
      <c r="PCL61" s="108"/>
      <c r="PCM61" s="108"/>
      <c r="PCN61" s="108"/>
      <c r="PCO61" s="108"/>
      <c r="PCP61" s="108"/>
      <c r="PCQ61" s="108"/>
      <c r="PCR61" s="108"/>
      <c r="PCS61" s="108"/>
      <c r="PCT61" s="108"/>
      <c r="PCU61" s="108"/>
      <c r="PCV61" s="108"/>
      <c r="PCW61" s="108"/>
      <c r="PCX61" s="108"/>
      <c r="PCY61" s="108"/>
      <c r="PCZ61" s="108"/>
      <c r="PDA61" s="108"/>
      <c r="PDB61" s="108"/>
      <c r="PDC61" s="108"/>
      <c r="PDD61" s="108"/>
      <c r="PDE61" s="108"/>
      <c r="PDF61" s="108"/>
      <c r="PDG61" s="108"/>
      <c r="PDH61" s="108"/>
      <c r="PDI61" s="108"/>
      <c r="PDJ61" s="108"/>
      <c r="PDK61" s="108"/>
      <c r="PDL61" s="108"/>
      <c r="PDM61" s="108"/>
      <c r="PDN61" s="108"/>
      <c r="PDO61" s="108"/>
      <c r="PDP61" s="108"/>
      <c r="PDQ61" s="108"/>
      <c r="PDR61" s="108"/>
      <c r="PDS61" s="108"/>
      <c r="PDT61" s="108"/>
      <c r="PDU61" s="108"/>
      <c r="PDV61" s="108"/>
      <c r="PDW61" s="108"/>
      <c r="PDX61" s="108"/>
      <c r="PDY61" s="108"/>
      <c r="PDZ61" s="108"/>
      <c r="PEA61" s="108"/>
      <c r="PEB61" s="108"/>
      <c r="PEC61" s="108"/>
      <c r="PED61" s="108"/>
      <c r="PEE61" s="108"/>
      <c r="PEF61" s="108"/>
      <c r="PEG61" s="108"/>
      <c r="PEH61" s="108"/>
      <c r="PEI61" s="108"/>
      <c r="PEJ61" s="108"/>
      <c r="PEK61" s="108"/>
      <c r="PEL61" s="108"/>
      <c r="PEM61" s="108"/>
      <c r="PEN61" s="108"/>
      <c r="PEO61" s="108"/>
      <c r="PEP61" s="108"/>
      <c r="PEQ61" s="108"/>
      <c r="PER61" s="108"/>
      <c r="PES61" s="108"/>
      <c r="PET61" s="108"/>
      <c r="PEU61" s="108"/>
      <c r="PEV61" s="108"/>
      <c r="PEW61" s="108"/>
      <c r="PEX61" s="108"/>
      <c r="PEY61" s="108"/>
      <c r="PEZ61" s="108"/>
      <c r="PFA61" s="108"/>
      <c r="PFB61" s="108"/>
      <c r="PFC61" s="108"/>
      <c r="PFD61" s="108"/>
      <c r="PFE61" s="108"/>
      <c r="PFF61" s="108"/>
      <c r="PFG61" s="108"/>
      <c r="PFH61" s="108"/>
      <c r="PFI61" s="108"/>
      <c r="PFJ61" s="108"/>
      <c r="PFK61" s="108"/>
      <c r="PFL61" s="108"/>
      <c r="PFM61" s="108"/>
      <c r="PFN61" s="108"/>
      <c r="PFO61" s="108"/>
      <c r="PFP61" s="108"/>
      <c r="PFQ61" s="108"/>
      <c r="PFR61" s="108"/>
      <c r="PFS61" s="108"/>
      <c r="PFT61" s="108"/>
      <c r="PFU61" s="108"/>
      <c r="PFV61" s="108"/>
      <c r="PFW61" s="108"/>
      <c r="PFX61" s="108"/>
      <c r="PFY61" s="108"/>
      <c r="PFZ61" s="108"/>
      <c r="PGA61" s="108"/>
      <c r="PGB61" s="108"/>
      <c r="PGC61" s="108"/>
      <c r="PGD61" s="108"/>
      <c r="PGE61" s="108"/>
      <c r="PGF61" s="108"/>
      <c r="PGG61" s="108"/>
      <c r="PGH61" s="108"/>
      <c r="PGI61" s="108"/>
      <c r="PGJ61" s="108"/>
      <c r="PGK61" s="108"/>
      <c r="PGL61" s="108"/>
      <c r="PGM61" s="108"/>
      <c r="PGN61" s="108"/>
      <c r="PGO61" s="108"/>
      <c r="PGP61" s="108"/>
      <c r="PGQ61" s="108"/>
      <c r="PGR61" s="108"/>
      <c r="PGS61" s="108"/>
      <c r="PGT61" s="108"/>
      <c r="PGU61" s="108"/>
      <c r="PGV61" s="108"/>
      <c r="PGW61" s="108"/>
      <c r="PGX61" s="108"/>
      <c r="PGY61" s="108"/>
      <c r="PGZ61" s="108"/>
      <c r="PHA61" s="108"/>
      <c r="PHB61" s="108"/>
      <c r="PHC61" s="108"/>
      <c r="PHD61" s="108"/>
      <c r="PHE61" s="108"/>
      <c r="PHF61" s="108"/>
      <c r="PHG61" s="108"/>
      <c r="PHH61" s="108"/>
      <c r="PHI61" s="108"/>
      <c r="PHJ61" s="108"/>
      <c r="PHK61" s="108"/>
      <c r="PHL61" s="108"/>
      <c r="PHM61" s="108"/>
      <c r="PHN61" s="108"/>
      <c r="PHO61" s="108"/>
      <c r="PHP61" s="108"/>
      <c r="PHQ61" s="108"/>
      <c r="PHR61" s="108"/>
      <c r="PHS61" s="108"/>
      <c r="PHT61" s="108"/>
      <c r="PHU61" s="108"/>
      <c r="PHV61" s="108"/>
      <c r="PHW61" s="108"/>
      <c r="PHX61" s="108"/>
      <c r="PHY61" s="108"/>
      <c r="PHZ61" s="108"/>
      <c r="PIA61" s="108"/>
      <c r="PIB61" s="108"/>
      <c r="PIC61" s="108"/>
      <c r="PID61" s="108"/>
      <c r="PIE61" s="108"/>
      <c r="PIF61" s="108"/>
      <c r="PIG61" s="108"/>
      <c r="PIH61" s="108"/>
      <c r="PII61" s="108"/>
      <c r="PIJ61" s="108"/>
      <c r="PIK61" s="108"/>
      <c r="PIL61" s="108"/>
      <c r="PIM61" s="108"/>
      <c r="PIN61" s="108"/>
      <c r="PIO61" s="108"/>
      <c r="PIP61" s="108"/>
      <c r="PIQ61" s="108"/>
      <c r="PIR61" s="108"/>
      <c r="PIS61" s="108"/>
      <c r="PIT61" s="108"/>
      <c r="PIU61" s="108"/>
      <c r="PIV61" s="108"/>
      <c r="PIW61" s="108"/>
      <c r="PIX61" s="108"/>
      <c r="PIY61" s="108"/>
      <c r="PIZ61" s="108"/>
      <c r="PJA61" s="108"/>
      <c r="PJB61" s="108"/>
      <c r="PJC61" s="108"/>
      <c r="PJD61" s="108"/>
      <c r="PJE61" s="108"/>
      <c r="PJF61" s="108"/>
      <c r="PJG61" s="108"/>
      <c r="PJH61" s="108"/>
      <c r="PJI61" s="108"/>
      <c r="PJJ61" s="108"/>
      <c r="PJK61" s="108"/>
      <c r="PJL61" s="108"/>
      <c r="PJM61" s="108"/>
      <c r="PJN61" s="108"/>
      <c r="PJO61" s="108"/>
      <c r="PJP61" s="108"/>
      <c r="PJQ61" s="108"/>
      <c r="PJR61" s="108"/>
      <c r="PJS61" s="108"/>
      <c r="PJT61" s="108"/>
      <c r="PJU61" s="108"/>
      <c r="PJV61" s="108"/>
      <c r="PJW61" s="108"/>
      <c r="PJX61" s="108"/>
      <c r="PJY61" s="108"/>
      <c r="PJZ61" s="108"/>
      <c r="PKA61" s="108"/>
      <c r="PKB61" s="108"/>
      <c r="PKC61" s="108"/>
      <c r="PKD61" s="108"/>
      <c r="PKE61" s="108"/>
      <c r="PKF61" s="108"/>
      <c r="PKG61" s="108"/>
      <c r="PKH61" s="108"/>
      <c r="PKI61" s="108"/>
      <c r="PKJ61" s="108"/>
      <c r="PKK61" s="108"/>
      <c r="PKL61" s="108"/>
      <c r="PKM61" s="108"/>
      <c r="PKN61" s="108"/>
      <c r="PKO61" s="108"/>
      <c r="PKP61" s="108"/>
      <c r="PKQ61" s="108"/>
      <c r="PKR61" s="108"/>
      <c r="PKS61" s="108"/>
      <c r="PKT61" s="108"/>
      <c r="PKU61" s="108"/>
      <c r="PKV61" s="108"/>
      <c r="PKW61" s="108"/>
      <c r="PKX61" s="108"/>
      <c r="PKY61" s="108"/>
      <c r="PKZ61" s="108"/>
      <c r="PLA61" s="108"/>
      <c r="PLB61" s="108"/>
      <c r="PLC61" s="108"/>
      <c r="PLD61" s="108"/>
      <c r="PLE61" s="108"/>
      <c r="PLF61" s="108"/>
      <c r="PLG61" s="108"/>
      <c r="PLH61" s="108"/>
      <c r="PLI61" s="108"/>
      <c r="PLJ61" s="108"/>
      <c r="PLK61" s="108"/>
      <c r="PLL61" s="108"/>
      <c r="PLM61" s="108"/>
      <c r="PLN61" s="108"/>
      <c r="PLO61" s="108"/>
      <c r="PLP61" s="108"/>
      <c r="PLQ61" s="108"/>
      <c r="PLR61" s="108"/>
      <c r="PLS61" s="108"/>
      <c r="PLT61" s="108"/>
      <c r="PLU61" s="108"/>
      <c r="PLV61" s="108"/>
      <c r="PLW61" s="108"/>
      <c r="PLX61" s="108"/>
      <c r="PLY61" s="108"/>
      <c r="PLZ61" s="108"/>
      <c r="PMA61" s="108"/>
      <c r="PMB61" s="108"/>
      <c r="PMC61" s="108"/>
      <c r="PMD61" s="108"/>
      <c r="PME61" s="108"/>
      <c r="PMF61" s="108"/>
      <c r="PMG61" s="108"/>
      <c r="PMH61" s="108"/>
      <c r="PMI61" s="108"/>
      <c r="PMJ61" s="108"/>
      <c r="PMK61" s="108"/>
      <c r="PML61" s="108"/>
      <c r="PMM61" s="108"/>
      <c r="PMN61" s="108"/>
      <c r="PMO61" s="108"/>
      <c r="PMP61" s="108"/>
      <c r="PMQ61" s="108"/>
      <c r="PMR61" s="108"/>
      <c r="PMS61" s="108"/>
      <c r="PMT61" s="108"/>
      <c r="PMU61" s="108"/>
      <c r="PMV61" s="108"/>
      <c r="PMW61" s="108"/>
      <c r="PMX61" s="108"/>
      <c r="PMY61" s="108"/>
      <c r="PMZ61" s="108"/>
      <c r="PNA61" s="108"/>
      <c r="PNB61" s="108"/>
      <c r="PNC61" s="108"/>
      <c r="PND61" s="108"/>
      <c r="PNE61" s="108"/>
      <c r="PNF61" s="108"/>
      <c r="PNG61" s="108"/>
      <c r="PNH61" s="108"/>
      <c r="PNI61" s="108"/>
      <c r="PNJ61" s="108"/>
      <c r="PNK61" s="108"/>
      <c r="PNL61" s="108"/>
      <c r="PNM61" s="108"/>
      <c r="PNN61" s="108"/>
      <c r="PNO61" s="108"/>
      <c r="PNP61" s="108"/>
      <c r="PNQ61" s="108"/>
      <c r="PNR61" s="108"/>
      <c r="PNS61" s="108"/>
      <c r="PNT61" s="108"/>
      <c r="PNU61" s="108"/>
      <c r="PNV61" s="108"/>
      <c r="PNW61" s="108"/>
      <c r="PNX61" s="108"/>
      <c r="PNY61" s="108"/>
      <c r="PNZ61" s="108"/>
      <c r="POA61" s="108"/>
      <c r="POB61" s="108"/>
      <c r="POC61" s="108"/>
      <c r="POD61" s="108"/>
      <c r="POE61" s="108"/>
      <c r="POF61" s="108"/>
      <c r="POG61" s="108"/>
      <c r="POH61" s="108"/>
      <c r="POI61" s="108"/>
      <c r="POJ61" s="108"/>
      <c r="POK61" s="108"/>
      <c r="POL61" s="108"/>
      <c r="POM61" s="108"/>
      <c r="PON61" s="108"/>
      <c r="POO61" s="108"/>
      <c r="POP61" s="108"/>
      <c r="POQ61" s="108"/>
      <c r="POR61" s="108"/>
      <c r="POS61" s="108"/>
      <c r="POT61" s="108"/>
      <c r="POU61" s="108"/>
      <c r="POV61" s="108"/>
      <c r="POW61" s="108"/>
      <c r="POX61" s="108"/>
      <c r="POY61" s="108"/>
      <c r="POZ61" s="108"/>
      <c r="PPA61" s="108"/>
      <c r="PPB61" s="108"/>
      <c r="PPC61" s="108"/>
      <c r="PPD61" s="108"/>
      <c r="PPE61" s="108"/>
      <c r="PPF61" s="108"/>
      <c r="PPG61" s="108"/>
      <c r="PPH61" s="108"/>
      <c r="PPI61" s="108"/>
      <c r="PPJ61" s="108"/>
      <c r="PPK61" s="108"/>
      <c r="PPL61" s="108"/>
      <c r="PPM61" s="108"/>
      <c r="PPN61" s="108"/>
      <c r="PPO61" s="108"/>
      <c r="PPP61" s="108"/>
      <c r="PPQ61" s="108"/>
      <c r="PPR61" s="108"/>
      <c r="PPS61" s="108"/>
      <c r="PPT61" s="108"/>
      <c r="PPU61" s="108"/>
      <c r="PPV61" s="108"/>
      <c r="PPW61" s="108"/>
      <c r="PPX61" s="108"/>
      <c r="PPY61" s="108"/>
      <c r="PPZ61" s="108"/>
      <c r="PQA61" s="108"/>
      <c r="PQB61" s="108"/>
      <c r="PQC61" s="108"/>
      <c r="PQD61" s="108"/>
      <c r="PQE61" s="108"/>
      <c r="PQF61" s="108"/>
      <c r="PQG61" s="108"/>
      <c r="PQH61" s="108"/>
      <c r="PQI61" s="108"/>
      <c r="PQJ61" s="108"/>
      <c r="PQK61" s="108"/>
      <c r="PQL61" s="108"/>
      <c r="PQM61" s="108"/>
      <c r="PQN61" s="108"/>
      <c r="PQO61" s="108"/>
      <c r="PQP61" s="108"/>
      <c r="PQQ61" s="108"/>
      <c r="PQR61" s="108"/>
      <c r="PQS61" s="108"/>
      <c r="PQT61" s="108"/>
      <c r="PQU61" s="108"/>
      <c r="PQV61" s="108"/>
      <c r="PQW61" s="108"/>
      <c r="PQX61" s="108"/>
      <c r="PQY61" s="108"/>
      <c r="PQZ61" s="108"/>
      <c r="PRA61" s="108"/>
      <c r="PRB61" s="108"/>
      <c r="PRC61" s="108"/>
      <c r="PRD61" s="108"/>
      <c r="PRE61" s="108"/>
      <c r="PRF61" s="108"/>
      <c r="PRG61" s="108"/>
      <c r="PRH61" s="108"/>
      <c r="PRI61" s="108"/>
      <c r="PRJ61" s="108"/>
      <c r="PRK61" s="108"/>
      <c r="PRL61" s="108"/>
      <c r="PRM61" s="108"/>
      <c r="PRN61" s="108"/>
      <c r="PRO61" s="108"/>
      <c r="PRP61" s="108"/>
      <c r="PRQ61" s="108"/>
      <c r="PRR61" s="108"/>
      <c r="PRS61" s="108"/>
      <c r="PRT61" s="108"/>
      <c r="PRU61" s="108"/>
      <c r="PRV61" s="108"/>
      <c r="PRW61" s="108"/>
      <c r="PRX61" s="108"/>
      <c r="PRY61" s="108"/>
      <c r="PRZ61" s="108"/>
      <c r="PSA61" s="108"/>
      <c r="PSB61" s="108"/>
      <c r="PSC61" s="108"/>
      <c r="PSD61" s="108"/>
      <c r="PSE61" s="108"/>
      <c r="PSF61" s="108"/>
      <c r="PSG61" s="108"/>
      <c r="PSH61" s="108"/>
      <c r="PSI61" s="108"/>
      <c r="PSJ61" s="108"/>
      <c r="PSK61" s="108"/>
      <c r="PSL61" s="108"/>
      <c r="PSM61" s="108"/>
      <c r="PSN61" s="108"/>
      <c r="PSO61" s="108"/>
      <c r="PSP61" s="108"/>
      <c r="PSQ61" s="108"/>
      <c r="PSR61" s="108"/>
      <c r="PSS61" s="108"/>
      <c r="PST61" s="108"/>
      <c r="PSU61" s="108"/>
      <c r="PSV61" s="108"/>
      <c r="PSW61" s="108"/>
      <c r="PSX61" s="108"/>
      <c r="PSY61" s="108"/>
      <c r="PSZ61" s="108"/>
      <c r="PTA61" s="108"/>
      <c r="PTB61" s="108"/>
      <c r="PTC61" s="108"/>
      <c r="PTD61" s="108"/>
      <c r="PTE61" s="108"/>
      <c r="PTF61" s="108"/>
      <c r="PTG61" s="108"/>
      <c r="PTH61" s="108"/>
      <c r="PTI61" s="108"/>
      <c r="PTJ61" s="108"/>
      <c r="PTK61" s="108"/>
      <c r="PTL61" s="108"/>
      <c r="PTM61" s="108"/>
      <c r="PTN61" s="108"/>
      <c r="PTO61" s="108"/>
      <c r="PTP61" s="108"/>
      <c r="PTQ61" s="108"/>
      <c r="PTR61" s="108"/>
      <c r="PTS61" s="108"/>
      <c r="PTT61" s="108"/>
      <c r="PTU61" s="108"/>
      <c r="PTV61" s="108"/>
      <c r="PTW61" s="108"/>
      <c r="PTX61" s="108"/>
      <c r="PTY61" s="108"/>
      <c r="PTZ61" s="108"/>
      <c r="PUA61" s="108"/>
      <c r="PUB61" s="108"/>
      <c r="PUC61" s="108"/>
      <c r="PUD61" s="108"/>
      <c r="PUE61" s="108"/>
      <c r="PUF61" s="108"/>
      <c r="PUG61" s="108"/>
      <c r="PUH61" s="108"/>
      <c r="PUI61" s="108"/>
      <c r="PUJ61" s="108"/>
      <c r="PUK61" s="108"/>
      <c r="PUL61" s="108"/>
      <c r="PUM61" s="108"/>
      <c r="PUN61" s="108"/>
      <c r="PUO61" s="108"/>
      <c r="PUP61" s="108"/>
      <c r="PUQ61" s="108"/>
      <c r="PUR61" s="108"/>
      <c r="PUS61" s="108"/>
      <c r="PUT61" s="108"/>
      <c r="PUU61" s="108"/>
      <c r="PUV61" s="108"/>
      <c r="PUW61" s="108"/>
      <c r="PUX61" s="108"/>
      <c r="PUY61" s="108"/>
      <c r="PUZ61" s="108"/>
      <c r="PVA61" s="108"/>
      <c r="PVB61" s="108"/>
      <c r="PVC61" s="108"/>
      <c r="PVD61" s="108"/>
      <c r="PVE61" s="108"/>
      <c r="PVF61" s="108"/>
      <c r="PVG61" s="108"/>
      <c r="PVH61" s="108"/>
      <c r="PVI61" s="108"/>
      <c r="PVJ61" s="108"/>
      <c r="PVK61" s="108"/>
      <c r="PVL61" s="108"/>
      <c r="PVM61" s="108"/>
      <c r="PVN61" s="108"/>
      <c r="PVO61" s="108"/>
      <c r="PVP61" s="108"/>
      <c r="PVQ61" s="108"/>
      <c r="PVR61" s="108"/>
      <c r="PVS61" s="108"/>
      <c r="PVT61" s="108"/>
      <c r="PVU61" s="108"/>
      <c r="PVV61" s="108"/>
      <c r="PVW61" s="108"/>
      <c r="PVX61" s="108"/>
      <c r="PVY61" s="108"/>
      <c r="PVZ61" s="108"/>
      <c r="PWA61" s="108"/>
      <c r="PWB61" s="108"/>
      <c r="PWC61" s="108"/>
      <c r="PWD61" s="108"/>
      <c r="PWE61" s="108"/>
      <c r="PWF61" s="108"/>
      <c r="PWG61" s="108"/>
      <c r="PWH61" s="108"/>
      <c r="PWI61" s="108"/>
      <c r="PWJ61" s="108"/>
      <c r="PWK61" s="108"/>
      <c r="PWL61" s="108"/>
      <c r="PWM61" s="108"/>
      <c r="PWN61" s="108"/>
      <c r="PWO61" s="108"/>
      <c r="PWP61" s="108"/>
      <c r="PWQ61" s="108"/>
      <c r="PWR61" s="108"/>
      <c r="PWS61" s="108"/>
      <c r="PWT61" s="108"/>
      <c r="PWU61" s="108"/>
      <c r="PWV61" s="108"/>
      <c r="PWW61" s="108"/>
      <c r="PWX61" s="108"/>
      <c r="PWY61" s="108"/>
      <c r="PWZ61" s="108"/>
      <c r="PXA61" s="108"/>
      <c r="PXB61" s="108"/>
      <c r="PXC61" s="108"/>
      <c r="PXD61" s="108"/>
      <c r="PXE61" s="108"/>
      <c r="PXF61" s="108"/>
      <c r="PXG61" s="108"/>
      <c r="PXH61" s="108"/>
      <c r="PXI61" s="108"/>
      <c r="PXJ61" s="108"/>
      <c r="PXK61" s="108"/>
      <c r="PXL61" s="108"/>
      <c r="PXM61" s="108"/>
      <c r="PXN61" s="108"/>
      <c r="PXO61" s="108"/>
      <c r="PXP61" s="108"/>
      <c r="PXQ61" s="108"/>
      <c r="PXR61" s="108"/>
      <c r="PXS61" s="108"/>
      <c r="PXT61" s="108"/>
      <c r="PXU61" s="108"/>
      <c r="PXV61" s="108"/>
      <c r="PXW61" s="108"/>
      <c r="PXX61" s="108"/>
      <c r="PXY61" s="108"/>
      <c r="PXZ61" s="108"/>
      <c r="PYA61" s="108"/>
      <c r="PYB61" s="108"/>
      <c r="PYC61" s="108"/>
      <c r="PYD61" s="108"/>
      <c r="PYE61" s="108"/>
      <c r="PYF61" s="108"/>
      <c r="PYG61" s="108"/>
      <c r="PYH61" s="108"/>
      <c r="PYI61" s="108"/>
      <c r="PYJ61" s="108"/>
      <c r="PYK61" s="108"/>
      <c r="PYL61" s="108"/>
      <c r="PYM61" s="108"/>
      <c r="PYN61" s="108"/>
      <c r="PYO61" s="108"/>
      <c r="PYP61" s="108"/>
      <c r="PYQ61" s="108"/>
      <c r="PYR61" s="108"/>
      <c r="PYS61" s="108"/>
      <c r="PYT61" s="108"/>
      <c r="PYU61" s="108"/>
      <c r="PYV61" s="108"/>
      <c r="PYW61" s="108"/>
      <c r="PYX61" s="108"/>
      <c r="PYY61" s="108"/>
      <c r="PYZ61" s="108"/>
      <c r="PZA61" s="108"/>
      <c r="PZB61" s="108"/>
      <c r="PZC61" s="108"/>
      <c r="PZD61" s="108"/>
      <c r="PZE61" s="108"/>
      <c r="PZF61" s="108"/>
      <c r="PZG61" s="108"/>
      <c r="PZH61" s="108"/>
      <c r="PZI61" s="108"/>
      <c r="PZJ61" s="108"/>
      <c r="PZK61" s="108"/>
      <c r="PZL61" s="108"/>
      <c r="PZM61" s="108"/>
      <c r="PZN61" s="108"/>
      <c r="PZO61" s="108"/>
      <c r="PZP61" s="108"/>
      <c r="PZQ61" s="108"/>
      <c r="PZR61" s="108"/>
      <c r="PZS61" s="108"/>
      <c r="PZT61" s="108"/>
      <c r="PZU61" s="108"/>
      <c r="PZV61" s="108"/>
      <c r="PZW61" s="108"/>
      <c r="PZX61" s="108"/>
      <c r="PZY61" s="108"/>
      <c r="PZZ61" s="108"/>
      <c r="QAA61" s="108"/>
      <c r="QAB61" s="108"/>
      <c r="QAC61" s="108"/>
      <c r="QAD61" s="108"/>
      <c r="QAE61" s="108"/>
      <c r="QAF61" s="108"/>
      <c r="QAG61" s="108"/>
      <c r="QAH61" s="108"/>
      <c r="QAI61" s="108"/>
      <c r="QAJ61" s="108"/>
      <c r="QAK61" s="108"/>
      <c r="QAL61" s="108"/>
      <c r="QAM61" s="108"/>
      <c r="QAN61" s="108"/>
      <c r="QAO61" s="108"/>
      <c r="QAP61" s="108"/>
      <c r="QAQ61" s="108"/>
      <c r="QAR61" s="108"/>
      <c r="QAS61" s="108"/>
      <c r="QAT61" s="108"/>
      <c r="QAU61" s="108"/>
      <c r="QAV61" s="108"/>
      <c r="QAW61" s="108"/>
      <c r="QAX61" s="108"/>
      <c r="QAY61" s="108"/>
      <c r="QAZ61" s="108"/>
      <c r="QBA61" s="108"/>
      <c r="QBB61" s="108"/>
      <c r="QBC61" s="108"/>
      <c r="QBD61" s="108"/>
      <c r="QBE61" s="108"/>
      <c r="QBF61" s="108"/>
      <c r="QBG61" s="108"/>
      <c r="QBH61" s="108"/>
      <c r="QBI61" s="108"/>
      <c r="QBJ61" s="108"/>
      <c r="QBK61" s="108"/>
      <c r="QBL61" s="108"/>
      <c r="QBM61" s="108"/>
      <c r="QBN61" s="108"/>
      <c r="QBO61" s="108"/>
      <c r="QBP61" s="108"/>
      <c r="QBQ61" s="108"/>
      <c r="QBR61" s="108"/>
      <c r="QBS61" s="108"/>
      <c r="QBT61" s="108"/>
      <c r="QBU61" s="108"/>
      <c r="QBV61" s="108"/>
      <c r="QBW61" s="108"/>
      <c r="QBX61" s="108"/>
      <c r="QBY61" s="108"/>
      <c r="QBZ61" s="108"/>
      <c r="QCA61" s="108"/>
      <c r="QCB61" s="108"/>
      <c r="QCC61" s="108"/>
      <c r="QCD61" s="108"/>
      <c r="QCE61" s="108"/>
      <c r="QCF61" s="108"/>
      <c r="QCG61" s="108"/>
      <c r="QCH61" s="108"/>
      <c r="QCI61" s="108"/>
      <c r="QCJ61" s="108"/>
      <c r="QCK61" s="108"/>
      <c r="QCL61" s="108"/>
      <c r="QCM61" s="108"/>
      <c r="QCN61" s="108"/>
      <c r="QCO61" s="108"/>
      <c r="QCP61" s="108"/>
      <c r="QCQ61" s="108"/>
      <c r="QCR61" s="108"/>
      <c r="QCS61" s="108"/>
      <c r="QCT61" s="108"/>
      <c r="QCU61" s="108"/>
      <c r="QCV61" s="108"/>
      <c r="QCW61" s="108"/>
      <c r="QCX61" s="108"/>
      <c r="QCY61" s="108"/>
      <c r="QCZ61" s="108"/>
      <c r="QDA61" s="108"/>
      <c r="QDB61" s="108"/>
      <c r="QDC61" s="108"/>
      <c r="QDD61" s="108"/>
      <c r="QDE61" s="108"/>
      <c r="QDF61" s="108"/>
      <c r="QDG61" s="108"/>
      <c r="QDH61" s="108"/>
      <c r="QDI61" s="108"/>
      <c r="QDJ61" s="108"/>
      <c r="QDK61" s="108"/>
      <c r="QDL61" s="108"/>
      <c r="QDM61" s="108"/>
      <c r="QDN61" s="108"/>
      <c r="QDO61" s="108"/>
      <c r="QDP61" s="108"/>
      <c r="QDQ61" s="108"/>
      <c r="QDR61" s="108"/>
      <c r="QDS61" s="108"/>
      <c r="QDT61" s="108"/>
      <c r="QDU61" s="108"/>
      <c r="QDV61" s="108"/>
      <c r="QDW61" s="108"/>
      <c r="QDX61" s="108"/>
      <c r="QDY61" s="108"/>
      <c r="QDZ61" s="108"/>
      <c r="QEA61" s="108"/>
      <c r="QEB61" s="108"/>
      <c r="QEC61" s="108"/>
      <c r="QED61" s="108"/>
      <c r="QEE61" s="108"/>
      <c r="QEF61" s="108"/>
      <c r="QEG61" s="108"/>
      <c r="QEH61" s="108"/>
      <c r="QEI61" s="108"/>
      <c r="QEJ61" s="108"/>
      <c r="QEK61" s="108"/>
      <c r="QEL61" s="108"/>
      <c r="QEM61" s="108"/>
      <c r="QEN61" s="108"/>
      <c r="QEO61" s="108"/>
      <c r="QEP61" s="108"/>
      <c r="QEQ61" s="108"/>
      <c r="QER61" s="108"/>
      <c r="QES61" s="108"/>
      <c r="QET61" s="108"/>
      <c r="QEU61" s="108"/>
      <c r="QEV61" s="108"/>
      <c r="QEW61" s="108"/>
      <c r="QEX61" s="108"/>
      <c r="QEY61" s="108"/>
      <c r="QEZ61" s="108"/>
      <c r="QFA61" s="108"/>
      <c r="QFB61" s="108"/>
      <c r="QFC61" s="108"/>
      <c r="QFD61" s="108"/>
      <c r="QFE61" s="108"/>
      <c r="QFF61" s="108"/>
      <c r="QFG61" s="108"/>
      <c r="QFH61" s="108"/>
      <c r="QFI61" s="108"/>
      <c r="QFJ61" s="108"/>
      <c r="QFK61" s="108"/>
      <c r="QFL61" s="108"/>
      <c r="QFM61" s="108"/>
      <c r="QFN61" s="108"/>
      <c r="QFO61" s="108"/>
      <c r="QFP61" s="108"/>
      <c r="QFQ61" s="108"/>
      <c r="QFR61" s="108"/>
      <c r="QFS61" s="108"/>
      <c r="QFT61" s="108"/>
      <c r="QFU61" s="108"/>
      <c r="QFV61" s="108"/>
      <c r="QFW61" s="108"/>
      <c r="QFX61" s="108"/>
      <c r="QFY61" s="108"/>
      <c r="QFZ61" s="108"/>
      <c r="QGA61" s="108"/>
      <c r="QGB61" s="108"/>
      <c r="QGC61" s="108"/>
      <c r="QGD61" s="108"/>
      <c r="QGE61" s="108"/>
      <c r="QGF61" s="108"/>
      <c r="QGG61" s="108"/>
      <c r="QGH61" s="108"/>
      <c r="QGI61" s="108"/>
      <c r="QGJ61" s="108"/>
      <c r="QGK61" s="108"/>
      <c r="QGL61" s="108"/>
      <c r="QGM61" s="108"/>
      <c r="QGN61" s="108"/>
      <c r="QGO61" s="108"/>
      <c r="QGP61" s="108"/>
      <c r="QGQ61" s="108"/>
      <c r="QGR61" s="108"/>
      <c r="QGS61" s="108"/>
      <c r="QGT61" s="108"/>
      <c r="QGU61" s="108"/>
      <c r="QGV61" s="108"/>
      <c r="QGW61" s="108"/>
      <c r="QGX61" s="108"/>
      <c r="QGY61" s="108"/>
      <c r="QGZ61" s="108"/>
      <c r="QHA61" s="108"/>
      <c r="QHB61" s="108"/>
      <c r="QHC61" s="108"/>
      <c r="QHD61" s="108"/>
      <c r="QHE61" s="108"/>
      <c r="QHF61" s="108"/>
      <c r="QHG61" s="108"/>
      <c r="QHH61" s="108"/>
      <c r="QHI61" s="108"/>
      <c r="QHJ61" s="108"/>
      <c r="QHK61" s="108"/>
      <c r="QHL61" s="108"/>
      <c r="QHM61" s="108"/>
      <c r="QHN61" s="108"/>
      <c r="QHO61" s="108"/>
      <c r="QHP61" s="108"/>
      <c r="QHQ61" s="108"/>
      <c r="QHR61" s="108"/>
      <c r="QHS61" s="108"/>
      <c r="QHT61" s="108"/>
      <c r="QHU61" s="108"/>
      <c r="QHV61" s="108"/>
      <c r="QHW61" s="108"/>
      <c r="QHX61" s="108"/>
      <c r="QHY61" s="108"/>
      <c r="QHZ61" s="108"/>
      <c r="QIA61" s="108"/>
      <c r="QIB61" s="108"/>
      <c r="QIC61" s="108"/>
      <c r="QID61" s="108"/>
      <c r="QIE61" s="108"/>
      <c r="QIF61" s="108"/>
      <c r="QIG61" s="108"/>
      <c r="QIH61" s="108"/>
      <c r="QII61" s="108"/>
      <c r="QIJ61" s="108"/>
      <c r="QIK61" s="108"/>
      <c r="QIL61" s="108"/>
      <c r="QIM61" s="108"/>
      <c r="QIN61" s="108"/>
      <c r="QIO61" s="108"/>
      <c r="QIP61" s="108"/>
      <c r="QIQ61" s="108"/>
      <c r="QIR61" s="108"/>
      <c r="QIS61" s="108"/>
      <c r="QIT61" s="108"/>
      <c r="QIU61" s="108"/>
      <c r="QIV61" s="108"/>
      <c r="QIW61" s="108"/>
      <c r="QIX61" s="108"/>
      <c r="QIY61" s="108"/>
      <c r="QIZ61" s="108"/>
      <c r="QJA61" s="108"/>
      <c r="QJB61" s="108"/>
      <c r="QJC61" s="108"/>
      <c r="QJD61" s="108"/>
      <c r="QJE61" s="108"/>
      <c r="QJF61" s="108"/>
      <c r="QJG61" s="108"/>
      <c r="QJH61" s="108"/>
      <c r="QJI61" s="108"/>
      <c r="QJJ61" s="108"/>
      <c r="QJK61" s="108"/>
      <c r="QJL61" s="108"/>
      <c r="QJM61" s="108"/>
      <c r="QJN61" s="108"/>
      <c r="QJO61" s="108"/>
      <c r="QJP61" s="108"/>
      <c r="QJQ61" s="108"/>
      <c r="QJR61" s="108"/>
      <c r="QJS61" s="108"/>
      <c r="QJT61" s="108"/>
      <c r="QJU61" s="108"/>
      <c r="QJV61" s="108"/>
      <c r="QJW61" s="108"/>
      <c r="QJX61" s="108"/>
      <c r="QJY61" s="108"/>
      <c r="QJZ61" s="108"/>
      <c r="QKA61" s="108"/>
      <c r="QKB61" s="108"/>
      <c r="QKC61" s="108"/>
      <c r="QKD61" s="108"/>
      <c r="QKE61" s="108"/>
      <c r="QKF61" s="108"/>
      <c r="QKG61" s="108"/>
      <c r="QKH61" s="108"/>
      <c r="QKI61" s="108"/>
      <c r="QKJ61" s="108"/>
      <c r="QKK61" s="108"/>
      <c r="QKL61" s="108"/>
      <c r="QKM61" s="108"/>
      <c r="QKN61" s="108"/>
      <c r="QKO61" s="108"/>
      <c r="QKP61" s="108"/>
      <c r="QKQ61" s="108"/>
      <c r="QKR61" s="108"/>
      <c r="QKS61" s="108"/>
      <c r="QKT61" s="108"/>
      <c r="QKU61" s="108"/>
      <c r="QKV61" s="108"/>
      <c r="QKW61" s="108"/>
      <c r="QKX61" s="108"/>
      <c r="QKY61" s="108"/>
      <c r="QKZ61" s="108"/>
      <c r="QLA61" s="108"/>
      <c r="QLB61" s="108"/>
      <c r="QLC61" s="108"/>
      <c r="QLD61" s="108"/>
      <c r="QLE61" s="108"/>
      <c r="QLF61" s="108"/>
      <c r="QLG61" s="108"/>
      <c r="QLH61" s="108"/>
      <c r="QLI61" s="108"/>
      <c r="QLJ61" s="108"/>
      <c r="QLK61" s="108"/>
      <c r="QLL61" s="108"/>
      <c r="QLM61" s="108"/>
      <c r="QLN61" s="108"/>
      <c r="QLO61" s="108"/>
      <c r="QLP61" s="108"/>
      <c r="QLQ61" s="108"/>
      <c r="QLR61" s="108"/>
      <c r="QLS61" s="108"/>
      <c r="QLT61" s="108"/>
      <c r="QLU61" s="108"/>
      <c r="QLV61" s="108"/>
      <c r="QLW61" s="108"/>
      <c r="QLX61" s="108"/>
      <c r="QLY61" s="108"/>
      <c r="QLZ61" s="108"/>
      <c r="QMA61" s="108"/>
      <c r="QMB61" s="108"/>
      <c r="QMC61" s="108"/>
      <c r="QMD61" s="108"/>
      <c r="QME61" s="108"/>
      <c r="QMF61" s="108"/>
      <c r="QMG61" s="108"/>
      <c r="QMH61" s="108"/>
      <c r="QMI61" s="108"/>
      <c r="QMJ61" s="108"/>
      <c r="QMK61" s="108"/>
      <c r="QML61" s="108"/>
      <c r="QMM61" s="108"/>
      <c r="QMN61" s="108"/>
      <c r="QMO61" s="108"/>
      <c r="QMP61" s="108"/>
      <c r="QMQ61" s="108"/>
      <c r="QMR61" s="108"/>
      <c r="QMS61" s="108"/>
      <c r="QMT61" s="108"/>
      <c r="QMU61" s="108"/>
      <c r="QMV61" s="108"/>
      <c r="QMW61" s="108"/>
      <c r="QMX61" s="108"/>
      <c r="QMY61" s="108"/>
      <c r="QMZ61" s="108"/>
      <c r="QNA61" s="108"/>
      <c r="QNB61" s="108"/>
      <c r="QNC61" s="108"/>
      <c r="QND61" s="108"/>
      <c r="QNE61" s="108"/>
      <c r="QNF61" s="108"/>
      <c r="QNG61" s="108"/>
      <c r="QNH61" s="108"/>
      <c r="QNI61" s="108"/>
      <c r="QNJ61" s="108"/>
      <c r="QNK61" s="108"/>
      <c r="QNL61" s="108"/>
      <c r="QNM61" s="108"/>
      <c r="QNN61" s="108"/>
      <c r="QNO61" s="108"/>
      <c r="QNP61" s="108"/>
      <c r="QNQ61" s="108"/>
      <c r="QNR61" s="108"/>
      <c r="QNS61" s="108"/>
      <c r="QNT61" s="108"/>
      <c r="QNU61" s="108"/>
      <c r="QNV61" s="108"/>
      <c r="QNW61" s="108"/>
      <c r="QNX61" s="108"/>
      <c r="QNY61" s="108"/>
      <c r="QNZ61" s="108"/>
      <c r="QOA61" s="108"/>
      <c r="QOB61" s="108"/>
      <c r="QOC61" s="108"/>
      <c r="QOD61" s="108"/>
      <c r="QOE61" s="108"/>
      <c r="QOF61" s="108"/>
      <c r="QOG61" s="108"/>
      <c r="QOH61" s="108"/>
      <c r="QOI61" s="108"/>
      <c r="QOJ61" s="108"/>
      <c r="QOK61" s="108"/>
      <c r="QOL61" s="108"/>
      <c r="QOM61" s="108"/>
      <c r="QON61" s="108"/>
      <c r="QOO61" s="108"/>
      <c r="QOP61" s="108"/>
      <c r="QOQ61" s="108"/>
      <c r="QOR61" s="108"/>
      <c r="QOS61" s="108"/>
      <c r="QOT61" s="108"/>
      <c r="QOU61" s="108"/>
      <c r="QOV61" s="108"/>
      <c r="QOW61" s="108"/>
      <c r="QOX61" s="108"/>
      <c r="QOY61" s="108"/>
      <c r="QOZ61" s="108"/>
      <c r="QPA61" s="108"/>
      <c r="QPB61" s="108"/>
      <c r="QPC61" s="108"/>
      <c r="QPD61" s="108"/>
      <c r="QPE61" s="108"/>
      <c r="QPF61" s="108"/>
      <c r="QPG61" s="108"/>
      <c r="QPH61" s="108"/>
      <c r="QPI61" s="108"/>
      <c r="QPJ61" s="108"/>
      <c r="QPK61" s="108"/>
      <c r="QPL61" s="108"/>
      <c r="QPM61" s="108"/>
      <c r="QPN61" s="108"/>
      <c r="QPO61" s="108"/>
      <c r="QPP61" s="108"/>
      <c r="QPQ61" s="108"/>
      <c r="QPR61" s="108"/>
      <c r="QPS61" s="108"/>
      <c r="QPT61" s="108"/>
      <c r="QPU61" s="108"/>
      <c r="QPV61" s="108"/>
      <c r="QPW61" s="108"/>
      <c r="QPX61" s="108"/>
      <c r="QPY61" s="108"/>
      <c r="QPZ61" s="108"/>
      <c r="QQA61" s="108"/>
      <c r="QQB61" s="108"/>
      <c r="QQC61" s="108"/>
      <c r="QQD61" s="108"/>
      <c r="QQE61" s="108"/>
      <c r="QQF61" s="108"/>
      <c r="QQG61" s="108"/>
      <c r="QQH61" s="108"/>
      <c r="QQI61" s="108"/>
      <c r="QQJ61" s="108"/>
      <c r="QQK61" s="108"/>
      <c r="QQL61" s="108"/>
      <c r="QQM61" s="108"/>
      <c r="QQN61" s="108"/>
      <c r="QQO61" s="108"/>
      <c r="QQP61" s="108"/>
      <c r="QQQ61" s="108"/>
      <c r="QQR61" s="108"/>
      <c r="QQS61" s="108"/>
      <c r="QQT61" s="108"/>
      <c r="QQU61" s="108"/>
      <c r="QQV61" s="108"/>
      <c r="QQW61" s="108"/>
      <c r="QQX61" s="108"/>
      <c r="QQY61" s="108"/>
      <c r="QQZ61" s="108"/>
      <c r="QRA61" s="108"/>
      <c r="QRB61" s="108"/>
      <c r="QRC61" s="108"/>
      <c r="QRD61" s="108"/>
      <c r="QRE61" s="108"/>
      <c r="QRF61" s="108"/>
      <c r="QRG61" s="108"/>
      <c r="QRH61" s="108"/>
      <c r="QRI61" s="108"/>
      <c r="QRJ61" s="108"/>
      <c r="QRK61" s="108"/>
      <c r="QRL61" s="108"/>
      <c r="QRM61" s="108"/>
      <c r="QRN61" s="108"/>
      <c r="QRO61" s="108"/>
      <c r="QRP61" s="108"/>
      <c r="QRQ61" s="108"/>
      <c r="QRR61" s="108"/>
      <c r="QRS61" s="108"/>
      <c r="QRT61" s="108"/>
      <c r="QRU61" s="108"/>
      <c r="QRV61" s="108"/>
      <c r="QRW61" s="108"/>
      <c r="QRX61" s="108"/>
      <c r="QRY61" s="108"/>
      <c r="QRZ61" s="108"/>
      <c r="QSA61" s="108"/>
      <c r="QSB61" s="108"/>
      <c r="QSC61" s="108"/>
      <c r="QSD61" s="108"/>
      <c r="QSE61" s="108"/>
      <c r="QSF61" s="108"/>
      <c r="QSG61" s="108"/>
      <c r="QSH61" s="108"/>
      <c r="QSI61" s="108"/>
      <c r="QSJ61" s="108"/>
      <c r="QSK61" s="108"/>
      <c r="QSL61" s="108"/>
      <c r="QSM61" s="108"/>
      <c r="QSN61" s="108"/>
      <c r="QSO61" s="108"/>
      <c r="QSP61" s="108"/>
      <c r="QSQ61" s="108"/>
      <c r="QSR61" s="108"/>
      <c r="QSS61" s="108"/>
      <c r="QST61" s="108"/>
      <c r="QSU61" s="108"/>
      <c r="QSV61" s="108"/>
      <c r="QSW61" s="108"/>
      <c r="QSX61" s="108"/>
      <c r="QSY61" s="108"/>
      <c r="QSZ61" s="108"/>
      <c r="QTA61" s="108"/>
      <c r="QTB61" s="108"/>
      <c r="QTC61" s="108"/>
      <c r="QTD61" s="108"/>
      <c r="QTE61" s="108"/>
      <c r="QTF61" s="108"/>
      <c r="QTG61" s="108"/>
      <c r="QTH61" s="108"/>
      <c r="QTI61" s="108"/>
      <c r="QTJ61" s="108"/>
      <c r="QTK61" s="108"/>
      <c r="QTL61" s="108"/>
      <c r="QTM61" s="108"/>
      <c r="QTN61" s="108"/>
      <c r="QTO61" s="108"/>
      <c r="QTP61" s="108"/>
      <c r="QTQ61" s="108"/>
      <c r="QTR61" s="108"/>
      <c r="QTS61" s="108"/>
      <c r="QTT61" s="108"/>
      <c r="QTU61" s="108"/>
      <c r="QTV61" s="108"/>
      <c r="QTW61" s="108"/>
      <c r="QTX61" s="108"/>
      <c r="QTY61" s="108"/>
      <c r="QTZ61" s="108"/>
      <c r="QUA61" s="108"/>
      <c r="QUB61" s="108"/>
      <c r="QUC61" s="108"/>
      <c r="QUD61" s="108"/>
      <c r="QUE61" s="108"/>
      <c r="QUF61" s="108"/>
      <c r="QUG61" s="108"/>
      <c r="QUH61" s="108"/>
      <c r="QUI61" s="108"/>
      <c r="QUJ61" s="108"/>
      <c r="QUK61" s="108"/>
      <c r="QUL61" s="108"/>
      <c r="QUM61" s="108"/>
      <c r="QUN61" s="108"/>
      <c r="QUO61" s="108"/>
      <c r="QUP61" s="108"/>
      <c r="QUQ61" s="108"/>
      <c r="QUR61" s="108"/>
      <c r="QUS61" s="108"/>
      <c r="QUT61" s="108"/>
      <c r="QUU61" s="108"/>
      <c r="QUV61" s="108"/>
      <c r="QUW61" s="108"/>
      <c r="QUX61" s="108"/>
      <c r="QUY61" s="108"/>
      <c r="QUZ61" s="108"/>
      <c r="QVA61" s="108"/>
      <c r="QVB61" s="108"/>
      <c r="QVC61" s="108"/>
      <c r="QVD61" s="108"/>
      <c r="QVE61" s="108"/>
      <c r="QVF61" s="108"/>
      <c r="QVG61" s="108"/>
      <c r="QVH61" s="108"/>
      <c r="QVI61" s="108"/>
      <c r="QVJ61" s="108"/>
      <c r="QVK61" s="108"/>
      <c r="QVL61" s="108"/>
      <c r="QVM61" s="108"/>
      <c r="QVN61" s="108"/>
      <c r="QVO61" s="108"/>
      <c r="QVP61" s="108"/>
      <c r="QVQ61" s="108"/>
      <c r="QVR61" s="108"/>
      <c r="QVS61" s="108"/>
      <c r="QVT61" s="108"/>
      <c r="QVU61" s="108"/>
      <c r="QVV61" s="108"/>
      <c r="QVW61" s="108"/>
      <c r="QVX61" s="108"/>
      <c r="QVY61" s="108"/>
      <c r="QVZ61" s="108"/>
      <c r="QWA61" s="108"/>
      <c r="QWB61" s="108"/>
      <c r="QWC61" s="108"/>
      <c r="QWD61" s="108"/>
      <c r="QWE61" s="108"/>
      <c r="QWF61" s="108"/>
      <c r="QWG61" s="108"/>
      <c r="QWH61" s="108"/>
      <c r="QWI61" s="108"/>
      <c r="QWJ61" s="108"/>
      <c r="QWK61" s="108"/>
      <c r="QWL61" s="108"/>
      <c r="QWM61" s="108"/>
      <c r="QWN61" s="108"/>
      <c r="QWO61" s="108"/>
      <c r="QWP61" s="108"/>
      <c r="QWQ61" s="108"/>
      <c r="QWR61" s="108"/>
      <c r="QWS61" s="108"/>
      <c r="QWT61" s="108"/>
      <c r="QWU61" s="108"/>
      <c r="QWV61" s="108"/>
      <c r="QWW61" s="108"/>
      <c r="QWX61" s="108"/>
      <c r="QWY61" s="108"/>
      <c r="QWZ61" s="108"/>
      <c r="QXA61" s="108"/>
      <c r="QXB61" s="108"/>
      <c r="QXC61" s="108"/>
      <c r="QXD61" s="108"/>
      <c r="QXE61" s="108"/>
      <c r="QXF61" s="108"/>
      <c r="QXG61" s="108"/>
      <c r="QXH61" s="108"/>
      <c r="QXI61" s="108"/>
      <c r="QXJ61" s="108"/>
      <c r="QXK61" s="108"/>
      <c r="QXL61" s="108"/>
      <c r="QXM61" s="108"/>
      <c r="QXN61" s="108"/>
      <c r="QXO61" s="108"/>
      <c r="QXP61" s="108"/>
      <c r="QXQ61" s="108"/>
      <c r="QXR61" s="108"/>
      <c r="QXS61" s="108"/>
      <c r="QXT61" s="108"/>
      <c r="QXU61" s="108"/>
      <c r="QXV61" s="108"/>
      <c r="QXW61" s="108"/>
      <c r="QXX61" s="108"/>
      <c r="QXY61" s="108"/>
      <c r="QXZ61" s="108"/>
      <c r="QYA61" s="108"/>
      <c r="QYB61" s="108"/>
      <c r="QYC61" s="108"/>
      <c r="QYD61" s="108"/>
      <c r="QYE61" s="108"/>
      <c r="QYF61" s="108"/>
      <c r="QYG61" s="108"/>
      <c r="QYH61" s="108"/>
      <c r="QYI61" s="108"/>
      <c r="QYJ61" s="108"/>
      <c r="QYK61" s="108"/>
      <c r="QYL61" s="108"/>
      <c r="QYM61" s="108"/>
      <c r="QYN61" s="108"/>
      <c r="QYO61" s="108"/>
      <c r="QYP61" s="108"/>
      <c r="QYQ61" s="108"/>
      <c r="QYR61" s="108"/>
      <c r="QYS61" s="108"/>
      <c r="QYT61" s="108"/>
      <c r="QYU61" s="108"/>
      <c r="QYV61" s="108"/>
      <c r="QYW61" s="108"/>
      <c r="QYX61" s="108"/>
      <c r="QYY61" s="108"/>
      <c r="QYZ61" s="108"/>
      <c r="QZA61" s="108"/>
      <c r="QZB61" s="108"/>
      <c r="QZC61" s="108"/>
      <c r="QZD61" s="108"/>
      <c r="QZE61" s="108"/>
      <c r="QZF61" s="108"/>
      <c r="QZG61" s="108"/>
      <c r="QZH61" s="108"/>
      <c r="QZI61" s="108"/>
      <c r="QZJ61" s="108"/>
      <c r="QZK61" s="108"/>
      <c r="QZL61" s="108"/>
      <c r="QZM61" s="108"/>
      <c r="QZN61" s="108"/>
      <c r="QZO61" s="108"/>
      <c r="QZP61" s="108"/>
      <c r="QZQ61" s="108"/>
      <c r="QZR61" s="108"/>
      <c r="QZS61" s="108"/>
      <c r="QZT61" s="108"/>
      <c r="QZU61" s="108"/>
      <c r="QZV61" s="108"/>
      <c r="QZW61" s="108"/>
      <c r="QZX61" s="108"/>
      <c r="QZY61" s="108"/>
      <c r="QZZ61" s="108"/>
      <c r="RAA61" s="108"/>
      <c r="RAB61" s="108"/>
      <c r="RAC61" s="108"/>
      <c r="RAD61" s="108"/>
      <c r="RAE61" s="108"/>
      <c r="RAF61" s="108"/>
      <c r="RAG61" s="108"/>
      <c r="RAH61" s="108"/>
      <c r="RAI61" s="108"/>
      <c r="RAJ61" s="108"/>
      <c r="RAK61" s="108"/>
      <c r="RAL61" s="108"/>
      <c r="RAM61" s="108"/>
      <c r="RAN61" s="108"/>
      <c r="RAO61" s="108"/>
      <c r="RAP61" s="108"/>
      <c r="RAQ61" s="108"/>
      <c r="RAR61" s="108"/>
      <c r="RAS61" s="108"/>
      <c r="RAT61" s="108"/>
      <c r="RAU61" s="108"/>
      <c r="RAV61" s="108"/>
      <c r="RAW61" s="108"/>
      <c r="RAX61" s="108"/>
      <c r="RAY61" s="108"/>
      <c r="RAZ61" s="108"/>
      <c r="RBA61" s="108"/>
      <c r="RBB61" s="108"/>
      <c r="RBC61" s="108"/>
      <c r="RBD61" s="108"/>
      <c r="RBE61" s="108"/>
      <c r="RBF61" s="108"/>
      <c r="RBG61" s="108"/>
      <c r="RBH61" s="108"/>
      <c r="RBI61" s="108"/>
      <c r="RBJ61" s="108"/>
      <c r="RBK61" s="108"/>
      <c r="RBL61" s="108"/>
      <c r="RBM61" s="108"/>
      <c r="RBN61" s="108"/>
      <c r="RBO61" s="108"/>
      <c r="RBP61" s="108"/>
      <c r="RBQ61" s="108"/>
      <c r="RBR61" s="108"/>
      <c r="RBS61" s="108"/>
      <c r="RBT61" s="108"/>
      <c r="RBU61" s="108"/>
      <c r="RBV61" s="108"/>
      <c r="RBW61" s="108"/>
      <c r="RBX61" s="108"/>
      <c r="RBY61" s="108"/>
      <c r="RBZ61" s="108"/>
      <c r="RCA61" s="108"/>
      <c r="RCB61" s="108"/>
      <c r="RCC61" s="108"/>
      <c r="RCD61" s="108"/>
      <c r="RCE61" s="108"/>
      <c r="RCF61" s="108"/>
      <c r="RCG61" s="108"/>
      <c r="RCH61" s="108"/>
      <c r="RCI61" s="108"/>
      <c r="RCJ61" s="108"/>
      <c r="RCK61" s="108"/>
      <c r="RCL61" s="108"/>
      <c r="RCM61" s="108"/>
      <c r="RCN61" s="108"/>
      <c r="RCO61" s="108"/>
      <c r="RCP61" s="108"/>
      <c r="RCQ61" s="108"/>
      <c r="RCR61" s="108"/>
      <c r="RCS61" s="108"/>
      <c r="RCT61" s="108"/>
      <c r="RCU61" s="108"/>
      <c r="RCV61" s="108"/>
      <c r="RCW61" s="108"/>
      <c r="RCX61" s="108"/>
      <c r="RCY61" s="108"/>
      <c r="RCZ61" s="108"/>
      <c r="RDA61" s="108"/>
      <c r="RDB61" s="108"/>
      <c r="RDC61" s="108"/>
      <c r="RDD61" s="108"/>
      <c r="RDE61" s="108"/>
      <c r="RDF61" s="108"/>
      <c r="RDG61" s="108"/>
      <c r="RDH61" s="108"/>
      <c r="RDI61" s="108"/>
      <c r="RDJ61" s="108"/>
      <c r="RDK61" s="108"/>
      <c r="RDL61" s="108"/>
      <c r="RDM61" s="108"/>
      <c r="RDN61" s="108"/>
      <c r="RDO61" s="108"/>
      <c r="RDP61" s="108"/>
      <c r="RDQ61" s="108"/>
      <c r="RDR61" s="108"/>
      <c r="RDS61" s="108"/>
      <c r="RDT61" s="108"/>
      <c r="RDU61" s="108"/>
      <c r="RDV61" s="108"/>
      <c r="RDW61" s="108"/>
      <c r="RDX61" s="108"/>
      <c r="RDY61" s="108"/>
      <c r="RDZ61" s="108"/>
      <c r="REA61" s="108"/>
      <c r="REB61" s="108"/>
      <c r="REC61" s="108"/>
      <c r="RED61" s="108"/>
      <c r="REE61" s="108"/>
      <c r="REF61" s="108"/>
      <c r="REG61" s="108"/>
      <c r="REH61" s="108"/>
      <c r="REI61" s="108"/>
      <c r="REJ61" s="108"/>
      <c r="REK61" s="108"/>
      <c r="REL61" s="108"/>
      <c r="REM61" s="108"/>
      <c r="REN61" s="108"/>
      <c r="REO61" s="108"/>
      <c r="REP61" s="108"/>
      <c r="REQ61" s="108"/>
      <c r="RER61" s="108"/>
      <c r="RES61" s="108"/>
      <c r="RET61" s="108"/>
      <c r="REU61" s="108"/>
      <c r="REV61" s="108"/>
      <c r="REW61" s="108"/>
      <c r="REX61" s="108"/>
      <c r="REY61" s="108"/>
      <c r="REZ61" s="108"/>
      <c r="RFA61" s="108"/>
      <c r="RFB61" s="108"/>
      <c r="RFC61" s="108"/>
      <c r="RFD61" s="108"/>
      <c r="RFE61" s="108"/>
      <c r="RFF61" s="108"/>
      <c r="RFG61" s="108"/>
      <c r="RFH61" s="108"/>
      <c r="RFI61" s="108"/>
      <c r="RFJ61" s="108"/>
      <c r="RFK61" s="108"/>
      <c r="RFL61" s="108"/>
      <c r="RFM61" s="108"/>
      <c r="RFN61" s="108"/>
      <c r="RFO61" s="108"/>
      <c r="RFP61" s="108"/>
      <c r="RFQ61" s="108"/>
      <c r="RFR61" s="108"/>
      <c r="RFS61" s="108"/>
      <c r="RFT61" s="108"/>
      <c r="RFU61" s="108"/>
      <c r="RFV61" s="108"/>
      <c r="RFW61" s="108"/>
      <c r="RFX61" s="108"/>
      <c r="RFY61" s="108"/>
      <c r="RFZ61" s="108"/>
      <c r="RGA61" s="108"/>
      <c r="RGB61" s="108"/>
      <c r="RGC61" s="108"/>
      <c r="RGD61" s="108"/>
      <c r="RGE61" s="108"/>
      <c r="RGF61" s="108"/>
      <c r="RGG61" s="108"/>
      <c r="RGH61" s="108"/>
      <c r="RGI61" s="108"/>
      <c r="RGJ61" s="108"/>
      <c r="RGK61" s="108"/>
      <c r="RGL61" s="108"/>
      <c r="RGM61" s="108"/>
      <c r="RGN61" s="108"/>
      <c r="RGO61" s="108"/>
      <c r="RGP61" s="108"/>
      <c r="RGQ61" s="108"/>
      <c r="RGR61" s="108"/>
      <c r="RGS61" s="108"/>
      <c r="RGT61" s="108"/>
      <c r="RGU61" s="108"/>
      <c r="RGV61" s="108"/>
      <c r="RGW61" s="108"/>
      <c r="RGX61" s="108"/>
      <c r="RGY61" s="108"/>
      <c r="RGZ61" s="108"/>
      <c r="RHA61" s="108"/>
      <c r="RHB61" s="108"/>
      <c r="RHC61" s="108"/>
      <c r="RHD61" s="108"/>
      <c r="RHE61" s="108"/>
      <c r="RHF61" s="108"/>
      <c r="RHG61" s="108"/>
      <c r="RHH61" s="108"/>
      <c r="RHI61" s="108"/>
      <c r="RHJ61" s="108"/>
      <c r="RHK61" s="108"/>
      <c r="RHL61" s="108"/>
      <c r="RHM61" s="108"/>
      <c r="RHN61" s="108"/>
      <c r="RHO61" s="108"/>
      <c r="RHP61" s="108"/>
      <c r="RHQ61" s="108"/>
      <c r="RHR61" s="108"/>
      <c r="RHS61" s="108"/>
      <c r="RHT61" s="108"/>
      <c r="RHU61" s="108"/>
      <c r="RHV61" s="108"/>
      <c r="RHW61" s="108"/>
      <c r="RHX61" s="108"/>
      <c r="RHY61" s="108"/>
      <c r="RHZ61" s="108"/>
      <c r="RIA61" s="108"/>
      <c r="RIB61" s="108"/>
      <c r="RIC61" s="108"/>
      <c r="RID61" s="108"/>
      <c r="RIE61" s="108"/>
      <c r="RIF61" s="108"/>
      <c r="RIG61" s="108"/>
      <c r="RIH61" s="108"/>
      <c r="RII61" s="108"/>
      <c r="RIJ61" s="108"/>
      <c r="RIK61" s="108"/>
      <c r="RIL61" s="108"/>
      <c r="RIM61" s="108"/>
      <c r="RIN61" s="108"/>
      <c r="RIO61" s="108"/>
      <c r="RIP61" s="108"/>
      <c r="RIQ61" s="108"/>
      <c r="RIR61" s="108"/>
      <c r="RIS61" s="108"/>
      <c r="RIT61" s="108"/>
      <c r="RIU61" s="108"/>
      <c r="RIV61" s="108"/>
      <c r="RIW61" s="108"/>
      <c r="RIX61" s="108"/>
      <c r="RIY61" s="108"/>
      <c r="RIZ61" s="108"/>
      <c r="RJA61" s="108"/>
      <c r="RJB61" s="108"/>
      <c r="RJC61" s="108"/>
      <c r="RJD61" s="108"/>
      <c r="RJE61" s="108"/>
      <c r="RJF61" s="108"/>
      <c r="RJG61" s="108"/>
      <c r="RJH61" s="108"/>
      <c r="RJI61" s="108"/>
      <c r="RJJ61" s="108"/>
      <c r="RJK61" s="108"/>
      <c r="RJL61" s="108"/>
      <c r="RJM61" s="108"/>
      <c r="RJN61" s="108"/>
      <c r="RJO61" s="108"/>
      <c r="RJP61" s="108"/>
      <c r="RJQ61" s="108"/>
      <c r="RJR61" s="108"/>
      <c r="RJS61" s="108"/>
      <c r="RJT61" s="108"/>
      <c r="RJU61" s="108"/>
      <c r="RJV61" s="108"/>
      <c r="RJW61" s="108"/>
      <c r="RJX61" s="108"/>
      <c r="RJY61" s="108"/>
      <c r="RJZ61" s="108"/>
      <c r="RKA61" s="108"/>
      <c r="RKB61" s="108"/>
      <c r="RKC61" s="108"/>
      <c r="RKD61" s="108"/>
      <c r="RKE61" s="108"/>
      <c r="RKF61" s="108"/>
      <c r="RKG61" s="108"/>
      <c r="RKH61" s="108"/>
      <c r="RKI61" s="108"/>
      <c r="RKJ61" s="108"/>
      <c r="RKK61" s="108"/>
      <c r="RKL61" s="108"/>
      <c r="RKM61" s="108"/>
      <c r="RKN61" s="108"/>
      <c r="RKO61" s="108"/>
      <c r="RKP61" s="108"/>
      <c r="RKQ61" s="108"/>
      <c r="RKR61" s="108"/>
      <c r="RKS61" s="108"/>
      <c r="RKT61" s="108"/>
      <c r="RKU61" s="108"/>
      <c r="RKV61" s="108"/>
      <c r="RKW61" s="108"/>
      <c r="RKX61" s="108"/>
      <c r="RKY61" s="108"/>
      <c r="RKZ61" s="108"/>
      <c r="RLA61" s="108"/>
      <c r="RLB61" s="108"/>
      <c r="RLC61" s="108"/>
      <c r="RLD61" s="108"/>
      <c r="RLE61" s="108"/>
      <c r="RLF61" s="108"/>
      <c r="RLG61" s="108"/>
      <c r="RLH61" s="108"/>
      <c r="RLI61" s="108"/>
      <c r="RLJ61" s="108"/>
      <c r="RLK61" s="108"/>
      <c r="RLL61" s="108"/>
      <c r="RLM61" s="108"/>
      <c r="RLN61" s="108"/>
      <c r="RLO61" s="108"/>
      <c r="RLP61" s="108"/>
      <c r="RLQ61" s="108"/>
      <c r="RLR61" s="108"/>
      <c r="RLS61" s="108"/>
      <c r="RLT61" s="108"/>
      <c r="RLU61" s="108"/>
      <c r="RLV61" s="108"/>
      <c r="RLW61" s="108"/>
      <c r="RLX61" s="108"/>
      <c r="RLY61" s="108"/>
      <c r="RLZ61" s="108"/>
      <c r="RMA61" s="108"/>
      <c r="RMB61" s="108"/>
      <c r="RMC61" s="108"/>
      <c r="RMD61" s="108"/>
      <c r="RME61" s="108"/>
      <c r="RMF61" s="108"/>
      <c r="RMG61" s="108"/>
      <c r="RMH61" s="108"/>
      <c r="RMI61" s="108"/>
      <c r="RMJ61" s="108"/>
      <c r="RMK61" s="108"/>
      <c r="RML61" s="108"/>
      <c r="RMM61" s="108"/>
      <c r="RMN61" s="108"/>
      <c r="RMO61" s="108"/>
      <c r="RMP61" s="108"/>
      <c r="RMQ61" s="108"/>
      <c r="RMR61" s="108"/>
      <c r="RMS61" s="108"/>
      <c r="RMT61" s="108"/>
      <c r="RMU61" s="108"/>
      <c r="RMV61" s="108"/>
      <c r="RMW61" s="108"/>
      <c r="RMX61" s="108"/>
      <c r="RMY61" s="108"/>
      <c r="RMZ61" s="108"/>
      <c r="RNA61" s="108"/>
      <c r="RNB61" s="108"/>
      <c r="RNC61" s="108"/>
      <c r="RND61" s="108"/>
      <c r="RNE61" s="108"/>
      <c r="RNF61" s="108"/>
      <c r="RNG61" s="108"/>
      <c r="RNH61" s="108"/>
      <c r="RNI61" s="108"/>
      <c r="RNJ61" s="108"/>
      <c r="RNK61" s="108"/>
      <c r="RNL61" s="108"/>
      <c r="RNM61" s="108"/>
      <c r="RNN61" s="108"/>
      <c r="RNO61" s="108"/>
      <c r="RNP61" s="108"/>
      <c r="RNQ61" s="108"/>
      <c r="RNR61" s="108"/>
      <c r="RNS61" s="108"/>
      <c r="RNT61" s="108"/>
      <c r="RNU61" s="108"/>
      <c r="RNV61" s="108"/>
      <c r="RNW61" s="108"/>
      <c r="RNX61" s="108"/>
      <c r="RNY61" s="108"/>
      <c r="RNZ61" s="108"/>
      <c r="ROA61" s="108"/>
      <c r="ROB61" s="108"/>
      <c r="ROC61" s="108"/>
      <c r="ROD61" s="108"/>
      <c r="ROE61" s="108"/>
      <c r="ROF61" s="108"/>
      <c r="ROG61" s="108"/>
      <c r="ROH61" s="108"/>
      <c r="ROI61" s="108"/>
      <c r="ROJ61" s="108"/>
      <c r="ROK61" s="108"/>
      <c r="ROL61" s="108"/>
      <c r="ROM61" s="108"/>
      <c r="RON61" s="108"/>
      <c r="ROO61" s="108"/>
      <c r="ROP61" s="108"/>
      <c r="ROQ61" s="108"/>
      <c r="ROR61" s="108"/>
      <c r="ROS61" s="108"/>
      <c r="ROT61" s="108"/>
      <c r="ROU61" s="108"/>
      <c r="ROV61" s="108"/>
      <c r="ROW61" s="108"/>
      <c r="ROX61" s="108"/>
      <c r="ROY61" s="108"/>
      <c r="ROZ61" s="108"/>
      <c r="RPA61" s="108"/>
      <c r="RPB61" s="108"/>
      <c r="RPC61" s="108"/>
      <c r="RPD61" s="108"/>
      <c r="RPE61" s="108"/>
      <c r="RPF61" s="108"/>
      <c r="RPG61" s="108"/>
      <c r="RPH61" s="108"/>
      <c r="RPI61" s="108"/>
      <c r="RPJ61" s="108"/>
      <c r="RPK61" s="108"/>
      <c r="RPL61" s="108"/>
      <c r="RPM61" s="108"/>
      <c r="RPN61" s="108"/>
      <c r="RPO61" s="108"/>
      <c r="RPP61" s="108"/>
      <c r="RPQ61" s="108"/>
      <c r="RPR61" s="108"/>
      <c r="RPS61" s="108"/>
      <c r="RPT61" s="108"/>
      <c r="RPU61" s="108"/>
      <c r="RPV61" s="108"/>
      <c r="RPW61" s="108"/>
      <c r="RPX61" s="108"/>
      <c r="RPY61" s="108"/>
      <c r="RPZ61" s="108"/>
      <c r="RQA61" s="108"/>
      <c r="RQB61" s="108"/>
      <c r="RQC61" s="108"/>
      <c r="RQD61" s="108"/>
      <c r="RQE61" s="108"/>
      <c r="RQF61" s="108"/>
      <c r="RQG61" s="108"/>
      <c r="RQH61" s="108"/>
      <c r="RQI61" s="108"/>
      <c r="RQJ61" s="108"/>
      <c r="RQK61" s="108"/>
      <c r="RQL61" s="108"/>
      <c r="RQM61" s="108"/>
      <c r="RQN61" s="108"/>
      <c r="RQO61" s="108"/>
      <c r="RQP61" s="108"/>
      <c r="RQQ61" s="108"/>
      <c r="RQR61" s="108"/>
      <c r="RQS61" s="108"/>
      <c r="RQT61" s="108"/>
      <c r="RQU61" s="108"/>
      <c r="RQV61" s="108"/>
      <c r="RQW61" s="108"/>
      <c r="RQX61" s="108"/>
      <c r="RQY61" s="108"/>
      <c r="RQZ61" s="108"/>
      <c r="RRA61" s="108"/>
      <c r="RRB61" s="108"/>
      <c r="RRC61" s="108"/>
      <c r="RRD61" s="108"/>
      <c r="RRE61" s="108"/>
      <c r="RRF61" s="108"/>
      <c r="RRG61" s="108"/>
      <c r="RRH61" s="108"/>
      <c r="RRI61" s="108"/>
      <c r="RRJ61" s="108"/>
      <c r="RRK61" s="108"/>
      <c r="RRL61" s="108"/>
      <c r="RRM61" s="108"/>
      <c r="RRN61" s="108"/>
      <c r="RRO61" s="108"/>
      <c r="RRP61" s="108"/>
      <c r="RRQ61" s="108"/>
      <c r="RRR61" s="108"/>
      <c r="RRS61" s="108"/>
      <c r="RRT61" s="108"/>
      <c r="RRU61" s="108"/>
      <c r="RRV61" s="108"/>
      <c r="RRW61" s="108"/>
      <c r="RRX61" s="108"/>
      <c r="RRY61" s="108"/>
      <c r="RRZ61" s="108"/>
      <c r="RSA61" s="108"/>
      <c r="RSB61" s="108"/>
      <c r="RSC61" s="108"/>
      <c r="RSD61" s="108"/>
      <c r="RSE61" s="108"/>
      <c r="RSF61" s="108"/>
      <c r="RSG61" s="108"/>
      <c r="RSH61" s="108"/>
      <c r="RSI61" s="108"/>
      <c r="RSJ61" s="108"/>
      <c r="RSK61" s="108"/>
      <c r="RSL61" s="108"/>
      <c r="RSM61" s="108"/>
      <c r="RSN61" s="108"/>
      <c r="RSO61" s="108"/>
      <c r="RSP61" s="108"/>
      <c r="RSQ61" s="108"/>
      <c r="RSR61" s="108"/>
      <c r="RSS61" s="108"/>
      <c r="RST61" s="108"/>
      <c r="RSU61" s="108"/>
      <c r="RSV61" s="108"/>
      <c r="RSW61" s="108"/>
      <c r="RSX61" s="108"/>
      <c r="RSY61" s="108"/>
      <c r="RSZ61" s="108"/>
      <c r="RTA61" s="108"/>
      <c r="RTB61" s="108"/>
      <c r="RTC61" s="108"/>
      <c r="RTD61" s="108"/>
      <c r="RTE61" s="108"/>
      <c r="RTF61" s="108"/>
      <c r="RTG61" s="108"/>
      <c r="RTH61" s="108"/>
      <c r="RTI61" s="108"/>
      <c r="RTJ61" s="108"/>
      <c r="RTK61" s="108"/>
      <c r="RTL61" s="108"/>
      <c r="RTM61" s="108"/>
      <c r="RTN61" s="108"/>
      <c r="RTO61" s="108"/>
      <c r="RTP61" s="108"/>
      <c r="RTQ61" s="108"/>
      <c r="RTR61" s="108"/>
      <c r="RTS61" s="108"/>
      <c r="RTT61" s="108"/>
      <c r="RTU61" s="108"/>
      <c r="RTV61" s="108"/>
      <c r="RTW61" s="108"/>
      <c r="RTX61" s="108"/>
      <c r="RTY61" s="108"/>
      <c r="RTZ61" s="108"/>
      <c r="RUA61" s="108"/>
      <c r="RUB61" s="108"/>
      <c r="RUC61" s="108"/>
      <c r="RUD61" s="108"/>
      <c r="RUE61" s="108"/>
      <c r="RUF61" s="108"/>
      <c r="RUG61" s="108"/>
      <c r="RUH61" s="108"/>
      <c r="RUI61" s="108"/>
      <c r="RUJ61" s="108"/>
      <c r="RUK61" s="108"/>
      <c r="RUL61" s="108"/>
      <c r="RUM61" s="108"/>
      <c r="RUN61" s="108"/>
      <c r="RUO61" s="108"/>
      <c r="RUP61" s="108"/>
      <c r="RUQ61" s="108"/>
      <c r="RUR61" s="108"/>
      <c r="RUS61" s="108"/>
      <c r="RUT61" s="108"/>
      <c r="RUU61" s="108"/>
      <c r="RUV61" s="108"/>
      <c r="RUW61" s="108"/>
      <c r="RUX61" s="108"/>
      <c r="RUY61" s="108"/>
      <c r="RUZ61" s="108"/>
      <c r="RVA61" s="108"/>
      <c r="RVB61" s="108"/>
      <c r="RVC61" s="108"/>
      <c r="RVD61" s="108"/>
      <c r="RVE61" s="108"/>
      <c r="RVF61" s="108"/>
      <c r="RVG61" s="108"/>
      <c r="RVH61" s="108"/>
      <c r="RVI61" s="108"/>
      <c r="RVJ61" s="108"/>
      <c r="RVK61" s="108"/>
      <c r="RVL61" s="108"/>
      <c r="RVM61" s="108"/>
      <c r="RVN61" s="108"/>
      <c r="RVO61" s="108"/>
      <c r="RVP61" s="108"/>
      <c r="RVQ61" s="108"/>
      <c r="RVR61" s="108"/>
      <c r="RVS61" s="108"/>
      <c r="RVT61" s="108"/>
      <c r="RVU61" s="108"/>
      <c r="RVV61" s="108"/>
      <c r="RVW61" s="108"/>
      <c r="RVX61" s="108"/>
      <c r="RVY61" s="108"/>
      <c r="RVZ61" s="108"/>
      <c r="RWA61" s="108"/>
      <c r="RWB61" s="108"/>
      <c r="RWC61" s="108"/>
      <c r="RWD61" s="108"/>
      <c r="RWE61" s="108"/>
      <c r="RWF61" s="108"/>
      <c r="RWG61" s="108"/>
      <c r="RWH61" s="108"/>
      <c r="RWI61" s="108"/>
      <c r="RWJ61" s="108"/>
      <c r="RWK61" s="108"/>
      <c r="RWL61" s="108"/>
      <c r="RWM61" s="108"/>
      <c r="RWN61" s="108"/>
      <c r="RWO61" s="108"/>
      <c r="RWP61" s="108"/>
      <c r="RWQ61" s="108"/>
      <c r="RWR61" s="108"/>
      <c r="RWS61" s="108"/>
      <c r="RWT61" s="108"/>
      <c r="RWU61" s="108"/>
      <c r="RWV61" s="108"/>
      <c r="RWW61" s="108"/>
      <c r="RWX61" s="108"/>
      <c r="RWY61" s="108"/>
      <c r="RWZ61" s="108"/>
      <c r="RXA61" s="108"/>
      <c r="RXB61" s="108"/>
      <c r="RXC61" s="108"/>
      <c r="RXD61" s="108"/>
      <c r="RXE61" s="108"/>
      <c r="RXF61" s="108"/>
      <c r="RXG61" s="108"/>
      <c r="RXH61" s="108"/>
      <c r="RXI61" s="108"/>
      <c r="RXJ61" s="108"/>
      <c r="RXK61" s="108"/>
      <c r="RXL61" s="108"/>
      <c r="RXM61" s="108"/>
      <c r="RXN61" s="108"/>
      <c r="RXO61" s="108"/>
      <c r="RXP61" s="108"/>
      <c r="RXQ61" s="108"/>
      <c r="RXR61" s="108"/>
      <c r="RXS61" s="108"/>
      <c r="RXT61" s="108"/>
      <c r="RXU61" s="108"/>
      <c r="RXV61" s="108"/>
      <c r="RXW61" s="108"/>
      <c r="RXX61" s="108"/>
      <c r="RXY61" s="108"/>
      <c r="RXZ61" s="108"/>
      <c r="RYA61" s="108"/>
      <c r="RYB61" s="108"/>
      <c r="RYC61" s="108"/>
      <c r="RYD61" s="108"/>
      <c r="RYE61" s="108"/>
      <c r="RYF61" s="108"/>
      <c r="RYG61" s="108"/>
      <c r="RYH61" s="108"/>
      <c r="RYI61" s="108"/>
      <c r="RYJ61" s="108"/>
      <c r="RYK61" s="108"/>
      <c r="RYL61" s="108"/>
      <c r="RYM61" s="108"/>
      <c r="RYN61" s="108"/>
      <c r="RYO61" s="108"/>
      <c r="RYP61" s="108"/>
      <c r="RYQ61" s="108"/>
      <c r="RYR61" s="108"/>
      <c r="RYS61" s="108"/>
      <c r="RYT61" s="108"/>
      <c r="RYU61" s="108"/>
      <c r="RYV61" s="108"/>
      <c r="RYW61" s="108"/>
      <c r="RYX61" s="108"/>
      <c r="RYY61" s="108"/>
      <c r="RYZ61" s="108"/>
      <c r="RZA61" s="108"/>
      <c r="RZB61" s="108"/>
      <c r="RZC61" s="108"/>
      <c r="RZD61" s="108"/>
      <c r="RZE61" s="108"/>
      <c r="RZF61" s="108"/>
      <c r="RZG61" s="108"/>
      <c r="RZH61" s="108"/>
      <c r="RZI61" s="108"/>
      <c r="RZJ61" s="108"/>
      <c r="RZK61" s="108"/>
      <c r="RZL61" s="108"/>
      <c r="RZM61" s="108"/>
      <c r="RZN61" s="108"/>
      <c r="RZO61" s="108"/>
      <c r="RZP61" s="108"/>
      <c r="RZQ61" s="108"/>
      <c r="RZR61" s="108"/>
      <c r="RZS61" s="108"/>
      <c r="RZT61" s="108"/>
      <c r="RZU61" s="108"/>
      <c r="RZV61" s="108"/>
      <c r="RZW61" s="108"/>
      <c r="RZX61" s="108"/>
      <c r="RZY61" s="108"/>
      <c r="RZZ61" s="108"/>
      <c r="SAA61" s="108"/>
      <c r="SAB61" s="108"/>
      <c r="SAC61" s="108"/>
      <c r="SAD61" s="108"/>
      <c r="SAE61" s="108"/>
      <c r="SAF61" s="108"/>
      <c r="SAG61" s="108"/>
      <c r="SAH61" s="108"/>
      <c r="SAI61" s="108"/>
      <c r="SAJ61" s="108"/>
      <c r="SAK61" s="108"/>
      <c r="SAL61" s="108"/>
      <c r="SAM61" s="108"/>
      <c r="SAN61" s="108"/>
      <c r="SAO61" s="108"/>
      <c r="SAP61" s="108"/>
      <c r="SAQ61" s="108"/>
      <c r="SAR61" s="108"/>
      <c r="SAS61" s="108"/>
      <c r="SAT61" s="108"/>
      <c r="SAU61" s="108"/>
      <c r="SAV61" s="108"/>
      <c r="SAW61" s="108"/>
      <c r="SAX61" s="108"/>
      <c r="SAY61" s="108"/>
      <c r="SAZ61" s="108"/>
      <c r="SBA61" s="108"/>
      <c r="SBB61" s="108"/>
      <c r="SBC61" s="108"/>
      <c r="SBD61" s="108"/>
      <c r="SBE61" s="108"/>
      <c r="SBF61" s="108"/>
      <c r="SBG61" s="108"/>
      <c r="SBH61" s="108"/>
      <c r="SBI61" s="108"/>
      <c r="SBJ61" s="108"/>
      <c r="SBK61" s="108"/>
      <c r="SBL61" s="108"/>
      <c r="SBM61" s="108"/>
      <c r="SBN61" s="108"/>
      <c r="SBO61" s="108"/>
      <c r="SBP61" s="108"/>
      <c r="SBQ61" s="108"/>
      <c r="SBR61" s="108"/>
      <c r="SBS61" s="108"/>
      <c r="SBT61" s="108"/>
      <c r="SBU61" s="108"/>
      <c r="SBV61" s="108"/>
      <c r="SBW61" s="108"/>
      <c r="SBX61" s="108"/>
      <c r="SBY61" s="108"/>
      <c r="SBZ61" s="108"/>
      <c r="SCA61" s="108"/>
      <c r="SCB61" s="108"/>
      <c r="SCC61" s="108"/>
      <c r="SCD61" s="108"/>
      <c r="SCE61" s="108"/>
      <c r="SCF61" s="108"/>
      <c r="SCG61" s="108"/>
      <c r="SCH61" s="108"/>
      <c r="SCI61" s="108"/>
      <c r="SCJ61" s="108"/>
      <c r="SCK61" s="108"/>
      <c r="SCL61" s="108"/>
      <c r="SCM61" s="108"/>
      <c r="SCN61" s="108"/>
      <c r="SCO61" s="108"/>
      <c r="SCP61" s="108"/>
      <c r="SCQ61" s="108"/>
      <c r="SCR61" s="108"/>
      <c r="SCS61" s="108"/>
      <c r="SCT61" s="108"/>
      <c r="SCU61" s="108"/>
      <c r="SCV61" s="108"/>
      <c r="SCW61" s="108"/>
      <c r="SCX61" s="108"/>
      <c r="SCY61" s="108"/>
      <c r="SCZ61" s="108"/>
      <c r="SDA61" s="108"/>
      <c r="SDB61" s="108"/>
      <c r="SDC61" s="108"/>
      <c r="SDD61" s="108"/>
      <c r="SDE61" s="108"/>
      <c r="SDF61" s="108"/>
      <c r="SDG61" s="108"/>
      <c r="SDH61" s="108"/>
      <c r="SDI61" s="108"/>
      <c r="SDJ61" s="108"/>
      <c r="SDK61" s="108"/>
      <c r="SDL61" s="108"/>
      <c r="SDM61" s="108"/>
      <c r="SDN61" s="108"/>
      <c r="SDO61" s="108"/>
      <c r="SDP61" s="108"/>
      <c r="SDQ61" s="108"/>
      <c r="SDR61" s="108"/>
      <c r="SDS61" s="108"/>
      <c r="SDT61" s="108"/>
      <c r="SDU61" s="108"/>
      <c r="SDV61" s="108"/>
      <c r="SDW61" s="108"/>
      <c r="SDX61" s="108"/>
      <c r="SDY61" s="108"/>
      <c r="SDZ61" s="108"/>
      <c r="SEA61" s="108"/>
      <c r="SEB61" s="108"/>
      <c r="SEC61" s="108"/>
      <c r="SED61" s="108"/>
      <c r="SEE61" s="108"/>
      <c r="SEF61" s="108"/>
      <c r="SEG61" s="108"/>
      <c r="SEH61" s="108"/>
      <c r="SEI61" s="108"/>
      <c r="SEJ61" s="108"/>
      <c r="SEK61" s="108"/>
      <c r="SEL61" s="108"/>
      <c r="SEM61" s="108"/>
      <c r="SEN61" s="108"/>
      <c r="SEO61" s="108"/>
      <c r="SEP61" s="108"/>
      <c r="SEQ61" s="108"/>
      <c r="SER61" s="108"/>
      <c r="SES61" s="108"/>
      <c r="SET61" s="108"/>
      <c r="SEU61" s="108"/>
      <c r="SEV61" s="108"/>
      <c r="SEW61" s="108"/>
      <c r="SEX61" s="108"/>
      <c r="SEY61" s="108"/>
      <c r="SEZ61" s="108"/>
      <c r="SFA61" s="108"/>
      <c r="SFB61" s="108"/>
      <c r="SFC61" s="108"/>
      <c r="SFD61" s="108"/>
      <c r="SFE61" s="108"/>
      <c r="SFF61" s="108"/>
      <c r="SFG61" s="108"/>
      <c r="SFH61" s="108"/>
      <c r="SFI61" s="108"/>
      <c r="SFJ61" s="108"/>
      <c r="SFK61" s="108"/>
      <c r="SFL61" s="108"/>
      <c r="SFM61" s="108"/>
      <c r="SFN61" s="108"/>
      <c r="SFO61" s="108"/>
      <c r="SFP61" s="108"/>
      <c r="SFQ61" s="108"/>
      <c r="SFR61" s="108"/>
      <c r="SFS61" s="108"/>
      <c r="SFT61" s="108"/>
      <c r="SFU61" s="108"/>
      <c r="SFV61" s="108"/>
      <c r="SFW61" s="108"/>
      <c r="SFX61" s="108"/>
      <c r="SFY61" s="108"/>
      <c r="SFZ61" s="108"/>
      <c r="SGA61" s="108"/>
      <c r="SGB61" s="108"/>
      <c r="SGC61" s="108"/>
      <c r="SGD61" s="108"/>
      <c r="SGE61" s="108"/>
      <c r="SGF61" s="108"/>
      <c r="SGG61" s="108"/>
      <c r="SGH61" s="108"/>
      <c r="SGI61" s="108"/>
      <c r="SGJ61" s="108"/>
      <c r="SGK61" s="108"/>
      <c r="SGL61" s="108"/>
      <c r="SGM61" s="108"/>
      <c r="SGN61" s="108"/>
      <c r="SGO61" s="108"/>
      <c r="SGP61" s="108"/>
      <c r="SGQ61" s="108"/>
      <c r="SGR61" s="108"/>
      <c r="SGS61" s="108"/>
      <c r="SGT61" s="108"/>
      <c r="SGU61" s="108"/>
      <c r="SGV61" s="108"/>
      <c r="SGW61" s="108"/>
      <c r="SGX61" s="108"/>
      <c r="SGY61" s="108"/>
      <c r="SGZ61" s="108"/>
      <c r="SHA61" s="108"/>
      <c r="SHB61" s="108"/>
      <c r="SHC61" s="108"/>
      <c r="SHD61" s="108"/>
      <c r="SHE61" s="108"/>
      <c r="SHF61" s="108"/>
      <c r="SHG61" s="108"/>
      <c r="SHH61" s="108"/>
      <c r="SHI61" s="108"/>
      <c r="SHJ61" s="108"/>
      <c r="SHK61" s="108"/>
      <c r="SHL61" s="108"/>
      <c r="SHM61" s="108"/>
      <c r="SHN61" s="108"/>
      <c r="SHO61" s="108"/>
      <c r="SHP61" s="108"/>
      <c r="SHQ61" s="108"/>
      <c r="SHR61" s="108"/>
      <c r="SHS61" s="108"/>
      <c r="SHT61" s="108"/>
      <c r="SHU61" s="108"/>
      <c r="SHV61" s="108"/>
      <c r="SHW61" s="108"/>
      <c r="SHX61" s="108"/>
      <c r="SHY61" s="108"/>
      <c r="SHZ61" s="108"/>
      <c r="SIA61" s="108"/>
      <c r="SIB61" s="108"/>
      <c r="SIC61" s="108"/>
      <c r="SID61" s="108"/>
      <c r="SIE61" s="108"/>
      <c r="SIF61" s="108"/>
      <c r="SIG61" s="108"/>
      <c r="SIH61" s="108"/>
      <c r="SII61" s="108"/>
      <c r="SIJ61" s="108"/>
      <c r="SIK61" s="108"/>
      <c r="SIL61" s="108"/>
      <c r="SIM61" s="108"/>
      <c r="SIN61" s="108"/>
      <c r="SIO61" s="108"/>
      <c r="SIP61" s="108"/>
      <c r="SIQ61" s="108"/>
      <c r="SIR61" s="108"/>
      <c r="SIS61" s="108"/>
      <c r="SIT61" s="108"/>
      <c r="SIU61" s="108"/>
      <c r="SIV61" s="108"/>
      <c r="SIW61" s="108"/>
      <c r="SIX61" s="108"/>
      <c r="SIY61" s="108"/>
      <c r="SIZ61" s="108"/>
      <c r="SJA61" s="108"/>
      <c r="SJB61" s="108"/>
      <c r="SJC61" s="108"/>
      <c r="SJD61" s="108"/>
      <c r="SJE61" s="108"/>
      <c r="SJF61" s="108"/>
      <c r="SJG61" s="108"/>
      <c r="SJH61" s="108"/>
      <c r="SJI61" s="108"/>
      <c r="SJJ61" s="108"/>
      <c r="SJK61" s="108"/>
      <c r="SJL61" s="108"/>
      <c r="SJM61" s="108"/>
      <c r="SJN61" s="108"/>
      <c r="SJO61" s="108"/>
      <c r="SJP61" s="108"/>
      <c r="SJQ61" s="108"/>
      <c r="SJR61" s="108"/>
      <c r="SJS61" s="108"/>
      <c r="SJT61" s="108"/>
      <c r="SJU61" s="108"/>
      <c r="SJV61" s="108"/>
      <c r="SJW61" s="108"/>
      <c r="SJX61" s="108"/>
      <c r="SJY61" s="108"/>
      <c r="SJZ61" s="108"/>
      <c r="SKA61" s="108"/>
      <c r="SKB61" s="108"/>
      <c r="SKC61" s="108"/>
      <c r="SKD61" s="108"/>
      <c r="SKE61" s="108"/>
      <c r="SKF61" s="108"/>
      <c r="SKG61" s="108"/>
      <c r="SKH61" s="108"/>
      <c r="SKI61" s="108"/>
      <c r="SKJ61" s="108"/>
      <c r="SKK61" s="108"/>
      <c r="SKL61" s="108"/>
      <c r="SKM61" s="108"/>
      <c r="SKN61" s="108"/>
      <c r="SKO61" s="108"/>
      <c r="SKP61" s="108"/>
      <c r="SKQ61" s="108"/>
      <c r="SKR61" s="108"/>
      <c r="SKS61" s="108"/>
      <c r="SKT61" s="108"/>
      <c r="SKU61" s="108"/>
      <c r="SKV61" s="108"/>
      <c r="SKW61" s="108"/>
      <c r="SKX61" s="108"/>
      <c r="SKY61" s="108"/>
      <c r="SKZ61" s="108"/>
      <c r="SLA61" s="108"/>
      <c r="SLB61" s="108"/>
      <c r="SLC61" s="108"/>
      <c r="SLD61" s="108"/>
      <c r="SLE61" s="108"/>
      <c r="SLF61" s="108"/>
      <c r="SLG61" s="108"/>
      <c r="SLH61" s="108"/>
      <c r="SLI61" s="108"/>
      <c r="SLJ61" s="108"/>
      <c r="SLK61" s="108"/>
      <c r="SLL61" s="108"/>
      <c r="SLM61" s="108"/>
      <c r="SLN61" s="108"/>
      <c r="SLO61" s="108"/>
      <c r="SLP61" s="108"/>
      <c r="SLQ61" s="108"/>
      <c r="SLR61" s="108"/>
      <c r="SLS61" s="108"/>
      <c r="SLT61" s="108"/>
      <c r="SLU61" s="108"/>
      <c r="SLV61" s="108"/>
      <c r="SLW61" s="108"/>
      <c r="SLX61" s="108"/>
      <c r="SLY61" s="108"/>
      <c r="SLZ61" s="108"/>
      <c r="SMA61" s="108"/>
      <c r="SMB61" s="108"/>
      <c r="SMC61" s="108"/>
      <c r="SMD61" s="108"/>
      <c r="SME61" s="108"/>
      <c r="SMF61" s="108"/>
      <c r="SMG61" s="108"/>
      <c r="SMH61" s="108"/>
      <c r="SMI61" s="108"/>
      <c r="SMJ61" s="108"/>
      <c r="SMK61" s="108"/>
      <c r="SML61" s="108"/>
      <c r="SMM61" s="108"/>
      <c r="SMN61" s="108"/>
      <c r="SMO61" s="108"/>
      <c r="SMP61" s="108"/>
      <c r="SMQ61" s="108"/>
      <c r="SMR61" s="108"/>
      <c r="SMS61" s="108"/>
      <c r="SMT61" s="108"/>
      <c r="SMU61" s="108"/>
      <c r="SMV61" s="108"/>
      <c r="SMW61" s="108"/>
      <c r="SMX61" s="108"/>
      <c r="SMY61" s="108"/>
      <c r="SMZ61" s="108"/>
      <c r="SNA61" s="108"/>
      <c r="SNB61" s="108"/>
      <c r="SNC61" s="108"/>
      <c r="SND61" s="108"/>
      <c r="SNE61" s="108"/>
      <c r="SNF61" s="108"/>
      <c r="SNG61" s="108"/>
      <c r="SNH61" s="108"/>
      <c r="SNI61" s="108"/>
      <c r="SNJ61" s="108"/>
      <c r="SNK61" s="108"/>
      <c r="SNL61" s="108"/>
      <c r="SNM61" s="108"/>
      <c r="SNN61" s="108"/>
      <c r="SNO61" s="108"/>
      <c r="SNP61" s="108"/>
      <c r="SNQ61" s="108"/>
      <c r="SNR61" s="108"/>
      <c r="SNS61" s="108"/>
      <c r="SNT61" s="108"/>
      <c r="SNU61" s="108"/>
      <c r="SNV61" s="108"/>
      <c r="SNW61" s="108"/>
      <c r="SNX61" s="108"/>
      <c r="SNY61" s="108"/>
      <c r="SNZ61" s="108"/>
      <c r="SOA61" s="108"/>
      <c r="SOB61" s="108"/>
      <c r="SOC61" s="108"/>
      <c r="SOD61" s="108"/>
      <c r="SOE61" s="108"/>
      <c r="SOF61" s="108"/>
      <c r="SOG61" s="108"/>
      <c r="SOH61" s="108"/>
      <c r="SOI61" s="108"/>
      <c r="SOJ61" s="108"/>
      <c r="SOK61" s="108"/>
      <c r="SOL61" s="108"/>
      <c r="SOM61" s="108"/>
      <c r="SON61" s="108"/>
      <c r="SOO61" s="108"/>
      <c r="SOP61" s="108"/>
      <c r="SOQ61" s="108"/>
      <c r="SOR61" s="108"/>
      <c r="SOS61" s="108"/>
      <c r="SOT61" s="108"/>
      <c r="SOU61" s="108"/>
      <c r="SOV61" s="108"/>
      <c r="SOW61" s="108"/>
      <c r="SOX61" s="108"/>
      <c r="SOY61" s="108"/>
      <c r="SOZ61" s="108"/>
      <c r="SPA61" s="108"/>
      <c r="SPB61" s="108"/>
      <c r="SPC61" s="108"/>
      <c r="SPD61" s="108"/>
      <c r="SPE61" s="108"/>
      <c r="SPF61" s="108"/>
      <c r="SPG61" s="108"/>
      <c r="SPH61" s="108"/>
      <c r="SPI61" s="108"/>
      <c r="SPJ61" s="108"/>
      <c r="SPK61" s="108"/>
      <c r="SPL61" s="108"/>
      <c r="SPM61" s="108"/>
      <c r="SPN61" s="108"/>
      <c r="SPO61" s="108"/>
      <c r="SPP61" s="108"/>
      <c r="SPQ61" s="108"/>
      <c r="SPR61" s="108"/>
      <c r="SPS61" s="108"/>
      <c r="SPT61" s="108"/>
      <c r="SPU61" s="108"/>
      <c r="SPV61" s="108"/>
      <c r="SPW61" s="108"/>
      <c r="SPX61" s="108"/>
      <c r="SPY61" s="108"/>
      <c r="SPZ61" s="108"/>
      <c r="SQA61" s="108"/>
      <c r="SQB61" s="108"/>
      <c r="SQC61" s="108"/>
      <c r="SQD61" s="108"/>
      <c r="SQE61" s="108"/>
      <c r="SQF61" s="108"/>
      <c r="SQG61" s="108"/>
      <c r="SQH61" s="108"/>
      <c r="SQI61" s="108"/>
      <c r="SQJ61" s="108"/>
      <c r="SQK61" s="108"/>
      <c r="SQL61" s="108"/>
      <c r="SQM61" s="108"/>
      <c r="SQN61" s="108"/>
      <c r="SQO61" s="108"/>
      <c r="SQP61" s="108"/>
      <c r="SQQ61" s="108"/>
      <c r="SQR61" s="108"/>
      <c r="SQS61" s="108"/>
      <c r="SQT61" s="108"/>
      <c r="SQU61" s="108"/>
      <c r="SQV61" s="108"/>
      <c r="SQW61" s="108"/>
      <c r="SQX61" s="108"/>
      <c r="SQY61" s="108"/>
      <c r="SQZ61" s="108"/>
      <c r="SRA61" s="108"/>
      <c r="SRB61" s="108"/>
      <c r="SRC61" s="108"/>
      <c r="SRD61" s="108"/>
      <c r="SRE61" s="108"/>
      <c r="SRF61" s="108"/>
      <c r="SRG61" s="108"/>
      <c r="SRH61" s="108"/>
      <c r="SRI61" s="108"/>
      <c r="SRJ61" s="108"/>
      <c r="SRK61" s="108"/>
      <c r="SRL61" s="108"/>
      <c r="SRM61" s="108"/>
      <c r="SRN61" s="108"/>
      <c r="SRO61" s="108"/>
      <c r="SRP61" s="108"/>
      <c r="SRQ61" s="108"/>
      <c r="SRR61" s="108"/>
      <c r="SRS61" s="108"/>
      <c r="SRT61" s="108"/>
      <c r="SRU61" s="108"/>
      <c r="SRV61" s="108"/>
      <c r="SRW61" s="108"/>
      <c r="SRX61" s="108"/>
      <c r="SRY61" s="108"/>
      <c r="SRZ61" s="108"/>
      <c r="SSA61" s="108"/>
      <c r="SSB61" s="108"/>
      <c r="SSC61" s="108"/>
      <c r="SSD61" s="108"/>
      <c r="SSE61" s="108"/>
      <c r="SSF61" s="108"/>
      <c r="SSG61" s="108"/>
      <c r="SSH61" s="108"/>
      <c r="SSI61" s="108"/>
      <c r="SSJ61" s="108"/>
      <c r="SSK61" s="108"/>
      <c r="SSL61" s="108"/>
      <c r="SSM61" s="108"/>
      <c r="SSN61" s="108"/>
      <c r="SSO61" s="108"/>
      <c r="SSP61" s="108"/>
      <c r="SSQ61" s="108"/>
      <c r="SSR61" s="108"/>
      <c r="SSS61" s="108"/>
      <c r="SST61" s="108"/>
      <c r="SSU61" s="108"/>
      <c r="SSV61" s="108"/>
      <c r="SSW61" s="108"/>
      <c r="SSX61" s="108"/>
      <c r="SSY61" s="108"/>
      <c r="SSZ61" s="108"/>
      <c r="STA61" s="108"/>
      <c r="STB61" s="108"/>
      <c r="STC61" s="108"/>
      <c r="STD61" s="108"/>
      <c r="STE61" s="108"/>
      <c r="STF61" s="108"/>
      <c r="STG61" s="108"/>
      <c r="STH61" s="108"/>
      <c r="STI61" s="108"/>
      <c r="STJ61" s="108"/>
      <c r="STK61" s="108"/>
      <c r="STL61" s="108"/>
      <c r="STM61" s="108"/>
      <c r="STN61" s="108"/>
      <c r="STO61" s="108"/>
      <c r="STP61" s="108"/>
      <c r="STQ61" s="108"/>
      <c r="STR61" s="108"/>
      <c r="STS61" s="108"/>
      <c r="STT61" s="108"/>
      <c r="STU61" s="108"/>
      <c r="STV61" s="108"/>
      <c r="STW61" s="108"/>
      <c r="STX61" s="108"/>
      <c r="STY61" s="108"/>
      <c r="STZ61" s="108"/>
      <c r="SUA61" s="108"/>
      <c r="SUB61" s="108"/>
      <c r="SUC61" s="108"/>
      <c r="SUD61" s="108"/>
      <c r="SUE61" s="108"/>
      <c r="SUF61" s="108"/>
      <c r="SUG61" s="108"/>
      <c r="SUH61" s="108"/>
      <c r="SUI61" s="108"/>
      <c r="SUJ61" s="108"/>
      <c r="SUK61" s="108"/>
      <c r="SUL61" s="108"/>
      <c r="SUM61" s="108"/>
      <c r="SUN61" s="108"/>
      <c r="SUO61" s="108"/>
      <c r="SUP61" s="108"/>
      <c r="SUQ61" s="108"/>
      <c r="SUR61" s="108"/>
      <c r="SUS61" s="108"/>
      <c r="SUT61" s="108"/>
      <c r="SUU61" s="108"/>
      <c r="SUV61" s="108"/>
      <c r="SUW61" s="108"/>
      <c r="SUX61" s="108"/>
      <c r="SUY61" s="108"/>
      <c r="SUZ61" s="108"/>
      <c r="SVA61" s="108"/>
      <c r="SVB61" s="108"/>
      <c r="SVC61" s="108"/>
      <c r="SVD61" s="108"/>
      <c r="SVE61" s="108"/>
      <c r="SVF61" s="108"/>
      <c r="SVG61" s="108"/>
      <c r="SVH61" s="108"/>
      <c r="SVI61" s="108"/>
      <c r="SVJ61" s="108"/>
      <c r="SVK61" s="108"/>
      <c r="SVL61" s="108"/>
      <c r="SVM61" s="108"/>
      <c r="SVN61" s="108"/>
      <c r="SVO61" s="108"/>
      <c r="SVP61" s="108"/>
      <c r="SVQ61" s="108"/>
      <c r="SVR61" s="108"/>
      <c r="SVS61" s="108"/>
      <c r="SVT61" s="108"/>
      <c r="SVU61" s="108"/>
      <c r="SVV61" s="108"/>
      <c r="SVW61" s="108"/>
      <c r="SVX61" s="108"/>
      <c r="SVY61" s="108"/>
      <c r="SVZ61" s="108"/>
      <c r="SWA61" s="108"/>
      <c r="SWB61" s="108"/>
      <c r="SWC61" s="108"/>
      <c r="SWD61" s="108"/>
      <c r="SWE61" s="108"/>
      <c r="SWF61" s="108"/>
      <c r="SWG61" s="108"/>
      <c r="SWH61" s="108"/>
      <c r="SWI61" s="108"/>
      <c r="SWJ61" s="108"/>
      <c r="SWK61" s="108"/>
      <c r="SWL61" s="108"/>
      <c r="SWM61" s="108"/>
      <c r="SWN61" s="108"/>
      <c r="SWO61" s="108"/>
      <c r="SWP61" s="108"/>
      <c r="SWQ61" s="108"/>
      <c r="SWR61" s="108"/>
      <c r="SWS61" s="108"/>
      <c r="SWT61" s="108"/>
      <c r="SWU61" s="108"/>
      <c r="SWV61" s="108"/>
      <c r="SWW61" s="108"/>
      <c r="SWX61" s="108"/>
      <c r="SWY61" s="108"/>
      <c r="SWZ61" s="108"/>
      <c r="SXA61" s="108"/>
      <c r="SXB61" s="108"/>
      <c r="SXC61" s="108"/>
      <c r="SXD61" s="108"/>
      <c r="SXE61" s="108"/>
      <c r="SXF61" s="108"/>
      <c r="SXG61" s="108"/>
      <c r="SXH61" s="108"/>
      <c r="SXI61" s="108"/>
      <c r="SXJ61" s="108"/>
      <c r="SXK61" s="108"/>
      <c r="SXL61" s="108"/>
      <c r="SXM61" s="108"/>
      <c r="SXN61" s="108"/>
      <c r="SXO61" s="108"/>
      <c r="SXP61" s="108"/>
      <c r="SXQ61" s="108"/>
      <c r="SXR61" s="108"/>
      <c r="SXS61" s="108"/>
      <c r="SXT61" s="108"/>
      <c r="SXU61" s="108"/>
      <c r="SXV61" s="108"/>
      <c r="SXW61" s="108"/>
      <c r="SXX61" s="108"/>
      <c r="SXY61" s="108"/>
      <c r="SXZ61" s="108"/>
      <c r="SYA61" s="108"/>
      <c r="SYB61" s="108"/>
      <c r="SYC61" s="108"/>
      <c r="SYD61" s="108"/>
      <c r="SYE61" s="108"/>
      <c r="SYF61" s="108"/>
      <c r="SYG61" s="108"/>
      <c r="SYH61" s="108"/>
      <c r="SYI61" s="108"/>
      <c r="SYJ61" s="108"/>
      <c r="SYK61" s="108"/>
      <c r="SYL61" s="108"/>
      <c r="SYM61" s="108"/>
      <c r="SYN61" s="108"/>
      <c r="SYO61" s="108"/>
      <c r="SYP61" s="108"/>
      <c r="SYQ61" s="108"/>
      <c r="SYR61" s="108"/>
      <c r="SYS61" s="108"/>
      <c r="SYT61" s="108"/>
      <c r="SYU61" s="108"/>
      <c r="SYV61" s="108"/>
      <c r="SYW61" s="108"/>
      <c r="SYX61" s="108"/>
      <c r="SYY61" s="108"/>
      <c r="SYZ61" s="108"/>
      <c r="SZA61" s="108"/>
      <c r="SZB61" s="108"/>
      <c r="SZC61" s="108"/>
      <c r="SZD61" s="108"/>
      <c r="SZE61" s="108"/>
      <c r="SZF61" s="108"/>
      <c r="SZG61" s="108"/>
      <c r="SZH61" s="108"/>
      <c r="SZI61" s="108"/>
      <c r="SZJ61" s="108"/>
      <c r="SZK61" s="108"/>
      <c r="SZL61" s="108"/>
      <c r="SZM61" s="108"/>
      <c r="SZN61" s="108"/>
      <c r="SZO61" s="108"/>
      <c r="SZP61" s="108"/>
      <c r="SZQ61" s="108"/>
      <c r="SZR61" s="108"/>
      <c r="SZS61" s="108"/>
      <c r="SZT61" s="108"/>
      <c r="SZU61" s="108"/>
      <c r="SZV61" s="108"/>
      <c r="SZW61" s="108"/>
      <c r="SZX61" s="108"/>
      <c r="SZY61" s="108"/>
      <c r="SZZ61" s="108"/>
      <c r="TAA61" s="108"/>
      <c r="TAB61" s="108"/>
      <c r="TAC61" s="108"/>
      <c r="TAD61" s="108"/>
      <c r="TAE61" s="108"/>
      <c r="TAF61" s="108"/>
      <c r="TAG61" s="108"/>
      <c r="TAH61" s="108"/>
      <c r="TAI61" s="108"/>
      <c r="TAJ61" s="108"/>
      <c r="TAK61" s="108"/>
      <c r="TAL61" s="108"/>
      <c r="TAM61" s="108"/>
      <c r="TAN61" s="108"/>
      <c r="TAO61" s="108"/>
      <c r="TAP61" s="108"/>
      <c r="TAQ61" s="108"/>
      <c r="TAR61" s="108"/>
      <c r="TAS61" s="108"/>
      <c r="TAT61" s="108"/>
      <c r="TAU61" s="108"/>
      <c r="TAV61" s="108"/>
      <c r="TAW61" s="108"/>
      <c r="TAX61" s="108"/>
      <c r="TAY61" s="108"/>
      <c r="TAZ61" s="108"/>
      <c r="TBA61" s="108"/>
      <c r="TBB61" s="108"/>
      <c r="TBC61" s="108"/>
      <c r="TBD61" s="108"/>
      <c r="TBE61" s="108"/>
      <c r="TBF61" s="108"/>
      <c r="TBG61" s="108"/>
      <c r="TBH61" s="108"/>
      <c r="TBI61" s="108"/>
      <c r="TBJ61" s="108"/>
      <c r="TBK61" s="108"/>
      <c r="TBL61" s="108"/>
      <c r="TBM61" s="108"/>
      <c r="TBN61" s="108"/>
      <c r="TBO61" s="108"/>
      <c r="TBP61" s="108"/>
      <c r="TBQ61" s="108"/>
      <c r="TBR61" s="108"/>
      <c r="TBS61" s="108"/>
      <c r="TBT61" s="108"/>
      <c r="TBU61" s="108"/>
      <c r="TBV61" s="108"/>
      <c r="TBW61" s="108"/>
      <c r="TBX61" s="108"/>
      <c r="TBY61" s="108"/>
      <c r="TBZ61" s="108"/>
      <c r="TCA61" s="108"/>
      <c r="TCB61" s="108"/>
      <c r="TCC61" s="108"/>
      <c r="TCD61" s="108"/>
      <c r="TCE61" s="108"/>
      <c r="TCF61" s="108"/>
      <c r="TCG61" s="108"/>
      <c r="TCH61" s="108"/>
      <c r="TCI61" s="108"/>
      <c r="TCJ61" s="108"/>
      <c r="TCK61" s="108"/>
      <c r="TCL61" s="108"/>
      <c r="TCM61" s="108"/>
      <c r="TCN61" s="108"/>
      <c r="TCO61" s="108"/>
      <c r="TCP61" s="108"/>
      <c r="TCQ61" s="108"/>
      <c r="TCR61" s="108"/>
      <c r="TCS61" s="108"/>
      <c r="TCT61" s="108"/>
      <c r="TCU61" s="108"/>
      <c r="TCV61" s="108"/>
      <c r="TCW61" s="108"/>
      <c r="TCX61" s="108"/>
      <c r="TCY61" s="108"/>
      <c r="TCZ61" s="108"/>
      <c r="TDA61" s="108"/>
      <c r="TDB61" s="108"/>
      <c r="TDC61" s="108"/>
      <c r="TDD61" s="108"/>
      <c r="TDE61" s="108"/>
      <c r="TDF61" s="108"/>
      <c r="TDG61" s="108"/>
      <c r="TDH61" s="108"/>
      <c r="TDI61" s="108"/>
      <c r="TDJ61" s="108"/>
      <c r="TDK61" s="108"/>
      <c r="TDL61" s="108"/>
      <c r="TDM61" s="108"/>
      <c r="TDN61" s="108"/>
      <c r="TDO61" s="108"/>
      <c r="TDP61" s="108"/>
      <c r="TDQ61" s="108"/>
      <c r="TDR61" s="108"/>
      <c r="TDS61" s="108"/>
      <c r="TDT61" s="108"/>
      <c r="TDU61" s="108"/>
      <c r="TDV61" s="108"/>
      <c r="TDW61" s="108"/>
      <c r="TDX61" s="108"/>
      <c r="TDY61" s="108"/>
      <c r="TDZ61" s="108"/>
      <c r="TEA61" s="108"/>
      <c r="TEB61" s="108"/>
      <c r="TEC61" s="108"/>
      <c r="TED61" s="108"/>
      <c r="TEE61" s="108"/>
      <c r="TEF61" s="108"/>
      <c r="TEG61" s="108"/>
      <c r="TEH61" s="108"/>
      <c r="TEI61" s="108"/>
      <c r="TEJ61" s="108"/>
      <c r="TEK61" s="108"/>
      <c r="TEL61" s="108"/>
      <c r="TEM61" s="108"/>
      <c r="TEN61" s="108"/>
      <c r="TEO61" s="108"/>
      <c r="TEP61" s="108"/>
      <c r="TEQ61" s="108"/>
      <c r="TER61" s="108"/>
      <c r="TES61" s="108"/>
      <c r="TET61" s="108"/>
      <c r="TEU61" s="108"/>
      <c r="TEV61" s="108"/>
      <c r="TEW61" s="108"/>
      <c r="TEX61" s="108"/>
      <c r="TEY61" s="108"/>
      <c r="TEZ61" s="108"/>
      <c r="TFA61" s="108"/>
      <c r="TFB61" s="108"/>
      <c r="TFC61" s="108"/>
      <c r="TFD61" s="108"/>
      <c r="TFE61" s="108"/>
      <c r="TFF61" s="108"/>
      <c r="TFG61" s="108"/>
      <c r="TFH61" s="108"/>
      <c r="TFI61" s="108"/>
      <c r="TFJ61" s="108"/>
      <c r="TFK61" s="108"/>
      <c r="TFL61" s="108"/>
      <c r="TFM61" s="108"/>
      <c r="TFN61" s="108"/>
      <c r="TFO61" s="108"/>
      <c r="TFP61" s="108"/>
      <c r="TFQ61" s="108"/>
      <c r="TFR61" s="108"/>
      <c r="TFS61" s="108"/>
      <c r="TFT61" s="108"/>
      <c r="TFU61" s="108"/>
      <c r="TFV61" s="108"/>
      <c r="TFW61" s="108"/>
      <c r="TFX61" s="108"/>
      <c r="TFY61" s="108"/>
      <c r="TFZ61" s="108"/>
      <c r="TGA61" s="108"/>
      <c r="TGB61" s="108"/>
      <c r="TGC61" s="108"/>
      <c r="TGD61" s="108"/>
      <c r="TGE61" s="108"/>
      <c r="TGF61" s="108"/>
      <c r="TGG61" s="108"/>
      <c r="TGH61" s="108"/>
      <c r="TGI61" s="108"/>
      <c r="TGJ61" s="108"/>
      <c r="TGK61" s="108"/>
      <c r="TGL61" s="108"/>
      <c r="TGM61" s="108"/>
      <c r="TGN61" s="108"/>
      <c r="TGO61" s="108"/>
      <c r="TGP61" s="108"/>
      <c r="TGQ61" s="108"/>
      <c r="TGR61" s="108"/>
      <c r="TGS61" s="108"/>
      <c r="TGT61" s="108"/>
      <c r="TGU61" s="108"/>
      <c r="TGV61" s="108"/>
      <c r="TGW61" s="108"/>
      <c r="TGX61" s="108"/>
      <c r="TGY61" s="108"/>
      <c r="TGZ61" s="108"/>
      <c r="THA61" s="108"/>
      <c r="THB61" s="108"/>
      <c r="THC61" s="108"/>
      <c r="THD61" s="108"/>
      <c r="THE61" s="108"/>
      <c r="THF61" s="108"/>
      <c r="THG61" s="108"/>
      <c r="THH61" s="108"/>
      <c r="THI61" s="108"/>
      <c r="THJ61" s="108"/>
      <c r="THK61" s="108"/>
      <c r="THL61" s="108"/>
      <c r="THM61" s="108"/>
      <c r="THN61" s="108"/>
      <c r="THO61" s="108"/>
      <c r="THP61" s="108"/>
      <c r="THQ61" s="108"/>
      <c r="THR61" s="108"/>
      <c r="THS61" s="108"/>
      <c r="THT61" s="108"/>
      <c r="THU61" s="108"/>
      <c r="THV61" s="108"/>
      <c r="THW61" s="108"/>
      <c r="THX61" s="108"/>
      <c r="THY61" s="108"/>
      <c r="THZ61" s="108"/>
      <c r="TIA61" s="108"/>
      <c r="TIB61" s="108"/>
      <c r="TIC61" s="108"/>
      <c r="TID61" s="108"/>
      <c r="TIE61" s="108"/>
      <c r="TIF61" s="108"/>
      <c r="TIG61" s="108"/>
      <c r="TIH61" s="108"/>
      <c r="TII61" s="108"/>
      <c r="TIJ61" s="108"/>
      <c r="TIK61" s="108"/>
      <c r="TIL61" s="108"/>
      <c r="TIM61" s="108"/>
      <c r="TIN61" s="108"/>
      <c r="TIO61" s="108"/>
      <c r="TIP61" s="108"/>
      <c r="TIQ61" s="108"/>
      <c r="TIR61" s="108"/>
      <c r="TIS61" s="108"/>
      <c r="TIT61" s="108"/>
      <c r="TIU61" s="108"/>
      <c r="TIV61" s="108"/>
      <c r="TIW61" s="108"/>
      <c r="TIX61" s="108"/>
      <c r="TIY61" s="108"/>
      <c r="TIZ61" s="108"/>
      <c r="TJA61" s="108"/>
      <c r="TJB61" s="108"/>
      <c r="TJC61" s="108"/>
      <c r="TJD61" s="108"/>
      <c r="TJE61" s="108"/>
      <c r="TJF61" s="108"/>
      <c r="TJG61" s="108"/>
      <c r="TJH61" s="108"/>
      <c r="TJI61" s="108"/>
      <c r="TJJ61" s="108"/>
      <c r="TJK61" s="108"/>
      <c r="TJL61" s="108"/>
      <c r="TJM61" s="108"/>
      <c r="TJN61" s="108"/>
      <c r="TJO61" s="108"/>
      <c r="TJP61" s="108"/>
      <c r="TJQ61" s="108"/>
      <c r="TJR61" s="108"/>
      <c r="TJS61" s="108"/>
      <c r="TJT61" s="108"/>
      <c r="TJU61" s="108"/>
      <c r="TJV61" s="108"/>
      <c r="TJW61" s="108"/>
      <c r="TJX61" s="108"/>
      <c r="TJY61" s="108"/>
      <c r="TJZ61" s="108"/>
      <c r="TKA61" s="108"/>
      <c r="TKB61" s="108"/>
      <c r="TKC61" s="108"/>
      <c r="TKD61" s="108"/>
      <c r="TKE61" s="108"/>
      <c r="TKF61" s="108"/>
      <c r="TKG61" s="108"/>
      <c r="TKH61" s="108"/>
      <c r="TKI61" s="108"/>
      <c r="TKJ61" s="108"/>
      <c r="TKK61" s="108"/>
      <c r="TKL61" s="108"/>
      <c r="TKM61" s="108"/>
      <c r="TKN61" s="108"/>
      <c r="TKO61" s="108"/>
      <c r="TKP61" s="108"/>
      <c r="TKQ61" s="108"/>
      <c r="TKR61" s="108"/>
      <c r="TKS61" s="108"/>
      <c r="TKT61" s="108"/>
      <c r="TKU61" s="108"/>
      <c r="TKV61" s="108"/>
      <c r="TKW61" s="108"/>
      <c r="TKX61" s="108"/>
      <c r="TKY61" s="108"/>
      <c r="TKZ61" s="108"/>
      <c r="TLA61" s="108"/>
      <c r="TLB61" s="108"/>
      <c r="TLC61" s="108"/>
      <c r="TLD61" s="108"/>
      <c r="TLE61" s="108"/>
      <c r="TLF61" s="108"/>
      <c r="TLG61" s="108"/>
      <c r="TLH61" s="108"/>
      <c r="TLI61" s="108"/>
      <c r="TLJ61" s="108"/>
      <c r="TLK61" s="108"/>
      <c r="TLL61" s="108"/>
      <c r="TLM61" s="108"/>
      <c r="TLN61" s="108"/>
      <c r="TLO61" s="108"/>
      <c r="TLP61" s="108"/>
      <c r="TLQ61" s="108"/>
      <c r="TLR61" s="108"/>
      <c r="TLS61" s="108"/>
      <c r="TLT61" s="108"/>
      <c r="TLU61" s="108"/>
      <c r="TLV61" s="108"/>
      <c r="TLW61" s="108"/>
      <c r="TLX61" s="108"/>
      <c r="TLY61" s="108"/>
      <c r="TLZ61" s="108"/>
      <c r="TMA61" s="108"/>
      <c r="TMB61" s="108"/>
      <c r="TMC61" s="108"/>
      <c r="TMD61" s="108"/>
      <c r="TME61" s="108"/>
      <c r="TMF61" s="108"/>
      <c r="TMG61" s="108"/>
      <c r="TMH61" s="108"/>
      <c r="TMI61" s="108"/>
      <c r="TMJ61" s="108"/>
      <c r="TMK61" s="108"/>
      <c r="TML61" s="108"/>
      <c r="TMM61" s="108"/>
      <c r="TMN61" s="108"/>
      <c r="TMO61" s="108"/>
      <c r="TMP61" s="108"/>
      <c r="TMQ61" s="108"/>
      <c r="TMR61" s="108"/>
      <c r="TMS61" s="108"/>
      <c r="TMT61" s="108"/>
      <c r="TMU61" s="108"/>
      <c r="TMV61" s="108"/>
      <c r="TMW61" s="108"/>
      <c r="TMX61" s="108"/>
      <c r="TMY61" s="108"/>
      <c r="TMZ61" s="108"/>
      <c r="TNA61" s="108"/>
      <c r="TNB61" s="108"/>
      <c r="TNC61" s="108"/>
      <c r="TND61" s="108"/>
      <c r="TNE61" s="108"/>
      <c r="TNF61" s="108"/>
      <c r="TNG61" s="108"/>
      <c r="TNH61" s="108"/>
      <c r="TNI61" s="108"/>
      <c r="TNJ61" s="108"/>
      <c r="TNK61" s="108"/>
      <c r="TNL61" s="108"/>
      <c r="TNM61" s="108"/>
      <c r="TNN61" s="108"/>
      <c r="TNO61" s="108"/>
      <c r="TNP61" s="108"/>
      <c r="TNQ61" s="108"/>
      <c r="TNR61" s="108"/>
      <c r="TNS61" s="108"/>
      <c r="TNT61" s="108"/>
      <c r="TNU61" s="108"/>
      <c r="TNV61" s="108"/>
      <c r="TNW61" s="108"/>
      <c r="TNX61" s="108"/>
      <c r="TNY61" s="108"/>
      <c r="TNZ61" s="108"/>
      <c r="TOA61" s="108"/>
      <c r="TOB61" s="108"/>
      <c r="TOC61" s="108"/>
      <c r="TOD61" s="108"/>
      <c r="TOE61" s="108"/>
      <c r="TOF61" s="108"/>
      <c r="TOG61" s="108"/>
      <c r="TOH61" s="108"/>
      <c r="TOI61" s="108"/>
      <c r="TOJ61" s="108"/>
      <c r="TOK61" s="108"/>
      <c r="TOL61" s="108"/>
      <c r="TOM61" s="108"/>
      <c r="TON61" s="108"/>
      <c r="TOO61" s="108"/>
      <c r="TOP61" s="108"/>
      <c r="TOQ61" s="108"/>
      <c r="TOR61" s="108"/>
      <c r="TOS61" s="108"/>
      <c r="TOT61" s="108"/>
      <c r="TOU61" s="108"/>
      <c r="TOV61" s="108"/>
      <c r="TOW61" s="108"/>
      <c r="TOX61" s="108"/>
      <c r="TOY61" s="108"/>
      <c r="TOZ61" s="108"/>
      <c r="TPA61" s="108"/>
      <c r="TPB61" s="108"/>
      <c r="TPC61" s="108"/>
      <c r="TPD61" s="108"/>
      <c r="TPE61" s="108"/>
      <c r="TPF61" s="108"/>
      <c r="TPG61" s="108"/>
      <c r="TPH61" s="108"/>
      <c r="TPI61" s="108"/>
      <c r="TPJ61" s="108"/>
      <c r="TPK61" s="108"/>
      <c r="TPL61" s="108"/>
      <c r="TPM61" s="108"/>
      <c r="TPN61" s="108"/>
      <c r="TPO61" s="108"/>
      <c r="TPP61" s="108"/>
      <c r="TPQ61" s="108"/>
      <c r="TPR61" s="108"/>
      <c r="TPS61" s="108"/>
      <c r="TPT61" s="108"/>
      <c r="TPU61" s="108"/>
      <c r="TPV61" s="108"/>
      <c r="TPW61" s="108"/>
      <c r="TPX61" s="108"/>
      <c r="TPY61" s="108"/>
      <c r="TPZ61" s="108"/>
      <c r="TQA61" s="108"/>
      <c r="TQB61" s="108"/>
      <c r="TQC61" s="108"/>
      <c r="TQD61" s="108"/>
      <c r="TQE61" s="108"/>
      <c r="TQF61" s="108"/>
      <c r="TQG61" s="108"/>
      <c r="TQH61" s="108"/>
      <c r="TQI61" s="108"/>
      <c r="TQJ61" s="108"/>
      <c r="TQK61" s="108"/>
      <c r="TQL61" s="108"/>
      <c r="TQM61" s="108"/>
      <c r="TQN61" s="108"/>
      <c r="TQO61" s="108"/>
      <c r="TQP61" s="108"/>
      <c r="TQQ61" s="108"/>
      <c r="TQR61" s="108"/>
      <c r="TQS61" s="108"/>
      <c r="TQT61" s="108"/>
      <c r="TQU61" s="108"/>
      <c r="TQV61" s="108"/>
      <c r="TQW61" s="108"/>
      <c r="TQX61" s="108"/>
      <c r="TQY61" s="108"/>
      <c r="TQZ61" s="108"/>
      <c r="TRA61" s="108"/>
      <c r="TRB61" s="108"/>
      <c r="TRC61" s="108"/>
      <c r="TRD61" s="108"/>
      <c r="TRE61" s="108"/>
      <c r="TRF61" s="108"/>
      <c r="TRG61" s="108"/>
      <c r="TRH61" s="108"/>
      <c r="TRI61" s="108"/>
      <c r="TRJ61" s="108"/>
      <c r="TRK61" s="108"/>
      <c r="TRL61" s="108"/>
      <c r="TRM61" s="108"/>
      <c r="TRN61" s="108"/>
      <c r="TRO61" s="108"/>
      <c r="TRP61" s="108"/>
      <c r="TRQ61" s="108"/>
      <c r="TRR61" s="108"/>
      <c r="TRS61" s="108"/>
      <c r="TRT61" s="108"/>
      <c r="TRU61" s="108"/>
      <c r="TRV61" s="108"/>
      <c r="TRW61" s="108"/>
      <c r="TRX61" s="108"/>
      <c r="TRY61" s="108"/>
      <c r="TRZ61" s="108"/>
      <c r="TSA61" s="108"/>
      <c r="TSB61" s="108"/>
      <c r="TSC61" s="108"/>
      <c r="TSD61" s="108"/>
      <c r="TSE61" s="108"/>
      <c r="TSF61" s="108"/>
      <c r="TSG61" s="108"/>
      <c r="TSH61" s="108"/>
      <c r="TSI61" s="108"/>
      <c r="TSJ61" s="108"/>
      <c r="TSK61" s="108"/>
      <c r="TSL61" s="108"/>
      <c r="TSM61" s="108"/>
      <c r="TSN61" s="108"/>
      <c r="TSO61" s="108"/>
      <c r="TSP61" s="108"/>
      <c r="TSQ61" s="108"/>
      <c r="TSR61" s="108"/>
      <c r="TSS61" s="108"/>
      <c r="TST61" s="108"/>
      <c r="TSU61" s="108"/>
      <c r="TSV61" s="108"/>
      <c r="TSW61" s="108"/>
      <c r="TSX61" s="108"/>
      <c r="TSY61" s="108"/>
      <c r="TSZ61" s="108"/>
      <c r="TTA61" s="108"/>
      <c r="TTB61" s="108"/>
      <c r="TTC61" s="108"/>
      <c r="TTD61" s="108"/>
      <c r="TTE61" s="108"/>
      <c r="TTF61" s="108"/>
      <c r="TTG61" s="108"/>
      <c r="TTH61" s="108"/>
      <c r="TTI61" s="108"/>
      <c r="TTJ61" s="108"/>
      <c r="TTK61" s="108"/>
      <c r="TTL61" s="108"/>
      <c r="TTM61" s="108"/>
      <c r="TTN61" s="108"/>
      <c r="TTO61" s="108"/>
      <c r="TTP61" s="108"/>
      <c r="TTQ61" s="108"/>
      <c r="TTR61" s="108"/>
      <c r="TTS61" s="108"/>
      <c r="TTT61" s="108"/>
      <c r="TTU61" s="108"/>
      <c r="TTV61" s="108"/>
      <c r="TTW61" s="108"/>
      <c r="TTX61" s="108"/>
      <c r="TTY61" s="108"/>
      <c r="TTZ61" s="108"/>
      <c r="TUA61" s="108"/>
      <c r="TUB61" s="108"/>
      <c r="TUC61" s="108"/>
      <c r="TUD61" s="108"/>
      <c r="TUE61" s="108"/>
      <c r="TUF61" s="108"/>
      <c r="TUG61" s="108"/>
      <c r="TUH61" s="108"/>
      <c r="TUI61" s="108"/>
      <c r="TUJ61" s="108"/>
      <c r="TUK61" s="108"/>
      <c r="TUL61" s="108"/>
      <c r="TUM61" s="108"/>
      <c r="TUN61" s="108"/>
      <c r="TUO61" s="108"/>
      <c r="TUP61" s="108"/>
      <c r="TUQ61" s="108"/>
      <c r="TUR61" s="108"/>
      <c r="TUS61" s="108"/>
      <c r="TUT61" s="108"/>
      <c r="TUU61" s="108"/>
      <c r="TUV61" s="108"/>
      <c r="TUW61" s="108"/>
      <c r="TUX61" s="108"/>
      <c r="TUY61" s="108"/>
      <c r="TUZ61" s="108"/>
      <c r="TVA61" s="108"/>
      <c r="TVB61" s="108"/>
      <c r="TVC61" s="108"/>
      <c r="TVD61" s="108"/>
      <c r="TVE61" s="108"/>
      <c r="TVF61" s="108"/>
      <c r="TVG61" s="108"/>
      <c r="TVH61" s="108"/>
      <c r="TVI61" s="108"/>
      <c r="TVJ61" s="108"/>
      <c r="TVK61" s="108"/>
      <c r="TVL61" s="108"/>
      <c r="TVM61" s="108"/>
      <c r="TVN61" s="108"/>
      <c r="TVO61" s="108"/>
      <c r="TVP61" s="108"/>
      <c r="TVQ61" s="108"/>
      <c r="TVR61" s="108"/>
      <c r="TVS61" s="108"/>
      <c r="TVT61" s="108"/>
      <c r="TVU61" s="108"/>
      <c r="TVV61" s="108"/>
      <c r="TVW61" s="108"/>
      <c r="TVX61" s="108"/>
      <c r="TVY61" s="108"/>
      <c r="TVZ61" s="108"/>
      <c r="TWA61" s="108"/>
      <c r="TWB61" s="108"/>
      <c r="TWC61" s="108"/>
      <c r="TWD61" s="108"/>
      <c r="TWE61" s="108"/>
      <c r="TWF61" s="108"/>
      <c r="TWG61" s="108"/>
      <c r="TWH61" s="108"/>
      <c r="TWI61" s="108"/>
      <c r="TWJ61" s="108"/>
      <c r="TWK61" s="108"/>
      <c r="TWL61" s="108"/>
      <c r="TWM61" s="108"/>
      <c r="TWN61" s="108"/>
      <c r="TWO61" s="108"/>
      <c r="TWP61" s="108"/>
      <c r="TWQ61" s="108"/>
      <c r="TWR61" s="108"/>
      <c r="TWS61" s="108"/>
      <c r="TWT61" s="108"/>
      <c r="TWU61" s="108"/>
      <c r="TWV61" s="108"/>
      <c r="TWW61" s="108"/>
      <c r="TWX61" s="108"/>
      <c r="TWY61" s="108"/>
      <c r="TWZ61" s="108"/>
      <c r="TXA61" s="108"/>
      <c r="TXB61" s="108"/>
      <c r="TXC61" s="108"/>
      <c r="TXD61" s="108"/>
      <c r="TXE61" s="108"/>
      <c r="TXF61" s="108"/>
      <c r="TXG61" s="108"/>
      <c r="TXH61" s="108"/>
      <c r="TXI61" s="108"/>
      <c r="TXJ61" s="108"/>
      <c r="TXK61" s="108"/>
      <c r="TXL61" s="108"/>
      <c r="TXM61" s="108"/>
      <c r="TXN61" s="108"/>
      <c r="TXO61" s="108"/>
      <c r="TXP61" s="108"/>
      <c r="TXQ61" s="108"/>
      <c r="TXR61" s="108"/>
      <c r="TXS61" s="108"/>
      <c r="TXT61" s="108"/>
      <c r="TXU61" s="108"/>
      <c r="TXV61" s="108"/>
      <c r="TXW61" s="108"/>
      <c r="TXX61" s="108"/>
      <c r="TXY61" s="108"/>
      <c r="TXZ61" s="108"/>
      <c r="TYA61" s="108"/>
      <c r="TYB61" s="108"/>
      <c r="TYC61" s="108"/>
      <c r="TYD61" s="108"/>
      <c r="TYE61" s="108"/>
      <c r="TYF61" s="108"/>
      <c r="TYG61" s="108"/>
      <c r="TYH61" s="108"/>
      <c r="TYI61" s="108"/>
      <c r="TYJ61" s="108"/>
      <c r="TYK61" s="108"/>
      <c r="TYL61" s="108"/>
      <c r="TYM61" s="108"/>
      <c r="TYN61" s="108"/>
      <c r="TYO61" s="108"/>
      <c r="TYP61" s="108"/>
      <c r="TYQ61" s="108"/>
      <c r="TYR61" s="108"/>
      <c r="TYS61" s="108"/>
      <c r="TYT61" s="108"/>
      <c r="TYU61" s="108"/>
      <c r="TYV61" s="108"/>
      <c r="TYW61" s="108"/>
      <c r="TYX61" s="108"/>
      <c r="TYY61" s="108"/>
      <c r="TYZ61" s="108"/>
      <c r="TZA61" s="108"/>
      <c r="TZB61" s="108"/>
      <c r="TZC61" s="108"/>
      <c r="TZD61" s="108"/>
      <c r="TZE61" s="108"/>
      <c r="TZF61" s="108"/>
      <c r="TZG61" s="108"/>
      <c r="TZH61" s="108"/>
      <c r="TZI61" s="108"/>
      <c r="TZJ61" s="108"/>
      <c r="TZK61" s="108"/>
      <c r="TZL61" s="108"/>
      <c r="TZM61" s="108"/>
      <c r="TZN61" s="108"/>
      <c r="TZO61" s="108"/>
      <c r="TZP61" s="108"/>
      <c r="TZQ61" s="108"/>
      <c r="TZR61" s="108"/>
      <c r="TZS61" s="108"/>
      <c r="TZT61" s="108"/>
      <c r="TZU61" s="108"/>
      <c r="TZV61" s="108"/>
      <c r="TZW61" s="108"/>
      <c r="TZX61" s="108"/>
      <c r="TZY61" s="108"/>
      <c r="TZZ61" s="108"/>
      <c r="UAA61" s="108"/>
      <c r="UAB61" s="108"/>
      <c r="UAC61" s="108"/>
      <c r="UAD61" s="108"/>
      <c r="UAE61" s="108"/>
      <c r="UAF61" s="108"/>
      <c r="UAG61" s="108"/>
      <c r="UAH61" s="108"/>
      <c r="UAI61" s="108"/>
      <c r="UAJ61" s="108"/>
      <c r="UAK61" s="108"/>
      <c r="UAL61" s="108"/>
      <c r="UAM61" s="108"/>
      <c r="UAN61" s="108"/>
      <c r="UAO61" s="108"/>
      <c r="UAP61" s="108"/>
      <c r="UAQ61" s="108"/>
      <c r="UAR61" s="108"/>
      <c r="UAS61" s="108"/>
      <c r="UAT61" s="108"/>
      <c r="UAU61" s="108"/>
      <c r="UAV61" s="108"/>
      <c r="UAW61" s="108"/>
      <c r="UAX61" s="108"/>
      <c r="UAY61" s="108"/>
      <c r="UAZ61" s="108"/>
      <c r="UBA61" s="108"/>
      <c r="UBB61" s="108"/>
      <c r="UBC61" s="108"/>
      <c r="UBD61" s="108"/>
      <c r="UBE61" s="108"/>
      <c r="UBF61" s="108"/>
      <c r="UBG61" s="108"/>
      <c r="UBH61" s="108"/>
      <c r="UBI61" s="108"/>
      <c r="UBJ61" s="108"/>
      <c r="UBK61" s="108"/>
      <c r="UBL61" s="108"/>
      <c r="UBM61" s="108"/>
      <c r="UBN61" s="108"/>
      <c r="UBO61" s="108"/>
      <c r="UBP61" s="108"/>
      <c r="UBQ61" s="108"/>
      <c r="UBR61" s="108"/>
      <c r="UBS61" s="108"/>
      <c r="UBT61" s="108"/>
      <c r="UBU61" s="108"/>
      <c r="UBV61" s="108"/>
      <c r="UBW61" s="108"/>
      <c r="UBX61" s="108"/>
      <c r="UBY61" s="108"/>
      <c r="UBZ61" s="108"/>
      <c r="UCA61" s="108"/>
      <c r="UCB61" s="108"/>
      <c r="UCC61" s="108"/>
      <c r="UCD61" s="108"/>
      <c r="UCE61" s="108"/>
      <c r="UCF61" s="108"/>
      <c r="UCG61" s="108"/>
      <c r="UCH61" s="108"/>
      <c r="UCI61" s="108"/>
      <c r="UCJ61" s="108"/>
      <c r="UCK61" s="108"/>
      <c r="UCL61" s="108"/>
      <c r="UCM61" s="108"/>
      <c r="UCN61" s="108"/>
      <c r="UCO61" s="108"/>
      <c r="UCP61" s="108"/>
      <c r="UCQ61" s="108"/>
      <c r="UCR61" s="108"/>
      <c r="UCS61" s="108"/>
      <c r="UCT61" s="108"/>
      <c r="UCU61" s="108"/>
      <c r="UCV61" s="108"/>
      <c r="UCW61" s="108"/>
      <c r="UCX61" s="108"/>
      <c r="UCY61" s="108"/>
      <c r="UCZ61" s="108"/>
      <c r="UDA61" s="108"/>
      <c r="UDB61" s="108"/>
      <c r="UDC61" s="108"/>
      <c r="UDD61" s="108"/>
      <c r="UDE61" s="108"/>
      <c r="UDF61" s="108"/>
      <c r="UDG61" s="108"/>
      <c r="UDH61" s="108"/>
      <c r="UDI61" s="108"/>
      <c r="UDJ61" s="108"/>
      <c r="UDK61" s="108"/>
      <c r="UDL61" s="108"/>
      <c r="UDM61" s="108"/>
      <c r="UDN61" s="108"/>
      <c r="UDO61" s="108"/>
      <c r="UDP61" s="108"/>
      <c r="UDQ61" s="108"/>
      <c r="UDR61" s="108"/>
      <c r="UDS61" s="108"/>
      <c r="UDT61" s="108"/>
      <c r="UDU61" s="108"/>
      <c r="UDV61" s="108"/>
      <c r="UDW61" s="108"/>
      <c r="UDX61" s="108"/>
      <c r="UDY61" s="108"/>
      <c r="UDZ61" s="108"/>
      <c r="UEA61" s="108"/>
      <c r="UEB61" s="108"/>
      <c r="UEC61" s="108"/>
      <c r="UED61" s="108"/>
      <c r="UEE61" s="108"/>
      <c r="UEF61" s="108"/>
      <c r="UEG61" s="108"/>
      <c r="UEH61" s="108"/>
      <c r="UEI61" s="108"/>
      <c r="UEJ61" s="108"/>
      <c r="UEK61" s="108"/>
      <c r="UEL61" s="108"/>
      <c r="UEM61" s="108"/>
      <c r="UEN61" s="108"/>
      <c r="UEO61" s="108"/>
      <c r="UEP61" s="108"/>
      <c r="UEQ61" s="108"/>
      <c r="UER61" s="108"/>
      <c r="UES61" s="108"/>
      <c r="UET61" s="108"/>
      <c r="UEU61" s="108"/>
      <c r="UEV61" s="108"/>
      <c r="UEW61" s="108"/>
      <c r="UEX61" s="108"/>
      <c r="UEY61" s="108"/>
      <c r="UEZ61" s="108"/>
      <c r="UFA61" s="108"/>
      <c r="UFB61" s="108"/>
      <c r="UFC61" s="108"/>
      <c r="UFD61" s="108"/>
      <c r="UFE61" s="108"/>
      <c r="UFF61" s="108"/>
      <c r="UFG61" s="108"/>
      <c r="UFH61" s="108"/>
      <c r="UFI61" s="108"/>
      <c r="UFJ61" s="108"/>
      <c r="UFK61" s="108"/>
      <c r="UFL61" s="108"/>
      <c r="UFM61" s="108"/>
      <c r="UFN61" s="108"/>
      <c r="UFO61" s="108"/>
      <c r="UFP61" s="108"/>
      <c r="UFQ61" s="108"/>
      <c r="UFR61" s="108"/>
      <c r="UFS61" s="108"/>
      <c r="UFT61" s="108"/>
      <c r="UFU61" s="108"/>
      <c r="UFV61" s="108"/>
      <c r="UFW61" s="108"/>
      <c r="UFX61" s="108"/>
      <c r="UFY61" s="108"/>
      <c r="UFZ61" s="108"/>
      <c r="UGA61" s="108"/>
      <c r="UGB61" s="108"/>
      <c r="UGC61" s="108"/>
      <c r="UGD61" s="108"/>
      <c r="UGE61" s="108"/>
      <c r="UGF61" s="108"/>
      <c r="UGG61" s="108"/>
      <c r="UGH61" s="108"/>
      <c r="UGI61" s="108"/>
      <c r="UGJ61" s="108"/>
      <c r="UGK61" s="108"/>
      <c r="UGL61" s="108"/>
      <c r="UGM61" s="108"/>
      <c r="UGN61" s="108"/>
      <c r="UGO61" s="108"/>
      <c r="UGP61" s="108"/>
      <c r="UGQ61" s="108"/>
      <c r="UGR61" s="108"/>
      <c r="UGS61" s="108"/>
      <c r="UGT61" s="108"/>
      <c r="UGU61" s="108"/>
      <c r="UGV61" s="108"/>
      <c r="UGW61" s="108"/>
      <c r="UGX61" s="108"/>
      <c r="UGY61" s="108"/>
      <c r="UGZ61" s="108"/>
      <c r="UHA61" s="108"/>
      <c r="UHB61" s="108"/>
      <c r="UHC61" s="108"/>
      <c r="UHD61" s="108"/>
      <c r="UHE61" s="108"/>
      <c r="UHF61" s="108"/>
      <c r="UHG61" s="108"/>
      <c r="UHH61" s="108"/>
      <c r="UHI61" s="108"/>
      <c r="UHJ61" s="108"/>
      <c r="UHK61" s="108"/>
      <c r="UHL61" s="108"/>
      <c r="UHM61" s="108"/>
      <c r="UHN61" s="108"/>
      <c r="UHO61" s="108"/>
      <c r="UHP61" s="108"/>
      <c r="UHQ61" s="108"/>
      <c r="UHR61" s="108"/>
      <c r="UHS61" s="108"/>
      <c r="UHT61" s="108"/>
      <c r="UHU61" s="108"/>
      <c r="UHV61" s="108"/>
      <c r="UHW61" s="108"/>
      <c r="UHX61" s="108"/>
      <c r="UHY61" s="108"/>
      <c r="UHZ61" s="108"/>
      <c r="UIA61" s="108"/>
      <c r="UIB61" s="108"/>
      <c r="UIC61" s="108"/>
      <c r="UID61" s="108"/>
      <c r="UIE61" s="108"/>
      <c r="UIF61" s="108"/>
      <c r="UIG61" s="108"/>
      <c r="UIH61" s="108"/>
      <c r="UII61" s="108"/>
      <c r="UIJ61" s="108"/>
      <c r="UIK61" s="108"/>
      <c r="UIL61" s="108"/>
      <c r="UIM61" s="108"/>
      <c r="UIN61" s="108"/>
      <c r="UIO61" s="108"/>
      <c r="UIP61" s="108"/>
      <c r="UIQ61" s="108"/>
      <c r="UIR61" s="108"/>
      <c r="UIS61" s="108"/>
      <c r="UIT61" s="108"/>
      <c r="UIU61" s="108"/>
      <c r="UIV61" s="108"/>
      <c r="UIW61" s="108"/>
      <c r="UIX61" s="108"/>
      <c r="UIY61" s="108"/>
      <c r="UIZ61" s="108"/>
      <c r="UJA61" s="108"/>
      <c r="UJB61" s="108"/>
      <c r="UJC61" s="108"/>
      <c r="UJD61" s="108"/>
      <c r="UJE61" s="108"/>
      <c r="UJF61" s="108"/>
      <c r="UJG61" s="108"/>
      <c r="UJH61" s="108"/>
      <c r="UJI61" s="108"/>
      <c r="UJJ61" s="108"/>
      <c r="UJK61" s="108"/>
      <c r="UJL61" s="108"/>
      <c r="UJM61" s="108"/>
      <c r="UJN61" s="108"/>
      <c r="UJO61" s="108"/>
      <c r="UJP61" s="108"/>
      <c r="UJQ61" s="108"/>
      <c r="UJR61" s="108"/>
      <c r="UJS61" s="108"/>
      <c r="UJT61" s="108"/>
      <c r="UJU61" s="108"/>
      <c r="UJV61" s="108"/>
      <c r="UJW61" s="108"/>
      <c r="UJX61" s="108"/>
      <c r="UJY61" s="108"/>
      <c r="UJZ61" s="108"/>
      <c r="UKA61" s="108"/>
      <c r="UKB61" s="108"/>
      <c r="UKC61" s="108"/>
      <c r="UKD61" s="108"/>
      <c r="UKE61" s="108"/>
      <c r="UKF61" s="108"/>
      <c r="UKG61" s="108"/>
      <c r="UKH61" s="108"/>
      <c r="UKI61" s="108"/>
      <c r="UKJ61" s="108"/>
      <c r="UKK61" s="108"/>
      <c r="UKL61" s="108"/>
      <c r="UKM61" s="108"/>
      <c r="UKN61" s="108"/>
      <c r="UKO61" s="108"/>
      <c r="UKP61" s="108"/>
      <c r="UKQ61" s="108"/>
      <c r="UKR61" s="108"/>
      <c r="UKS61" s="108"/>
      <c r="UKT61" s="108"/>
      <c r="UKU61" s="108"/>
      <c r="UKV61" s="108"/>
      <c r="UKW61" s="108"/>
      <c r="UKX61" s="108"/>
      <c r="UKY61" s="108"/>
      <c r="UKZ61" s="108"/>
      <c r="ULA61" s="108"/>
      <c r="ULB61" s="108"/>
      <c r="ULC61" s="108"/>
      <c r="ULD61" s="108"/>
      <c r="ULE61" s="108"/>
      <c r="ULF61" s="108"/>
      <c r="ULG61" s="108"/>
      <c r="ULH61" s="108"/>
      <c r="ULI61" s="108"/>
      <c r="ULJ61" s="108"/>
      <c r="ULK61" s="108"/>
      <c r="ULL61" s="108"/>
      <c r="ULM61" s="108"/>
      <c r="ULN61" s="108"/>
      <c r="ULO61" s="108"/>
      <c r="ULP61" s="108"/>
      <c r="ULQ61" s="108"/>
      <c r="ULR61" s="108"/>
      <c r="ULS61" s="108"/>
      <c r="ULT61" s="108"/>
      <c r="ULU61" s="108"/>
      <c r="ULV61" s="108"/>
      <c r="ULW61" s="108"/>
      <c r="ULX61" s="108"/>
      <c r="ULY61" s="108"/>
      <c r="ULZ61" s="108"/>
      <c r="UMA61" s="108"/>
      <c r="UMB61" s="108"/>
      <c r="UMC61" s="108"/>
      <c r="UMD61" s="108"/>
      <c r="UME61" s="108"/>
      <c r="UMF61" s="108"/>
      <c r="UMG61" s="108"/>
      <c r="UMH61" s="108"/>
      <c r="UMI61" s="108"/>
      <c r="UMJ61" s="108"/>
      <c r="UMK61" s="108"/>
      <c r="UML61" s="108"/>
      <c r="UMM61" s="108"/>
      <c r="UMN61" s="108"/>
      <c r="UMO61" s="108"/>
      <c r="UMP61" s="108"/>
      <c r="UMQ61" s="108"/>
      <c r="UMR61" s="108"/>
      <c r="UMS61" s="108"/>
      <c r="UMT61" s="108"/>
      <c r="UMU61" s="108"/>
      <c r="UMV61" s="108"/>
      <c r="UMW61" s="108"/>
      <c r="UMX61" s="108"/>
      <c r="UMY61" s="108"/>
      <c r="UMZ61" s="108"/>
      <c r="UNA61" s="108"/>
      <c r="UNB61" s="108"/>
      <c r="UNC61" s="108"/>
      <c r="UND61" s="108"/>
      <c r="UNE61" s="108"/>
      <c r="UNF61" s="108"/>
      <c r="UNG61" s="108"/>
      <c r="UNH61" s="108"/>
      <c r="UNI61" s="108"/>
      <c r="UNJ61" s="108"/>
      <c r="UNK61" s="108"/>
      <c r="UNL61" s="108"/>
      <c r="UNM61" s="108"/>
      <c r="UNN61" s="108"/>
      <c r="UNO61" s="108"/>
      <c r="UNP61" s="108"/>
      <c r="UNQ61" s="108"/>
      <c r="UNR61" s="108"/>
      <c r="UNS61" s="108"/>
      <c r="UNT61" s="108"/>
      <c r="UNU61" s="108"/>
      <c r="UNV61" s="108"/>
      <c r="UNW61" s="108"/>
      <c r="UNX61" s="108"/>
      <c r="UNY61" s="108"/>
      <c r="UNZ61" s="108"/>
      <c r="UOA61" s="108"/>
      <c r="UOB61" s="108"/>
      <c r="UOC61" s="108"/>
      <c r="UOD61" s="108"/>
      <c r="UOE61" s="108"/>
      <c r="UOF61" s="108"/>
      <c r="UOG61" s="108"/>
      <c r="UOH61" s="108"/>
      <c r="UOI61" s="108"/>
      <c r="UOJ61" s="108"/>
      <c r="UOK61" s="108"/>
      <c r="UOL61" s="108"/>
      <c r="UOM61" s="108"/>
      <c r="UON61" s="108"/>
      <c r="UOO61" s="108"/>
      <c r="UOP61" s="108"/>
      <c r="UOQ61" s="108"/>
      <c r="UOR61" s="108"/>
      <c r="UOS61" s="108"/>
      <c r="UOT61" s="108"/>
      <c r="UOU61" s="108"/>
      <c r="UOV61" s="108"/>
      <c r="UOW61" s="108"/>
      <c r="UOX61" s="108"/>
      <c r="UOY61" s="108"/>
      <c r="UOZ61" s="108"/>
      <c r="UPA61" s="108"/>
      <c r="UPB61" s="108"/>
      <c r="UPC61" s="108"/>
      <c r="UPD61" s="108"/>
      <c r="UPE61" s="108"/>
      <c r="UPF61" s="108"/>
      <c r="UPG61" s="108"/>
      <c r="UPH61" s="108"/>
      <c r="UPI61" s="108"/>
      <c r="UPJ61" s="108"/>
      <c r="UPK61" s="108"/>
      <c r="UPL61" s="108"/>
      <c r="UPM61" s="108"/>
      <c r="UPN61" s="108"/>
      <c r="UPO61" s="108"/>
      <c r="UPP61" s="108"/>
      <c r="UPQ61" s="108"/>
      <c r="UPR61" s="108"/>
      <c r="UPS61" s="108"/>
      <c r="UPT61" s="108"/>
      <c r="UPU61" s="108"/>
      <c r="UPV61" s="108"/>
      <c r="UPW61" s="108"/>
      <c r="UPX61" s="108"/>
      <c r="UPY61" s="108"/>
      <c r="UPZ61" s="108"/>
      <c r="UQA61" s="108"/>
      <c r="UQB61" s="108"/>
      <c r="UQC61" s="108"/>
      <c r="UQD61" s="108"/>
      <c r="UQE61" s="108"/>
      <c r="UQF61" s="108"/>
      <c r="UQG61" s="108"/>
      <c r="UQH61" s="108"/>
      <c r="UQI61" s="108"/>
      <c r="UQJ61" s="108"/>
      <c r="UQK61" s="108"/>
      <c r="UQL61" s="108"/>
      <c r="UQM61" s="108"/>
      <c r="UQN61" s="108"/>
      <c r="UQO61" s="108"/>
      <c r="UQP61" s="108"/>
      <c r="UQQ61" s="108"/>
      <c r="UQR61" s="108"/>
      <c r="UQS61" s="108"/>
      <c r="UQT61" s="108"/>
      <c r="UQU61" s="108"/>
      <c r="UQV61" s="108"/>
      <c r="UQW61" s="108"/>
      <c r="UQX61" s="108"/>
      <c r="UQY61" s="108"/>
      <c r="UQZ61" s="108"/>
      <c r="URA61" s="108"/>
      <c r="URB61" s="108"/>
      <c r="URC61" s="108"/>
      <c r="URD61" s="108"/>
      <c r="URE61" s="108"/>
      <c r="URF61" s="108"/>
      <c r="URG61" s="108"/>
      <c r="URH61" s="108"/>
      <c r="URI61" s="108"/>
      <c r="URJ61" s="108"/>
      <c r="URK61" s="108"/>
      <c r="URL61" s="108"/>
      <c r="URM61" s="108"/>
      <c r="URN61" s="108"/>
      <c r="URO61" s="108"/>
      <c r="URP61" s="108"/>
      <c r="URQ61" s="108"/>
      <c r="URR61" s="108"/>
      <c r="URS61" s="108"/>
      <c r="URT61" s="108"/>
      <c r="URU61" s="108"/>
      <c r="URV61" s="108"/>
      <c r="URW61" s="108"/>
      <c r="URX61" s="108"/>
      <c r="URY61" s="108"/>
      <c r="URZ61" s="108"/>
      <c r="USA61" s="108"/>
      <c r="USB61" s="108"/>
      <c r="USC61" s="108"/>
      <c r="USD61" s="108"/>
      <c r="USE61" s="108"/>
      <c r="USF61" s="108"/>
      <c r="USG61" s="108"/>
      <c r="USH61" s="108"/>
      <c r="USI61" s="108"/>
      <c r="USJ61" s="108"/>
      <c r="USK61" s="108"/>
      <c r="USL61" s="108"/>
      <c r="USM61" s="108"/>
      <c r="USN61" s="108"/>
      <c r="USO61" s="108"/>
      <c r="USP61" s="108"/>
      <c r="USQ61" s="108"/>
      <c r="USR61" s="108"/>
      <c r="USS61" s="108"/>
      <c r="UST61" s="108"/>
      <c r="USU61" s="108"/>
      <c r="USV61" s="108"/>
      <c r="USW61" s="108"/>
      <c r="USX61" s="108"/>
      <c r="USY61" s="108"/>
      <c r="USZ61" s="108"/>
      <c r="UTA61" s="108"/>
      <c r="UTB61" s="108"/>
      <c r="UTC61" s="108"/>
      <c r="UTD61" s="108"/>
      <c r="UTE61" s="108"/>
      <c r="UTF61" s="108"/>
      <c r="UTG61" s="108"/>
      <c r="UTH61" s="108"/>
      <c r="UTI61" s="108"/>
      <c r="UTJ61" s="108"/>
      <c r="UTK61" s="108"/>
      <c r="UTL61" s="108"/>
      <c r="UTM61" s="108"/>
      <c r="UTN61" s="108"/>
      <c r="UTO61" s="108"/>
      <c r="UTP61" s="108"/>
      <c r="UTQ61" s="108"/>
      <c r="UTR61" s="108"/>
      <c r="UTS61" s="108"/>
      <c r="UTT61" s="108"/>
      <c r="UTU61" s="108"/>
      <c r="UTV61" s="108"/>
      <c r="UTW61" s="108"/>
      <c r="UTX61" s="108"/>
      <c r="UTY61" s="108"/>
      <c r="UTZ61" s="108"/>
      <c r="UUA61" s="108"/>
      <c r="UUB61" s="108"/>
      <c r="UUC61" s="108"/>
      <c r="UUD61" s="108"/>
      <c r="UUE61" s="108"/>
      <c r="UUF61" s="108"/>
      <c r="UUG61" s="108"/>
      <c r="UUH61" s="108"/>
      <c r="UUI61" s="108"/>
      <c r="UUJ61" s="108"/>
      <c r="UUK61" s="108"/>
      <c r="UUL61" s="108"/>
      <c r="UUM61" s="108"/>
      <c r="UUN61" s="108"/>
      <c r="UUO61" s="108"/>
      <c r="UUP61" s="108"/>
      <c r="UUQ61" s="108"/>
      <c r="UUR61" s="108"/>
      <c r="UUS61" s="108"/>
      <c r="UUT61" s="108"/>
      <c r="UUU61" s="108"/>
      <c r="UUV61" s="108"/>
      <c r="UUW61" s="108"/>
      <c r="UUX61" s="108"/>
      <c r="UUY61" s="108"/>
      <c r="UUZ61" s="108"/>
      <c r="UVA61" s="108"/>
      <c r="UVB61" s="108"/>
      <c r="UVC61" s="108"/>
      <c r="UVD61" s="108"/>
      <c r="UVE61" s="108"/>
      <c r="UVF61" s="108"/>
      <c r="UVG61" s="108"/>
      <c r="UVH61" s="108"/>
      <c r="UVI61" s="108"/>
      <c r="UVJ61" s="108"/>
      <c r="UVK61" s="108"/>
      <c r="UVL61" s="108"/>
      <c r="UVM61" s="108"/>
      <c r="UVN61" s="108"/>
      <c r="UVO61" s="108"/>
      <c r="UVP61" s="108"/>
      <c r="UVQ61" s="108"/>
      <c r="UVR61" s="108"/>
      <c r="UVS61" s="108"/>
      <c r="UVT61" s="108"/>
      <c r="UVU61" s="108"/>
      <c r="UVV61" s="108"/>
      <c r="UVW61" s="108"/>
      <c r="UVX61" s="108"/>
      <c r="UVY61" s="108"/>
      <c r="UVZ61" s="108"/>
      <c r="UWA61" s="108"/>
      <c r="UWB61" s="108"/>
      <c r="UWC61" s="108"/>
      <c r="UWD61" s="108"/>
      <c r="UWE61" s="108"/>
      <c r="UWF61" s="108"/>
      <c r="UWG61" s="108"/>
      <c r="UWH61" s="108"/>
      <c r="UWI61" s="108"/>
      <c r="UWJ61" s="108"/>
      <c r="UWK61" s="108"/>
      <c r="UWL61" s="108"/>
      <c r="UWM61" s="108"/>
      <c r="UWN61" s="108"/>
      <c r="UWO61" s="108"/>
      <c r="UWP61" s="108"/>
      <c r="UWQ61" s="108"/>
      <c r="UWR61" s="108"/>
      <c r="UWS61" s="108"/>
      <c r="UWT61" s="108"/>
      <c r="UWU61" s="108"/>
      <c r="UWV61" s="108"/>
      <c r="UWW61" s="108"/>
      <c r="UWX61" s="108"/>
      <c r="UWY61" s="108"/>
      <c r="UWZ61" s="108"/>
      <c r="UXA61" s="108"/>
      <c r="UXB61" s="108"/>
      <c r="UXC61" s="108"/>
      <c r="UXD61" s="108"/>
      <c r="UXE61" s="108"/>
      <c r="UXF61" s="108"/>
      <c r="UXG61" s="108"/>
      <c r="UXH61" s="108"/>
      <c r="UXI61" s="108"/>
      <c r="UXJ61" s="108"/>
      <c r="UXK61" s="108"/>
      <c r="UXL61" s="108"/>
      <c r="UXM61" s="108"/>
      <c r="UXN61" s="108"/>
      <c r="UXO61" s="108"/>
      <c r="UXP61" s="108"/>
      <c r="UXQ61" s="108"/>
      <c r="UXR61" s="108"/>
      <c r="UXS61" s="108"/>
      <c r="UXT61" s="108"/>
      <c r="UXU61" s="108"/>
      <c r="UXV61" s="108"/>
      <c r="UXW61" s="108"/>
      <c r="UXX61" s="108"/>
      <c r="UXY61" s="108"/>
      <c r="UXZ61" s="108"/>
      <c r="UYA61" s="108"/>
      <c r="UYB61" s="108"/>
      <c r="UYC61" s="108"/>
      <c r="UYD61" s="108"/>
      <c r="UYE61" s="108"/>
      <c r="UYF61" s="108"/>
      <c r="UYG61" s="108"/>
      <c r="UYH61" s="108"/>
      <c r="UYI61" s="108"/>
      <c r="UYJ61" s="108"/>
      <c r="UYK61" s="108"/>
      <c r="UYL61" s="108"/>
      <c r="UYM61" s="108"/>
      <c r="UYN61" s="108"/>
      <c r="UYO61" s="108"/>
      <c r="UYP61" s="108"/>
      <c r="UYQ61" s="108"/>
      <c r="UYR61" s="108"/>
      <c r="UYS61" s="108"/>
      <c r="UYT61" s="108"/>
      <c r="UYU61" s="108"/>
      <c r="UYV61" s="108"/>
      <c r="UYW61" s="108"/>
      <c r="UYX61" s="108"/>
      <c r="UYY61" s="108"/>
      <c r="UYZ61" s="108"/>
      <c r="UZA61" s="108"/>
      <c r="UZB61" s="108"/>
      <c r="UZC61" s="108"/>
      <c r="UZD61" s="108"/>
      <c r="UZE61" s="108"/>
      <c r="UZF61" s="108"/>
      <c r="UZG61" s="108"/>
      <c r="UZH61" s="108"/>
      <c r="UZI61" s="108"/>
      <c r="UZJ61" s="108"/>
      <c r="UZK61" s="108"/>
      <c r="UZL61" s="108"/>
      <c r="UZM61" s="108"/>
      <c r="UZN61" s="108"/>
      <c r="UZO61" s="108"/>
      <c r="UZP61" s="108"/>
      <c r="UZQ61" s="108"/>
      <c r="UZR61" s="108"/>
      <c r="UZS61" s="108"/>
      <c r="UZT61" s="108"/>
      <c r="UZU61" s="108"/>
      <c r="UZV61" s="108"/>
      <c r="UZW61" s="108"/>
      <c r="UZX61" s="108"/>
      <c r="UZY61" s="108"/>
      <c r="UZZ61" s="108"/>
      <c r="VAA61" s="108"/>
      <c r="VAB61" s="108"/>
      <c r="VAC61" s="108"/>
      <c r="VAD61" s="108"/>
      <c r="VAE61" s="108"/>
      <c r="VAF61" s="108"/>
      <c r="VAG61" s="108"/>
      <c r="VAH61" s="108"/>
      <c r="VAI61" s="108"/>
      <c r="VAJ61" s="108"/>
      <c r="VAK61" s="108"/>
      <c r="VAL61" s="108"/>
      <c r="VAM61" s="108"/>
      <c r="VAN61" s="108"/>
      <c r="VAO61" s="108"/>
      <c r="VAP61" s="108"/>
      <c r="VAQ61" s="108"/>
      <c r="VAR61" s="108"/>
      <c r="VAS61" s="108"/>
      <c r="VAT61" s="108"/>
      <c r="VAU61" s="108"/>
      <c r="VAV61" s="108"/>
      <c r="VAW61" s="108"/>
      <c r="VAX61" s="108"/>
      <c r="VAY61" s="108"/>
      <c r="VAZ61" s="108"/>
      <c r="VBA61" s="108"/>
      <c r="VBB61" s="108"/>
      <c r="VBC61" s="108"/>
      <c r="VBD61" s="108"/>
      <c r="VBE61" s="108"/>
      <c r="VBF61" s="108"/>
      <c r="VBG61" s="108"/>
      <c r="VBH61" s="108"/>
      <c r="VBI61" s="108"/>
      <c r="VBJ61" s="108"/>
      <c r="VBK61" s="108"/>
      <c r="VBL61" s="108"/>
      <c r="VBM61" s="108"/>
      <c r="VBN61" s="108"/>
      <c r="VBO61" s="108"/>
      <c r="VBP61" s="108"/>
      <c r="VBQ61" s="108"/>
      <c r="VBR61" s="108"/>
      <c r="VBS61" s="108"/>
      <c r="VBT61" s="108"/>
      <c r="VBU61" s="108"/>
      <c r="VBV61" s="108"/>
      <c r="VBW61" s="108"/>
      <c r="VBX61" s="108"/>
      <c r="VBY61" s="108"/>
      <c r="VBZ61" s="108"/>
      <c r="VCA61" s="108"/>
      <c r="VCB61" s="108"/>
      <c r="VCC61" s="108"/>
      <c r="VCD61" s="108"/>
      <c r="VCE61" s="108"/>
      <c r="VCF61" s="108"/>
      <c r="VCG61" s="108"/>
      <c r="VCH61" s="108"/>
      <c r="VCI61" s="108"/>
      <c r="VCJ61" s="108"/>
      <c r="VCK61" s="108"/>
      <c r="VCL61" s="108"/>
      <c r="VCM61" s="108"/>
      <c r="VCN61" s="108"/>
      <c r="VCO61" s="108"/>
      <c r="VCP61" s="108"/>
      <c r="VCQ61" s="108"/>
      <c r="VCR61" s="108"/>
      <c r="VCS61" s="108"/>
      <c r="VCT61" s="108"/>
      <c r="VCU61" s="108"/>
      <c r="VCV61" s="108"/>
      <c r="VCW61" s="108"/>
      <c r="VCX61" s="108"/>
      <c r="VCY61" s="108"/>
      <c r="VCZ61" s="108"/>
      <c r="VDA61" s="108"/>
      <c r="VDB61" s="108"/>
      <c r="VDC61" s="108"/>
      <c r="VDD61" s="108"/>
      <c r="VDE61" s="108"/>
      <c r="VDF61" s="108"/>
      <c r="VDG61" s="108"/>
      <c r="VDH61" s="108"/>
      <c r="VDI61" s="108"/>
      <c r="VDJ61" s="108"/>
      <c r="VDK61" s="108"/>
      <c r="VDL61" s="108"/>
      <c r="VDM61" s="108"/>
      <c r="VDN61" s="108"/>
      <c r="VDO61" s="108"/>
      <c r="VDP61" s="108"/>
      <c r="VDQ61" s="108"/>
      <c r="VDR61" s="108"/>
      <c r="VDS61" s="108"/>
      <c r="VDT61" s="108"/>
      <c r="VDU61" s="108"/>
      <c r="VDV61" s="108"/>
      <c r="VDW61" s="108"/>
      <c r="VDX61" s="108"/>
      <c r="VDY61" s="108"/>
      <c r="VDZ61" s="108"/>
      <c r="VEA61" s="108"/>
      <c r="VEB61" s="108"/>
      <c r="VEC61" s="108"/>
      <c r="VED61" s="108"/>
      <c r="VEE61" s="108"/>
      <c r="VEF61" s="108"/>
      <c r="VEG61" s="108"/>
      <c r="VEH61" s="108"/>
      <c r="VEI61" s="108"/>
      <c r="VEJ61" s="108"/>
      <c r="VEK61" s="108"/>
      <c r="VEL61" s="108"/>
      <c r="VEM61" s="108"/>
      <c r="VEN61" s="108"/>
      <c r="VEO61" s="108"/>
      <c r="VEP61" s="108"/>
      <c r="VEQ61" s="108"/>
      <c r="VER61" s="108"/>
      <c r="VES61" s="108"/>
      <c r="VET61" s="108"/>
      <c r="VEU61" s="108"/>
      <c r="VEV61" s="108"/>
      <c r="VEW61" s="108"/>
      <c r="VEX61" s="108"/>
      <c r="VEY61" s="108"/>
      <c r="VEZ61" s="108"/>
      <c r="VFA61" s="108"/>
      <c r="VFB61" s="108"/>
      <c r="VFC61" s="108"/>
      <c r="VFD61" s="108"/>
      <c r="VFE61" s="108"/>
      <c r="VFF61" s="108"/>
      <c r="VFG61" s="108"/>
      <c r="VFH61" s="108"/>
      <c r="VFI61" s="108"/>
      <c r="VFJ61" s="108"/>
      <c r="VFK61" s="108"/>
      <c r="VFL61" s="108"/>
      <c r="VFM61" s="108"/>
      <c r="VFN61" s="108"/>
      <c r="VFO61" s="108"/>
      <c r="VFP61" s="108"/>
      <c r="VFQ61" s="108"/>
      <c r="VFR61" s="108"/>
      <c r="VFS61" s="108"/>
      <c r="VFT61" s="108"/>
      <c r="VFU61" s="108"/>
      <c r="VFV61" s="108"/>
      <c r="VFW61" s="108"/>
      <c r="VFX61" s="108"/>
      <c r="VFY61" s="108"/>
      <c r="VFZ61" s="108"/>
      <c r="VGA61" s="108"/>
      <c r="VGB61" s="108"/>
      <c r="VGC61" s="108"/>
      <c r="VGD61" s="108"/>
      <c r="VGE61" s="108"/>
      <c r="VGF61" s="108"/>
      <c r="VGG61" s="108"/>
      <c r="VGH61" s="108"/>
      <c r="VGI61" s="108"/>
      <c r="VGJ61" s="108"/>
      <c r="VGK61" s="108"/>
      <c r="VGL61" s="108"/>
      <c r="VGM61" s="108"/>
      <c r="VGN61" s="108"/>
      <c r="VGO61" s="108"/>
      <c r="VGP61" s="108"/>
      <c r="VGQ61" s="108"/>
      <c r="VGR61" s="108"/>
      <c r="VGS61" s="108"/>
      <c r="VGT61" s="108"/>
      <c r="VGU61" s="108"/>
      <c r="VGV61" s="108"/>
      <c r="VGW61" s="108"/>
      <c r="VGX61" s="108"/>
      <c r="VGY61" s="108"/>
      <c r="VGZ61" s="108"/>
      <c r="VHA61" s="108"/>
      <c r="VHB61" s="108"/>
      <c r="VHC61" s="108"/>
      <c r="VHD61" s="108"/>
      <c r="VHE61" s="108"/>
      <c r="VHF61" s="108"/>
      <c r="VHG61" s="108"/>
      <c r="VHH61" s="108"/>
      <c r="VHI61" s="108"/>
      <c r="VHJ61" s="108"/>
      <c r="VHK61" s="108"/>
      <c r="VHL61" s="108"/>
      <c r="VHM61" s="108"/>
      <c r="VHN61" s="108"/>
      <c r="VHO61" s="108"/>
      <c r="VHP61" s="108"/>
      <c r="VHQ61" s="108"/>
      <c r="VHR61" s="108"/>
      <c r="VHS61" s="108"/>
      <c r="VHT61" s="108"/>
      <c r="VHU61" s="108"/>
      <c r="VHV61" s="108"/>
      <c r="VHW61" s="108"/>
      <c r="VHX61" s="108"/>
      <c r="VHY61" s="108"/>
      <c r="VHZ61" s="108"/>
      <c r="VIA61" s="108"/>
      <c r="VIB61" s="108"/>
      <c r="VIC61" s="108"/>
      <c r="VID61" s="108"/>
      <c r="VIE61" s="108"/>
      <c r="VIF61" s="108"/>
      <c r="VIG61" s="108"/>
      <c r="VIH61" s="108"/>
      <c r="VII61" s="108"/>
      <c r="VIJ61" s="108"/>
      <c r="VIK61" s="108"/>
      <c r="VIL61" s="108"/>
      <c r="VIM61" s="108"/>
      <c r="VIN61" s="108"/>
      <c r="VIO61" s="108"/>
      <c r="VIP61" s="108"/>
      <c r="VIQ61" s="108"/>
      <c r="VIR61" s="108"/>
      <c r="VIS61" s="108"/>
      <c r="VIT61" s="108"/>
      <c r="VIU61" s="108"/>
      <c r="VIV61" s="108"/>
      <c r="VIW61" s="108"/>
      <c r="VIX61" s="108"/>
      <c r="VIY61" s="108"/>
      <c r="VIZ61" s="108"/>
      <c r="VJA61" s="108"/>
      <c r="VJB61" s="108"/>
      <c r="VJC61" s="108"/>
      <c r="VJD61" s="108"/>
      <c r="VJE61" s="108"/>
      <c r="VJF61" s="108"/>
      <c r="VJG61" s="108"/>
      <c r="VJH61" s="108"/>
      <c r="VJI61" s="108"/>
      <c r="VJJ61" s="108"/>
      <c r="VJK61" s="108"/>
      <c r="VJL61" s="108"/>
      <c r="VJM61" s="108"/>
      <c r="VJN61" s="108"/>
      <c r="VJO61" s="108"/>
      <c r="VJP61" s="108"/>
      <c r="VJQ61" s="108"/>
      <c r="VJR61" s="108"/>
      <c r="VJS61" s="108"/>
      <c r="VJT61" s="108"/>
      <c r="VJU61" s="108"/>
      <c r="VJV61" s="108"/>
      <c r="VJW61" s="108"/>
      <c r="VJX61" s="108"/>
      <c r="VJY61" s="108"/>
      <c r="VJZ61" s="108"/>
      <c r="VKA61" s="108"/>
      <c r="VKB61" s="108"/>
      <c r="VKC61" s="108"/>
      <c r="VKD61" s="108"/>
      <c r="VKE61" s="108"/>
      <c r="VKF61" s="108"/>
      <c r="VKG61" s="108"/>
      <c r="VKH61" s="108"/>
      <c r="VKI61" s="108"/>
      <c r="VKJ61" s="108"/>
      <c r="VKK61" s="108"/>
      <c r="VKL61" s="108"/>
      <c r="VKM61" s="108"/>
      <c r="VKN61" s="108"/>
      <c r="VKO61" s="108"/>
      <c r="VKP61" s="108"/>
      <c r="VKQ61" s="108"/>
      <c r="VKR61" s="108"/>
      <c r="VKS61" s="108"/>
      <c r="VKT61" s="108"/>
      <c r="VKU61" s="108"/>
      <c r="VKV61" s="108"/>
      <c r="VKW61" s="108"/>
      <c r="VKX61" s="108"/>
      <c r="VKY61" s="108"/>
      <c r="VKZ61" s="108"/>
      <c r="VLA61" s="108"/>
      <c r="VLB61" s="108"/>
      <c r="VLC61" s="108"/>
      <c r="VLD61" s="108"/>
      <c r="VLE61" s="108"/>
      <c r="VLF61" s="108"/>
      <c r="VLG61" s="108"/>
      <c r="VLH61" s="108"/>
      <c r="VLI61" s="108"/>
      <c r="VLJ61" s="108"/>
      <c r="VLK61" s="108"/>
      <c r="VLL61" s="108"/>
      <c r="VLM61" s="108"/>
      <c r="VLN61" s="108"/>
      <c r="VLO61" s="108"/>
      <c r="VLP61" s="108"/>
      <c r="VLQ61" s="108"/>
      <c r="VLR61" s="108"/>
      <c r="VLS61" s="108"/>
      <c r="VLT61" s="108"/>
      <c r="VLU61" s="108"/>
      <c r="VLV61" s="108"/>
      <c r="VLW61" s="108"/>
      <c r="VLX61" s="108"/>
      <c r="VLY61" s="108"/>
      <c r="VLZ61" s="108"/>
      <c r="VMA61" s="108"/>
      <c r="VMB61" s="108"/>
      <c r="VMC61" s="108"/>
      <c r="VMD61" s="108"/>
      <c r="VME61" s="108"/>
      <c r="VMF61" s="108"/>
      <c r="VMG61" s="108"/>
      <c r="VMH61" s="108"/>
      <c r="VMI61" s="108"/>
      <c r="VMJ61" s="108"/>
      <c r="VMK61" s="108"/>
      <c r="VML61" s="108"/>
      <c r="VMM61" s="108"/>
      <c r="VMN61" s="108"/>
      <c r="VMO61" s="108"/>
      <c r="VMP61" s="108"/>
      <c r="VMQ61" s="108"/>
      <c r="VMR61" s="108"/>
      <c r="VMS61" s="108"/>
      <c r="VMT61" s="108"/>
      <c r="VMU61" s="108"/>
      <c r="VMV61" s="108"/>
      <c r="VMW61" s="108"/>
      <c r="VMX61" s="108"/>
      <c r="VMY61" s="108"/>
      <c r="VMZ61" s="108"/>
      <c r="VNA61" s="108"/>
      <c r="VNB61" s="108"/>
      <c r="VNC61" s="108"/>
      <c r="VND61" s="108"/>
      <c r="VNE61" s="108"/>
      <c r="VNF61" s="108"/>
      <c r="VNG61" s="108"/>
      <c r="VNH61" s="108"/>
      <c r="VNI61" s="108"/>
      <c r="VNJ61" s="108"/>
      <c r="VNK61" s="108"/>
      <c r="VNL61" s="108"/>
      <c r="VNM61" s="108"/>
      <c r="VNN61" s="108"/>
      <c r="VNO61" s="108"/>
      <c r="VNP61" s="108"/>
      <c r="VNQ61" s="108"/>
      <c r="VNR61" s="108"/>
      <c r="VNS61" s="108"/>
      <c r="VNT61" s="108"/>
      <c r="VNU61" s="108"/>
      <c r="VNV61" s="108"/>
      <c r="VNW61" s="108"/>
      <c r="VNX61" s="108"/>
      <c r="VNY61" s="108"/>
      <c r="VNZ61" s="108"/>
      <c r="VOA61" s="108"/>
      <c r="VOB61" s="108"/>
      <c r="VOC61" s="108"/>
      <c r="VOD61" s="108"/>
      <c r="VOE61" s="108"/>
      <c r="VOF61" s="108"/>
      <c r="VOG61" s="108"/>
      <c r="VOH61" s="108"/>
      <c r="VOI61" s="108"/>
      <c r="VOJ61" s="108"/>
      <c r="VOK61" s="108"/>
      <c r="VOL61" s="108"/>
      <c r="VOM61" s="108"/>
      <c r="VON61" s="108"/>
      <c r="VOO61" s="108"/>
      <c r="VOP61" s="108"/>
      <c r="VOQ61" s="108"/>
      <c r="VOR61" s="108"/>
      <c r="VOS61" s="108"/>
      <c r="VOT61" s="108"/>
      <c r="VOU61" s="108"/>
      <c r="VOV61" s="108"/>
      <c r="VOW61" s="108"/>
      <c r="VOX61" s="108"/>
      <c r="VOY61" s="108"/>
      <c r="VOZ61" s="108"/>
      <c r="VPA61" s="108"/>
      <c r="VPB61" s="108"/>
      <c r="VPC61" s="108"/>
      <c r="VPD61" s="108"/>
      <c r="VPE61" s="108"/>
      <c r="VPF61" s="108"/>
      <c r="VPG61" s="108"/>
      <c r="VPH61" s="108"/>
      <c r="VPI61" s="108"/>
      <c r="VPJ61" s="108"/>
      <c r="VPK61" s="108"/>
      <c r="VPL61" s="108"/>
      <c r="VPM61" s="108"/>
      <c r="VPN61" s="108"/>
      <c r="VPO61" s="108"/>
      <c r="VPP61" s="108"/>
      <c r="VPQ61" s="108"/>
      <c r="VPR61" s="108"/>
      <c r="VPS61" s="108"/>
      <c r="VPT61" s="108"/>
      <c r="VPU61" s="108"/>
      <c r="VPV61" s="108"/>
      <c r="VPW61" s="108"/>
      <c r="VPX61" s="108"/>
      <c r="VPY61" s="108"/>
      <c r="VPZ61" s="108"/>
      <c r="VQA61" s="108"/>
      <c r="VQB61" s="108"/>
      <c r="VQC61" s="108"/>
      <c r="VQD61" s="108"/>
      <c r="VQE61" s="108"/>
      <c r="VQF61" s="108"/>
      <c r="VQG61" s="108"/>
      <c r="VQH61" s="108"/>
      <c r="VQI61" s="108"/>
      <c r="VQJ61" s="108"/>
      <c r="VQK61" s="108"/>
      <c r="VQL61" s="108"/>
      <c r="VQM61" s="108"/>
      <c r="VQN61" s="108"/>
      <c r="VQO61" s="108"/>
      <c r="VQP61" s="108"/>
      <c r="VQQ61" s="108"/>
      <c r="VQR61" s="108"/>
      <c r="VQS61" s="108"/>
      <c r="VQT61" s="108"/>
      <c r="VQU61" s="108"/>
      <c r="VQV61" s="108"/>
      <c r="VQW61" s="108"/>
      <c r="VQX61" s="108"/>
      <c r="VQY61" s="108"/>
      <c r="VQZ61" s="108"/>
      <c r="VRA61" s="108"/>
      <c r="VRB61" s="108"/>
      <c r="VRC61" s="108"/>
      <c r="VRD61" s="108"/>
      <c r="VRE61" s="108"/>
      <c r="VRF61" s="108"/>
      <c r="VRG61" s="108"/>
      <c r="VRH61" s="108"/>
      <c r="VRI61" s="108"/>
      <c r="VRJ61" s="108"/>
      <c r="VRK61" s="108"/>
      <c r="VRL61" s="108"/>
      <c r="VRM61" s="108"/>
      <c r="VRN61" s="108"/>
      <c r="VRO61" s="108"/>
      <c r="VRP61" s="108"/>
      <c r="VRQ61" s="108"/>
      <c r="VRR61" s="108"/>
      <c r="VRS61" s="108"/>
      <c r="VRT61" s="108"/>
      <c r="VRU61" s="108"/>
      <c r="VRV61" s="108"/>
      <c r="VRW61" s="108"/>
      <c r="VRX61" s="108"/>
      <c r="VRY61" s="108"/>
      <c r="VRZ61" s="108"/>
      <c r="VSA61" s="108"/>
      <c r="VSB61" s="108"/>
      <c r="VSC61" s="108"/>
      <c r="VSD61" s="108"/>
      <c r="VSE61" s="108"/>
      <c r="VSF61" s="108"/>
      <c r="VSG61" s="108"/>
      <c r="VSH61" s="108"/>
      <c r="VSI61" s="108"/>
      <c r="VSJ61" s="108"/>
      <c r="VSK61" s="108"/>
      <c r="VSL61" s="108"/>
      <c r="VSM61" s="108"/>
      <c r="VSN61" s="108"/>
      <c r="VSO61" s="108"/>
      <c r="VSP61" s="108"/>
      <c r="VSQ61" s="108"/>
      <c r="VSR61" s="108"/>
      <c r="VSS61" s="108"/>
      <c r="VST61" s="108"/>
      <c r="VSU61" s="108"/>
      <c r="VSV61" s="108"/>
      <c r="VSW61" s="108"/>
      <c r="VSX61" s="108"/>
      <c r="VSY61" s="108"/>
      <c r="VSZ61" s="108"/>
      <c r="VTA61" s="108"/>
      <c r="VTB61" s="108"/>
      <c r="VTC61" s="108"/>
      <c r="VTD61" s="108"/>
      <c r="VTE61" s="108"/>
      <c r="VTF61" s="108"/>
      <c r="VTG61" s="108"/>
      <c r="VTH61" s="108"/>
      <c r="VTI61" s="108"/>
      <c r="VTJ61" s="108"/>
      <c r="VTK61" s="108"/>
      <c r="VTL61" s="108"/>
      <c r="VTM61" s="108"/>
      <c r="VTN61" s="108"/>
      <c r="VTO61" s="108"/>
      <c r="VTP61" s="108"/>
      <c r="VTQ61" s="108"/>
      <c r="VTR61" s="108"/>
      <c r="VTS61" s="108"/>
      <c r="VTT61" s="108"/>
      <c r="VTU61" s="108"/>
      <c r="VTV61" s="108"/>
      <c r="VTW61" s="108"/>
      <c r="VTX61" s="108"/>
      <c r="VTY61" s="108"/>
      <c r="VTZ61" s="108"/>
      <c r="VUA61" s="108"/>
      <c r="VUB61" s="108"/>
      <c r="VUC61" s="108"/>
      <c r="VUD61" s="108"/>
      <c r="VUE61" s="108"/>
      <c r="VUF61" s="108"/>
      <c r="VUG61" s="108"/>
      <c r="VUH61" s="108"/>
      <c r="VUI61" s="108"/>
      <c r="VUJ61" s="108"/>
      <c r="VUK61" s="108"/>
      <c r="VUL61" s="108"/>
      <c r="VUM61" s="108"/>
      <c r="VUN61" s="108"/>
      <c r="VUO61" s="108"/>
      <c r="VUP61" s="108"/>
      <c r="VUQ61" s="108"/>
      <c r="VUR61" s="108"/>
      <c r="VUS61" s="108"/>
      <c r="VUT61" s="108"/>
      <c r="VUU61" s="108"/>
      <c r="VUV61" s="108"/>
      <c r="VUW61" s="108"/>
      <c r="VUX61" s="108"/>
      <c r="VUY61" s="108"/>
      <c r="VUZ61" s="108"/>
      <c r="VVA61" s="108"/>
      <c r="VVB61" s="108"/>
      <c r="VVC61" s="108"/>
      <c r="VVD61" s="108"/>
      <c r="VVE61" s="108"/>
      <c r="VVF61" s="108"/>
      <c r="VVG61" s="108"/>
      <c r="VVH61" s="108"/>
      <c r="VVI61" s="108"/>
      <c r="VVJ61" s="108"/>
      <c r="VVK61" s="108"/>
      <c r="VVL61" s="108"/>
      <c r="VVM61" s="108"/>
      <c r="VVN61" s="108"/>
      <c r="VVO61" s="108"/>
      <c r="VVP61" s="108"/>
      <c r="VVQ61" s="108"/>
      <c r="VVR61" s="108"/>
      <c r="VVS61" s="108"/>
      <c r="VVT61" s="108"/>
      <c r="VVU61" s="108"/>
      <c r="VVV61" s="108"/>
      <c r="VVW61" s="108"/>
      <c r="VVX61" s="108"/>
      <c r="VVY61" s="108"/>
      <c r="VVZ61" s="108"/>
      <c r="VWA61" s="108"/>
      <c r="VWB61" s="108"/>
      <c r="VWC61" s="108"/>
      <c r="VWD61" s="108"/>
      <c r="VWE61" s="108"/>
      <c r="VWF61" s="108"/>
      <c r="VWG61" s="108"/>
      <c r="VWH61" s="108"/>
      <c r="VWI61" s="108"/>
      <c r="VWJ61" s="108"/>
      <c r="VWK61" s="108"/>
      <c r="VWL61" s="108"/>
      <c r="VWM61" s="108"/>
      <c r="VWN61" s="108"/>
      <c r="VWO61" s="108"/>
      <c r="VWP61" s="108"/>
      <c r="VWQ61" s="108"/>
      <c r="VWR61" s="108"/>
      <c r="VWS61" s="108"/>
      <c r="VWT61" s="108"/>
      <c r="VWU61" s="108"/>
      <c r="VWV61" s="108"/>
      <c r="VWW61" s="108"/>
      <c r="VWX61" s="108"/>
      <c r="VWY61" s="108"/>
      <c r="VWZ61" s="108"/>
      <c r="VXA61" s="108"/>
      <c r="VXB61" s="108"/>
      <c r="VXC61" s="108"/>
      <c r="VXD61" s="108"/>
      <c r="VXE61" s="108"/>
      <c r="VXF61" s="108"/>
      <c r="VXG61" s="108"/>
      <c r="VXH61" s="108"/>
      <c r="VXI61" s="108"/>
      <c r="VXJ61" s="108"/>
      <c r="VXK61" s="108"/>
      <c r="VXL61" s="108"/>
      <c r="VXM61" s="108"/>
      <c r="VXN61" s="108"/>
      <c r="VXO61" s="108"/>
      <c r="VXP61" s="108"/>
      <c r="VXQ61" s="108"/>
      <c r="VXR61" s="108"/>
      <c r="VXS61" s="108"/>
      <c r="VXT61" s="108"/>
      <c r="VXU61" s="108"/>
      <c r="VXV61" s="108"/>
      <c r="VXW61" s="108"/>
      <c r="VXX61" s="108"/>
      <c r="VXY61" s="108"/>
      <c r="VXZ61" s="108"/>
      <c r="VYA61" s="108"/>
      <c r="VYB61" s="108"/>
      <c r="VYC61" s="108"/>
      <c r="VYD61" s="108"/>
      <c r="VYE61" s="108"/>
      <c r="VYF61" s="108"/>
      <c r="VYG61" s="108"/>
      <c r="VYH61" s="108"/>
      <c r="VYI61" s="108"/>
      <c r="VYJ61" s="108"/>
      <c r="VYK61" s="108"/>
      <c r="VYL61" s="108"/>
      <c r="VYM61" s="108"/>
      <c r="VYN61" s="108"/>
      <c r="VYO61" s="108"/>
      <c r="VYP61" s="108"/>
      <c r="VYQ61" s="108"/>
      <c r="VYR61" s="108"/>
      <c r="VYS61" s="108"/>
      <c r="VYT61" s="108"/>
      <c r="VYU61" s="108"/>
      <c r="VYV61" s="108"/>
      <c r="VYW61" s="108"/>
      <c r="VYX61" s="108"/>
      <c r="VYY61" s="108"/>
      <c r="VYZ61" s="108"/>
      <c r="VZA61" s="108"/>
      <c r="VZB61" s="108"/>
      <c r="VZC61" s="108"/>
      <c r="VZD61" s="108"/>
      <c r="VZE61" s="108"/>
      <c r="VZF61" s="108"/>
      <c r="VZG61" s="108"/>
      <c r="VZH61" s="108"/>
      <c r="VZI61" s="108"/>
      <c r="VZJ61" s="108"/>
      <c r="VZK61" s="108"/>
      <c r="VZL61" s="108"/>
      <c r="VZM61" s="108"/>
      <c r="VZN61" s="108"/>
      <c r="VZO61" s="108"/>
      <c r="VZP61" s="108"/>
      <c r="VZQ61" s="108"/>
      <c r="VZR61" s="108"/>
      <c r="VZS61" s="108"/>
      <c r="VZT61" s="108"/>
      <c r="VZU61" s="108"/>
      <c r="VZV61" s="108"/>
      <c r="VZW61" s="108"/>
      <c r="VZX61" s="108"/>
      <c r="VZY61" s="108"/>
      <c r="VZZ61" s="108"/>
      <c r="WAA61" s="108"/>
      <c r="WAB61" s="108"/>
      <c r="WAC61" s="108"/>
      <c r="WAD61" s="108"/>
      <c r="WAE61" s="108"/>
      <c r="WAF61" s="108"/>
      <c r="WAG61" s="108"/>
      <c r="WAH61" s="108"/>
      <c r="WAI61" s="108"/>
      <c r="WAJ61" s="108"/>
      <c r="WAK61" s="108"/>
      <c r="WAL61" s="108"/>
      <c r="WAM61" s="108"/>
      <c r="WAN61" s="108"/>
      <c r="WAO61" s="108"/>
      <c r="WAP61" s="108"/>
      <c r="WAQ61" s="108"/>
      <c r="WAR61" s="108"/>
      <c r="WAS61" s="108"/>
      <c r="WAT61" s="108"/>
      <c r="WAU61" s="108"/>
      <c r="WAV61" s="108"/>
      <c r="WAW61" s="108"/>
      <c r="WAX61" s="108"/>
      <c r="WAY61" s="108"/>
      <c r="WAZ61" s="108"/>
      <c r="WBA61" s="108"/>
      <c r="WBB61" s="108"/>
      <c r="WBC61" s="108"/>
      <c r="WBD61" s="108"/>
      <c r="WBE61" s="108"/>
      <c r="WBF61" s="108"/>
      <c r="WBG61" s="108"/>
      <c r="WBH61" s="108"/>
      <c r="WBI61" s="108"/>
      <c r="WBJ61" s="108"/>
      <c r="WBK61" s="108"/>
      <c r="WBL61" s="108"/>
      <c r="WBM61" s="108"/>
      <c r="WBN61" s="108"/>
      <c r="WBO61" s="108"/>
      <c r="WBP61" s="108"/>
      <c r="WBQ61" s="108"/>
      <c r="WBR61" s="108"/>
      <c r="WBS61" s="108"/>
      <c r="WBT61" s="108"/>
      <c r="WBU61" s="108"/>
      <c r="WBV61" s="108"/>
      <c r="WBW61" s="108"/>
      <c r="WBX61" s="108"/>
      <c r="WBY61" s="108"/>
      <c r="WBZ61" s="108"/>
      <c r="WCA61" s="108"/>
      <c r="WCB61" s="108"/>
      <c r="WCC61" s="108"/>
      <c r="WCD61" s="108"/>
      <c r="WCE61" s="108"/>
      <c r="WCF61" s="108"/>
      <c r="WCG61" s="108"/>
      <c r="WCH61" s="108"/>
      <c r="WCI61" s="108"/>
      <c r="WCJ61" s="108"/>
      <c r="WCK61" s="108"/>
      <c r="WCL61" s="108"/>
      <c r="WCM61" s="108"/>
      <c r="WCN61" s="108"/>
      <c r="WCO61" s="108"/>
      <c r="WCP61" s="108"/>
      <c r="WCQ61" s="108"/>
      <c r="WCR61" s="108"/>
      <c r="WCS61" s="108"/>
      <c r="WCT61" s="108"/>
      <c r="WCU61" s="108"/>
      <c r="WCV61" s="108"/>
      <c r="WCW61" s="108"/>
      <c r="WCX61" s="108"/>
      <c r="WCY61" s="108"/>
      <c r="WCZ61" s="108"/>
      <c r="WDA61" s="108"/>
      <c r="WDB61" s="108"/>
      <c r="WDC61" s="108"/>
      <c r="WDD61" s="108"/>
      <c r="WDE61" s="108"/>
      <c r="WDF61" s="108"/>
      <c r="WDG61" s="108"/>
      <c r="WDH61" s="108"/>
      <c r="WDI61" s="108"/>
      <c r="WDJ61" s="108"/>
      <c r="WDK61" s="108"/>
      <c r="WDL61" s="108"/>
      <c r="WDM61" s="108"/>
      <c r="WDN61" s="108"/>
      <c r="WDO61" s="108"/>
      <c r="WDP61" s="108"/>
      <c r="WDQ61" s="108"/>
      <c r="WDR61" s="108"/>
      <c r="WDS61" s="108"/>
      <c r="WDT61" s="108"/>
      <c r="WDU61" s="108"/>
      <c r="WDV61" s="108"/>
      <c r="WDW61" s="108"/>
      <c r="WDX61" s="108"/>
      <c r="WDY61" s="108"/>
      <c r="WDZ61" s="108"/>
      <c r="WEA61" s="108"/>
      <c r="WEB61" s="108"/>
      <c r="WEC61" s="108"/>
      <c r="WED61" s="108"/>
      <c r="WEE61" s="108"/>
      <c r="WEF61" s="108"/>
      <c r="WEG61" s="108"/>
      <c r="WEH61" s="108"/>
      <c r="WEI61" s="108"/>
      <c r="WEJ61" s="108"/>
      <c r="WEK61" s="108"/>
      <c r="WEL61" s="108"/>
      <c r="WEM61" s="108"/>
      <c r="WEN61" s="108"/>
      <c r="WEO61" s="108"/>
      <c r="WEP61" s="108"/>
      <c r="WEQ61" s="108"/>
      <c r="WER61" s="108"/>
      <c r="WES61" s="108"/>
      <c r="WET61" s="108"/>
      <c r="WEU61" s="108"/>
      <c r="WEV61" s="108"/>
      <c r="WEW61" s="108"/>
      <c r="WEX61" s="108"/>
      <c r="WEY61" s="108"/>
      <c r="WEZ61" s="108"/>
      <c r="WFA61" s="108"/>
      <c r="WFB61" s="108"/>
      <c r="WFC61" s="108"/>
      <c r="WFD61" s="108"/>
      <c r="WFE61" s="108"/>
      <c r="WFF61" s="108"/>
      <c r="WFG61" s="108"/>
      <c r="WFH61" s="108"/>
      <c r="WFI61" s="108"/>
      <c r="WFJ61" s="108"/>
      <c r="WFK61" s="108"/>
      <c r="WFL61" s="108"/>
      <c r="WFM61" s="108"/>
      <c r="WFN61" s="108"/>
      <c r="WFO61" s="108"/>
      <c r="WFP61" s="108"/>
      <c r="WFQ61" s="108"/>
      <c r="WFR61" s="108"/>
      <c r="WFS61" s="108"/>
      <c r="WFT61" s="108"/>
      <c r="WFU61" s="108"/>
      <c r="WFV61" s="108"/>
      <c r="WFW61" s="108"/>
      <c r="WFX61" s="108"/>
      <c r="WFY61" s="108"/>
      <c r="WFZ61" s="108"/>
      <c r="WGA61" s="108"/>
      <c r="WGB61" s="108"/>
      <c r="WGC61" s="108"/>
      <c r="WGD61" s="108"/>
      <c r="WGE61" s="108"/>
      <c r="WGF61" s="108"/>
      <c r="WGG61" s="108"/>
      <c r="WGH61" s="108"/>
      <c r="WGI61" s="108"/>
      <c r="WGJ61" s="108"/>
      <c r="WGK61" s="108"/>
      <c r="WGL61" s="108"/>
      <c r="WGM61" s="108"/>
      <c r="WGN61" s="108"/>
      <c r="WGO61" s="108"/>
      <c r="WGP61" s="108"/>
      <c r="WGQ61" s="108"/>
      <c r="WGR61" s="108"/>
      <c r="WGS61" s="108"/>
      <c r="WGT61" s="108"/>
      <c r="WGU61" s="108"/>
      <c r="WGV61" s="108"/>
      <c r="WGW61" s="108"/>
      <c r="WGX61" s="108"/>
      <c r="WGY61" s="108"/>
      <c r="WGZ61" s="108"/>
      <c r="WHA61" s="108"/>
      <c r="WHB61" s="108"/>
      <c r="WHC61" s="108"/>
      <c r="WHD61" s="108"/>
      <c r="WHE61" s="108"/>
      <c r="WHF61" s="108"/>
      <c r="WHG61" s="108"/>
      <c r="WHH61" s="108"/>
      <c r="WHI61" s="108"/>
      <c r="WHJ61" s="108"/>
      <c r="WHK61" s="108"/>
      <c r="WHL61" s="108"/>
      <c r="WHM61" s="108"/>
      <c r="WHN61" s="108"/>
      <c r="WHO61" s="108"/>
      <c r="WHP61" s="108"/>
      <c r="WHQ61" s="108"/>
      <c r="WHR61" s="108"/>
      <c r="WHS61" s="108"/>
      <c r="WHT61" s="108"/>
      <c r="WHU61" s="108"/>
      <c r="WHV61" s="108"/>
      <c r="WHW61" s="108"/>
      <c r="WHX61" s="108"/>
      <c r="WHY61" s="108"/>
      <c r="WHZ61" s="108"/>
      <c r="WIA61" s="108"/>
      <c r="WIB61" s="108"/>
      <c r="WIC61" s="108"/>
      <c r="WID61" s="108"/>
      <c r="WIE61" s="108"/>
      <c r="WIF61" s="108"/>
      <c r="WIG61" s="108"/>
      <c r="WIH61" s="108"/>
      <c r="WII61" s="108"/>
      <c r="WIJ61" s="108"/>
      <c r="WIK61" s="108"/>
      <c r="WIL61" s="108"/>
      <c r="WIM61" s="108"/>
      <c r="WIN61" s="108"/>
      <c r="WIO61" s="108"/>
      <c r="WIP61" s="108"/>
      <c r="WIQ61" s="108"/>
      <c r="WIR61" s="108"/>
      <c r="WIS61" s="108"/>
      <c r="WIT61" s="108"/>
      <c r="WIU61" s="108"/>
      <c r="WIV61" s="108"/>
      <c r="WIW61" s="108"/>
      <c r="WIX61" s="108"/>
      <c r="WIY61" s="108"/>
      <c r="WIZ61" s="108"/>
      <c r="WJA61" s="108"/>
      <c r="WJB61" s="108"/>
      <c r="WJC61" s="108"/>
      <c r="WJD61" s="108"/>
      <c r="WJE61" s="108"/>
      <c r="WJF61" s="108"/>
      <c r="WJG61" s="108"/>
      <c r="WJH61" s="108"/>
      <c r="WJI61" s="108"/>
      <c r="WJJ61" s="108"/>
      <c r="WJK61" s="108"/>
      <c r="WJL61" s="108"/>
      <c r="WJM61" s="108"/>
      <c r="WJN61" s="108"/>
      <c r="WJO61" s="108"/>
      <c r="WJP61" s="108"/>
      <c r="WJQ61" s="108"/>
      <c r="WJR61" s="108"/>
      <c r="WJS61" s="108"/>
      <c r="WJT61" s="108"/>
      <c r="WJU61" s="108"/>
      <c r="WJV61" s="108"/>
      <c r="WJW61" s="108"/>
      <c r="WJX61" s="108"/>
      <c r="WJY61" s="108"/>
      <c r="WJZ61" s="108"/>
      <c r="WKA61" s="108"/>
      <c r="WKB61" s="108"/>
      <c r="WKC61" s="108"/>
      <c r="WKD61" s="108"/>
      <c r="WKE61" s="108"/>
      <c r="WKF61" s="108"/>
      <c r="WKG61" s="108"/>
      <c r="WKH61" s="108"/>
      <c r="WKI61" s="108"/>
      <c r="WKJ61" s="108"/>
      <c r="WKK61" s="108"/>
      <c r="WKL61" s="108"/>
      <c r="WKM61" s="108"/>
      <c r="WKN61" s="108"/>
      <c r="WKO61" s="108"/>
      <c r="WKP61" s="108"/>
      <c r="WKQ61" s="108"/>
      <c r="WKR61" s="108"/>
      <c r="WKS61" s="108"/>
      <c r="WKT61" s="108"/>
      <c r="WKU61" s="108"/>
      <c r="WKV61" s="108"/>
      <c r="WKW61" s="108"/>
      <c r="WKX61" s="108"/>
      <c r="WKY61" s="108"/>
      <c r="WKZ61" s="108"/>
      <c r="WLA61" s="108"/>
      <c r="WLB61" s="108"/>
      <c r="WLC61" s="108"/>
      <c r="WLD61" s="108"/>
      <c r="WLE61" s="108"/>
      <c r="WLF61" s="108"/>
      <c r="WLG61" s="108"/>
      <c r="WLH61" s="108"/>
      <c r="WLI61" s="108"/>
      <c r="WLJ61" s="108"/>
      <c r="WLK61" s="108"/>
      <c r="WLL61" s="108"/>
      <c r="WLM61" s="108"/>
      <c r="WLN61" s="108"/>
      <c r="WLO61" s="108"/>
      <c r="WLP61" s="108"/>
      <c r="WLQ61" s="108"/>
      <c r="WLR61" s="108"/>
      <c r="WLS61" s="108"/>
      <c r="WLT61" s="108"/>
      <c r="WLU61" s="108"/>
      <c r="WLV61" s="108"/>
      <c r="WLW61" s="108"/>
      <c r="WLX61" s="108"/>
      <c r="WLY61" s="108"/>
      <c r="WLZ61" s="108"/>
      <c r="WMA61" s="108"/>
      <c r="WMB61" s="108"/>
      <c r="WMC61" s="108"/>
      <c r="WMD61" s="108"/>
      <c r="WME61" s="108"/>
      <c r="WMF61" s="108"/>
      <c r="WMG61" s="108"/>
      <c r="WMH61" s="108"/>
      <c r="WMI61" s="108"/>
      <c r="WMJ61" s="108"/>
      <c r="WMK61" s="108"/>
      <c r="WML61" s="108"/>
      <c r="WMM61" s="108"/>
      <c r="WMN61" s="108"/>
      <c r="WMO61" s="108"/>
      <c r="WMP61" s="108"/>
      <c r="WMQ61" s="108"/>
      <c r="WMR61" s="108"/>
      <c r="WMS61" s="108"/>
      <c r="WMT61" s="108"/>
      <c r="WMU61" s="108"/>
      <c r="WMV61" s="108"/>
      <c r="WMW61" s="108"/>
      <c r="WMX61" s="108"/>
      <c r="WMY61" s="108"/>
      <c r="WMZ61" s="108"/>
      <c r="WNA61" s="108"/>
      <c r="WNB61" s="108"/>
      <c r="WNC61" s="108"/>
      <c r="WND61" s="108"/>
      <c r="WNE61" s="108"/>
      <c r="WNF61" s="108"/>
      <c r="WNG61" s="108"/>
      <c r="WNH61" s="108"/>
      <c r="WNI61" s="108"/>
      <c r="WNJ61" s="108"/>
      <c r="WNK61" s="108"/>
      <c r="WNL61" s="108"/>
      <c r="WNM61" s="108"/>
      <c r="WNN61" s="108"/>
      <c r="WNO61" s="108"/>
      <c r="WNP61" s="108"/>
      <c r="WNQ61" s="108"/>
      <c r="WNR61" s="108"/>
      <c r="WNS61" s="108"/>
      <c r="WNT61" s="108"/>
      <c r="WNU61" s="108"/>
      <c r="WNV61" s="108"/>
      <c r="WNW61" s="108"/>
      <c r="WNX61" s="108"/>
      <c r="WNY61" s="108"/>
      <c r="WNZ61" s="108"/>
      <c r="WOA61" s="108"/>
      <c r="WOB61" s="108"/>
      <c r="WOC61" s="108"/>
      <c r="WOD61" s="108"/>
      <c r="WOE61" s="108"/>
      <c r="WOF61" s="108"/>
      <c r="WOG61" s="108"/>
      <c r="WOH61" s="108"/>
      <c r="WOI61" s="108"/>
      <c r="WOJ61" s="108"/>
      <c r="WOK61" s="108"/>
      <c r="WOL61" s="108"/>
      <c r="WOM61" s="108"/>
      <c r="WON61" s="108"/>
      <c r="WOO61" s="108"/>
      <c r="WOP61" s="108"/>
      <c r="WOQ61" s="108"/>
      <c r="WOR61" s="108"/>
      <c r="WOS61" s="108"/>
      <c r="WOT61" s="108"/>
      <c r="WOU61" s="108"/>
      <c r="WOV61" s="108"/>
      <c r="WOW61" s="108"/>
      <c r="WOX61" s="108"/>
      <c r="WOY61" s="108"/>
      <c r="WOZ61" s="108"/>
      <c r="WPA61" s="108"/>
      <c r="WPB61" s="108"/>
      <c r="WPC61" s="108"/>
      <c r="WPD61" s="108"/>
      <c r="WPE61" s="108"/>
      <c r="WPF61" s="108"/>
      <c r="WPG61" s="108"/>
      <c r="WPH61" s="108"/>
      <c r="WPI61" s="108"/>
      <c r="WPJ61" s="108"/>
      <c r="WPK61" s="108"/>
      <c r="WPL61" s="108"/>
      <c r="WPM61" s="108"/>
      <c r="WPN61" s="108"/>
      <c r="WPO61" s="108"/>
      <c r="WPP61" s="108"/>
      <c r="WPQ61" s="108"/>
      <c r="WPR61" s="108"/>
      <c r="WPS61" s="108"/>
      <c r="WPT61" s="108"/>
      <c r="WPU61" s="108"/>
      <c r="WPV61" s="108"/>
      <c r="WPW61" s="108"/>
      <c r="WPX61" s="108"/>
      <c r="WPY61" s="108"/>
      <c r="WPZ61" s="108"/>
      <c r="WQA61" s="108"/>
      <c r="WQB61" s="108"/>
      <c r="WQC61" s="108"/>
      <c r="WQD61" s="108"/>
      <c r="WQE61" s="108"/>
      <c r="WQF61" s="108"/>
      <c r="WQG61" s="108"/>
      <c r="WQH61" s="108"/>
      <c r="WQI61" s="108"/>
      <c r="WQJ61" s="108"/>
      <c r="WQK61" s="108"/>
      <c r="WQL61" s="108"/>
      <c r="WQM61" s="108"/>
      <c r="WQN61" s="108"/>
      <c r="WQO61" s="108"/>
      <c r="WQP61" s="108"/>
      <c r="WQQ61" s="108"/>
      <c r="WQR61" s="108"/>
      <c r="WQS61" s="108"/>
      <c r="WQT61" s="108"/>
      <c r="WQU61" s="108"/>
      <c r="WQV61" s="108"/>
      <c r="WQW61" s="108"/>
      <c r="WQX61" s="108"/>
      <c r="WQY61" s="108"/>
      <c r="WQZ61" s="108"/>
      <c r="WRA61" s="108"/>
      <c r="WRB61" s="108"/>
      <c r="WRC61" s="108"/>
      <c r="WRD61" s="108"/>
      <c r="WRE61" s="108"/>
      <c r="WRF61" s="108"/>
      <c r="WRG61" s="108"/>
      <c r="WRH61" s="108"/>
      <c r="WRI61" s="108"/>
      <c r="WRJ61" s="108"/>
      <c r="WRK61" s="108"/>
      <c r="WRL61" s="108"/>
      <c r="WRM61" s="108"/>
      <c r="WRN61" s="108"/>
      <c r="WRO61" s="108"/>
      <c r="WRP61" s="108"/>
      <c r="WRQ61" s="108"/>
      <c r="WRR61" s="108"/>
      <c r="WRS61" s="108"/>
      <c r="WRT61" s="108"/>
      <c r="WRU61" s="108"/>
      <c r="WRV61" s="108"/>
      <c r="WRW61" s="108"/>
      <c r="WRX61" s="108"/>
      <c r="WRY61" s="108"/>
      <c r="WRZ61" s="108"/>
      <c r="WSA61" s="108"/>
      <c r="WSB61" s="108"/>
      <c r="WSC61" s="108"/>
      <c r="WSD61" s="108"/>
      <c r="WSE61" s="108"/>
      <c r="WSF61" s="108"/>
      <c r="WSG61" s="108"/>
      <c r="WSH61" s="108"/>
      <c r="WSI61" s="108"/>
      <c r="WSJ61" s="108"/>
      <c r="WSK61" s="108"/>
      <c r="WSL61" s="108"/>
      <c r="WSM61" s="108"/>
      <c r="WSN61" s="108"/>
      <c r="WSO61" s="108"/>
      <c r="WSP61" s="108"/>
      <c r="WSQ61" s="108"/>
      <c r="WSR61" s="108"/>
      <c r="WSS61" s="108"/>
      <c r="WST61" s="108"/>
      <c r="WSU61" s="108"/>
      <c r="WSV61" s="108"/>
      <c r="WSW61" s="108"/>
      <c r="WSX61" s="108"/>
      <c r="WSY61" s="108"/>
      <c r="WSZ61" s="108"/>
      <c r="WTA61" s="108"/>
      <c r="WTB61" s="108"/>
      <c r="WTC61" s="108"/>
      <c r="WTD61" s="108"/>
      <c r="WTE61" s="108"/>
      <c r="WTF61" s="108"/>
      <c r="WTG61" s="108"/>
      <c r="WTH61" s="108"/>
      <c r="WTI61" s="108"/>
      <c r="WTJ61" s="108"/>
      <c r="WTK61" s="108"/>
      <c r="WTL61" s="108"/>
      <c r="WTM61" s="108"/>
      <c r="WTN61" s="108"/>
      <c r="WTO61" s="108"/>
      <c r="WTP61" s="108"/>
      <c r="WTQ61" s="108"/>
      <c r="WTR61" s="108"/>
      <c r="WTS61" s="108"/>
      <c r="WTT61" s="108"/>
      <c r="WTU61" s="108"/>
      <c r="WTV61" s="108"/>
      <c r="WTW61" s="108"/>
      <c r="WTX61" s="108"/>
      <c r="WTY61" s="108"/>
      <c r="WTZ61" s="108"/>
      <c r="WUA61" s="108"/>
      <c r="WUB61" s="108"/>
      <c r="WUC61" s="108"/>
      <c r="WUD61" s="108"/>
      <c r="WUE61" s="108"/>
      <c r="WUF61" s="108"/>
      <c r="WUG61" s="108"/>
      <c r="WUH61" s="108"/>
      <c r="WUI61" s="108"/>
      <c r="WUJ61" s="108"/>
      <c r="WUK61" s="108"/>
      <c r="WUL61" s="108"/>
      <c r="WUM61" s="108"/>
      <c r="WUN61" s="108"/>
      <c r="WUO61" s="108"/>
      <c r="WUP61" s="108"/>
      <c r="WUQ61" s="108"/>
      <c r="WUR61" s="108"/>
      <c r="WUS61" s="108"/>
      <c r="WUT61" s="108"/>
      <c r="WUU61" s="108"/>
      <c r="WUV61" s="108"/>
      <c r="WUW61" s="108"/>
      <c r="WUX61" s="108"/>
      <c r="WUY61" s="108"/>
      <c r="WUZ61" s="108"/>
      <c r="WVA61" s="108"/>
      <c r="WVB61" s="108"/>
      <c r="WVC61" s="108"/>
      <c r="WVD61" s="108"/>
      <c r="WVE61" s="108"/>
      <c r="WVF61" s="108"/>
      <c r="WVG61" s="108"/>
      <c r="WVH61" s="108"/>
      <c r="WVI61" s="108"/>
      <c r="WVJ61" s="108"/>
      <c r="WVK61" s="108"/>
      <c r="WVL61" s="108"/>
      <c r="WVM61" s="108"/>
      <c r="WVN61" s="108"/>
      <c r="WVO61" s="108"/>
      <c r="WVP61" s="108"/>
      <c r="WVQ61" s="108"/>
      <c r="WVR61" s="108"/>
      <c r="WVS61" s="108"/>
      <c r="WVT61" s="108"/>
      <c r="WVU61" s="108"/>
      <c r="WVV61" s="108"/>
      <c r="WVW61" s="108"/>
      <c r="WVX61" s="108"/>
      <c r="WVY61" s="108"/>
      <c r="WVZ61" s="108"/>
      <c r="WWA61" s="108"/>
      <c r="WWB61" s="108"/>
      <c r="WWC61" s="108"/>
      <c r="WWD61" s="108"/>
      <c r="WWE61" s="108"/>
      <c r="WWF61" s="108"/>
      <c r="WWG61" s="108"/>
      <c r="WWH61" s="108"/>
      <c r="WWI61" s="108"/>
      <c r="WWJ61" s="108"/>
      <c r="WWK61" s="108"/>
      <c r="WWL61" s="108"/>
      <c r="WWM61" s="108"/>
      <c r="WWN61" s="108"/>
      <c r="WWO61" s="108"/>
      <c r="WWP61" s="108"/>
      <c r="WWQ61" s="108"/>
      <c r="WWR61" s="108"/>
      <c r="WWS61" s="108"/>
      <c r="WWT61" s="108"/>
      <c r="WWU61" s="108"/>
      <c r="WWV61" s="108"/>
      <c r="WWW61" s="108"/>
      <c r="WWX61" s="108"/>
      <c r="WWY61" s="108"/>
      <c r="WWZ61" s="108"/>
      <c r="WXA61" s="108"/>
      <c r="WXB61" s="108"/>
      <c r="WXC61" s="108"/>
      <c r="WXD61" s="108"/>
      <c r="WXE61" s="108"/>
      <c r="WXF61" s="108"/>
      <c r="WXG61" s="108"/>
      <c r="WXH61" s="108"/>
      <c r="WXI61" s="108"/>
      <c r="WXJ61" s="108"/>
      <c r="WXK61" s="108"/>
      <c r="WXL61" s="108"/>
      <c r="WXM61" s="108"/>
      <c r="WXN61" s="108"/>
      <c r="WXO61" s="108"/>
      <c r="WXP61" s="108"/>
      <c r="WXQ61" s="108"/>
      <c r="WXR61" s="108"/>
      <c r="WXS61" s="108"/>
      <c r="WXT61" s="108"/>
      <c r="WXU61" s="108"/>
      <c r="WXV61" s="108"/>
      <c r="WXW61" s="108"/>
      <c r="WXX61" s="108"/>
      <c r="WXY61" s="108"/>
      <c r="WXZ61" s="108"/>
      <c r="WYA61" s="108"/>
      <c r="WYB61" s="108"/>
      <c r="WYC61" s="108"/>
      <c r="WYD61" s="108"/>
      <c r="WYE61" s="108"/>
      <c r="WYF61" s="108"/>
      <c r="WYG61" s="108"/>
      <c r="WYH61" s="108"/>
      <c r="WYI61" s="108"/>
      <c r="WYJ61" s="108"/>
      <c r="WYK61" s="108"/>
      <c r="WYL61" s="108"/>
      <c r="WYM61" s="108"/>
      <c r="WYN61" s="108"/>
      <c r="WYO61" s="108"/>
      <c r="WYP61" s="108"/>
      <c r="WYQ61" s="108"/>
      <c r="WYR61" s="108"/>
      <c r="WYS61" s="108"/>
      <c r="WYT61" s="108"/>
      <c r="WYU61" s="108"/>
      <c r="WYV61" s="108"/>
      <c r="WYW61" s="108"/>
      <c r="WYX61" s="108"/>
      <c r="WYY61" s="108"/>
      <c r="WYZ61" s="108"/>
      <c r="WZA61" s="108"/>
      <c r="WZB61" s="108"/>
      <c r="WZC61" s="108"/>
      <c r="WZD61" s="108"/>
      <c r="WZE61" s="108"/>
      <c r="WZF61" s="108"/>
      <c r="WZG61" s="108"/>
      <c r="WZH61" s="108"/>
      <c r="WZI61" s="108"/>
      <c r="WZJ61" s="108"/>
      <c r="WZK61" s="108"/>
      <c r="WZL61" s="108"/>
      <c r="WZM61" s="108"/>
      <c r="WZN61" s="108"/>
      <c r="WZO61" s="108"/>
      <c r="WZP61" s="108"/>
      <c r="WZQ61" s="108"/>
      <c r="WZR61" s="108"/>
      <c r="WZS61" s="108"/>
      <c r="WZT61" s="108"/>
      <c r="WZU61" s="108"/>
      <c r="WZV61" s="108"/>
      <c r="WZW61" s="108"/>
      <c r="WZX61" s="108"/>
      <c r="WZY61" s="108"/>
      <c r="WZZ61" s="108"/>
      <c r="XAA61" s="108"/>
      <c r="XAB61" s="108"/>
      <c r="XAC61" s="108"/>
      <c r="XAD61" s="108"/>
      <c r="XAE61" s="108"/>
      <c r="XAF61" s="108"/>
      <c r="XAG61" s="108"/>
      <c r="XAH61" s="108"/>
      <c r="XAI61" s="108"/>
      <c r="XAJ61" s="108"/>
      <c r="XAK61" s="108"/>
      <c r="XAL61" s="108"/>
      <c r="XAM61" s="108"/>
      <c r="XAN61" s="108"/>
      <c r="XAO61" s="108"/>
      <c r="XAP61" s="108"/>
      <c r="XAQ61" s="108"/>
      <c r="XAR61" s="108"/>
      <c r="XAS61" s="108"/>
      <c r="XAT61" s="108"/>
      <c r="XAU61" s="108"/>
      <c r="XAV61" s="108"/>
      <c r="XAW61" s="108"/>
      <c r="XAX61" s="108"/>
      <c r="XAY61" s="108"/>
      <c r="XAZ61" s="108"/>
      <c r="XBA61" s="108"/>
      <c r="XBB61" s="108"/>
      <c r="XBC61" s="108"/>
      <c r="XBD61" s="108"/>
      <c r="XBE61" s="108"/>
      <c r="XBF61" s="108"/>
      <c r="XBG61" s="108"/>
      <c r="XBH61" s="108"/>
      <c r="XBI61" s="108"/>
      <c r="XBJ61" s="108"/>
      <c r="XBK61" s="108"/>
      <c r="XBL61" s="108"/>
      <c r="XBM61" s="108"/>
      <c r="XBN61" s="108"/>
      <c r="XBO61" s="108"/>
      <c r="XBP61" s="108"/>
      <c r="XBQ61" s="108"/>
      <c r="XBR61" s="108"/>
      <c r="XBS61" s="108"/>
      <c r="XBT61" s="108"/>
      <c r="XBU61" s="108"/>
      <c r="XBV61" s="108"/>
      <c r="XBW61" s="108"/>
      <c r="XBX61" s="108"/>
      <c r="XBY61" s="108"/>
      <c r="XBZ61" s="108"/>
      <c r="XCA61" s="108"/>
      <c r="XCB61" s="108"/>
      <c r="XCC61" s="108"/>
      <c r="XCD61" s="108"/>
      <c r="XCE61" s="108"/>
      <c r="XCF61" s="108"/>
      <c r="XCG61" s="108"/>
      <c r="XCH61" s="108"/>
      <c r="XCI61" s="108"/>
      <c r="XCJ61" s="108"/>
      <c r="XCK61" s="108"/>
      <c r="XCL61" s="108"/>
      <c r="XCM61" s="108"/>
      <c r="XCN61" s="108"/>
      <c r="XCO61" s="108"/>
      <c r="XCP61" s="108"/>
      <c r="XCQ61" s="108"/>
      <c r="XCR61" s="108"/>
      <c r="XCS61" s="108"/>
      <c r="XCT61" s="108"/>
      <c r="XCU61" s="108"/>
      <c r="XCV61" s="108"/>
      <c r="XCW61" s="108"/>
      <c r="XCX61" s="108"/>
      <c r="XCY61" s="108"/>
      <c r="XCZ61" s="108"/>
      <c r="XDA61" s="108"/>
      <c r="XDB61" s="108"/>
      <c r="XDC61" s="108"/>
      <c r="XDD61" s="108"/>
      <c r="XDE61" s="108"/>
      <c r="XDF61" s="108"/>
      <c r="XDG61" s="108"/>
      <c r="XDH61" s="108"/>
      <c r="XDI61" s="108"/>
      <c r="XDJ61" s="108"/>
      <c r="XDK61" s="108"/>
      <c r="XDL61" s="108"/>
      <c r="XDM61" s="108"/>
      <c r="XDN61" s="108"/>
      <c r="XDO61" s="108"/>
      <c r="XDP61" s="108"/>
      <c r="XDQ61" s="108"/>
      <c r="XDR61" s="108"/>
      <c r="XDS61" s="108"/>
      <c r="XDT61" s="108"/>
      <c r="XDU61" s="108"/>
      <c r="XDV61" s="108"/>
      <c r="XDW61" s="108"/>
      <c r="XDX61" s="108"/>
      <c r="XDY61" s="108"/>
      <c r="XDZ61" s="108"/>
      <c r="XEA61" s="108"/>
      <c r="XEB61" s="108"/>
      <c r="XEC61" s="108"/>
      <c r="XED61" s="108"/>
      <c r="XEE61" s="108"/>
      <c r="XEF61" s="108"/>
      <c r="XEG61" s="108"/>
      <c r="XEH61" s="108"/>
      <c r="XEI61" s="108"/>
      <c r="XEJ61" s="108"/>
      <c r="XEK61" s="108"/>
      <c r="XEL61" s="108"/>
      <c r="XEM61" s="108"/>
    </row>
    <row r="62" spans="1:16367" x14ac:dyDescent="0.25">
      <c r="A62" s="87" t="s">
        <v>194</v>
      </c>
      <c r="B62" s="104">
        <v>44181</v>
      </c>
      <c r="C62" s="105" t="s">
        <v>46</v>
      </c>
      <c r="D62" s="105"/>
      <c r="E62" s="105"/>
      <c r="F62" s="105"/>
      <c r="G62" s="105" t="s">
        <v>48</v>
      </c>
      <c r="H62" s="105" t="s">
        <v>2498</v>
      </c>
      <c r="I62" s="106"/>
      <c r="J62" s="106"/>
      <c r="K62" s="106"/>
      <c r="L62" s="106"/>
      <c r="M62" s="106">
        <v>0</v>
      </c>
      <c r="N62" s="105"/>
      <c r="O62" s="105" t="s">
        <v>2495</v>
      </c>
      <c r="P62" s="105" t="s">
        <v>2492</v>
      </c>
      <c r="Q62" s="106">
        <v>0</v>
      </c>
      <c r="R62" s="106">
        <v>0</v>
      </c>
      <c r="S62" s="106">
        <v>0</v>
      </c>
      <c r="T62" s="106">
        <v>0</v>
      </c>
      <c r="U62" s="105" t="s">
        <v>2493</v>
      </c>
      <c r="V62" s="106">
        <v>0</v>
      </c>
      <c r="W62" s="106">
        <v>0</v>
      </c>
      <c r="X62" s="105" t="s">
        <v>2493</v>
      </c>
      <c r="Y62" s="106">
        <v>0</v>
      </c>
      <c r="Z62" s="106">
        <v>0</v>
      </c>
      <c r="AA62" s="105" t="s">
        <v>49</v>
      </c>
      <c r="AB62" s="106">
        <v>0</v>
      </c>
      <c r="AC62" s="106">
        <v>0</v>
      </c>
      <c r="AD62" s="105"/>
      <c r="AE62" s="106">
        <v>0</v>
      </c>
      <c r="AF62" s="107"/>
      <c r="AG62" s="105"/>
      <c r="AH62" s="109"/>
      <c r="AI62" s="110"/>
      <c r="AJ62" s="110"/>
      <c r="AK62" s="109"/>
      <c r="AL62" s="109"/>
      <c r="AM62" s="109"/>
      <c r="AN62" s="109"/>
      <c r="AO62" s="109"/>
      <c r="AP62" s="109"/>
      <c r="AQ62" s="108"/>
      <c r="AR62" s="108"/>
      <c r="AS62" s="108"/>
      <c r="AT62" s="108"/>
      <c r="AU62" s="108"/>
      <c r="AV62" s="108"/>
      <c r="AW62" s="108"/>
      <c r="AX62" s="108"/>
      <c r="AY62" s="108"/>
      <c r="AZ62" s="108"/>
      <c r="BA62" s="108"/>
      <c r="BB62" s="108"/>
      <c r="BC62" s="108"/>
      <c r="BD62" s="108"/>
      <c r="BE62" s="108"/>
      <c r="BF62" s="108"/>
      <c r="BG62" s="108"/>
      <c r="BH62" s="108"/>
      <c r="BI62" s="108"/>
      <c r="BJ62" s="108"/>
      <c r="BK62" s="108"/>
      <c r="BL62" s="108"/>
      <c r="BM62" s="108"/>
      <c r="BN62" s="108"/>
      <c r="BO62" s="108"/>
      <c r="BP62" s="108"/>
      <c r="BQ62" s="108"/>
      <c r="BR62" s="108"/>
      <c r="BS62" s="108"/>
      <c r="BT62" s="108"/>
      <c r="BU62" s="108"/>
      <c r="BV62" s="108"/>
      <c r="BW62" s="108"/>
      <c r="BX62" s="108"/>
      <c r="BY62" s="108"/>
      <c r="BZ62" s="108"/>
      <c r="CA62" s="108"/>
      <c r="CB62" s="108"/>
      <c r="CC62" s="108"/>
      <c r="CD62" s="108"/>
      <c r="CE62" s="108"/>
      <c r="CF62" s="108"/>
      <c r="CG62" s="108"/>
      <c r="CH62" s="108"/>
      <c r="CI62" s="108"/>
      <c r="CJ62" s="108"/>
      <c r="CK62" s="108"/>
      <c r="CL62" s="108"/>
      <c r="CM62" s="108"/>
      <c r="CN62" s="108"/>
      <c r="CO62" s="108"/>
      <c r="CP62" s="108"/>
      <c r="CQ62" s="108"/>
      <c r="CR62" s="108"/>
      <c r="CS62" s="108"/>
      <c r="CT62" s="108"/>
      <c r="CU62" s="108"/>
      <c r="CV62" s="108"/>
      <c r="CW62" s="108"/>
      <c r="CX62" s="108"/>
      <c r="CY62" s="108"/>
      <c r="CZ62" s="108"/>
      <c r="DA62" s="108"/>
      <c r="DB62" s="108"/>
      <c r="DC62" s="108"/>
      <c r="DD62" s="108"/>
      <c r="DE62" s="108"/>
      <c r="DF62" s="108"/>
      <c r="DG62" s="108"/>
      <c r="DH62" s="108"/>
      <c r="DI62" s="108"/>
      <c r="DJ62" s="108"/>
      <c r="DK62" s="108"/>
      <c r="DL62" s="108"/>
      <c r="DM62" s="108"/>
      <c r="DN62" s="108"/>
      <c r="DO62" s="108"/>
      <c r="DP62" s="108"/>
      <c r="DQ62" s="108"/>
      <c r="DR62" s="108"/>
      <c r="DS62" s="108"/>
      <c r="DT62" s="108"/>
      <c r="DU62" s="108"/>
      <c r="DV62" s="108"/>
      <c r="DW62" s="108"/>
      <c r="DX62" s="108"/>
      <c r="DY62" s="108"/>
      <c r="DZ62" s="108"/>
      <c r="EA62" s="108"/>
      <c r="EB62" s="108"/>
      <c r="EC62" s="108"/>
      <c r="ED62" s="108"/>
      <c r="EE62" s="108"/>
      <c r="EF62" s="108"/>
      <c r="EG62" s="108"/>
      <c r="EH62" s="108"/>
      <c r="EI62" s="108"/>
      <c r="EJ62" s="108"/>
      <c r="EK62" s="108"/>
      <c r="EL62" s="108"/>
      <c r="EM62" s="108"/>
      <c r="EN62" s="108"/>
      <c r="EO62" s="108"/>
      <c r="EP62" s="108"/>
      <c r="EQ62" s="108"/>
      <c r="ER62" s="108"/>
      <c r="ES62" s="108"/>
      <c r="ET62" s="108"/>
      <c r="EU62" s="108"/>
      <c r="EV62" s="108"/>
      <c r="EW62" s="108"/>
      <c r="EX62" s="108"/>
      <c r="EY62" s="108"/>
      <c r="EZ62" s="108"/>
      <c r="FA62" s="108"/>
      <c r="FB62" s="108"/>
      <c r="FC62" s="108"/>
      <c r="FD62" s="108"/>
      <c r="FE62" s="108"/>
      <c r="FF62" s="108"/>
      <c r="FG62" s="108"/>
      <c r="FH62" s="108"/>
      <c r="FI62" s="108"/>
      <c r="FJ62" s="108"/>
      <c r="FK62" s="108"/>
      <c r="FL62" s="108"/>
      <c r="FM62" s="108"/>
      <c r="FN62" s="108"/>
      <c r="FO62" s="108"/>
      <c r="FP62" s="108"/>
      <c r="FQ62" s="108"/>
      <c r="FR62" s="108"/>
      <c r="FS62" s="108"/>
      <c r="FT62" s="108"/>
      <c r="FU62" s="108"/>
      <c r="FV62" s="108"/>
      <c r="FW62" s="108"/>
      <c r="FX62" s="108"/>
      <c r="FY62" s="108"/>
      <c r="FZ62" s="108"/>
      <c r="GA62" s="108"/>
      <c r="GB62" s="108"/>
      <c r="GC62" s="108"/>
      <c r="GD62" s="108"/>
      <c r="GE62" s="108"/>
      <c r="GF62" s="108"/>
      <c r="GG62" s="108"/>
      <c r="GH62" s="108"/>
      <c r="GI62" s="108"/>
      <c r="GJ62" s="108"/>
      <c r="GK62" s="108"/>
      <c r="GL62" s="108"/>
      <c r="GM62" s="108"/>
      <c r="GN62" s="108"/>
      <c r="GO62" s="108"/>
      <c r="GP62" s="108"/>
      <c r="GQ62" s="108"/>
      <c r="GR62" s="108"/>
      <c r="GS62" s="108"/>
      <c r="GT62" s="108"/>
      <c r="GU62" s="108"/>
      <c r="GV62" s="108"/>
      <c r="GW62" s="108"/>
      <c r="GX62" s="108"/>
      <c r="GY62" s="108"/>
      <c r="GZ62" s="108"/>
      <c r="HA62" s="108"/>
      <c r="HB62" s="108"/>
      <c r="HC62" s="108"/>
      <c r="HD62" s="108"/>
      <c r="HE62" s="108"/>
      <c r="HF62" s="108"/>
      <c r="HG62" s="108"/>
      <c r="HH62" s="108"/>
      <c r="HI62" s="108"/>
      <c r="HJ62" s="108"/>
      <c r="HK62" s="108"/>
      <c r="HL62" s="108"/>
      <c r="HM62" s="108"/>
      <c r="HN62" s="108"/>
      <c r="HO62" s="108"/>
      <c r="HP62" s="108"/>
      <c r="HQ62" s="108"/>
      <c r="HR62" s="108"/>
      <c r="HS62" s="108"/>
      <c r="HT62" s="108"/>
      <c r="HU62" s="108"/>
      <c r="HV62" s="108"/>
      <c r="HW62" s="108"/>
      <c r="HX62" s="108"/>
      <c r="HY62" s="108"/>
      <c r="HZ62" s="108"/>
      <c r="IA62" s="108"/>
      <c r="IB62" s="108"/>
      <c r="IC62" s="108"/>
      <c r="ID62" s="108"/>
      <c r="IE62" s="108"/>
      <c r="IF62" s="108"/>
      <c r="IG62" s="108"/>
      <c r="IH62" s="108"/>
      <c r="II62" s="108"/>
      <c r="IJ62" s="108"/>
      <c r="IK62" s="108"/>
      <c r="IL62" s="108"/>
      <c r="IM62" s="108"/>
      <c r="IN62" s="108"/>
      <c r="IO62" s="108"/>
      <c r="IP62" s="108"/>
      <c r="IQ62" s="108"/>
      <c r="IR62" s="108"/>
      <c r="IS62" s="108"/>
      <c r="IT62" s="108"/>
      <c r="IU62" s="108"/>
      <c r="IV62" s="108"/>
      <c r="IW62" s="108"/>
      <c r="IX62" s="108"/>
      <c r="IY62" s="108"/>
      <c r="IZ62" s="108"/>
      <c r="JA62" s="108"/>
      <c r="JB62" s="108"/>
      <c r="JC62" s="108"/>
      <c r="JD62" s="108"/>
      <c r="JE62" s="108"/>
      <c r="JF62" s="108"/>
      <c r="JG62" s="108"/>
      <c r="JH62" s="108"/>
      <c r="JI62" s="108"/>
      <c r="JJ62" s="108"/>
      <c r="JK62" s="108"/>
      <c r="JL62" s="108"/>
      <c r="JM62" s="108"/>
      <c r="JN62" s="108"/>
      <c r="JO62" s="108"/>
      <c r="JP62" s="108"/>
      <c r="JQ62" s="108"/>
      <c r="JR62" s="108"/>
      <c r="JS62" s="108"/>
      <c r="JT62" s="108"/>
      <c r="JU62" s="108"/>
      <c r="JV62" s="108"/>
      <c r="JW62" s="108"/>
      <c r="JX62" s="108"/>
      <c r="JY62" s="108"/>
      <c r="JZ62" s="108"/>
      <c r="KA62" s="108"/>
      <c r="KB62" s="108"/>
      <c r="KC62" s="108"/>
      <c r="KD62" s="108"/>
      <c r="KE62" s="108"/>
      <c r="KF62" s="108"/>
      <c r="KG62" s="108"/>
      <c r="KH62" s="108"/>
      <c r="KI62" s="108"/>
      <c r="KJ62" s="108"/>
      <c r="KK62" s="108"/>
      <c r="KL62" s="108"/>
      <c r="KM62" s="108"/>
      <c r="KN62" s="108"/>
      <c r="KO62" s="108"/>
      <c r="KP62" s="108"/>
      <c r="KQ62" s="108"/>
      <c r="KR62" s="108"/>
      <c r="KS62" s="108"/>
      <c r="KT62" s="108"/>
      <c r="KU62" s="108"/>
      <c r="KV62" s="108"/>
      <c r="KW62" s="108"/>
      <c r="KX62" s="108"/>
      <c r="KY62" s="108"/>
      <c r="KZ62" s="108"/>
      <c r="LA62" s="108"/>
      <c r="LB62" s="108"/>
      <c r="LC62" s="108"/>
      <c r="LD62" s="108"/>
      <c r="LE62" s="108"/>
      <c r="LF62" s="108"/>
      <c r="LG62" s="108"/>
      <c r="LH62" s="108"/>
      <c r="LI62" s="108"/>
      <c r="LJ62" s="108"/>
      <c r="LK62" s="108"/>
      <c r="LL62" s="108"/>
      <c r="LM62" s="108"/>
      <c r="LN62" s="108"/>
      <c r="LO62" s="108"/>
      <c r="LP62" s="108"/>
      <c r="LQ62" s="108"/>
      <c r="LR62" s="108"/>
      <c r="LS62" s="108"/>
      <c r="LT62" s="108"/>
      <c r="LU62" s="108"/>
      <c r="LV62" s="108"/>
      <c r="LW62" s="108"/>
      <c r="LX62" s="108"/>
      <c r="LY62" s="108"/>
      <c r="LZ62" s="108"/>
      <c r="MA62" s="108"/>
      <c r="MB62" s="108"/>
      <c r="MC62" s="108"/>
      <c r="MD62" s="108"/>
      <c r="ME62" s="108"/>
      <c r="MF62" s="108"/>
      <c r="MG62" s="108"/>
      <c r="MH62" s="108"/>
      <c r="MI62" s="108"/>
      <c r="MJ62" s="108"/>
      <c r="MK62" s="108"/>
      <c r="ML62" s="108"/>
      <c r="MM62" s="108"/>
      <c r="MN62" s="108"/>
      <c r="MO62" s="108"/>
      <c r="MP62" s="108"/>
      <c r="MQ62" s="108"/>
      <c r="MR62" s="108"/>
      <c r="MS62" s="108"/>
      <c r="MT62" s="108"/>
      <c r="MU62" s="108"/>
      <c r="MV62" s="108"/>
      <c r="MW62" s="108"/>
      <c r="MX62" s="108"/>
      <c r="MY62" s="108"/>
      <c r="MZ62" s="108"/>
      <c r="NA62" s="108"/>
      <c r="NB62" s="108"/>
      <c r="NC62" s="108"/>
      <c r="ND62" s="108"/>
      <c r="NE62" s="108"/>
      <c r="NF62" s="108"/>
      <c r="NG62" s="108"/>
      <c r="NH62" s="108"/>
      <c r="NI62" s="108"/>
      <c r="NJ62" s="108"/>
      <c r="NK62" s="108"/>
      <c r="NL62" s="108"/>
      <c r="NM62" s="108"/>
      <c r="NN62" s="108"/>
      <c r="NO62" s="108"/>
      <c r="NP62" s="108"/>
      <c r="NQ62" s="108"/>
      <c r="NR62" s="108"/>
      <c r="NS62" s="108"/>
      <c r="NT62" s="108"/>
      <c r="NU62" s="108"/>
      <c r="NV62" s="108"/>
      <c r="NW62" s="108"/>
      <c r="NX62" s="108"/>
      <c r="NY62" s="108"/>
      <c r="NZ62" s="108"/>
      <c r="OA62" s="108"/>
      <c r="OB62" s="108"/>
      <c r="OC62" s="108"/>
      <c r="OD62" s="108"/>
      <c r="OE62" s="108"/>
      <c r="OF62" s="108"/>
      <c r="OG62" s="108"/>
      <c r="OH62" s="108"/>
      <c r="OI62" s="108"/>
      <c r="OJ62" s="108"/>
      <c r="OK62" s="108"/>
      <c r="OL62" s="108"/>
      <c r="OM62" s="108"/>
      <c r="ON62" s="108"/>
      <c r="OO62" s="108"/>
      <c r="OP62" s="108"/>
      <c r="OQ62" s="108"/>
      <c r="OR62" s="108"/>
      <c r="OS62" s="108"/>
      <c r="OT62" s="108"/>
      <c r="OU62" s="108"/>
      <c r="OV62" s="108"/>
      <c r="OW62" s="108"/>
      <c r="OX62" s="108"/>
      <c r="OY62" s="108"/>
      <c r="OZ62" s="108"/>
      <c r="PA62" s="108"/>
      <c r="PB62" s="108"/>
      <c r="PC62" s="108"/>
      <c r="PD62" s="108"/>
      <c r="PE62" s="108"/>
      <c r="PF62" s="108"/>
      <c r="PG62" s="108"/>
      <c r="PH62" s="108"/>
      <c r="PI62" s="108"/>
      <c r="PJ62" s="108"/>
      <c r="PK62" s="108"/>
      <c r="PL62" s="108"/>
      <c r="PM62" s="108"/>
      <c r="PN62" s="108"/>
      <c r="PO62" s="108"/>
      <c r="PP62" s="108"/>
      <c r="PQ62" s="108"/>
      <c r="PR62" s="108"/>
      <c r="PS62" s="108"/>
      <c r="PT62" s="108"/>
      <c r="PU62" s="108"/>
      <c r="PV62" s="108"/>
      <c r="PW62" s="108"/>
      <c r="PX62" s="108"/>
      <c r="PY62" s="108"/>
      <c r="PZ62" s="108"/>
      <c r="QA62" s="108"/>
      <c r="QB62" s="108"/>
      <c r="QC62" s="108"/>
      <c r="QD62" s="108"/>
      <c r="QE62" s="108"/>
      <c r="QF62" s="108"/>
      <c r="QG62" s="108"/>
      <c r="QH62" s="108"/>
      <c r="QI62" s="108"/>
      <c r="QJ62" s="108"/>
      <c r="QK62" s="108"/>
      <c r="QL62" s="108"/>
      <c r="QM62" s="108"/>
      <c r="QN62" s="108"/>
      <c r="QO62" s="108"/>
      <c r="QP62" s="108"/>
      <c r="QQ62" s="108"/>
      <c r="QR62" s="108"/>
      <c r="QS62" s="108"/>
      <c r="QT62" s="108"/>
      <c r="QU62" s="108"/>
      <c r="QV62" s="108"/>
      <c r="QW62" s="108"/>
      <c r="QX62" s="108"/>
      <c r="QY62" s="108"/>
      <c r="QZ62" s="108"/>
      <c r="RA62" s="108"/>
      <c r="RB62" s="108"/>
      <c r="RC62" s="108"/>
      <c r="RD62" s="108"/>
      <c r="RE62" s="108"/>
      <c r="RF62" s="108"/>
      <c r="RG62" s="108"/>
      <c r="RH62" s="108"/>
      <c r="RI62" s="108"/>
      <c r="RJ62" s="108"/>
      <c r="RK62" s="108"/>
      <c r="RL62" s="108"/>
      <c r="RM62" s="108"/>
      <c r="RN62" s="108"/>
      <c r="RO62" s="108"/>
      <c r="RP62" s="108"/>
      <c r="RQ62" s="108"/>
      <c r="RR62" s="108"/>
      <c r="RS62" s="108"/>
      <c r="RT62" s="108"/>
      <c r="RU62" s="108"/>
      <c r="RV62" s="108"/>
      <c r="RW62" s="108"/>
      <c r="RX62" s="108"/>
      <c r="RY62" s="108"/>
      <c r="RZ62" s="108"/>
      <c r="SA62" s="108"/>
      <c r="SB62" s="108"/>
      <c r="SC62" s="108"/>
      <c r="SD62" s="108"/>
      <c r="SE62" s="108"/>
      <c r="SF62" s="108"/>
      <c r="SG62" s="108"/>
      <c r="SH62" s="108"/>
      <c r="SI62" s="108"/>
      <c r="SJ62" s="108"/>
      <c r="SK62" s="108"/>
      <c r="SL62" s="108"/>
      <c r="SM62" s="108"/>
      <c r="SN62" s="108"/>
      <c r="SO62" s="108"/>
      <c r="SP62" s="108"/>
      <c r="SQ62" s="108"/>
      <c r="SR62" s="108"/>
      <c r="SS62" s="108"/>
      <c r="ST62" s="108"/>
      <c r="SU62" s="108"/>
      <c r="SV62" s="108"/>
      <c r="SW62" s="108"/>
      <c r="SX62" s="108"/>
      <c r="SY62" s="108"/>
      <c r="SZ62" s="108"/>
      <c r="TA62" s="108"/>
      <c r="TB62" s="108"/>
      <c r="TC62" s="108"/>
      <c r="TD62" s="108"/>
      <c r="TE62" s="108"/>
      <c r="TF62" s="108"/>
      <c r="TG62" s="108"/>
      <c r="TH62" s="108"/>
      <c r="TI62" s="108"/>
      <c r="TJ62" s="108"/>
      <c r="TK62" s="108"/>
      <c r="TL62" s="108"/>
      <c r="TM62" s="108"/>
      <c r="TN62" s="108"/>
      <c r="TO62" s="108"/>
      <c r="TP62" s="108"/>
      <c r="TQ62" s="108"/>
      <c r="TR62" s="108"/>
      <c r="TS62" s="108"/>
      <c r="TT62" s="108"/>
      <c r="TU62" s="108"/>
      <c r="TV62" s="108"/>
      <c r="TW62" s="108"/>
      <c r="TX62" s="108"/>
      <c r="TY62" s="108"/>
      <c r="TZ62" s="108"/>
      <c r="UA62" s="108"/>
      <c r="UB62" s="108"/>
      <c r="UC62" s="108"/>
      <c r="UD62" s="108"/>
      <c r="UE62" s="108"/>
      <c r="UF62" s="108"/>
      <c r="UG62" s="108"/>
      <c r="UH62" s="108"/>
      <c r="UI62" s="108"/>
      <c r="UJ62" s="108"/>
      <c r="UK62" s="108"/>
      <c r="UL62" s="108"/>
      <c r="UM62" s="108"/>
      <c r="UN62" s="108"/>
      <c r="UO62" s="108"/>
      <c r="UP62" s="108"/>
      <c r="UQ62" s="108"/>
      <c r="UR62" s="108"/>
      <c r="US62" s="108"/>
      <c r="UT62" s="108"/>
      <c r="UU62" s="108"/>
      <c r="UV62" s="108"/>
      <c r="UW62" s="108"/>
      <c r="UX62" s="108"/>
      <c r="UY62" s="108"/>
      <c r="UZ62" s="108"/>
      <c r="VA62" s="108"/>
      <c r="VB62" s="108"/>
      <c r="VC62" s="108"/>
      <c r="VD62" s="108"/>
      <c r="VE62" s="108"/>
      <c r="VF62" s="108"/>
      <c r="VG62" s="108"/>
      <c r="VH62" s="108"/>
      <c r="VI62" s="108"/>
      <c r="VJ62" s="108"/>
      <c r="VK62" s="108"/>
      <c r="VL62" s="108"/>
      <c r="VM62" s="108"/>
      <c r="VN62" s="108"/>
      <c r="VO62" s="108"/>
      <c r="VP62" s="108"/>
      <c r="VQ62" s="108"/>
      <c r="VR62" s="108"/>
      <c r="VS62" s="108"/>
      <c r="VT62" s="108"/>
      <c r="VU62" s="108"/>
      <c r="VV62" s="108"/>
      <c r="VW62" s="108"/>
      <c r="VX62" s="108"/>
      <c r="VY62" s="108"/>
      <c r="VZ62" s="108"/>
      <c r="WA62" s="108"/>
      <c r="WB62" s="108"/>
      <c r="WC62" s="108"/>
      <c r="WD62" s="108"/>
      <c r="WE62" s="108"/>
      <c r="WF62" s="108"/>
      <c r="WG62" s="108"/>
      <c r="WH62" s="108"/>
      <c r="WI62" s="108"/>
      <c r="WJ62" s="108"/>
      <c r="WK62" s="108"/>
      <c r="WL62" s="108"/>
      <c r="WM62" s="108"/>
      <c r="WN62" s="108"/>
      <c r="WO62" s="108"/>
      <c r="WP62" s="108"/>
      <c r="WQ62" s="108"/>
      <c r="WR62" s="108"/>
      <c r="WS62" s="108"/>
      <c r="WT62" s="108"/>
      <c r="WU62" s="108"/>
      <c r="WV62" s="108"/>
      <c r="WW62" s="108"/>
      <c r="WX62" s="108"/>
      <c r="WY62" s="108"/>
      <c r="WZ62" s="108"/>
      <c r="XA62" s="108"/>
      <c r="XB62" s="108"/>
      <c r="XC62" s="108"/>
      <c r="XD62" s="108"/>
      <c r="XE62" s="108"/>
      <c r="XF62" s="108"/>
      <c r="XG62" s="108"/>
      <c r="XH62" s="108"/>
      <c r="XI62" s="108"/>
      <c r="XJ62" s="108"/>
      <c r="XK62" s="108"/>
      <c r="XL62" s="108"/>
      <c r="XM62" s="108"/>
      <c r="XN62" s="108"/>
      <c r="XO62" s="108"/>
      <c r="XP62" s="108"/>
      <c r="XQ62" s="108"/>
      <c r="XR62" s="108"/>
      <c r="XS62" s="108"/>
      <c r="XT62" s="108"/>
      <c r="XU62" s="108"/>
      <c r="XV62" s="108"/>
      <c r="XW62" s="108"/>
      <c r="XX62" s="108"/>
      <c r="XY62" s="108"/>
      <c r="XZ62" s="108"/>
      <c r="YA62" s="108"/>
      <c r="YB62" s="108"/>
      <c r="YC62" s="108"/>
      <c r="YD62" s="108"/>
      <c r="YE62" s="108"/>
      <c r="YF62" s="108"/>
      <c r="YG62" s="108"/>
      <c r="YH62" s="108"/>
      <c r="YI62" s="108"/>
      <c r="YJ62" s="108"/>
      <c r="YK62" s="108"/>
      <c r="YL62" s="108"/>
      <c r="YM62" s="108"/>
      <c r="YN62" s="108"/>
      <c r="YO62" s="108"/>
      <c r="YP62" s="108"/>
      <c r="YQ62" s="108"/>
      <c r="YR62" s="108"/>
      <c r="YS62" s="108"/>
      <c r="YT62" s="108"/>
      <c r="YU62" s="108"/>
      <c r="YV62" s="108"/>
      <c r="YW62" s="108"/>
      <c r="YX62" s="108"/>
      <c r="YY62" s="108"/>
      <c r="YZ62" s="108"/>
      <c r="ZA62" s="108"/>
      <c r="ZB62" s="108"/>
      <c r="ZC62" s="108"/>
      <c r="ZD62" s="108"/>
      <c r="ZE62" s="108"/>
      <c r="ZF62" s="108"/>
      <c r="ZG62" s="108"/>
      <c r="ZH62" s="108"/>
      <c r="ZI62" s="108"/>
      <c r="ZJ62" s="108"/>
      <c r="ZK62" s="108"/>
      <c r="ZL62" s="108"/>
      <c r="ZM62" s="108"/>
      <c r="ZN62" s="108"/>
      <c r="ZO62" s="108"/>
      <c r="ZP62" s="108"/>
      <c r="ZQ62" s="108"/>
      <c r="ZR62" s="108"/>
      <c r="ZS62" s="108"/>
      <c r="ZT62" s="108"/>
      <c r="ZU62" s="108"/>
      <c r="ZV62" s="108"/>
      <c r="ZW62" s="108"/>
      <c r="ZX62" s="108"/>
      <c r="ZY62" s="108"/>
      <c r="ZZ62" s="108"/>
      <c r="AAA62" s="108"/>
      <c r="AAB62" s="108"/>
      <c r="AAC62" s="108"/>
      <c r="AAD62" s="108"/>
      <c r="AAE62" s="108"/>
      <c r="AAF62" s="108"/>
      <c r="AAG62" s="108"/>
      <c r="AAH62" s="108"/>
      <c r="AAI62" s="108"/>
      <c r="AAJ62" s="108"/>
      <c r="AAK62" s="108"/>
      <c r="AAL62" s="108"/>
      <c r="AAM62" s="108"/>
      <c r="AAN62" s="108"/>
      <c r="AAO62" s="108"/>
      <c r="AAP62" s="108"/>
      <c r="AAQ62" s="108"/>
      <c r="AAR62" s="108"/>
      <c r="AAS62" s="108"/>
      <c r="AAT62" s="108"/>
      <c r="AAU62" s="108"/>
      <c r="AAV62" s="108"/>
      <c r="AAW62" s="108"/>
      <c r="AAX62" s="108"/>
      <c r="AAY62" s="108"/>
      <c r="AAZ62" s="108"/>
      <c r="ABA62" s="108"/>
      <c r="ABB62" s="108"/>
      <c r="ABC62" s="108"/>
      <c r="ABD62" s="108"/>
      <c r="ABE62" s="108"/>
      <c r="ABF62" s="108"/>
      <c r="ABG62" s="108"/>
      <c r="ABH62" s="108"/>
      <c r="ABI62" s="108"/>
      <c r="ABJ62" s="108"/>
      <c r="ABK62" s="108"/>
      <c r="ABL62" s="108"/>
      <c r="ABM62" s="108"/>
      <c r="ABN62" s="108"/>
      <c r="ABO62" s="108"/>
      <c r="ABP62" s="108"/>
      <c r="ABQ62" s="108"/>
      <c r="ABR62" s="108"/>
      <c r="ABS62" s="108"/>
      <c r="ABT62" s="108"/>
      <c r="ABU62" s="108"/>
      <c r="ABV62" s="108"/>
      <c r="ABW62" s="108"/>
      <c r="ABX62" s="108"/>
      <c r="ABY62" s="108"/>
      <c r="ABZ62" s="108"/>
      <c r="ACA62" s="108"/>
      <c r="ACB62" s="108"/>
      <c r="ACC62" s="108"/>
      <c r="ACD62" s="108"/>
      <c r="ACE62" s="108"/>
      <c r="ACF62" s="108"/>
      <c r="ACG62" s="108"/>
      <c r="ACH62" s="108"/>
      <c r="ACI62" s="108"/>
      <c r="ACJ62" s="108"/>
      <c r="ACK62" s="108"/>
      <c r="ACL62" s="108"/>
      <c r="ACM62" s="108"/>
      <c r="ACN62" s="108"/>
      <c r="ACO62" s="108"/>
      <c r="ACP62" s="108"/>
      <c r="ACQ62" s="108"/>
      <c r="ACR62" s="108"/>
      <c r="ACS62" s="108"/>
      <c r="ACT62" s="108"/>
      <c r="ACU62" s="108"/>
      <c r="ACV62" s="108"/>
      <c r="ACW62" s="108"/>
      <c r="ACX62" s="108"/>
      <c r="ACY62" s="108"/>
      <c r="ACZ62" s="108"/>
      <c r="ADA62" s="108"/>
      <c r="ADB62" s="108"/>
      <c r="ADC62" s="108"/>
      <c r="ADD62" s="108"/>
      <c r="ADE62" s="108"/>
      <c r="ADF62" s="108"/>
      <c r="ADG62" s="108"/>
      <c r="ADH62" s="108"/>
      <c r="ADI62" s="108"/>
      <c r="ADJ62" s="108"/>
      <c r="ADK62" s="108"/>
      <c r="ADL62" s="108"/>
      <c r="ADM62" s="108"/>
      <c r="ADN62" s="108"/>
      <c r="ADO62" s="108"/>
      <c r="ADP62" s="108"/>
      <c r="ADQ62" s="108"/>
      <c r="ADR62" s="108"/>
      <c r="ADS62" s="108"/>
      <c r="ADT62" s="108"/>
      <c r="ADU62" s="108"/>
      <c r="ADV62" s="108"/>
      <c r="ADW62" s="108"/>
      <c r="ADX62" s="108"/>
      <c r="ADY62" s="108"/>
      <c r="ADZ62" s="108"/>
      <c r="AEA62" s="108"/>
      <c r="AEB62" s="108"/>
      <c r="AEC62" s="108"/>
      <c r="AED62" s="108"/>
      <c r="AEE62" s="108"/>
      <c r="AEF62" s="108"/>
      <c r="AEG62" s="108"/>
      <c r="AEH62" s="108"/>
      <c r="AEI62" s="108"/>
      <c r="AEJ62" s="108"/>
      <c r="AEK62" s="108"/>
      <c r="AEL62" s="108"/>
      <c r="AEM62" s="108"/>
      <c r="AEN62" s="108"/>
      <c r="AEO62" s="108"/>
      <c r="AEP62" s="108"/>
      <c r="AEQ62" s="108"/>
      <c r="AER62" s="108"/>
      <c r="AES62" s="108"/>
      <c r="AET62" s="108"/>
      <c r="AEU62" s="108"/>
      <c r="AEV62" s="108"/>
      <c r="AEW62" s="108"/>
      <c r="AEX62" s="108"/>
      <c r="AEY62" s="108"/>
      <c r="AEZ62" s="108"/>
      <c r="AFA62" s="108"/>
      <c r="AFB62" s="108"/>
      <c r="AFC62" s="108"/>
      <c r="AFD62" s="108"/>
      <c r="AFE62" s="108"/>
      <c r="AFF62" s="108"/>
      <c r="AFG62" s="108"/>
      <c r="AFH62" s="108"/>
      <c r="AFI62" s="108"/>
      <c r="AFJ62" s="108"/>
      <c r="AFK62" s="108"/>
      <c r="AFL62" s="108"/>
      <c r="AFM62" s="108"/>
      <c r="AFN62" s="108"/>
      <c r="AFO62" s="108"/>
      <c r="AFP62" s="108"/>
      <c r="AFQ62" s="108"/>
      <c r="AFR62" s="108"/>
      <c r="AFS62" s="108"/>
      <c r="AFT62" s="108"/>
      <c r="AFU62" s="108"/>
      <c r="AFV62" s="108"/>
      <c r="AFW62" s="108"/>
      <c r="AFX62" s="108"/>
      <c r="AFY62" s="108"/>
      <c r="AFZ62" s="108"/>
      <c r="AGA62" s="108"/>
      <c r="AGB62" s="108"/>
      <c r="AGC62" s="108"/>
      <c r="AGD62" s="108"/>
      <c r="AGE62" s="108"/>
      <c r="AGF62" s="108"/>
      <c r="AGG62" s="108"/>
      <c r="AGH62" s="108"/>
      <c r="AGI62" s="108"/>
      <c r="AGJ62" s="108"/>
      <c r="AGK62" s="108"/>
      <c r="AGL62" s="108"/>
      <c r="AGM62" s="108"/>
      <c r="AGN62" s="108"/>
      <c r="AGO62" s="108"/>
      <c r="AGP62" s="108"/>
      <c r="AGQ62" s="108"/>
      <c r="AGR62" s="108"/>
      <c r="AGS62" s="108"/>
      <c r="AGT62" s="108"/>
      <c r="AGU62" s="108"/>
      <c r="AGV62" s="108"/>
      <c r="AGW62" s="108"/>
      <c r="AGX62" s="108"/>
      <c r="AGY62" s="108"/>
      <c r="AGZ62" s="108"/>
      <c r="AHA62" s="108"/>
      <c r="AHB62" s="108"/>
      <c r="AHC62" s="108"/>
      <c r="AHD62" s="108"/>
      <c r="AHE62" s="108"/>
      <c r="AHF62" s="108"/>
      <c r="AHG62" s="108"/>
      <c r="AHH62" s="108"/>
      <c r="AHI62" s="108"/>
      <c r="AHJ62" s="108"/>
      <c r="AHK62" s="108"/>
      <c r="AHL62" s="108"/>
      <c r="AHM62" s="108"/>
      <c r="AHN62" s="108"/>
      <c r="AHO62" s="108"/>
      <c r="AHP62" s="108"/>
      <c r="AHQ62" s="108"/>
      <c r="AHR62" s="108"/>
      <c r="AHS62" s="108"/>
      <c r="AHT62" s="108"/>
      <c r="AHU62" s="108"/>
      <c r="AHV62" s="108"/>
      <c r="AHW62" s="108"/>
      <c r="AHX62" s="108"/>
      <c r="AHY62" s="108"/>
      <c r="AHZ62" s="108"/>
      <c r="AIA62" s="108"/>
      <c r="AIB62" s="108"/>
      <c r="AIC62" s="108"/>
      <c r="AID62" s="108"/>
      <c r="AIE62" s="108"/>
      <c r="AIF62" s="108"/>
      <c r="AIG62" s="108"/>
      <c r="AIH62" s="108"/>
      <c r="AII62" s="108"/>
      <c r="AIJ62" s="108"/>
      <c r="AIK62" s="108"/>
      <c r="AIL62" s="108"/>
      <c r="AIM62" s="108"/>
      <c r="AIN62" s="108"/>
      <c r="AIO62" s="108"/>
      <c r="AIP62" s="108"/>
      <c r="AIQ62" s="108"/>
      <c r="AIR62" s="108"/>
      <c r="AIS62" s="108"/>
      <c r="AIT62" s="108"/>
      <c r="AIU62" s="108"/>
      <c r="AIV62" s="108"/>
      <c r="AIW62" s="108"/>
      <c r="AIX62" s="108"/>
      <c r="AIY62" s="108"/>
      <c r="AIZ62" s="108"/>
      <c r="AJA62" s="108"/>
      <c r="AJB62" s="108"/>
      <c r="AJC62" s="108"/>
      <c r="AJD62" s="108"/>
      <c r="AJE62" s="108"/>
      <c r="AJF62" s="108"/>
      <c r="AJG62" s="108"/>
      <c r="AJH62" s="108"/>
      <c r="AJI62" s="108"/>
      <c r="AJJ62" s="108"/>
      <c r="AJK62" s="108"/>
      <c r="AJL62" s="108"/>
      <c r="AJM62" s="108"/>
      <c r="AJN62" s="108"/>
      <c r="AJO62" s="108"/>
      <c r="AJP62" s="108"/>
      <c r="AJQ62" s="108"/>
      <c r="AJR62" s="108"/>
      <c r="AJS62" s="108"/>
      <c r="AJT62" s="108"/>
      <c r="AJU62" s="108"/>
      <c r="AJV62" s="108"/>
      <c r="AJW62" s="108"/>
      <c r="AJX62" s="108"/>
      <c r="AJY62" s="108"/>
      <c r="AJZ62" s="108"/>
      <c r="AKA62" s="108"/>
      <c r="AKB62" s="108"/>
      <c r="AKC62" s="108"/>
      <c r="AKD62" s="108"/>
      <c r="AKE62" s="108"/>
      <c r="AKF62" s="108"/>
      <c r="AKG62" s="108"/>
      <c r="AKH62" s="108"/>
      <c r="AKI62" s="108"/>
      <c r="AKJ62" s="108"/>
      <c r="AKK62" s="108"/>
      <c r="AKL62" s="108"/>
      <c r="AKM62" s="108"/>
      <c r="AKN62" s="108"/>
      <c r="AKO62" s="108"/>
      <c r="AKP62" s="108"/>
      <c r="AKQ62" s="108"/>
      <c r="AKR62" s="108"/>
      <c r="AKS62" s="108"/>
      <c r="AKT62" s="108"/>
      <c r="AKU62" s="108"/>
      <c r="AKV62" s="108"/>
      <c r="AKW62" s="108"/>
      <c r="AKX62" s="108"/>
      <c r="AKY62" s="108"/>
      <c r="AKZ62" s="108"/>
      <c r="ALA62" s="108"/>
      <c r="ALB62" s="108"/>
      <c r="ALC62" s="108"/>
      <c r="ALD62" s="108"/>
      <c r="ALE62" s="108"/>
      <c r="ALF62" s="108"/>
      <c r="ALG62" s="108"/>
      <c r="ALH62" s="108"/>
      <c r="ALI62" s="108"/>
      <c r="ALJ62" s="108"/>
      <c r="ALK62" s="108"/>
      <c r="ALL62" s="108"/>
      <c r="ALM62" s="108"/>
      <c r="ALN62" s="108"/>
      <c r="ALO62" s="108"/>
      <c r="ALP62" s="108"/>
      <c r="ALQ62" s="108"/>
      <c r="ALR62" s="108"/>
      <c r="ALS62" s="108"/>
      <c r="ALT62" s="108"/>
      <c r="ALU62" s="108"/>
      <c r="ALV62" s="108"/>
      <c r="ALW62" s="108"/>
      <c r="ALX62" s="108"/>
      <c r="ALY62" s="108"/>
      <c r="ALZ62" s="108"/>
      <c r="AMA62" s="108"/>
      <c r="AMB62" s="108"/>
      <c r="AMC62" s="108"/>
      <c r="AMD62" s="108"/>
      <c r="AME62" s="108"/>
      <c r="AMF62" s="108"/>
      <c r="AMG62" s="108"/>
      <c r="AMH62" s="108"/>
      <c r="AMI62" s="108"/>
      <c r="AMJ62" s="108"/>
      <c r="AMK62" s="108"/>
      <c r="AML62" s="108"/>
      <c r="AMM62" s="108"/>
      <c r="AMN62" s="108"/>
      <c r="AMO62" s="108"/>
      <c r="AMP62" s="108"/>
      <c r="AMQ62" s="108"/>
      <c r="AMR62" s="108"/>
      <c r="AMS62" s="108"/>
      <c r="AMT62" s="108"/>
      <c r="AMU62" s="108"/>
      <c r="AMV62" s="108"/>
      <c r="AMW62" s="108"/>
      <c r="AMX62" s="108"/>
      <c r="AMY62" s="108"/>
      <c r="AMZ62" s="108"/>
      <c r="ANA62" s="108"/>
      <c r="ANB62" s="108"/>
      <c r="ANC62" s="108"/>
      <c r="AND62" s="108"/>
      <c r="ANE62" s="108"/>
      <c r="ANF62" s="108"/>
      <c r="ANG62" s="108"/>
      <c r="ANH62" s="108"/>
      <c r="ANI62" s="108"/>
      <c r="ANJ62" s="108"/>
      <c r="ANK62" s="108"/>
      <c r="ANL62" s="108"/>
      <c r="ANM62" s="108"/>
      <c r="ANN62" s="108"/>
      <c r="ANO62" s="108"/>
      <c r="ANP62" s="108"/>
      <c r="ANQ62" s="108"/>
      <c r="ANR62" s="108"/>
      <c r="ANS62" s="108"/>
      <c r="ANT62" s="108"/>
      <c r="ANU62" s="108"/>
      <c r="ANV62" s="108"/>
      <c r="ANW62" s="108"/>
      <c r="ANX62" s="108"/>
      <c r="ANY62" s="108"/>
      <c r="ANZ62" s="108"/>
      <c r="AOA62" s="108"/>
      <c r="AOB62" s="108"/>
      <c r="AOC62" s="108"/>
      <c r="AOD62" s="108"/>
      <c r="AOE62" s="108"/>
      <c r="AOF62" s="108"/>
      <c r="AOG62" s="108"/>
      <c r="AOH62" s="108"/>
      <c r="AOI62" s="108"/>
      <c r="AOJ62" s="108"/>
      <c r="AOK62" s="108"/>
      <c r="AOL62" s="108"/>
      <c r="AOM62" s="108"/>
      <c r="AON62" s="108"/>
      <c r="AOO62" s="108"/>
      <c r="AOP62" s="108"/>
      <c r="AOQ62" s="108"/>
      <c r="AOR62" s="108"/>
      <c r="AOS62" s="108"/>
      <c r="AOT62" s="108"/>
      <c r="AOU62" s="108"/>
      <c r="AOV62" s="108"/>
      <c r="AOW62" s="108"/>
      <c r="AOX62" s="108"/>
      <c r="AOY62" s="108"/>
      <c r="AOZ62" s="108"/>
      <c r="APA62" s="108"/>
      <c r="APB62" s="108"/>
      <c r="APC62" s="108"/>
      <c r="APD62" s="108"/>
      <c r="APE62" s="108"/>
      <c r="APF62" s="108"/>
      <c r="APG62" s="108"/>
      <c r="APH62" s="108"/>
      <c r="API62" s="108"/>
      <c r="APJ62" s="108"/>
      <c r="APK62" s="108"/>
      <c r="APL62" s="108"/>
      <c r="APM62" s="108"/>
      <c r="APN62" s="108"/>
      <c r="APO62" s="108"/>
      <c r="APP62" s="108"/>
      <c r="APQ62" s="108"/>
      <c r="APR62" s="108"/>
      <c r="APS62" s="108"/>
      <c r="APT62" s="108"/>
      <c r="APU62" s="108"/>
      <c r="APV62" s="108"/>
      <c r="APW62" s="108"/>
      <c r="APX62" s="108"/>
      <c r="APY62" s="108"/>
      <c r="APZ62" s="108"/>
      <c r="AQA62" s="108"/>
      <c r="AQB62" s="108"/>
      <c r="AQC62" s="108"/>
      <c r="AQD62" s="108"/>
      <c r="AQE62" s="108"/>
      <c r="AQF62" s="108"/>
      <c r="AQG62" s="108"/>
      <c r="AQH62" s="108"/>
      <c r="AQI62" s="108"/>
      <c r="AQJ62" s="108"/>
      <c r="AQK62" s="108"/>
      <c r="AQL62" s="108"/>
      <c r="AQM62" s="108"/>
      <c r="AQN62" s="108"/>
      <c r="AQO62" s="108"/>
      <c r="AQP62" s="108"/>
      <c r="AQQ62" s="108"/>
      <c r="AQR62" s="108"/>
      <c r="AQS62" s="108"/>
      <c r="AQT62" s="108"/>
      <c r="AQU62" s="108"/>
      <c r="AQV62" s="108"/>
      <c r="AQW62" s="108"/>
      <c r="AQX62" s="108"/>
      <c r="AQY62" s="108"/>
      <c r="AQZ62" s="108"/>
      <c r="ARA62" s="108"/>
      <c r="ARB62" s="108"/>
      <c r="ARC62" s="108"/>
      <c r="ARD62" s="108"/>
      <c r="ARE62" s="108"/>
      <c r="ARF62" s="108"/>
      <c r="ARG62" s="108"/>
      <c r="ARH62" s="108"/>
      <c r="ARI62" s="108"/>
      <c r="ARJ62" s="108"/>
      <c r="ARK62" s="108"/>
      <c r="ARL62" s="108"/>
      <c r="ARM62" s="108"/>
      <c r="ARN62" s="108"/>
      <c r="ARO62" s="108"/>
      <c r="ARP62" s="108"/>
      <c r="ARQ62" s="108"/>
      <c r="ARR62" s="108"/>
      <c r="ARS62" s="108"/>
      <c r="ART62" s="108"/>
      <c r="ARU62" s="108"/>
      <c r="ARV62" s="108"/>
      <c r="ARW62" s="108"/>
      <c r="ARX62" s="108"/>
      <c r="ARY62" s="108"/>
      <c r="ARZ62" s="108"/>
      <c r="ASA62" s="108"/>
      <c r="ASB62" s="108"/>
      <c r="ASC62" s="108"/>
      <c r="ASD62" s="108"/>
      <c r="ASE62" s="108"/>
      <c r="ASF62" s="108"/>
      <c r="ASG62" s="108"/>
      <c r="ASH62" s="108"/>
      <c r="ASI62" s="108"/>
      <c r="ASJ62" s="108"/>
      <c r="ASK62" s="108"/>
      <c r="ASL62" s="108"/>
      <c r="ASM62" s="108"/>
      <c r="ASN62" s="108"/>
      <c r="ASO62" s="108"/>
      <c r="ASP62" s="108"/>
      <c r="ASQ62" s="108"/>
      <c r="ASR62" s="108"/>
      <c r="ASS62" s="108"/>
      <c r="AST62" s="108"/>
      <c r="ASU62" s="108"/>
      <c r="ASV62" s="108"/>
      <c r="ASW62" s="108"/>
      <c r="ASX62" s="108"/>
      <c r="ASY62" s="108"/>
      <c r="ASZ62" s="108"/>
      <c r="ATA62" s="108"/>
      <c r="ATB62" s="108"/>
      <c r="ATC62" s="108"/>
      <c r="ATD62" s="108"/>
      <c r="ATE62" s="108"/>
      <c r="ATF62" s="108"/>
      <c r="ATG62" s="108"/>
      <c r="ATH62" s="108"/>
      <c r="ATI62" s="108"/>
      <c r="ATJ62" s="108"/>
      <c r="ATK62" s="108"/>
      <c r="ATL62" s="108"/>
      <c r="ATM62" s="108"/>
      <c r="ATN62" s="108"/>
      <c r="ATO62" s="108"/>
      <c r="ATP62" s="108"/>
      <c r="ATQ62" s="108"/>
      <c r="ATR62" s="108"/>
      <c r="ATS62" s="108"/>
      <c r="ATT62" s="108"/>
      <c r="ATU62" s="108"/>
      <c r="ATV62" s="108"/>
      <c r="ATW62" s="108"/>
      <c r="ATX62" s="108"/>
      <c r="ATY62" s="108"/>
      <c r="ATZ62" s="108"/>
      <c r="AUA62" s="108"/>
      <c r="AUB62" s="108"/>
      <c r="AUC62" s="108"/>
      <c r="AUD62" s="108"/>
      <c r="AUE62" s="108"/>
      <c r="AUF62" s="108"/>
      <c r="AUG62" s="108"/>
      <c r="AUH62" s="108"/>
      <c r="AUI62" s="108"/>
      <c r="AUJ62" s="108"/>
      <c r="AUK62" s="108"/>
      <c r="AUL62" s="108"/>
      <c r="AUM62" s="108"/>
      <c r="AUN62" s="108"/>
      <c r="AUO62" s="108"/>
      <c r="AUP62" s="108"/>
      <c r="AUQ62" s="108"/>
      <c r="AUR62" s="108"/>
      <c r="AUS62" s="108"/>
      <c r="AUT62" s="108"/>
      <c r="AUU62" s="108"/>
      <c r="AUV62" s="108"/>
      <c r="AUW62" s="108"/>
      <c r="AUX62" s="108"/>
      <c r="AUY62" s="108"/>
      <c r="AUZ62" s="108"/>
      <c r="AVA62" s="108"/>
      <c r="AVB62" s="108"/>
      <c r="AVC62" s="108"/>
      <c r="AVD62" s="108"/>
      <c r="AVE62" s="108"/>
      <c r="AVF62" s="108"/>
      <c r="AVG62" s="108"/>
      <c r="AVH62" s="108"/>
      <c r="AVI62" s="108"/>
      <c r="AVJ62" s="108"/>
      <c r="AVK62" s="108"/>
      <c r="AVL62" s="108"/>
      <c r="AVM62" s="108"/>
      <c r="AVN62" s="108"/>
      <c r="AVO62" s="108"/>
      <c r="AVP62" s="108"/>
      <c r="AVQ62" s="108"/>
      <c r="AVR62" s="108"/>
      <c r="AVS62" s="108"/>
      <c r="AVT62" s="108"/>
      <c r="AVU62" s="108"/>
      <c r="AVV62" s="108"/>
      <c r="AVW62" s="108"/>
      <c r="AVX62" s="108"/>
      <c r="AVY62" s="108"/>
      <c r="AVZ62" s="108"/>
      <c r="AWA62" s="108"/>
      <c r="AWB62" s="108"/>
      <c r="AWC62" s="108"/>
      <c r="AWD62" s="108"/>
      <c r="AWE62" s="108"/>
      <c r="AWF62" s="108"/>
      <c r="AWG62" s="108"/>
      <c r="AWH62" s="108"/>
      <c r="AWI62" s="108"/>
      <c r="AWJ62" s="108"/>
      <c r="AWK62" s="108"/>
      <c r="AWL62" s="108"/>
      <c r="AWM62" s="108"/>
      <c r="AWN62" s="108"/>
      <c r="AWO62" s="108"/>
      <c r="AWP62" s="108"/>
      <c r="AWQ62" s="108"/>
      <c r="AWR62" s="108"/>
      <c r="AWS62" s="108"/>
      <c r="AWT62" s="108"/>
      <c r="AWU62" s="108"/>
      <c r="AWV62" s="108"/>
      <c r="AWW62" s="108"/>
      <c r="AWX62" s="108"/>
      <c r="AWY62" s="108"/>
      <c r="AWZ62" s="108"/>
      <c r="AXA62" s="108"/>
      <c r="AXB62" s="108"/>
      <c r="AXC62" s="108"/>
      <c r="AXD62" s="108"/>
      <c r="AXE62" s="108"/>
      <c r="AXF62" s="108"/>
      <c r="AXG62" s="108"/>
      <c r="AXH62" s="108"/>
      <c r="AXI62" s="108"/>
      <c r="AXJ62" s="108"/>
      <c r="AXK62" s="108"/>
      <c r="AXL62" s="108"/>
      <c r="AXM62" s="108"/>
      <c r="AXN62" s="108"/>
      <c r="AXO62" s="108"/>
      <c r="AXP62" s="108"/>
      <c r="AXQ62" s="108"/>
      <c r="AXR62" s="108"/>
      <c r="AXS62" s="108"/>
      <c r="AXT62" s="108"/>
      <c r="AXU62" s="108"/>
      <c r="AXV62" s="108"/>
      <c r="AXW62" s="108"/>
      <c r="AXX62" s="108"/>
      <c r="AXY62" s="108"/>
      <c r="AXZ62" s="108"/>
      <c r="AYA62" s="108"/>
      <c r="AYB62" s="108"/>
      <c r="AYC62" s="108"/>
      <c r="AYD62" s="108"/>
      <c r="AYE62" s="108"/>
      <c r="AYF62" s="108"/>
      <c r="AYG62" s="108"/>
      <c r="AYH62" s="108"/>
      <c r="AYI62" s="108"/>
      <c r="AYJ62" s="108"/>
      <c r="AYK62" s="108"/>
      <c r="AYL62" s="108"/>
      <c r="AYM62" s="108"/>
      <c r="AYN62" s="108"/>
      <c r="AYO62" s="108"/>
      <c r="AYP62" s="108"/>
      <c r="AYQ62" s="108"/>
      <c r="AYR62" s="108"/>
      <c r="AYS62" s="108"/>
      <c r="AYT62" s="108"/>
      <c r="AYU62" s="108"/>
      <c r="AYV62" s="108"/>
      <c r="AYW62" s="108"/>
      <c r="AYX62" s="108"/>
      <c r="AYY62" s="108"/>
      <c r="AYZ62" s="108"/>
      <c r="AZA62" s="108"/>
      <c r="AZB62" s="108"/>
      <c r="AZC62" s="108"/>
      <c r="AZD62" s="108"/>
      <c r="AZE62" s="108"/>
      <c r="AZF62" s="108"/>
      <c r="AZG62" s="108"/>
      <c r="AZH62" s="108"/>
      <c r="AZI62" s="108"/>
      <c r="AZJ62" s="108"/>
      <c r="AZK62" s="108"/>
      <c r="AZL62" s="108"/>
      <c r="AZM62" s="108"/>
      <c r="AZN62" s="108"/>
      <c r="AZO62" s="108"/>
      <c r="AZP62" s="108"/>
      <c r="AZQ62" s="108"/>
      <c r="AZR62" s="108"/>
      <c r="AZS62" s="108"/>
      <c r="AZT62" s="108"/>
      <c r="AZU62" s="108"/>
      <c r="AZV62" s="108"/>
      <c r="AZW62" s="108"/>
      <c r="AZX62" s="108"/>
      <c r="AZY62" s="108"/>
      <c r="AZZ62" s="108"/>
      <c r="BAA62" s="108"/>
      <c r="BAB62" s="108"/>
      <c r="BAC62" s="108"/>
      <c r="BAD62" s="108"/>
      <c r="BAE62" s="108"/>
      <c r="BAF62" s="108"/>
      <c r="BAG62" s="108"/>
      <c r="BAH62" s="108"/>
      <c r="BAI62" s="108"/>
      <c r="BAJ62" s="108"/>
      <c r="BAK62" s="108"/>
      <c r="BAL62" s="108"/>
      <c r="BAM62" s="108"/>
      <c r="BAN62" s="108"/>
      <c r="BAO62" s="108"/>
      <c r="BAP62" s="108"/>
      <c r="BAQ62" s="108"/>
      <c r="BAR62" s="108"/>
      <c r="BAS62" s="108"/>
      <c r="BAT62" s="108"/>
      <c r="BAU62" s="108"/>
      <c r="BAV62" s="108"/>
      <c r="BAW62" s="108"/>
      <c r="BAX62" s="108"/>
      <c r="BAY62" s="108"/>
      <c r="BAZ62" s="108"/>
      <c r="BBA62" s="108"/>
      <c r="BBB62" s="108"/>
      <c r="BBC62" s="108"/>
      <c r="BBD62" s="108"/>
      <c r="BBE62" s="108"/>
      <c r="BBF62" s="108"/>
      <c r="BBG62" s="108"/>
      <c r="BBH62" s="108"/>
      <c r="BBI62" s="108"/>
      <c r="BBJ62" s="108"/>
      <c r="BBK62" s="108"/>
      <c r="BBL62" s="108"/>
      <c r="BBM62" s="108"/>
      <c r="BBN62" s="108"/>
      <c r="BBO62" s="108"/>
      <c r="BBP62" s="108"/>
      <c r="BBQ62" s="108"/>
      <c r="BBR62" s="108"/>
      <c r="BBS62" s="108"/>
      <c r="BBT62" s="108"/>
      <c r="BBU62" s="108"/>
      <c r="BBV62" s="108"/>
      <c r="BBW62" s="108"/>
      <c r="BBX62" s="108"/>
      <c r="BBY62" s="108"/>
      <c r="BBZ62" s="108"/>
      <c r="BCA62" s="108"/>
      <c r="BCB62" s="108"/>
      <c r="BCC62" s="108"/>
      <c r="BCD62" s="108"/>
      <c r="BCE62" s="108"/>
      <c r="BCF62" s="108"/>
      <c r="BCG62" s="108"/>
      <c r="BCH62" s="108"/>
      <c r="BCI62" s="108"/>
      <c r="BCJ62" s="108"/>
      <c r="BCK62" s="108"/>
      <c r="BCL62" s="108"/>
      <c r="BCM62" s="108"/>
      <c r="BCN62" s="108"/>
      <c r="BCO62" s="108"/>
      <c r="BCP62" s="108"/>
      <c r="BCQ62" s="108"/>
      <c r="BCR62" s="108"/>
      <c r="BCS62" s="108"/>
      <c r="BCT62" s="108"/>
      <c r="BCU62" s="108"/>
      <c r="BCV62" s="108"/>
      <c r="BCW62" s="108"/>
      <c r="BCX62" s="108"/>
      <c r="BCY62" s="108"/>
      <c r="BCZ62" s="108"/>
      <c r="BDA62" s="108"/>
      <c r="BDB62" s="108"/>
      <c r="BDC62" s="108"/>
      <c r="BDD62" s="108"/>
      <c r="BDE62" s="108"/>
      <c r="BDF62" s="108"/>
      <c r="BDG62" s="108"/>
      <c r="BDH62" s="108"/>
      <c r="BDI62" s="108"/>
      <c r="BDJ62" s="108"/>
      <c r="BDK62" s="108"/>
      <c r="BDL62" s="108"/>
      <c r="BDM62" s="108"/>
      <c r="BDN62" s="108"/>
      <c r="BDO62" s="108"/>
      <c r="BDP62" s="108"/>
      <c r="BDQ62" s="108"/>
      <c r="BDR62" s="108"/>
      <c r="BDS62" s="108"/>
      <c r="BDT62" s="108"/>
      <c r="BDU62" s="108"/>
      <c r="BDV62" s="108"/>
      <c r="BDW62" s="108"/>
      <c r="BDX62" s="108"/>
      <c r="BDY62" s="108"/>
      <c r="BDZ62" s="108"/>
      <c r="BEA62" s="108"/>
      <c r="BEB62" s="108"/>
      <c r="BEC62" s="108"/>
      <c r="BED62" s="108"/>
      <c r="BEE62" s="108"/>
      <c r="BEF62" s="108"/>
      <c r="BEG62" s="108"/>
      <c r="BEH62" s="108"/>
      <c r="BEI62" s="108"/>
      <c r="BEJ62" s="108"/>
      <c r="BEK62" s="108"/>
      <c r="BEL62" s="108"/>
      <c r="BEM62" s="108"/>
      <c r="BEN62" s="108"/>
      <c r="BEO62" s="108"/>
      <c r="BEP62" s="108"/>
      <c r="BEQ62" s="108"/>
      <c r="BER62" s="108"/>
      <c r="BES62" s="108"/>
      <c r="BET62" s="108"/>
      <c r="BEU62" s="108"/>
      <c r="BEV62" s="108"/>
      <c r="BEW62" s="108"/>
      <c r="BEX62" s="108"/>
      <c r="BEY62" s="108"/>
      <c r="BEZ62" s="108"/>
      <c r="BFA62" s="108"/>
      <c r="BFB62" s="108"/>
      <c r="BFC62" s="108"/>
      <c r="BFD62" s="108"/>
      <c r="BFE62" s="108"/>
      <c r="BFF62" s="108"/>
      <c r="BFG62" s="108"/>
      <c r="BFH62" s="108"/>
      <c r="BFI62" s="108"/>
      <c r="BFJ62" s="108"/>
      <c r="BFK62" s="108"/>
      <c r="BFL62" s="108"/>
      <c r="BFM62" s="108"/>
      <c r="BFN62" s="108"/>
      <c r="BFO62" s="108"/>
      <c r="BFP62" s="108"/>
      <c r="BFQ62" s="108"/>
      <c r="BFR62" s="108"/>
      <c r="BFS62" s="108"/>
      <c r="BFT62" s="108"/>
      <c r="BFU62" s="108"/>
      <c r="BFV62" s="108"/>
      <c r="BFW62" s="108"/>
      <c r="BFX62" s="108"/>
      <c r="BFY62" s="108"/>
      <c r="BFZ62" s="108"/>
      <c r="BGA62" s="108"/>
      <c r="BGB62" s="108"/>
      <c r="BGC62" s="108"/>
      <c r="BGD62" s="108"/>
      <c r="BGE62" s="108"/>
      <c r="BGF62" s="108"/>
      <c r="BGG62" s="108"/>
      <c r="BGH62" s="108"/>
      <c r="BGI62" s="108"/>
      <c r="BGJ62" s="108"/>
      <c r="BGK62" s="108"/>
      <c r="BGL62" s="108"/>
      <c r="BGM62" s="108"/>
      <c r="BGN62" s="108"/>
      <c r="BGO62" s="108"/>
      <c r="BGP62" s="108"/>
      <c r="BGQ62" s="108"/>
      <c r="BGR62" s="108"/>
      <c r="BGS62" s="108"/>
      <c r="BGT62" s="108"/>
      <c r="BGU62" s="108"/>
      <c r="BGV62" s="108"/>
      <c r="BGW62" s="108"/>
      <c r="BGX62" s="108"/>
      <c r="BGY62" s="108"/>
      <c r="BGZ62" s="108"/>
      <c r="BHA62" s="108"/>
      <c r="BHB62" s="108"/>
      <c r="BHC62" s="108"/>
      <c r="BHD62" s="108"/>
      <c r="BHE62" s="108"/>
      <c r="BHF62" s="108"/>
      <c r="BHG62" s="108"/>
      <c r="BHH62" s="108"/>
      <c r="BHI62" s="108"/>
      <c r="BHJ62" s="108"/>
      <c r="BHK62" s="108"/>
      <c r="BHL62" s="108"/>
      <c r="BHM62" s="108"/>
      <c r="BHN62" s="108"/>
      <c r="BHO62" s="108"/>
      <c r="BHP62" s="108"/>
      <c r="BHQ62" s="108"/>
      <c r="BHR62" s="108"/>
      <c r="BHS62" s="108"/>
      <c r="BHT62" s="108"/>
      <c r="BHU62" s="108"/>
      <c r="BHV62" s="108"/>
      <c r="BHW62" s="108"/>
      <c r="BHX62" s="108"/>
      <c r="BHY62" s="108"/>
      <c r="BHZ62" s="108"/>
      <c r="BIA62" s="108"/>
      <c r="BIB62" s="108"/>
      <c r="BIC62" s="108"/>
      <c r="BID62" s="108"/>
      <c r="BIE62" s="108"/>
      <c r="BIF62" s="108"/>
      <c r="BIG62" s="108"/>
      <c r="BIH62" s="108"/>
      <c r="BII62" s="108"/>
      <c r="BIJ62" s="108"/>
      <c r="BIK62" s="108"/>
      <c r="BIL62" s="108"/>
      <c r="BIM62" s="108"/>
      <c r="BIN62" s="108"/>
      <c r="BIO62" s="108"/>
      <c r="BIP62" s="108"/>
      <c r="BIQ62" s="108"/>
      <c r="BIR62" s="108"/>
      <c r="BIS62" s="108"/>
      <c r="BIT62" s="108"/>
      <c r="BIU62" s="108"/>
      <c r="BIV62" s="108"/>
      <c r="BIW62" s="108"/>
      <c r="BIX62" s="108"/>
      <c r="BIY62" s="108"/>
      <c r="BIZ62" s="108"/>
      <c r="BJA62" s="108"/>
      <c r="BJB62" s="108"/>
      <c r="BJC62" s="108"/>
      <c r="BJD62" s="108"/>
      <c r="BJE62" s="108"/>
      <c r="BJF62" s="108"/>
      <c r="BJG62" s="108"/>
      <c r="BJH62" s="108"/>
      <c r="BJI62" s="108"/>
      <c r="BJJ62" s="108"/>
      <c r="BJK62" s="108"/>
      <c r="BJL62" s="108"/>
      <c r="BJM62" s="108"/>
      <c r="BJN62" s="108"/>
      <c r="BJO62" s="108"/>
      <c r="BJP62" s="108"/>
      <c r="BJQ62" s="108"/>
      <c r="BJR62" s="108"/>
      <c r="BJS62" s="108"/>
      <c r="BJT62" s="108"/>
      <c r="BJU62" s="108"/>
      <c r="BJV62" s="108"/>
      <c r="BJW62" s="108"/>
      <c r="BJX62" s="108"/>
      <c r="BJY62" s="108"/>
      <c r="BJZ62" s="108"/>
      <c r="BKA62" s="108"/>
      <c r="BKB62" s="108"/>
      <c r="BKC62" s="108"/>
      <c r="BKD62" s="108"/>
      <c r="BKE62" s="108"/>
      <c r="BKF62" s="108"/>
      <c r="BKG62" s="108"/>
      <c r="BKH62" s="108"/>
      <c r="BKI62" s="108"/>
      <c r="BKJ62" s="108"/>
      <c r="BKK62" s="108"/>
      <c r="BKL62" s="108"/>
      <c r="BKM62" s="108"/>
      <c r="BKN62" s="108"/>
      <c r="BKO62" s="108"/>
      <c r="BKP62" s="108"/>
      <c r="BKQ62" s="108"/>
      <c r="BKR62" s="108"/>
      <c r="BKS62" s="108"/>
      <c r="BKT62" s="108"/>
      <c r="BKU62" s="108"/>
      <c r="BKV62" s="108"/>
      <c r="BKW62" s="108"/>
      <c r="BKX62" s="108"/>
      <c r="BKY62" s="108"/>
      <c r="BKZ62" s="108"/>
      <c r="BLA62" s="108"/>
      <c r="BLB62" s="108"/>
      <c r="BLC62" s="108"/>
      <c r="BLD62" s="108"/>
      <c r="BLE62" s="108"/>
      <c r="BLF62" s="108"/>
      <c r="BLG62" s="108"/>
      <c r="BLH62" s="108"/>
      <c r="BLI62" s="108"/>
      <c r="BLJ62" s="108"/>
      <c r="BLK62" s="108"/>
      <c r="BLL62" s="108"/>
      <c r="BLM62" s="108"/>
      <c r="BLN62" s="108"/>
      <c r="BLO62" s="108"/>
      <c r="BLP62" s="108"/>
      <c r="BLQ62" s="108"/>
      <c r="BLR62" s="108"/>
      <c r="BLS62" s="108"/>
      <c r="BLT62" s="108"/>
      <c r="BLU62" s="108"/>
      <c r="BLV62" s="108"/>
      <c r="BLW62" s="108"/>
      <c r="BLX62" s="108"/>
      <c r="BLY62" s="108"/>
      <c r="BLZ62" s="108"/>
      <c r="BMA62" s="108"/>
      <c r="BMB62" s="108"/>
      <c r="BMC62" s="108"/>
      <c r="BMD62" s="108"/>
      <c r="BME62" s="108"/>
      <c r="BMF62" s="108"/>
      <c r="BMG62" s="108"/>
      <c r="BMH62" s="108"/>
      <c r="BMI62" s="108"/>
      <c r="BMJ62" s="108"/>
      <c r="BMK62" s="108"/>
      <c r="BML62" s="108"/>
      <c r="BMM62" s="108"/>
      <c r="BMN62" s="108"/>
      <c r="BMO62" s="108"/>
      <c r="BMP62" s="108"/>
      <c r="BMQ62" s="108"/>
      <c r="BMR62" s="108"/>
      <c r="BMS62" s="108"/>
      <c r="BMT62" s="108"/>
      <c r="BMU62" s="108"/>
      <c r="BMV62" s="108"/>
      <c r="BMW62" s="108"/>
      <c r="BMX62" s="108"/>
      <c r="BMY62" s="108"/>
      <c r="BMZ62" s="108"/>
      <c r="BNA62" s="108"/>
      <c r="BNB62" s="108"/>
      <c r="BNC62" s="108"/>
      <c r="BND62" s="108"/>
      <c r="BNE62" s="108"/>
      <c r="BNF62" s="108"/>
      <c r="BNG62" s="108"/>
      <c r="BNH62" s="108"/>
      <c r="BNI62" s="108"/>
      <c r="BNJ62" s="108"/>
      <c r="BNK62" s="108"/>
      <c r="BNL62" s="108"/>
      <c r="BNM62" s="108"/>
      <c r="BNN62" s="108"/>
      <c r="BNO62" s="108"/>
      <c r="BNP62" s="108"/>
      <c r="BNQ62" s="108"/>
      <c r="BNR62" s="108"/>
      <c r="BNS62" s="108"/>
      <c r="BNT62" s="108"/>
      <c r="BNU62" s="108"/>
      <c r="BNV62" s="108"/>
      <c r="BNW62" s="108"/>
      <c r="BNX62" s="108"/>
      <c r="BNY62" s="108"/>
      <c r="BNZ62" s="108"/>
      <c r="BOA62" s="108"/>
      <c r="BOB62" s="108"/>
      <c r="BOC62" s="108"/>
      <c r="BOD62" s="108"/>
      <c r="BOE62" s="108"/>
      <c r="BOF62" s="108"/>
      <c r="BOG62" s="108"/>
      <c r="BOH62" s="108"/>
      <c r="BOI62" s="108"/>
      <c r="BOJ62" s="108"/>
      <c r="BOK62" s="108"/>
      <c r="BOL62" s="108"/>
      <c r="BOM62" s="108"/>
      <c r="BON62" s="108"/>
      <c r="BOO62" s="108"/>
      <c r="BOP62" s="108"/>
      <c r="BOQ62" s="108"/>
      <c r="BOR62" s="108"/>
      <c r="BOS62" s="108"/>
      <c r="BOT62" s="108"/>
      <c r="BOU62" s="108"/>
      <c r="BOV62" s="108"/>
      <c r="BOW62" s="108"/>
      <c r="BOX62" s="108"/>
      <c r="BOY62" s="108"/>
      <c r="BOZ62" s="108"/>
      <c r="BPA62" s="108"/>
      <c r="BPB62" s="108"/>
      <c r="BPC62" s="108"/>
      <c r="BPD62" s="108"/>
      <c r="BPE62" s="108"/>
      <c r="BPF62" s="108"/>
      <c r="BPG62" s="108"/>
      <c r="BPH62" s="108"/>
      <c r="BPI62" s="108"/>
      <c r="BPJ62" s="108"/>
      <c r="BPK62" s="108"/>
      <c r="BPL62" s="108"/>
      <c r="BPM62" s="108"/>
      <c r="BPN62" s="108"/>
      <c r="BPO62" s="108"/>
      <c r="BPP62" s="108"/>
      <c r="BPQ62" s="108"/>
      <c r="BPR62" s="108"/>
      <c r="BPS62" s="108"/>
      <c r="BPT62" s="108"/>
      <c r="BPU62" s="108"/>
      <c r="BPV62" s="108"/>
      <c r="BPW62" s="108"/>
      <c r="BPX62" s="108"/>
      <c r="BPY62" s="108"/>
      <c r="BPZ62" s="108"/>
      <c r="BQA62" s="108"/>
      <c r="BQB62" s="108"/>
      <c r="BQC62" s="108"/>
      <c r="BQD62" s="108"/>
      <c r="BQE62" s="108"/>
      <c r="BQF62" s="108"/>
      <c r="BQG62" s="108"/>
      <c r="BQH62" s="108"/>
      <c r="BQI62" s="108"/>
      <c r="BQJ62" s="108"/>
      <c r="BQK62" s="108"/>
      <c r="BQL62" s="108"/>
      <c r="BQM62" s="108"/>
      <c r="BQN62" s="108"/>
      <c r="BQO62" s="108"/>
      <c r="BQP62" s="108"/>
      <c r="BQQ62" s="108"/>
      <c r="BQR62" s="108"/>
      <c r="BQS62" s="108"/>
      <c r="BQT62" s="108"/>
      <c r="BQU62" s="108"/>
      <c r="BQV62" s="108"/>
      <c r="BQW62" s="108"/>
      <c r="BQX62" s="108"/>
      <c r="BQY62" s="108"/>
      <c r="BQZ62" s="108"/>
      <c r="BRA62" s="108"/>
      <c r="BRB62" s="108"/>
      <c r="BRC62" s="108"/>
      <c r="BRD62" s="108"/>
      <c r="BRE62" s="108"/>
      <c r="BRF62" s="108"/>
      <c r="BRG62" s="108"/>
      <c r="BRH62" s="108"/>
      <c r="BRI62" s="108"/>
      <c r="BRJ62" s="108"/>
      <c r="BRK62" s="108"/>
      <c r="BRL62" s="108"/>
      <c r="BRM62" s="108"/>
      <c r="BRN62" s="108"/>
      <c r="BRO62" s="108"/>
      <c r="BRP62" s="108"/>
      <c r="BRQ62" s="108"/>
      <c r="BRR62" s="108"/>
      <c r="BRS62" s="108"/>
      <c r="BRT62" s="108"/>
      <c r="BRU62" s="108"/>
      <c r="BRV62" s="108"/>
      <c r="BRW62" s="108"/>
      <c r="BRX62" s="108"/>
      <c r="BRY62" s="108"/>
      <c r="BRZ62" s="108"/>
      <c r="BSA62" s="108"/>
      <c r="BSB62" s="108"/>
      <c r="BSC62" s="108"/>
      <c r="BSD62" s="108"/>
      <c r="BSE62" s="108"/>
      <c r="BSF62" s="108"/>
      <c r="BSG62" s="108"/>
      <c r="BSH62" s="108"/>
      <c r="BSI62" s="108"/>
      <c r="BSJ62" s="108"/>
      <c r="BSK62" s="108"/>
      <c r="BSL62" s="108"/>
      <c r="BSM62" s="108"/>
      <c r="BSN62" s="108"/>
      <c r="BSO62" s="108"/>
      <c r="BSP62" s="108"/>
      <c r="BSQ62" s="108"/>
      <c r="BSR62" s="108"/>
      <c r="BSS62" s="108"/>
      <c r="BST62" s="108"/>
      <c r="BSU62" s="108"/>
      <c r="BSV62" s="108"/>
      <c r="BSW62" s="108"/>
      <c r="BSX62" s="108"/>
      <c r="BSY62" s="108"/>
      <c r="BSZ62" s="108"/>
      <c r="BTA62" s="108"/>
      <c r="BTB62" s="108"/>
      <c r="BTC62" s="108"/>
      <c r="BTD62" s="108"/>
      <c r="BTE62" s="108"/>
      <c r="BTF62" s="108"/>
      <c r="BTG62" s="108"/>
      <c r="BTH62" s="108"/>
      <c r="BTI62" s="108"/>
      <c r="BTJ62" s="108"/>
      <c r="BTK62" s="108"/>
      <c r="BTL62" s="108"/>
      <c r="BTM62" s="108"/>
      <c r="BTN62" s="108"/>
      <c r="BTO62" s="108"/>
      <c r="BTP62" s="108"/>
      <c r="BTQ62" s="108"/>
      <c r="BTR62" s="108"/>
      <c r="BTS62" s="108"/>
      <c r="BTT62" s="108"/>
      <c r="BTU62" s="108"/>
      <c r="BTV62" s="108"/>
      <c r="BTW62" s="108"/>
      <c r="BTX62" s="108"/>
      <c r="BTY62" s="108"/>
      <c r="BTZ62" s="108"/>
      <c r="BUA62" s="108"/>
      <c r="BUB62" s="108"/>
      <c r="BUC62" s="108"/>
      <c r="BUD62" s="108"/>
      <c r="BUE62" s="108"/>
      <c r="BUF62" s="108"/>
      <c r="BUG62" s="108"/>
      <c r="BUH62" s="108"/>
      <c r="BUI62" s="108"/>
      <c r="BUJ62" s="108"/>
      <c r="BUK62" s="108"/>
      <c r="BUL62" s="108"/>
      <c r="BUM62" s="108"/>
      <c r="BUN62" s="108"/>
      <c r="BUO62" s="108"/>
      <c r="BUP62" s="108"/>
      <c r="BUQ62" s="108"/>
      <c r="BUR62" s="108"/>
      <c r="BUS62" s="108"/>
      <c r="BUT62" s="108"/>
      <c r="BUU62" s="108"/>
      <c r="BUV62" s="108"/>
      <c r="BUW62" s="108"/>
      <c r="BUX62" s="108"/>
      <c r="BUY62" s="108"/>
      <c r="BUZ62" s="108"/>
      <c r="BVA62" s="108"/>
      <c r="BVB62" s="108"/>
      <c r="BVC62" s="108"/>
      <c r="BVD62" s="108"/>
      <c r="BVE62" s="108"/>
      <c r="BVF62" s="108"/>
      <c r="BVG62" s="108"/>
      <c r="BVH62" s="108"/>
      <c r="BVI62" s="108"/>
      <c r="BVJ62" s="108"/>
      <c r="BVK62" s="108"/>
      <c r="BVL62" s="108"/>
      <c r="BVM62" s="108"/>
      <c r="BVN62" s="108"/>
      <c r="BVO62" s="108"/>
      <c r="BVP62" s="108"/>
      <c r="BVQ62" s="108"/>
      <c r="BVR62" s="108"/>
      <c r="BVS62" s="108"/>
      <c r="BVT62" s="108"/>
      <c r="BVU62" s="108"/>
      <c r="BVV62" s="108"/>
      <c r="BVW62" s="108"/>
      <c r="BVX62" s="108"/>
      <c r="BVY62" s="108"/>
      <c r="BVZ62" s="108"/>
      <c r="BWA62" s="108"/>
      <c r="BWB62" s="108"/>
      <c r="BWC62" s="108"/>
      <c r="BWD62" s="108"/>
      <c r="BWE62" s="108"/>
      <c r="BWF62" s="108"/>
      <c r="BWG62" s="108"/>
      <c r="BWH62" s="108"/>
      <c r="BWI62" s="108"/>
      <c r="BWJ62" s="108"/>
      <c r="BWK62" s="108"/>
      <c r="BWL62" s="108"/>
      <c r="BWM62" s="108"/>
      <c r="BWN62" s="108"/>
      <c r="BWO62" s="108"/>
      <c r="BWP62" s="108"/>
      <c r="BWQ62" s="108"/>
      <c r="BWR62" s="108"/>
      <c r="BWS62" s="108"/>
      <c r="BWT62" s="108"/>
      <c r="BWU62" s="108"/>
      <c r="BWV62" s="108"/>
      <c r="BWW62" s="108"/>
      <c r="BWX62" s="108"/>
      <c r="BWY62" s="108"/>
      <c r="BWZ62" s="108"/>
      <c r="BXA62" s="108"/>
      <c r="BXB62" s="108"/>
      <c r="BXC62" s="108"/>
      <c r="BXD62" s="108"/>
      <c r="BXE62" s="108"/>
      <c r="BXF62" s="108"/>
      <c r="BXG62" s="108"/>
      <c r="BXH62" s="108"/>
      <c r="BXI62" s="108"/>
      <c r="BXJ62" s="108"/>
      <c r="BXK62" s="108"/>
      <c r="BXL62" s="108"/>
      <c r="BXM62" s="108"/>
      <c r="BXN62" s="108"/>
      <c r="BXO62" s="108"/>
      <c r="BXP62" s="108"/>
      <c r="BXQ62" s="108"/>
      <c r="BXR62" s="108"/>
      <c r="BXS62" s="108"/>
      <c r="BXT62" s="108"/>
      <c r="BXU62" s="108"/>
      <c r="BXV62" s="108"/>
      <c r="BXW62" s="108"/>
      <c r="BXX62" s="108"/>
      <c r="BXY62" s="108"/>
      <c r="BXZ62" s="108"/>
      <c r="BYA62" s="108"/>
      <c r="BYB62" s="108"/>
      <c r="BYC62" s="108"/>
      <c r="BYD62" s="108"/>
      <c r="BYE62" s="108"/>
      <c r="BYF62" s="108"/>
      <c r="BYG62" s="108"/>
      <c r="BYH62" s="108"/>
      <c r="BYI62" s="108"/>
      <c r="BYJ62" s="108"/>
      <c r="BYK62" s="108"/>
      <c r="BYL62" s="108"/>
      <c r="BYM62" s="108"/>
      <c r="BYN62" s="108"/>
      <c r="BYO62" s="108"/>
      <c r="BYP62" s="108"/>
      <c r="BYQ62" s="108"/>
      <c r="BYR62" s="108"/>
      <c r="BYS62" s="108"/>
      <c r="BYT62" s="108"/>
      <c r="BYU62" s="108"/>
      <c r="BYV62" s="108"/>
      <c r="BYW62" s="108"/>
      <c r="BYX62" s="108"/>
      <c r="BYY62" s="108"/>
      <c r="BYZ62" s="108"/>
      <c r="BZA62" s="108"/>
      <c r="BZB62" s="108"/>
      <c r="BZC62" s="108"/>
      <c r="BZD62" s="108"/>
      <c r="BZE62" s="108"/>
      <c r="BZF62" s="108"/>
      <c r="BZG62" s="108"/>
      <c r="BZH62" s="108"/>
      <c r="BZI62" s="108"/>
      <c r="BZJ62" s="108"/>
      <c r="BZK62" s="108"/>
      <c r="BZL62" s="108"/>
      <c r="BZM62" s="108"/>
      <c r="BZN62" s="108"/>
      <c r="BZO62" s="108"/>
      <c r="BZP62" s="108"/>
      <c r="BZQ62" s="108"/>
      <c r="BZR62" s="108"/>
      <c r="BZS62" s="108"/>
      <c r="BZT62" s="108"/>
      <c r="BZU62" s="108"/>
      <c r="BZV62" s="108"/>
      <c r="BZW62" s="108"/>
      <c r="BZX62" s="108"/>
      <c r="BZY62" s="108"/>
      <c r="BZZ62" s="108"/>
      <c r="CAA62" s="108"/>
      <c r="CAB62" s="108"/>
      <c r="CAC62" s="108"/>
      <c r="CAD62" s="108"/>
      <c r="CAE62" s="108"/>
      <c r="CAF62" s="108"/>
      <c r="CAG62" s="108"/>
      <c r="CAH62" s="108"/>
      <c r="CAI62" s="108"/>
      <c r="CAJ62" s="108"/>
      <c r="CAK62" s="108"/>
      <c r="CAL62" s="108"/>
      <c r="CAM62" s="108"/>
      <c r="CAN62" s="108"/>
      <c r="CAO62" s="108"/>
      <c r="CAP62" s="108"/>
      <c r="CAQ62" s="108"/>
      <c r="CAR62" s="108"/>
      <c r="CAS62" s="108"/>
      <c r="CAT62" s="108"/>
      <c r="CAU62" s="108"/>
      <c r="CAV62" s="108"/>
      <c r="CAW62" s="108"/>
      <c r="CAX62" s="108"/>
      <c r="CAY62" s="108"/>
      <c r="CAZ62" s="108"/>
      <c r="CBA62" s="108"/>
      <c r="CBB62" s="108"/>
      <c r="CBC62" s="108"/>
      <c r="CBD62" s="108"/>
      <c r="CBE62" s="108"/>
      <c r="CBF62" s="108"/>
      <c r="CBG62" s="108"/>
      <c r="CBH62" s="108"/>
      <c r="CBI62" s="108"/>
      <c r="CBJ62" s="108"/>
      <c r="CBK62" s="108"/>
      <c r="CBL62" s="108"/>
      <c r="CBM62" s="108"/>
      <c r="CBN62" s="108"/>
      <c r="CBO62" s="108"/>
      <c r="CBP62" s="108"/>
      <c r="CBQ62" s="108"/>
      <c r="CBR62" s="108"/>
      <c r="CBS62" s="108"/>
      <c r="CBT62" s="108"/>
      <c r="CBU62" s="108"/>
      <c r="CBV62" s="108"/>
      <c r="CBW62" s="108"/>
      <c r="CBX62" s="108"/>
      <c r="CBY62" s="108"/>
      <c r="CBZ62" s="108"/>
      <c r="CCA62" s="108"/>
      <c r="CCB62" s="108"/>
      <c r="CCC62" s="108"/>
      <c r="CCD62" s="108"/>
      <c r="CCE62" s="108"/>
      <c r="CCF62" s="108"/>
      <c r="CCG62" s="108"/>
      <c r="CCH62" s="108"/>
      <c r="CCI62" s="108"/>
      <c r="CCJ62" s="108"/>
      <c r="CCK62" s="108"/>
      <c r="CCL62" s="108"/>
      <c r="CCM62" s="108"/>
      <c r="CCN62" s="108"/>
      <c r="CCO62" s="108"/>
      <c r="CCP62" s="108"/>
      <c r="CCQ62" s="108"/>
      <c r="CCR62" s="108"/>
      <c r="CCS62" s="108"/>
      <c r="CCT62" s="108"/>
      <c r="CCU62" s="108"/>
      <c r="CCV62" s="108"/>
      <c r="CCW62" s="108"/>
      <c r="CCX62" s="108"/>
      <c r="CCY62" s="108"/>
      <c r="CCZ62" s="108"/>
      <c r="CDA62" s="108"/>
      <c r="CDB62" s="108"/>
      <c r="CDC62" s="108"/>
      <c r="CDD62" s="108"/>
      <c r="CDE62" s="108"/>
      <c r="CDF62" s="108"/>
      <c r="CDG62" s="108"/>
      <c r="CDH62" s="108"/>
      <c r="CDI62" s="108"/>
      <c r="CDJ62" s="108"/>
      <c r="CDK62" s="108"/>
      <c r="CDL62" s="108"/>
      <c r="CDM62" s="108"/>
      <c r="CDN62" s="108"/>
      <c r="CDO62" s="108"/>
      <c r="CDP62" s="108"/>
      <c r="CDQ62" s="108"/>
      <c r="CDR62" s="108"/>
      <c r="CDS62" s="108"/>
      <c r="CDT62" s="108"/>
      <c r="CDU62" s="108"/>
      <c r="CDV62" s="108"/>
      <c r="CDW62" s="108"/>
      <c r="CDX62" s="108"/>
      <c r="CDY62" s="108"/>
      <c r="CDZ62" s="108"/>
      <c r="CEA62" s="108"/>
      <c r="CEB62" s="108"/>
      <c r="CEC62" s="108"/>
      <c r="CED62" s="108"/>
      <c r="CEE62" s="108"/>
      <c r="CEF62" s="108"/>
      <c r="CEG62" s="108"/>
      <c r="CEH62" s="108"/>
      <c r="CEI62" s="108"/>
      <c r="CEJ62" s="108"/>
      <c r="CEK62" s="108"/>
      <c r="CEL62" s="108"/>
      <c r="CEM62" s="108"/>
      <c r="CEN62" s="108"/>
      <c r="CEO62" s="108"/>
      <c r="CEP62" s="108"/>
      <c r="CEQ62" s="108"/>
      <c r="CER62" s="108"/>
      <c r="CES62" s="108"/>
      <c r="CET62" s="108"/>
      <c r="CEU62" s="108"/>
      <c r="CEV62" s="108"/>
      <c r="CEW62" s="108"/>
      <c r="CEX62" s="108"/>
      <c r="CEY62" s="108"/>
      <c r="CEZ62" s="108"/>
      <c r="CFA62" s="108"/>
      <c r="CFB62" s="108"/>
      <c r="CFC62" s="108"/>
      <c r="CFD62" s="108"/>
      <c r="CFE62" s="108"/>
      <c r="CFF62" s="108"/>
      <c r="CFG62" s="108"/>
      <c r="CFH62" s="108"/>
      <c r="CFI62" s="108"/>
      <c r="CFJ62" s="108"/>
      <c r="CFK62" s="108"/>
      <c r="CFL62" s="108"/>
      <c r="CFM62" s="108"/>
      <c r="CFN62" s="108"/>
      <c r="CFO62" s="108"/>
      <c r="CFP62" s="108"/>
      <c r="CFQ62" s="108"/>
      <c r="CFR62" s="108"/>
      <c r="CFS62" s="108"/>
      <c r="CFT62" s="108"/>
      <c r="CFU62" s="108"/>
      <c r="CFV62" s="108"/>
      <c r="CFW62" s="108"/>
      <c r="CFX62" s="108"/>
      <c r="CFY62" s="108"/>
      <c r="CFZ62" s="108"/>
      <c r="CGA62" s="108"/>
      <c r="CGB62" s="108"/>
      <c r="CGC62" s="108"/>
      <c r="CGD62" s="108"/>
      <c r="CGE62" s="108"/>
      <c r="CGF62" s="108"/>
      <c r="CGG62" s="108"/>
      <c r="CGH62" s="108"/>
      <c r="CGI62" s="108"/>
      <c r="CGJ62" s="108"/>
      <c r="CGK62" s="108"/>
      <c r="CGL62" s="108"/>
      <c r="CGM62" s="108"/>
      <c r="CGN62" s="108"/>
      <c r="CGO62" s="108"/>
      <c r="CGP62" s="108"/>
      <c r="CGQ62" s="108"/>
      <c r="CGR62" s="108"/>
      <c r="CGS62" s="108"/>
      <c r="CGT62" s="108"/>
      <c r="CGU62" s="108"/>
      <c r="CGV62" s="108"/>
      <c r="CGW62" s="108"/>
      <c r="CGX62" s="108"/>
      <c r="CGY62" s="108"/>
      <c r="CGZ62" s="108"/>
      <c r="CHA62" s="108"/>
      <c r="CHB62" s="108"/>
      <c r="CHC62" s="108"/>
      <c r="CHD62" s="108"/>
      <c r="CHE62" s="108"/>
      <c r="CHF62" s="108"/>
      <c r="CHG62" s="108"/>
      <c r="CHH62" s="108"/>
      <c r="CHI62" s="108"/>
      <c r="CHJ62" s="108"/>
      <c r="CHK62" s="108"/>
      <c r="CHL62" s="108"/>
      <c r="CHM62" s="108"/>
      <c r="CHN62" s="108"/>
      <c r="CHO62" s="108"/>
      <c r="CHP62" s="108"/>
      <c r="CHQ62" s="108"/>
      <c r="CHR62" s="108"/>
      <c r="CHS62" s="108"/>
      <c r="CHT62" s="108"/>
      <c r="CHU62" s="108"/>
      <c r="CHV62" s="108"/>
      <c r="CHW62" s="108"/>
      <c r="CHX62" s="108"/>
      <c r="CHY62" s="108"/>
      <c r="CHZ62" s="108"/>
      <c r="CIA62" s="108"/>
      <c r="CIB62" s="108"/>
      <c r="CIC62" s="108"/>
      <c r="CID62" s="108"/>
      <c r="CIE62" s="108"/>
      <c r="CIF62" s="108"/>
      <c r="CIG62" s="108"/>
      <c r="CIH62" s="108"/>
      <c r="CII62" s="108"/>
      <c r="CIJ62" s="108"/>
      <c r="CIK62" s="108"/>
      <c r="CIL62" s="108"/>
      <c r="CIM62" s="108"/>
      <c r="CIN62" s="108"/>
      <c r="CIO62" s="108"/>
      <c r="CIP62" s="108"/>
      <c r="CIQ62" s="108"/>
      <c r="CIR62" s="108"/>
      <c r="CIS62" s="108"/>
      <c r="CIT62" s="108"/>
      <c r="CIU62" s="108"/>
      <c r="CIV62" s="108"/>
      <c r="CIW62" s="108"/>
      <c r="CIX62" s="108"/>
      <c r="CIY62" s="108"/>
      <c r="CIZ62" s="108"/>
      <c r="CJA62" s="108"/>
      <c r="CJB62" s="108"/>
      <c r="CJC62" s="108"/>
      <c r="CJD62" s="108"/>
      <c r="CJE62" s="108"/>
      <c r="CJF62" s="108"/>
      <c r="CJG62" s="108"/>
      <c r="CJH62" s="108"/>
      <c r="CJI62" s="108"/>
      <c r="CJJ62" s="108"/>
      <c r="CJK62" s="108"/>
      <c r="CJL62" s="108"/>
      <c r="CJM62" s="108"/>
      <c r="CJN62" s="108"/>
      <c r="CJO62" s="108"/>
      <c r="CJP62" s="108"/>
      <c r="CJQ62" s="108"/>
      <c r="CJR62" s="108"/>
      <c r="CJS62" s="108"/>
      <c r="CJT62" s="108"/>
      <c r="CJU62" s="108"/>
      <c r="CJV62" s="108"/>
      <c r="CJW62" s="108"/>
      <c r="CJX62" s="108"/>
      <c r="CJY62" s="108"/>
      <c r="CJZ62" s="108"/>
      <c r="CKA62" s="108"/>
      <c r="CKB62" s="108"/>
      <c r="CKC62" s="108"/>
      <c r="CKD62" s="108"/>
      <c r="CKE62" s="108"/>
      <c r="CKF62" s="108"/>
      <c r="CKG62" s="108"/>
      <c r="CKH62" s="108"/>
      <c r="CKI62" s="108"/>
      <c r="CKJ62" s="108"/>
      <c r="CKK62" s="108"/>
      <c r="CKL62" s="108"/>
      <c r="CKM62" s="108"/>
      <c r="CKN62" s="108"/>
      <c r="CKO62" s="108"/>
      <c r="CKP62" s="108"/>
      <c r="CKQ62" s="108"/>
      <c r="CKR62" s="108"/>
      <c r="CKS62" s="108"/>
      <c r="CKT62" s="108"/>
      <c r="CKU62" s="108"/>
      <c r="CKV62" s="108"/>
      <c r="CKW62" s="108"/>
      <c r="CKX62" s="108"/>
      <c r="CKY62" s="108"/>
      <c r="CKZ62" s="108"/>
      <c r="CLA62" s="108"/>
      <c r="CLB62" s="108"/>
      <c r="CLC62" s="108"/>
      <c r="CLD62" s="108"/>
      <c r="CLE62" s="108"/>
      <c r="CLF62" s="108"/>
      <c r="CLG62" s="108"/>
      <c r="CLH62" s="108"/>
      <c r="CLI62" s="108"/>
      <c r="CLJ62" s="108"/>
      <c r="CLK62" s="108"/>
      <c r="CLL62" s="108"/>
      <c r="CLM62" s="108"/>
      <c r="CLN62" s="108"/>
      <c r="CLO62" s="108"/>
      <c r="CLP62" s="108"/>
      <c r="CLQ62" s="108"/>
      <c r="CLR62" s="108"/>
      <c r="CLS62" s="108"/>
      <c r="CLT62" s="108"/>
      <c r="CLU62" s="108"/>
      <c r="CLV62" s="108"/>
      <c r="CLW62" s="108"/>
      <c r="CLX62" s="108"/>
      <c r="CLY62" s="108"/>
      <c r="CLZ62" s="108"/>
      <c r="CMA62" s="108"/>
      <c r="CMB62" s="108"/>
      <c r="CMC62" s="108"/>
      <c r="CMD62" s="108"/>
      <c r="CME62" s="108"/>
      <c r="CMF62" s="108"/>
      <c r="CMG62" s="108"/>
      <c r="CMH62" s="108"/>
      <c r="CMI62" s="108"/>
      <c r="CMJ62" s="108"/>
      <c r="CMK62" s="108"/>
      <c r="CML62" s="108"/>
      <c r="CMM62" s="108"/>
      <c r="CMN62" s="108"/>
      <c r="CMO62" s="108"/>
      <c r="CMP62" s="108"/>
      <c r="CMQ62" s="108"/>
      <c r="CMR62" s="108"/>
      <c r="CMS62" s="108"/>
      <c r="CMT62" s="108"/>
      <c r="CMU62" s="108"/>
      <c r="CMV62" s="108"/>
      <c r="CMW62" s="108"/>
      <c r="CMX62" s="108"/>
      <c r="CMY62" s="108"/>
      <c r="CMZ62" s="108"/>
      <c r="CNA62" s="108"/>
      <c r="CNB62" s="108"/>
      <c r="CNC62" s="108"/>
      <c r="CND62" s="108"/>
      <c r="CNE62" s="108"/>
      <c r="CNF62" s="108"/>
      <c r="CNG62" s="108"/>
      <c r="CNH62" s="108"/>
      <c r="CNI62" s="108"/>
      <c r="CNJ62" s="108"/>
      <c r="CNK62" s="108"/>
      <c r="CNL62" s="108"/>
      <c r="CNM62" s="108"/>
      <c r="CNN62" s="108"/>
      <c r="CNO62" s="108"/>
      <c r="CNP62" s="108"/>
      <c r="CNQ62" s="108"/>
      <c r="CNR62" s="108"/>
      <c r="CNS62" s="108"/>
      <c r="CNT62" s="108"/>
      <c r="CNU62" s="108"/>
      <c r="CNV62" s="108"/>
      <c r="CNW62" s="108"/>
      <c r="CNX62" s="108"/>
      <c r="CNY62" s="108"/>
      <c r="CNZ62" s="108"/>
      <c r="COA62" s="108"/>
      <c r="COB62" s="108"/>
      <c r="COC62" s="108"/>
      <c r="COD62" s="108"/>
      <c r="COE62" s="108"/>
      <c r="COF62" s="108"/>
      <c r="COG62" s="108"/>
      <c r="COH62" s="108"/>
      <c r="COI62" s="108"/>
      <c r="COJ62" s="108"/>
      <c r="COK62" s="108"/>
      <c r="COL62" s="108"/>
      <c r="COM62" s="108"/>
      <c r="CON62" s="108"/>
      <c r="COO62" s="108"/>
      <c r="COP62" s="108"/>
      <c r="COQ62" s="108"/>
      <c r="COR62" s="108"/>
      <c r="COS62" s="108"/>
      <c r="COT62" s="108"/>
      <c r="COU62" s="108"/>
      <c r="COV62" s="108"/>
      <c r="COW62" s="108"/>
      <c r="COX62" s="108"/>
      <c r="COY62" s="108"/>
      <c r="COZ62" s="108"/>
      <c r="CPA62" s="108"/>
      <c r="CPB62" s="108"/>
      <c r="CPC62" s="108"/>
      <c r="CPD62" s="108"/>
      <c r="CPE62" s="108"/>
      <c r="CPF62" s="108"/>
      <c r="CPG62" s="108"/>
      <c r="CPH62" s="108"/>
      <c r="CPI62" s="108"/>
      <c r="CPJ62" s="108"/>
      <c r="CPK62" s="108"/>
      <c r="CPL62" s="108"/>
      <c r="CPM62" s="108"/>
      <c r="CPN62" s="108"/>
      <c r="CPO62" s="108"/>
      <c r="CPP62" s="108"/>
      <c r="CPQ62" s="108"/>
      <c r="CPR62" s="108"/>
      <c r="CPS62" s="108"/>
      <c r="CPT62" s="108"/>
      <c r="CPU62" s="108"/>
      <c r="CPV62" s="108"/>
      <c r="CPW62" s="108"/>
      <c r="CPX62" s="108"/>
      <c r="CPY62" s="108"/>
      <c r="CPZ62" s="108"/>
      <c r="CQA62" s="108"/>
      <c r="CQB62" s="108"/>
      <c r="CQC62" s="108"/>
      <c r="CQD62" s="108"/>
      <c r="CQE62" s="108"/>
      <c r="CQF62" s="108"/>
      <c r="CQG62" s="108"/>
      <c r="CQH62" s="108"/>
      <c r="CQI62" s="108"/>
      <c r="CQJ62" s="108"/>
      <c r="CQK62" s="108"/>
      <c r="CQL62" s="108"/>
      <c r="CQM62" s="108"/>
      <c r="CQN62" s="108"/>
      <c r="CQO62" s="108"/>
      <c r="CQP62" s="108"/>
      <c r="CQQ62" s="108"/>
      <c r="CQR62" s="108"/>
      <c r="CQS62" s="108"/>
      <c r="CQT62" s="108"/>
      <c r="CQU62" s="108"/>
      <c r="CQV62" s="108"/>
      <c r="CQW62" s="108"/>
      <c r="CQX62" s="108"/>
      <c r="CQY62" s="108"/>
      <c r="CQZ62" s="108"/>
      <c r="CRA62" s="108"/>
      <c r="CRB62" s="108"/>
      <c r="CRC62" s="108"/>
      <c r="CRD62" s="108"/>
      <c r="CRE62" s="108"/>
      <c r="CRF62" s="108"/>
      <c r="CRG62" s="108"/>
      <c r="CRH62" s="108"/>
      <c r="CRI62" s="108"/>
      <c r="CRJ62" s="108"/>
      <c r="CRK62" s="108"/>
      <c r="CRL62" s="108"/>
      <c r="CRM62" s="108"/>
      <c r="CRN62" s="108"/>
      <c r="CRO62" s="108"/>
      <c r="CRP62" s="108"/>
      <c r="CRQ62" s="108"/>
      <c r="CRR62" s="108"/>
      <c r="CRS62" s="108"/>
      <c r="CRT62" s="108"/>
      <c r="CRU62" s="108"/>
      <c r="CRV62" s="108"/>
      <c r="CRW62" s="108"/>
      <c r="CRX62" s="108"/>
      <c r="CRY62" s="108"/>
      <c r="CRZ62" s="108"/>
      <c r="CSA62" s="108"/>
      <c r="CSB62" s="108"/>
      <c r="CSC62" s="108"/>
      <c r="CSD62" s="108"/>
      <c r="CSE62" s="108"/>
      <c r="CSF62" s="108"/>
      <c r="CSG62" s="108"/>
      <c r="CSH62" s="108"/>
      <c r="CSI62" s="108"/>
      <c r="CSJ62" s="108"/>
      <c r="CSK62" s="108"/>
      <c r="CSL62" s="108"/>
      <c r="CSM62" s="108"/>
      <c r="CSN62" s="108"/>
      <c r="CSO62" s="108"/>
      <c r="CSP62" s="108"/>
      <c r="CSQ62" s="108"/>
      <c r="CSR62" s="108"/>
      <c r="CSS62" s="108"/>
      <c r="CST62" s="108"/>
      <c r="CSU62" s="108"/>
      <c r="CSV62" s="108"/>
      <c r="CSW62" s="108"/>
      <c r="CSX62" s="108"/>
      <c r="CSY62" s="108"/>
      <c r="CSZ62" s="108"/>
      <c r="CTA62" s="108"/>
      <c r="CTB62" s="108"/>
      <c r="CTC62" s="108"/>
      <c r="CTD62" s="108"/>
      <c r="CTE62" s="108"/>
      <c r="CTF62" s="108"/>
      <c r="CTG62" s="108"/>
      <c r="CTH62" s="108"/>
      <c r="CTI62" s="108"/>
      <c r="CTJ62" s="108"/>
      <c r="CTK62" s="108"/>
      <c r="CTL62" s="108"/>
      <c r="CTM62" s="108"/>
      <c r="CTN62" s="108"/>
      <c r="CTO62" s="108"/>
      <c r="CTP62" s="108"/>
      <c r="CTQ62" s="108"/>
      <c r="CTR62" s="108"/>
      <c r="CTS62" s="108"/>
      <c r="CTT62" s="108"/>
      <c r="CTU62" s="108"/>
      <c r="CTV62" s="108"/>
      <c r="CTW62" s="108"/>
      <c r="CTX62" s="108"/>
      <c r="CTY62" s="108"/>
      <c r="CTZ62" s="108"/>
      <c r="CUA62" s="108"/>
      <c r="CUB62" s="108"/>
      <c r="CUC62" s="108"/>
      <c r="CUD62" s="108"/>
      <c r="CUE62" s="108"/>
      <c r="CUF62" s="108"/>
      <c r="CUG62" s="108"/>
      <c r="CUH62" s="108"/>
      <c r="CUI62" s="108"/>
      <c r="CUJ62" s="108"/>
      <c r="CUK62" s="108"/>
      <c r="CUL62" s="108"/>
      <c r="CUM62" s="108"/>
      <c r="CUN62" s="108"/>
      <c r="CUO62" s="108"/>
      <c r="CUP62" s="108"/>
      <c r="CUQ62" s="108"/>
      <c r="CUR62" s="108"/>
      <c r="CUS62" s="108"/>
      <c r="CUT62" s="108"/>
      <c r="CUU62" s="108"/>
      <c r="CUV62" s="108"/>
      <c r="CUW62" s="108"/>
      <c r="CUX62" s="108"/>
      <c r="CUY62" s="108"/>
      <c r="CUZ62" s="108"/>
      <c r="CVA62" s="108"/>
      <c r="CVB62" s="108"/>
      <c r="CVC62" s="108"/>
      <c r="CVD62" s="108"/>
      <c r="CVE62" s="108"/>
      <c r="CVF62" s="108"/>
      <c r="CVG62" s="108"/>
      <c r="CVH62" s="108"/>
      <c r="CVI62" s="108"/>
      <c r="CVJ62" s="108"/>
      <c r="CVK62" s="108"/>
      <c r="CVL62" s="108"/>
      <c r="CVM62" s="108"/>
      <c r="CVN62" s="108"/>
      <c r="CVO62" s="108"/>
      <c r="CVP62" s="108"/>
      <c r="CVQ62" s="108"/>
      <c r="CVR62" s="108"/>
      <c r="CVS62" s="108"/>
      <c r="CVT62" s="108"/>
      <c r="CVU62" s="108"/>
      <c r="CVV62" s="108"/>
      <c r="CVW62" s="108"/>
      <c r="CVX62" s="108"/>
      <c r="CVY62" s="108"/>
      <c r="CVZ62" s="108"/>
      <c r="CWA62" s="108"/>
      <c r="CWB62" s="108"/>
      <c r="CWC62" s="108"/>
      <c r="CWD62" s="108"/>
      <c r="CWE62" s="108"/>
      <c r="CWF62" s="108"/>
      <c r="CWG62" s="108"/>
      <c r="CWH62" s="108"/>
      <c r="CWI62" s="108"/>
      <c r="CWJ62" s="108"/>
      <c r="CWK62" s="108"/>
      <c r="CWL62" s="108"/>
      <c r="CWM62" s="108"/>
      <c r="CWN62" s="108"/>
      <c r="CWO62" s="108"/>
      <c r="CWP62" s="108"/>
      <c r="CWQ62" s="108"/>
      <c r="CWR62" s="108"/>
      <c r="CWS62" s="108"/>
      <c r="CWT62" s="108"/>
      <c r="CWU62" s="108"/>
      <c r="CWV62" s="108"/>
      <c r="CWW62" s="108"/>
      <c r="CWX62" s="108"/>
      <c r="CWY62" s="108"/>
      <c r="CWZ62" s="108"/>
      <c r="CXA62" s="108"/>
      <c r="CXB62" s="108"/>
      <c r="CXC62" s="108"/>
      <c r="CXD62" s="108"/>
      <c r="CXE62" s="108"/>
      <c r="CXF62" s="108"/>
      <c r="CXG62" s="108"/>
      <c r="CXH62" s="108"/>
      <c r="CXI62" s="108"/>
      <c r="CXJ62" s="108"/>
      <c r="CXK62" s="108"/>
      <c r="CXL62" s="108"/>
      <c r="CXM62" s="108"/>
      <c r="CXN62" s="108"/>
      <c r="CXO62" s="108"/>
      <c r="CXP62" s="108"/>
      <c r="CXQ62" s="108"/>
      <c r="CXR62" s="108"/>
      <c r="CXS62" s="108"/>
      <c r="CXT62" s="108"/>
      <c r="CXU62" s="108"/>
      <c r="CXV62" s="108"/>
      <c r="CXW62" s="108"/>
      <c r="CXX62" s="108"/>
      <c r="CXY62" s="108"/>
      <c r="CXZ62" s="108"/>
      <c r="CYA62" s="108"/>
      <c r="CYB62" s="108"/>
      <c r="CYC62" s="108"/>
      <c r="CYD62" s="108"/>
      <c r="CYE62" s="108"/>
      <c r="CYF62" s="108"/>
      <c r="CYG62" s="108"/>
      <c r="CYH62" s="108"/>
      <c r="CYI62" s="108"/>
      <c r="CYJ62" s="108"/>
      <c r="CYK62" s="108"/>
      <c r="CYL62" s="108"/>
      <c r="CYM62" s="108"/>
      <c r="CYN62" s="108"/>
      <c r="CYO62" s="108"/>
      <c r="CYP62" s="108"/>
      <c r="CYQ62" s="108"/>
      <c r="CYR62" s="108"/>
      <c r="CYS62" s="108"/>
      <c r="CYT62" s="108"/>
      <c r="CYU62" s="108"/>
      <c r="CYV62" s="108"/>
      <c r="CYW62" s="108"/>
      <c r="CYX62" s="108"/>
      <c r="CYY62" s="108"/>
      <c r="CYZ62" s="108"/>
      <c r="CZA62" s="108"/>
      <c r="CZB62" s="108"/>
      <c r="CZC62" s="108"/>
      <c r="CZD62" s="108"/>
      <c r="CZE62" s="108"/>
      <c r="CZF62" s="108"/>
      <c r="CZG62" s="108"/>
      <c r="CZH62" s="108"/>
      <c r="CZI62" s="108"/>
      <c r="CZJ62" s="108"/>
      <c r="CZK62" s="108"/>
      <c r="CZL62" s="108"/>
      <c r="CZM62" s="108"/>
      <c r="CZN62" s="108"/>
      <c r="CZO62" s="108"/>
      <c r="CZP62" s="108"/>
      <c r="CZQ62" s="108"/>
      <c r="CZR62" s="108"/>
      <c r="CZS62" s="108"/>
      <c r="CZT62" s="108"/>
      <c r="CZU62" s="108"/>
      <c r="CZV62" s="108"/>
      <c r="CZW62" s="108"/>
      <c r="CZX62" s="108"/>
      <c r="CZY62" s="108"/>
      <c r="CZZ62" s="108"/>
      <c r="DAA62" s="108"/>
      <c r="DAB62" s="108"/>
      <c r="DAC62" s="108"/>
      <c r="DAD62" s="108"/>
      <c r="DAE62" s="108"/>
      <c r="DAF62" s="108"/>
      <c r="DAG62" s="108"/>
      <c r="DAH62" s="108"/>
      <c r="DAI62" s="108"/>
      <c r="DAJ62" s="108"/>
      <c r="DAK62" s="108"/>
      <c r="DAL62" s="108"/>
      <c r="DAM62" s="108"/>
      <c r="DAN62" s="108"/>
      <c r="DAO62" s="108"/>
      <c r="DAP62" s="108"/>
      <c r="DAQ62" s="108"/>
      <c r="DAR62" s="108"/>
      <c r="DAS62" s="108"/>
      <c r="DAT62" s="108"/>
      <c r="DAU62" s="108"/>
      <c r="DAV62" s="108"/>
      <c r="DAW62" s="108"/>
      <c r="DAX62" s="108"/>
      <c r="DAY62" s="108"/>
      <c r="DAZ62" s="108"/>
      <c r="DBA62" s="108"/>
      <c r="DBB62" s="108"/>
      <c r="DBC62" s="108"/>
      <c r="DBD62" s="108"/>
      <c r="DBE62" s="108"/>
      <c r="DBF62" s="108"/>
      <c r="DBG62" s="108"/>
      <c r="DBH62" s="108"/>
      <c r="DBI62" s="108"/>
      <c r="DBJ62" s="108"/>
      <c r="DBK62" s="108"/>
      <c r="DBL62" s="108"/>
      <c r="DBM62" s="108"/>
      <c r="DBN62" s="108"/>
      <c r="DBO62" s="108"/>
      <c r="DBP62" s="108"/>
      <c r="DBQ62" s="108"/>
      <c r="DBR62" s="108"/>
      <c r="DBS62" s="108"/>
      <c r="DBT62" s="108"/>
      <c r="DBU62" s="108"/>
      <c r="DBV62" s="108"/>
      <c r="DBW62" s="108"/>
      <c r="DBX62" s="108"/>
      <c r="DBY62" s="108"/>
      <c r="DBZ62" s="108"/>
      <c r="DCA62" s="108"/>
      <c r="DCB62" s="108"/>
      <c r="DCC62" s="108"/>
      <c r="DCD62" s="108"/>
      <c r="DCE62" s="108"/>
      <c r="DCF62" s="108"/>
      <c r="DCG62" s="108"/>
      <c r="DCH62" s="108"/>
      <c r="DCI62" s="108"/>
      <c r="DCJ62" s="108"/>
      <c r="DCK62" s="108"/>
      <c r="DCL62" s="108"/>
      <c r="DCM62" s="108"/>
      <c r="DCN62" s="108"/>
      <c r="DCO62" s="108"/>
      <c r="DCP62" s="108"/>
      <c r="DCQ62" s="108"/>
      <c r="DCR62" s="108"/>
      <c r="DCS62" s="108"/>
      <c r="DCT62" s="108"/>
      <c r="DCU62" s="108"/>
      <c r="DCV62" s="108"/>
      <c r="DCW62" s="108"/>
      <c r="DCX62" s="108"/>
      <c r="DCY62" s="108"/>
      <c r="DCZ62" s="108"/>
      <c r="DDA62" s="108"/>
      <c r="DDB62" s="108"/>
      <c r="DDC62" s="108"/>
      <c r="DDD62" s="108"/>
      <c r="DDE62" s="108"/>
      <c r="DDF62" s="108"/>
      <c r="DDG62" s="108"/>
      <c r="DDH62" s="108"/>
      <c r="DDI62" s="108"/>
      <c r="DDJ62" s="108"/>
      <c r="DDK62" s="108"/>
      <c r="DDL62" s="108"/>
      <c r="DDM62" s="108"/>
      <c r="DDN62" s="108"/>
      <c r="DDO62" s="108"/>
      <c r="DDP62" s="108"/>
      <c r="DDQ62" s="108"/>
      <c r="DDR62" s="108"/>
      <c r="DDS62" s="108"/>
      <c r="DDT62" s="108"/>
      <c r="DDU62" s="108"/>
      <c r="DDV62" s="108"/>
      <c r="DDW62" s="108"/>
      <c r="DDX62" s="108"/>
      <c r="DDY62" s="108"/>
      <c r="DDZ62" s="108"/>
      <c r="DEA62" s="108"/>
      <c r="DEB62" s="108"/>
      <c r="DEC62" s="108"/>
      <c r="DED62" s="108"/>
      <c r="DEE62" s="108"/>
      <c r="DEF62" s="108"/>
      <c r="DEG62" s="108"/>
      <c r="DEH62" s="108"/>
      <c r="DEI62" s="108"/>
      <c r="DEJ62" s="108"/>
      <c r="DEK62" s="108"/>
      <c r="DEL62" s="108"/>
      <c r="DEM62" s="108"/>
      <c r="DEN62" s="108"/>
      <c r="DEO62" s="108"/>
      <c r="DEP62" s="108"/>
      <c r="DEQ62" s="108"/>
      <c r="DER62" s="108"/>
      <c r="DES62" s="108"/>
      <c r="DET62" s="108"/>
      <c r="DEU62" s="108"/>
      <c r="DEV62" s="108"/>
      <c r="DEW62" s="108"/>
      <c r="DEX62" s="108"/>
      <c r="DEY62" s="108"/>
      <c r="DEZ62" s="108"/>
      <c r="DFA62" s="108"/>
      <c r="DFB62" s="108"/>
      <c r="DFC62" s="108"/>
      <c r="DFD62" s="108"/>
      <c r="DFE62" s="108"/>
      <c r="DFF62" s="108"/>
      <c r="DFG62" s="108"/>
      <c r="DFH62" s="108"/>
      <c r="DFI62" s="108"/>
      <c r="DFJ62" s="108"/>
      <c r="DFK62" s="108"/>
      <c r="DFL62" s="108"/>
      <c r="DFM62" s="108"/>
      <c r="DFN62" s="108"/>
      <c r="DFO62" s="108"/>
      <c r="DFP62" s="108"/>
      <c r="DFQ62" s="108"/>
      <c r="DFR62" s="108"/>
      <c r="DFS62" s="108"/>
      <c r="DFT62" s="108"/>
      <c r="DFU62" s="108"/>
      <c r="DFV62" s="108"/>
      <c r="DFW62" s="108"/>
      <c r="DFX62" s="108"/>
      <c r="DFY62" s="108"/>
      <c r="DFZ62" s="108"/>
      <c r="DGA62" s="108"/>
      <c r="DGB62" s="108"/>
      <c r="DGC62" s="108"/>
      <c r="DGD62" s="108"/>
      <c r="DGE62" s="108"/>
      <c r="DGF62" s="108"/>
      <c r="DGG62" s="108"/>
      <c r="DGH62" s="108"/>
      <c r="DGI62" s="108"/>
      <c r="DGJ62" s="108"/>
      <c r="DGK62" s="108"/>
      <c r="DGL62" s="108"/>
      <c r="DGM62" s="108"/>
      <c r="DGN62" s="108"/>
      <c r="DGO62" s="108"/>
      <c r="DGP62" s="108"/>
      <c r="DGQ62" s="108"/>
      <c r="DGR62" s="108"/>
      <c r="DGS62" s="108"/>
      <c r="DGT62" s="108"/>
      <c r="DGU62" s="108"/>
      <c r="DGV62" s="108"/>
      <c r="DGW62" s="108"/>
      <c r="DGX62" s="108"/>
      <c r="DGY62" s="108"/>
      <c r="DGZ62" s="108"/>
      <c r="DHA62" s="108"/>
      <c r="DHB62" s="108"/>
      <c r="DHC62" s="108"/>
      <c r="DHD62" s="108"/>
      <c r="DHE62" s="108"/>
      <c r="DHF62" s="108"/>
      <c r="DHG62" s="108"/>
      <c r="DHH62" s="108"/>
      <c r="DHI62" s="108"/>
      <c r="DHJ62" s="108"/>
      <c r="DHK62" s="108"/>
      <c r="DHL62" s="108"/>
      <c r="DHM62" s="108"/>
      <c r="DHN62" s="108"/>
      <c r="DHO62" s="108"/>
      <c r="DHP62" s="108"/>
      <c r="DHQ62" s="108"/>
      <c r="DHR62" s="108"/>
      <c r="DHS62" s="108"/>
      <c r="DHT62" s="108"/>
      <c r="DHU62" s="108"/>
      <c r="DHV62" s="108"/>
      <c r="DHW62" s="108"/>
      <c r="DHX62" s="108"/>
      <c r="DHY62" s="108"/>
      <c r="DHZ62" s="108"/>
      <c r="DIA62" s="108"/>
      <c r="DIB62" s="108"/>
      <c r="DIC62" s="108"/>
      <c r="DID62" s="108"/>
      <c r="DIE62" s="108"/>
      <c r="DIF62" s="108"/>
      <c r="DIG62" s="108"/>
      <c r="DIH62" s="108"/>
      <c r="DII62" s="108"/>
      <c r="DIJ62" s="108"/>
      <c r="DIK62" s="108"/>
      <c r="DIL62" s="108"/>
      <c r="DIM62" s="108"/>
      <c r="DIN62" s="108"/>
      <c r="DIO62" s="108"/>
      <c r="DIP62" s="108"/>
      <c r="DIQ62" s="108"/>
      <c r="DIR62" s="108"/>
      <c r="DIS62" s="108"/>
      <c r="DIT62" s="108"/>
      <c r="DIU62" s="108"/>
      <c r="DIV62" s="108"/>
      <c r="DIW62" s="108"/>
      <c r="DIX62" s="108"/>
      <c r="DIY62" s="108"/>
      <c r="DIZ62" s="108"/>
      <c r="DJA62" s="108"/>
      <c r="DJB62" s="108"/>
      <c r="DJC62" s="108"/>
      <c r="DJD62" s="108"/>
      <c r="DJE62" s="108"/>
      <c r="DJF62" s="108"/>
      <c r="DJG62" s="108"/>
      <c r="DJH62" s="108"/>
      <c r="DJI62" s="108"/>
      <c r="DJJ62" s="108"/>
      <c r="DJK62" s="108"/>
      <c r="DJL62" s="108"/>
      <c r="DJM62" s="108"/>
      <c r="DJN62" s="108"/>
      <c r="DJO62" s="108"/>
      <c r="DJP62" s="108"/>
      <c r="DJQ62" s="108"/>
      <c r="DJR62" s="108"/>
      <c r="DJS62" s="108"/>
      <c r="DJT62" s="108"/>
      <c r="DJU62" s="108"/>
      <c r="DJV62" s="108"/>
      <c r="DJW62" s="108"/>
      <c r="DJX62" s="108"/>
      <c r="DJY62" s="108"/>
      <c r="DJZ62" s="108"/>
      <c r="DKA62" s="108"/>
      <c r="DKB62" s="108"/>
      <c r="DKC62" s="108"/>
      <c r="DKD62" s="108"/>
      <c r="DKE62" s="108"/>
      <c r="DKF62" s="108"/>
      <c r="DKG62" s="108"/>
      <c r="DKH62" s="108"/>
      <c r="DKI62" s="108"/>
      <c r="DKJ62" s="108"/>
      <c r="DKK62" s="108"/>
      <c r="DKL62" s="108"/>
      <c r="DKM62" s="108"/>
      <c r="DKN62" s="108"/>
      <c r="DKO62" s="108"/>
      <c r="DKP62" s="108"/>
      <c r="DKQ62" s="108"/>
      <c r="DKR62" s="108"/>
      <c r="DKS62" s="108"/>
      <c r="DKT62" s="108"/>
      <c r="DKU62" s="108"/>
      <c r="DKV62" s="108"/>
      <c r="DKW62" s="108"/>
      <c r="DKX62" s="108"/>
      <c r="DKY62" s="108"/>
      <c r="DKZ62" s="108"/>
      <c r="DLA62" s="108"/>
      <c r="DLB62" s="108"/>
      <c r="DLC62" s="108"/>
      <c r="DLD62" s="108"/>
      <c r="DLE62" s="108"/>
      <c r="DLF62" s="108"/>
      <c r="DLG62" s="108"/>
      <c r="DLH62" s="108"/>
      <c r="DLI62" s="108"/>
      <c r="DLJ62" s="108"/>
      <c r="DLK62" s="108"/>
      <c r="DLL62" s="108"/>
      <c r="DLM62" s="108"/>
      <c r="DLN62" s="108"/>
      <c r="DLO62" s="108"/>
      <c r="DLP62" s="108"/>
      <c r="DLQ62" s="108"/>
      <c r="DLR62" s="108"/>
      <c r="DLS62" s="108"/>
      <c r="DLT62" s="108"/>
      <c r="DLU62" s="108"/>
      <c r="DLV62" s="108"/>
      <c r="DLW62" s="108"/>
      <c r="DLX62" s="108"/>
      <c r="DLY62" s="108"/>
      <c r="DLZ62" s="108"/>
      <c r="DMA62" s="108"/>
      <c r="DMB62" s="108"/>
      <c r="DMC62" s="108"/>
      <c r="DMD62" s="108"/>
      <c r="DME62" s="108"/>
      <c r="DMF62" s="108"/>
      <c r="DMG62" s="108"/>
      <c r="DMH62" s="108"/>
      <c r="DMI62" s="108"/>
      <c r="DMJ62" s="108"/>
      <c r="DMK62" s="108"/>
      <c r="DML62" s="108"/>
      <c r="DMM62" s="108"/>
      <c r="DMN62" s="108"/>
      <c r="DMO62" s="108"/>
      <c r="DMP62" s="108"/>
      <c r="DMQ62" s="108"/>
      <c r="DMR62" s="108"/>
      <c r="DMS62" s="108"/>
      <c r="DMT62" s="108"/>
      <c r="DMU62" s="108"/>
      <c r="DMV62" s="108"/>
      <c r="DMW62" s="108"/>
      <c r="DMX62" s="108"/>
      <c r="DMY62" s="108"/>
      <c r="DMZ62" s="108"/>
      <c r="DNA62" s="108"/>
      <c r="DNB62" s="108"/>
      <c r="DNC62" s="108"/>
      <c r="DND62" s="108"/>
      <c r="DNE62" s="108"/>
      <c r="DNF62" s="108"/>
      <c r="DNG62" s="108"/>
      <c r="DNH62" s="108"/>
      <c r="DNI62" s="108"/>
      <c r="DNJ62" s="108"/>
      <c r="DNK62" s="108"/>
      <c r="DNL62" s="108"/>
      <c r="DNM62" s="108"/>
      <c r="DNN62" s="108"/>
      <c r="DNO62" s="108"/>
      <c r="DNP62" s="108"/>
      <c r="DNQ62" s="108"/>
      <c r="DNR62" s="108"/>
      <c r="DNS62" s="108"/>
      <c r="DNT62" s="108"/>
      <c r="DNU62" s="108"/>
      <c r="DNV62" s="108"/>
      <c r="DNW62" s="108"/>
      <c r="DNX62" s="108"/>
      <c r="DNY62" s="108"/>
      <c r="DNZ62" s="108"/>
      <c r="DOA62" s="108"/>
      <c r="DOB62" s="108"/>
      <c r="DOC62" s="108"/>
      <c r="DOD62" s="108"/>
      <c r="DOE62" s="108"/>
      <c r="DOF62" s="108"/>
      <c r="DOG62" s="108"/>
      <c r="DOH62" s="108"/>
      <c r="DOI62" s="108"/>
      <c r="DOJ62" s="108"/>
      <c r="DOK62" s="108"/>
      <c r="DOL62" s="108"/>
      <c r="DOM62" s="108"/>
      <c r="DON62" s="108"/>
      <c r="DOO62" s="108"/>
      <c r="DOP62" s="108"/>
      <c r="DOQ62" s="108"/>
      <c r="DOR62" s="108"/>
      <c r="DOS62" s="108"/>
      <c r="DOT62" s="108"/>
      <c r="DOU62" s="108"/>
      <c r="DOV62" s="108"/>
      <c r="DOW62" s="108"/>
      <c r="DOX62" s="108"/>
      <c r="DOY62" s="108"/>
      <c r="DOZ62" s="108"/>
      <c r="DPA62" s="108"/>
      <c r="DPB62" s="108"/>
      <c r="DPC62" s="108"/>
      <c r="DPD62" s="108"/>
      <c r="DPE62" s="108"/>
      <c r="DPF62" s="108"/>
      <c r="DPG62" s="108"/>
      <c r="DPH62" s="108"/>
      <c r="DPI62" s="108"/>
      <c r="DPJ62" s="108"/>
      <c r="DPK62" s="108"/>
      <c r="DPL62" s="108"/>
      <c r="DPM62" s="108"/>
      <c r="DPN62" s="108"/>
      <c r="DPO62" s="108"/>
      <c r="DPP62" s="108"/>
      <c r="DPQ62" s="108"/>
      <c r="DPR62" s="108"/>
      <c r="DPS62" s="108"/>
      <c r="DPT62" s="108"/>
      <c r="DPU62" s="108"/>
      <c r="DPV62" s="108"/>
      <c r="DPW62" s="108"/>
      <c r="DPX62" s="108"/>
      <c r="DPY62" s="108"/>
      <c r="DPZ62" s="108"/>
      <c r="DQA62" s="108"/>
      <c r="DQB62" s="108"/>
      <c r="DQC62" s="108"/>
      <c r="DQD62" s="108"/>
      <c r="DQE62" s="108"/>
      <c r="DQF62" s="108"/>
      <c r="DQG62" s="108"/>
      <c r="DQH62" s="108"/>
      <c r="DQI62" s="108"/>
      <c r="DQJ62" s="108"/>
      <c r="DQK62" s="108"/>
      <c r="DQL62" s="108"/>
      <c r="DQM62" s="108"/>
      <c r="DQN62" s="108"/>
      <c r="DQO62" s="108"/>
      <c r="DQP62" s="108"/>
      <c r="DQQ62" s="108"/>
      <c r="DQR62" s="108"/>
      <c r="DQS62" s="108"/>
      <c r="DQT62" s="108"/>
      <c r="DQU62" s="108"/>
      <c r="DQV62" s="108"/>
      <c r="DQW62" s="108"/>
      <c r="DQX62" s="108"/>
      <c r="DQY62" s="108"/>
      <c r="DQZ62" s="108"/>
      <c r="DRA62" s="108"/>
      <c r="DRB62" s="108"/>
      <c r="DRC62" s="108"/>
      <c r="DRD62" s="108"/>
      <c r="DRE62" s="108"/>
      <c r="DRF62" s="108"/>
      <c r="DRG62" s="108"/>
      <c r="DRH62" s="108"/>
      <c r="DRI62" s="108"/>
      <c r="DRJ62" s="108"/>
      <c r="DRK62" s="108"/>
      <c r="DRL62" s="108"/>
      <c r="DRM62" s="108"/>
      <c r="DRN62" s="108"/>
      <c r="DRO62" s="108"/>
      <c r="DRP62" s="108"/>
      <c r="DRQ62" s="108"/>
      <c r="DRR62" s="108"/>
      <c r="DRS62" s="108"/>
      <c r="DRT62" s="108"/>
      <c r="DRU62" s="108"/>
      <c r="DRV62" s="108"/>
      <c r="DRW62" s="108"/>
      <c r="DRX62" s="108"/>
      <c r="DRY62" s="108"/>
      <c r="DRZ62" s="108"/>
      <c r="DSA62" s="108"/>
      <c r="DSB62" s="108"/>
      <c r="DSC62" s="108"/>
      <c r="DSD62" s="108"/>
      <c r="DSE62" s="108"/>
      <c r="DSF62" s="108"/>
      <c r="DSG62" s="108"/>
      <c r="DSH62" s="108"/>
      <c r="DSI62" s="108"/>
      <c r="DSJ62" s="108"/>
      <c r="DSK62" s="108"/>
      <c r="DSL62" s="108"/>
      <c r="DSM62" s="108"/>
      <c r="DSN62" s="108"/>
      <c r="DSO62" s="108"/>
      <c r="DSP62" s="108"/>
      <c r="DSQ62" s="108"/>
      <c r="DSR62" s="108"/>
      <c r="DSS62" s="108"/>
      <c r="DST62" s="108"/>
      <c r="DSU62" s="108"/>
      <c r="DSV62" s="108"/>
      <c r="DSW62" s="108"/>
      <c r="DSX62" s="108"/>
      <c r="DSY62" s="108"/>
      <c r="DSZ62" s="108"/>
      <c r="DTA62" s="108"/>
      <c r="DTB62" s="108"/>
      <c r="DTC62" s="108"/>
      <c r="DTD62" s="108"/>
      <c r="DTE62" s="108"/>
      <c r="DTF62" s="108"/>
      <c r="DTG62" s="108"/>
      <c r="DTH62" s="108"/>
      <c r="DTI62" s="108"/>
      <c r="DTJ62" s="108"/>
      <c r="DTK62" s="108"/>
      <c r="DTL62" s="108"/>
      <c r="DTM62" s="108"/>
      <c r="DTN62" s="108"/>
      <c r="DTO62" s="108"/>
      <c r="DTP62" s="108"/>
      <c r="DTQ62" s="108"/>
      <c r="DTR62" s="108"/>
      <c r="DTS62" s="108"/>
      <c r="DTT62" s="108"/>
      <c r="DTU62" s="108"/>
      <c r="DTV62" s="108"/>
      <c r="DTW62" s="108"/>
      <c r="DTX62" s="108"/>
      <c r="DTY62" s="108"/>
      <c r="DTZ62" s="108"/>
      <c r="DUA62" s="108"/>
      <c r="DUB62" s="108"/>
      <c r="DUC62" s="108"/>
      <c r="DUD62" s="108"/>
      <c r="DUE62" s="108"/>
      <c r="DUF62" s="108"/>
      <c r="DUG62" s="108"/>
      <c r="DUH62" s="108"/>
      <c r="DUI62" s="108"/>
      <c r="DUJ62" s="108"/>
      <c r="DUK62" s="108"/>
      <c r="DUL62" s="108"/>
      <c r="DUM62" s="108"/>
      <c r="DUN62" s="108"/>
      <c r="DUO62" s="108"/>
      <c r="DUP62" s="108"/>
      <c r="DUQ62" s="108"/>
      <c r="DUR62" s="108"/>
      <c r="DUS62" s="108"/>
      <c r="DUT62" s="108"/>
      <c r="DUU62" s="108"/>
      <c r="DUV62" s="108"/>
      <c r="DUW62" s="108"/>
      <c r="DUX62" s="108"/>
      <c r="DUY62" s="108"/>
      <c r="DUZ62" s="108"/>
      <c r="DVA62" s="108"/>
      <c r="DVB62" s="108"/>
      <c r="DVC62" s="108"/>
      <c r="DVD62" s="108"/>
      <c r="DVE62" s="108"/>
      <c r="DVF62" s="108"/>
      <c r="DVG62" s="108"/>
      <c r="DVH62" s="108"/>
      <c r="DVI62" s="108"/>
      <c r="DVJ62" s="108"/>
      <c r="DVK62" s="108"/>
      <c r="DVL62" s="108"/>
      <c r="DVM62" s="108"/>
      <c r="DVN62" s="108"/>
      <c r="DVO62" s="108"/>
      <c r="DVP62" s="108"/>
      <c r="DVQ62" s="108"/>
      <c r="DVR62" s="108"/>
      <c r="DVS62" s="108"/>
      <c r="DVT62" s="108"/>
      <c r="DVU62" s="108"/>
      <c r="DVV62" s="108"/>
      <c r="DVW62" s="108"/>
      <c r="DVX62" s="108"/>
      <c r="DVY62" s="108"/>
      <c r="DVZ62" s="108"/>
      <c r="DWA62" s="108"/>
      <c r="DWB62" s="108"/>
      <c r="DWC62" s="108"/>
      <c r="DWD62" s="108"/>
      <c r="DWE62" s="108"/>
      <c r="DWF62" s="108"/>
      <c r="DWG62" s="108"/>
      <c r="DWH62" s="108"/>
      <c r="DWI62" s="108"/>
      <c r="DWJ62" s="108"/>
      <c r="DWK62" s="108"/>
      <c r="DWL62" s="108"/>
      <c r="DWM62" s="108"/>
      <c r="DWN62" s="108"/>
      <c r="DWO62" s="108"/>
      <c r="DWP62" s="108"/>
      <c r="DWQ62" s="108"/>
      <c r="DWR62" s="108"/>
      <c r="DWS62" s="108"/>
      <c r="DWT62" s="108"/>
      <c r="DWU62" s="108"/>
      <c r="DWV62" s="108"/>
      <c r="DWW62" s="108"/>
      <c r="DWX62" s="108"/>
      <c r="DWY62" s="108"/>
      <c r="DWZ62" s="108"/>
      <c r="DXA62" s="108"/>
      <c r="DXB62" s="108"/>
      <c r="DXC62" s="108"/>
      <c r="DXD62" s="108"/>
      <c r="DXE62" s="108"/>
      <c r="DXF62" s="108"/>
      <c r="DXG62" s="108"/>
      <c r="DXH62" s="108"/>
      <c r="DXI62" s="108"/>
      <c r="DXJ62" s="108"/>
      <c r="DXK62" s="108"/>
      <c r="DXL62" s="108"/>
      <c r="DXM62" s="108"/>
      <c r="DXN62" s="108"/>
      <c r="DXO62" s="108"/>
      <c r="DXP62" s="108"/>
      <c r="DXQ62" s="108"/>
      <c r="DXR62" s="108"/>
      <c r="DXS62" s="108"/>
      <c r="DXT62" s="108"/>
      <c r="DXU62" s="108"/>
      <c r="DXV62" s="108"/>
      <c r="DXW62" s="108"/>
      <c r="DXX62" s="108"/>
      <c r="DXY62" s="108"/>
      <c r="DXZ62" s="108"/>
      <c r="DYA62" s="108"/>
      <c r="DYB62" s="108"/>
      <c r="DYC62" s="108"/>
      <c r="DYD62" s="108"/>
      <c r="DYE62" s="108"/>
      <c r="DYF62" s="108"/>
      <c r="DYG62" s="108"/>
      <c r="DYH62" s="108"/>
      <c r="DYI62" s="108"/>
      <c r="DYJ62" s="108"/>
      <c r="DYK62" s="108"/>
      <c r="DYL62" s="108"/>
      <c r="DYM62" s="108"/>
      <c r="DYN62" s="108"/>
      <c r="DYO62" s="108"/>
      <c r="DYP62" s="108"/>
      <c r="DYQ62" s="108"/>
      <c r="DYR62" s="108"/>
      <c r="DYS62" s="108"/>
      <c r="DYT62" s="108"/>
      <c r="DYU62" s="108"/>
      <c r="DYV62" s="108"/>
      <c r="DYW62" s="108"/>
      <c r="DYX62" s="108"/>
      <c r="DYY62" s="108"/>
      <c r="DYZ62" s="108"/>
      <c r="DZA62" s="108"/>
      <c r="DZB62" s="108"/>
      <c r="DZC62" s="108"/>
      <c r="DZD62" s="108"/>
      <c r="DZE62" s="108"/>
      <c r="DZF62" s="108"/>
      <c r="DZG62" s="108"/>
      <c r="DZH62" s="108"/>
      <c r="DZI62" s="108"/>
      <c r="DZJ62" s="108"/>
      <c r="DZK62" s="108"/>
      <c r="DZL62" s="108"/>
      <c r="DZM62" s="108"/>
      <c r="DZN62" s="108"/>
      <c r="DZO62" s="108"/>
      <c r="DZP62" s="108"/>
      <c r="DZQ62" s="108"/>
      <c r="DZR62" s="108"/>
      <c r="DZS62" s="108"/>
      <c r="DZT62" s="108"/>
      <c r="DZU62" s="108"/>
      <c r="DZV62" s="108"/>
      <c r="DZW62" s="108"/>
      <c r="DZX62" s="108"/>
      <c r="DZY62" s="108"/>
      <c r="DZZ62" s="108"/>
      <c r="EAA62" s="108"/>
      <c r="EAB62" s="108"/>
      <c r="EAC62" s="108"/>
      <c r="EAD62" s="108"/>
      <c r="EAE62" s="108"/>
      <c r="EAF62" s="108"/>
      <c r="EAG62" s="108"/>
      <c r="EAH62" s="108"/>
      <c r="EAI62" s="108"/>
      <c r="EAJ62" s="108"/>
      <c r="EAK62" s="108"/>
      <c r="EAL62" s="108"/>
      <c r="EAM62" s="108"/>
      <c r="EAN62" s="108"/>
      <c r="EAO62" s="108"/>
      <c r="EAP62" s="108"/>
      <c r="EAQ62" s="108"/>
      <c r="EAR62" s="108"/>
      <c r="EAS62" s="108"/>
      <c r="EAT62" s="108"/>
      <c r="EAU62" s="108"/>
      <c r="EAV62" s="108"/>
      <c r="EAW62" s="108"/>
      <c r="EAX62" s="108"/>
      <c r="EAY62" s="108"/>
      <c r="EAZ62" s="108"/>
      <c r="EBA62" s="108"/>
      <c r="EBB62" s="108"/>
      <c r="EBC62" s="108"/>
      <c r="EBD62" s="108"/>
      <c r="EBE62" s="108"/>
      <c r="EBF62" s="108"/>
      <c r="EBG62" s="108"/>
      <c r="EBH62" s="108"/>
      <c r="EBI62" s="108"/>
      <c r="EBJ62" s="108"/>
      <c r="EBK62" s="108"/>
      <c r="EBL62" s="108"/>
      <c r="EBM62" s="108"/>
      <c r="EBN62" s="108"/>
      <c r="EBO62" s="108"/>
      <c r="EBP62" s="108"/>
      <c r="EBQ62" s="108"/>
      <c r="EBR62" s="108"/>
      <c r="EBS62" s="108"/>
      <c r="EBT62" s="108"/>
      <c r="EBU62" s="108"/>
      <c r="EBV62" s="108"/>
      <c r="EBW62" s="108"/>
      <c r="EBX62" s="108"/>
      <c r="EBY62" s="108"/>
      <c r="EBZ62" s="108"/>
      <c r="ECA62" s="108"/>
      <c r="ECB62" s="108"/>
      <c r="ECC62" s="108"/>
      <c r="ECD62" s="108"/>
      <c r="ECE62" s="108"/>
      <c r="ECF62" s="108"/>
      <c r="ECG62" s="108"/>
      <c r="ECH62" s="108"/>
      <c r="ECI62" s="108"/>
      <c r="ECJ62" s="108"/>
      <c r="ECK62" s="108"/>
      <c r="ECL62" s="108"/>
      <c r="ECM62" s="108"/>
      <c r="ECN62" s="108"/>
      <c r="ECO62" s="108"/>
      <c r="ECP62" s="108"/>
      <c r="ECQ62" s="108"/>
      <c r="ECR62" s="108"/>
      <c r="ECS62" s="108"/>
      <c r="ECT62" s="108"/>
      <c r="ECU62" s="108"/>
      <c r="ECV62" s="108"/>
      <c r="ECW62" s="108"/>
      <c r="ECX62" s="108"/>
      <c r="ECY62" s="108"/>
      <c r="ECZ62" s="108"/>
      <c r="EDA62" s="108"/>
      <c r="EDB62" s="108"/>
      <c r="EDC62" s="108"/>
      <c r="EDD62" s="108"/>
      <c r="EDE62" s="108"/>
      <c r="EDF62" s="108"/>
      <c r="EDG62" s="108"/>
      <c r="EDH62" s="108"/>
      <c r="EDI62" s="108"/>
      <c r="EDJ62" s="108"/>
      <c r="EDK62" s="108"/>
      <c r="EDL62" s="108"/>
      <c r="EDM62" s="108"/>
      <c r="EDN62" s="108"/>
      <c r="EDO62" s="108"/>
      <c r="EDP62" s="108"/>
      <c r="EDQ62" s="108"/>
      <c r="EDR62" s="108"/>
      <c r="EDS62" s="108"/>
      <c r="EDT62" s="108"/>
      <c r="EDU62" s="108"/>
      <c r="EDV62" s="108"/>
      <c r="EDW62" s="108"/>
      <c r="EDX62" s="108"/>
      <c r="EDY62" s="108"/>
      <c r="EDZ62" s="108"/>
      <c r="EEA62" s="108"/>
      <c r="EEB62" s="108"/>
      <c r="EEC62" s="108"/>
      <c r="EED62" s="108"/>
      <c r="EEE62" s="108"/>
      <c r="EEF62" s="108"/>
      <c r="EEG62" s="108"/>
      <c r="EEH62" s="108"/>
      <c r="EEI62" s="108"/>
      <c r="EEJ62" s="108"/>
      <c r="EEK62" s="108"/>
      <c r="EEL62" s="108"/>
      <c r="EEM62" s="108"/>
      <c r="EEN62" s="108"/>
      <c r="EEO62" s="108"/>
      <c r="EEP62" s="108"/>
      <c r="EEQ62" s="108"/>
      <c r="EER62" s="108"/>
      <c r="EES62" s="108"/>
      <c r="EET62" s="108"/>
      <c r="EEU62" s="108"/>
      <c r="EEV62" s="108"/>
      <c r="EEW62" s="108"/>
      <c r="EEX62" s="108"/>
      <c r="EEY62" s="108"/>
      <c r="EEZ62" s="108"/>
      <c r="EFA62" s="108"/>
      <c r="EFB62" s="108"/>
      <c r="EFC62" s="108"/>
      <c r="EFD62" s="108"/>
      <c r="EFE62" s="108"/>
      <c r="EFF62" s="108"/>
      <c r="EFG62" s="108"/>
      <c r="EFH62" s="108"/>
      <c r="EFI62" s="108"/>
      <c r="EFJ62" s="108"/>
      <c r="EFK62" s="108"/>
      <c r="EFL62" s="108"/>
      <c r="EFM62" s="108"/>
      <c r="EFN62" s="108"/>
      <c r="EFO62" s="108"/>
      <c r="EFP62" s="108"/>
      <c r="EFQ62" s="108"/>
      <c r="EFR62" s="108"/>
      <c r="EFS62" s="108"/>
      <c r="EFT62" s="108"/>
      <c r="EFU62" s="108"/>
      <c r="EFV62" s="108"/>
      <c r="EFW62" s="108"/>
      <c r="EFX62" s="108"/>
      <c r="EFY62" s="108"/>
      <c r="EFZ62" s="108"/>
      <c r="EGA62" s="108"/>
      <c r="EGB62" s="108"/>
      <c r="EGC62" s="108"/>
      <c r="EGD62" s="108"/>
      <c r="EGE62" s="108"/>
      <c r="EGF62" s="108"/>
      <c r="EGG62" s="108"/>
      <c r="EGH62" s="108"/>
      <c r="EGI62" s="108"/>
      <c r="EGJ62" s="108"/>
      <c r="EGK62" s="108"/>
      <c r="EGL62" s="108"/>
      <c r="EGM62" s="108"/>
      <c r="EGN62" s="108"/>
      <c r="EGO62" s="108"/>
      <c r="EGP62" s="108"/>
      <c r="EGQ62" s="108"/>
      <c r="EGR62" s="108"/>
      <c r="EGS62" s="108"/>
      <c r="EGT62" s="108"/>
      <c r="EGU62" s="108"/>
      <c r="EGV62" s="108"/>
      <c r="EGW62" s="108"/>
      <c r="EGX62" s="108"/>
      <c r="EGY62" s="108"/>
      <c r="EGZ62" s="108"/>
      <c r="EHA62" s="108"/>
      <c r="EHB62" s="108"/>
      <c r="EHC62" s="108"/>
      <c r="EHD62" s="108"/>
      <c r="EHE62" s="108"/>
      <c r="EHF62" s="108"/>
      <c r="EHG62" s="108"/>
      <c r="EHH62" s="108"/>
      <c r="EHI62" s="108"/>
      <c r="EHJ62" s="108"/>
      <c r="EHK62" s="108"/>
      <c r="EHL62" s="108"/>
      <c r="EHM62" s="108"/>
      <c r="EHN62" s="108"/>
      <c r="EHO62" s="108"/>
      <c r="EHP62" s="108"/>
      <c r="EHQ62" s="108"/>
      <c r="EHR62" s="108"/>
      <c r="EHS62" s="108"/>
      <c r="EHT62" s="108"/>
      <c r="EHU62" s="108"/>
      <c r="EHV62" s="108"/>
      <c r="EHW62" s="108"/>
      <c r="EHX62" s="108"/>
      <c r="EHY62" s="108"/>
      <c r="EHZ62" s="108"/>
      <c r="EIA62" s="108"/>
      <c r="EIB62" s="108"/>
      <c r="EIC62" s="108"/>
      <c r="EID62" s="108"/>
      <c r="EIE62" s="108"/>
      <c r="EIF62" s="108"/>
      <c r="EIG62" s="108"/>
      <c r="EIH62" s="108"/>
      <c r="EII62" s="108"/>
      <c r="EIJ62" s="108"/>
      <c r="EIK62" s="108"/>
      <c r="EIL62" s="108"/>
      <c r="EIM62" s="108"/>
      <c r="EIN62" s="108"/>
      <c r="EIO62" s="108"/>
      <c r="EIP62" s="108"/>
      <c r="EIQ62" s="108"/>
      <c r="EIR62" s="108"/>
      <c r="EIS62" s="108"/>
      <c r="EIT62" s="108"/>
      <c r="EIU62" s="108"/>
      <c r="EIV62" s="108"/>
      <c r="EIW62" s="108"/>
      <c r="EIX62" s="108"/>
      <c r="EIY62" s="108"/>
      <c r="EIZ62" s="108"/>
      <c r="EJA62" s="108"/>
      <c r="EJB62" s="108"/>
      <c r="EJC62" s="108"/>
      <c r="EJD62" s="108"/>
      <c r="EJE62" s="108"/>
      <c r="EJF62" s="108"/>
      <c r="EJG62" s="108"/>
      <c r="EJH62" s="108"/>
      <c r="EJI62" s="108"/>
      <c r="EJJ62" s="108"/>
      <c r="EJK62" s="108"/>
      <c r="EJL62" s="108"/>
      <c r="EJM62" s="108"/>
      <c r="EJN62" s="108"/>
      <c r="EJO62" s="108"/>
      <c r="EJP62" s="108"/>
      <c r="EJQ62" s="108"/>
      <c r="EJR62" s="108"/>
      <c r="EJS62" s="108"/>
      <c r="EJT62" s="108"/>
      <c r="EJU62" s="108"/>
      <c r="EJV62" s="108"/>
      <c r="EJW62" s="108"/>
      <c r="EJX62" s="108"/>
      <c r="EJY62" s="108"/>
      <c r="EJZ62" s="108"/>
      <c r="EKA62" s="108"/>
      <c r="EKB62" s="108"/>
      <c r="EKC62" s="108"/>
      <c r="EKD62" s="108"/>
      <c r="EKE62" s="108"/>
      <c r="EKF62" s="108"/>
      <c r="EKG62" s="108"/>
      <c r="EKH62" s="108"/>
      <c r="EKI62" s="108"/>
      <c r="EKJ62" s="108"/>
      <c r="EKK62" s="108"/>
      <c r="EKL62" s="108"/>
      <c r="EKM62" s="108"/>
      <c r="EKN62" s="108"/>
      <c r="EKO62" s="108"/>
      <c r="EKP62" s="108"/>
      <c r="EKQ62" s="108"/>
      <c r="EKR62" s="108"/>
      <c r="EKS62" s="108"/>
      <c r="EKT62" s="108"/>
      <c r="EKU62" s="108"/>
      <c r="EKV62" s="108"/>
      <c r="EKW62" s="108"/>
      <c r="EKX62" s="108"/>
      <c r="EKY62" s="108"/>
      <c r="EKZ62" s="108"/>
      <c r="ELA62" s="108"/>
      <c r="ELB62" s="108"/>
      <c r="ELC62" s="108"/>
      <c r="ELD62" s="108"/>
      <c r="ELE62" s="108"/>
      <c r="ELF62" s="108"/>
      <c r="ELG62" s="108"/>
      <c r="ELH62" s="108"/>
      <c r="ELI62" s="108"/>
      <c r="ELJ62" s="108"/>
      <c r="ELK62" s="108"/>
      <c r="ELL62" s="108"/>
      <c r="ELM62" s="108"/>
      <c r="ELN62" s="108"/>
      <c r="ELO62" s="108"/>
      <c r="ELP62" s="108"/>
      <c r="ELQ62" s="108"/>
      <c r="ELR62" s="108"/>
      <c r="ELS62" s="108"/>
      <c r="ELT62" s="108"/>
      <c r="ELU62" s="108"/>
      <c r="ELV62" s="108"/>
      <c r="ELW62" s="108"/>
      <c r="ELX62" s="108"/>
      <c r="ELY62" s="108"/>
      <c r="ELZ62" s="108"/>
      <c r="EMA62" s="108"/>
      <c r="EMB62" s="108"/>
      <c r="EMC62" s="108"/>
      <c r="EMD62" s="108"/>
      <c r="EME62" s="108"/>
      <c r="EMF62" s="108"/>
      <c r="EMG62" s="108"/>
      <c r="EMH62" s="108"/>
      <c r="EMI62" s="108"/>
      <c r="EMJ62" s="108"/>
      <c r="EMK62" s="108"/>
      <c r="EML62" s="108"/>
      <c r="EMM62" s="108"/>
      <c r="EMN62" s="108"/>
      <c r="EMO62" s="108"/>
      <c r="EMP62" s="108"/>
      <c r="EMQ62" s="108"/>
      <c r="EMR62" s="108"/>
      <c r="EMS62" s="108"/>
      <c r="EMT62" s="108"/>
      <c r="EMU62" s="108"/>
      <c r="EMV62" s="108"/>
      <c r="EMW62" s="108"/>
      <c r="EMX62" s="108"/>
      <c r="EMY62" s="108"/>
      <c r="EMZ62" s="108"/>
      <c r="ENA62" s="108"/>
      <c r="ENB62" s="108"/>
      <c r="ENC62" s="108"/>
      <c r="END62" s="108"/>
      <c r="ENE62" s="108"/>
      <c r="ENF62" s="108"/>
      <c r="ENG62" s="108"/>
      <c r="ENH62" s="108"/>
      <c r="ENI62" s="108"/>
      <c r="ENJ62" s="108"/>
      <c r="ENK62" s="108"/>
      <c r="ENL62" s="108"/>
      <c r="ENM62" s="108"/>
      <c r="ENN62" s="108"/>
      <c r="ENO62" s="108"/>
      <c r="ENP62" s="108"/>
      <c r="ENQ62" s="108"/>
      <c r="ENR62" s="108"/>
      <c r="ENS62" s="108"/>
      <c r="ENT62" s="108"/>
      <c r="ENU62" s="108"/>
      <c r="ENV62" s="108"/>
      <c r="ENW62" s="108"/>
      <c r="ENX62" s="108"/>
      <c r="ENY62" s="108"/>
      <c r="ENZ62" s="108"/>
      <c r="EOA62" s="108"/>
      <c r="EOB62" s="108"/>
      <c r="EOC62" s="108"/>
      <c r="EOD62" s="108"/>
      <c r="EOE62" s="108"/>
      <c r="EOF62" s="108"/>
      <c r="EOG62" s="108"/>
      <c r="EOH62" s="108"/>
      <c r="EOI62" s="108"/>
      <c r="EOJ62" s="108"/>
      <c r="EOK62" s="108"/>
      <c r="EOL62" s="108"/>
      <c r="EOM62" s="108"/>
      <c r="EON62" s="108"/>
      <c r="EOO62" s="108"/>
      <c r="EOP62" s="108"/>
      <c r="EOQ62" s="108"/>
      <c r="EOR62" s="108"/>
      <c r="EOS62" s="108"/>
      <c r="EOT62" s="108"/>
      <c r="EOU62" s="108"/>
      <c r="EOV62" s="108"/>
      <c r="EOW62" s="108"/>
      <c r="EOX62" s="108"/>
      <c r="EOY62" s="108"/>
      <c r="EOZ62" s="108"/>
      <c r="EPA62" s="108"/>
      <c r="EPB62" s="108"/>
      <c r="EPC62" s="108"/>
      <c r="EPD62" s="108"/>
      <c r="EPE62" s="108"/>
      <c r="EPF62" s="108"/>
      <c r="EPG62" s="108"/>
      <c r="EPH62" s="108"/>
      <c r="EPI62" s="108"/>
      <c r="EPJ62" s="108"/>
      <c r="EPK62" s="108"/>
      <c r="EPL62" s="108"/>
      <c r="EPM62" s="108"/>
      <c r="EPN62" s="108"/>
      <c r="EPO62" s="108"/>
      <c r="EPP62" s="108"/>
      <c r="EPQ62" s="108"/>
      <c r="EPR62" s="108"/>
      <c r="EPS62" s="108"/>
      <c r="EPT62" s="108"/>
      <c r="EPU62" s="108"/>
      <c r="EPV62" s="108"/>
      <c r="EPW62" s="108"/>
      <c r="EPX62" s="108"/>
      <c r="EPY62" s="108"/>
      <c r="EPZ62" s="108"/>
      <c r="EQA62" s="108"/>
      <c r="EQB62" s="108"/>
      <c r="EQC62" s="108"/>
      <c r="EQD62" s="108"/>
      <c r="EQE62" s="108"/>
      <c r="EQF62" s="108"/>
      <c r="EQG62" s="108"/>
      <c r="EQH62" s="108"/>
      <c r="EQI62" s="108"/>
      <c r="EQJ62" s="108"/>
      <c r="EQK62" s="108"/>
      <c r="EQL62" s="108"/>
      <c r="EQM62" s="108"/>
      <c r="EQN62" s="108"/>
      <c r="EQO62" s="108"/>
      <c r="EQP62" s="108"/>
      <c r="EQQ62" s="108"/>
      <c r="EQR62" s="108"/>
      <c r="EQS62" s="108"/>
      <c r="EQT62" s="108"/>
      <c r="EQU62" s="108"/>
      <c r="EQV62" s="108"/>
      <c r="EQW62" s="108"/>
      <c r="EQX62" s="108"/>
      <c r="EQY62" s="108"/>
      <c r="EQZ62" s="108"/>
      <c r="ERA62" s="108"/>
      <c r="ERB62" s="108"/>
      <c r="ERC62" s="108"/>
      <c r="ERD62" s="108"/>
      <c r="ERE62" s="108"/>
      <c r="ERF62" s="108"/>
      <c r="ERG62" s="108"/>
      <c r="ERH62" s="108"/>
      <c r="ERI62" s="108"/>
      <c r="ERJ62" s="108"/>
      <c r="ERK62" s="108"/>
      <c r="ERL62" s="108"/>
      <c r="ERM62" s="108"/>
      <c r="ERN62" s="108"/>
      <c r="ERO62" s="108"/>
      <c r="ERP62" s="108"/>
      <c r="ERQ62" s="108"/>
      <c r="ERR62" s="108"/>
      <c r="ERS62" s="108"/>
      <c r="ERT62" s="108"/>
      <c r="ERU62" s="108"/>
      <c r="ERV62" s="108"/>
      <c r="ERW62" s="108"/>
      <c r="ERX62" s="108"/>
      <c r="ERY62" s="108"/>
      <c r="ERZ62" s="108"/>
      <c r="ESA62" s="108"/>
      <c r="ESB62" s="108"/>
      <c r="ESC62" s="108"/>
      <c r="ESD62" s="108"/>
      <c r="ESE62" s="108"/>
      <c r="ESF62" s="108"/>
      <c r="ESG62" s="108"/>
      <c r="ESH62" s="108"/>
      <c r="ESI62" s="108"/>
      <c r="ESJ62" s="108"/>
      <c r="ESK62" s="108"/>
      <c r="ESL62" s="108"/>
      <c r="ESM62" s="108"/>
      <c r="ESN62" s="108"/>
      <c r="ESO62" s="108"/>
      <c r="ESP62" s="108"/>
      <c r="ESQ62" s="108"/>
      <c r="ESR62" s="108"/>
      <c r="ESS62" s="108"/>
      <c r="EST62" s="108"/>
      <c r="ESU62" s="108"/>
      <c r="ESV62" s="108"/>
      <c r="ESW62" s="108"/>
      <c r="ESX62" s="108"/>
      <c r="ESY62" s="108"/>
      <c r="ESZ62" s="108"/>
      <c r="ETA62" s="108"/>
      <c r="ETB62" s="108"/>
      <c r="ETC62" s="108"/>
      <c r="ETD62" s="108"/>
      <c r="ETE62" s="108"/>
      <c r="ETF62" s="108"/>
      <c r="ETG62" s="108"/>
      <c r="ETH62" s="108"/>
      <c r="ETI62" s="108"/>
      <c r="ETJ62" s="108"/>
      <c r="ETK62" s="108"/>
      <c r="ETL62" s="108"/>
      <c r="ETM62" s="108"/>
      <c r="ETN62" s="108"/>
      <c r="ETO62" s="108"/>
      <c r="ETP62" s="108"/>
      <c r="ETQ62" s="108"/>
      <c r="ETR62" s="108"/>
      <c r="ETS62" s="108"/>
      <c r="ETT62" s="108"/>
      <c r="ETU62" s="108"/>
      <c r="ETV62" s="108"/>
      <c r="ETW62" s="108"/>
      <c r="ETX62" s="108"/>
      <c r="ETY62" s="108"/>
      <c r="ETZ62" s="108"/>
      <c r="EUA62" s="108"/>
      <c r="EUB62" s="108"/>
      <c r="EUC62" s="108"/>
      <c r="EUD62" s="108"/>
      <c r="EUE62" s="108"/>
      <c r="EUF62" s="108"/>
      <c r="EUG62" s="108"/>
      <c r="EUH62" s="108"/>
      <c r="EUI62" s="108"/>
      <c r="EUJ62" s="108"/>
      <c r="EUK62" s="108"/>
      <c r="EUL62" s="108"/>
      <c r="EUM62" s="108"/>
      <c r="EUN62" s="108"/>
      <c r="EUO62" s="108"/>
      <c r="EUP62" s="108"/>
      <c r="EUQ62" s="108"/>
      <c r="EUR62" s="108"/>
      <c r="EUS62" s="108"/>
      <c r="EUT62" s="108"/>
      <c r="EUU62" s="108"/>
      <c r="EUV62" s="108"/>
      <c r="EUW62" s="108"/>
      <c r="EUX62" s="108"/>
      <c r="EUY62" s="108"/>
      <c r="EUZ62" s="108"/>
      <c r="EVA62" s="108"/>
      <c r="EVB62" s="108"/>
      <c r="EVC62" s="108"/>
      <c r="EVD62" s="108"/>
      <c r="EVE62" s="108"/>
      <c r="EVF62" s="108"/>
      <c r="EVG62" s="108"/>
      <c r="EVH62" s="108"/>
      <c r="EVI62" s="108"/>
      <c r="EVJ62" s="108"/>
      <c r="EVK62" s="108"/>
      <c r="EVL62" s="108"/>
      <c r="EVM62" s="108"/>
      <c r="EVN62" s="108"/>
      <c r="EVO62" s="108"/>
      <c r="EVP62" s="108"/>
      <c r="EVQ62" s="108"/>
      <c r="EVR62" s="108"/>
      <c r="EVS62" s="108"/>
      <c r="EVT62" s="108"/>
      <c r="EVU62" s="108"/>
      <c r="EVV62" s="108"/>
      <c r="EVW62" s="108"/>
      <c r="EVX62" s="108"/>
      <c r="EVY62" s="108"/>
      <c r="EVZ62" s="108"/>
      <c r="EWA62" s="108"/>
      <c r="EWB62" s="108"/>
      <c r="EWC62" s="108"/>
      <c r="EWD62" s="108"/>
      <c r="EWE62" s="108"/>
      <c r="EWF62" s="108"/>
      <c r="EWG62" s="108"/>
      <c r="EWH62" s="108"/>
      <c r="EWI62" s="108"/>
      <c r="EWJ62" s="108"/>
      <c r="EWK62" s="108"/>
      <c r="EWL62" s="108"/>
      <c r="EWM62" s="108"/>
      <c r="EWN62" s="108"/>
      <c r="EWO62" s="108"/>
      <c r="EWP62" s="108"/>
      <c r="EWQ62" s="108"/>
      <c r="EWR62" s="108"/>
      <c r="EWS62" s="108"/>
      <c r="EWT62" s="108"/>
      <c r="EWU62" s="108"/>
      <c r="EWV62" s="108"/>
      <c r="EWW62" s="108"/>
      <c r="EWX62" s="108"/>
      <c r="EWY62" s="108"/>
      <c r="EWZ62" s="108"/>
      <c r="EXA62" s="108"/>
      <c r="EXB62" s="108"/>
      <c r="EXC62" s="108"/>
      <c r="EXD62" s="108"/>
      <c r="EXE62" s="108"/>
      <c r="EXF62" s="108"/>
      <c r="EXG62" s="108"/>
      <c r="EXH62" s="108"/>
      <c r="EXI62" s="108"/>
      <c r="EXJ62" s="108"/>
      <c r="EXK62" s="108"/>
      <c r="EXL62" s="108"/>
      <c r="EXM62" s="108"/>
      <c r="EXN62" s="108"/>
      <c r="EXO62" s="108"/>
      <c r="EXP62" s="108"/>
      <c r="EXQ62" s="108"/>
      <c r="EXR62" s="108"/>
      <c r="EXS62" s="108"/>
      <c r="EXT62" s="108"/>
      <c r="EXU62" s="108"/>
      <c r="EXV62" s="108"/>
      <c r="EXW62" s="108"/>
      <c r="EXX62" s="108"/>
      <c r="EXY62" s="108"/>
      <c r="EXZ62" s="108"/>
      <c r="EYA62" s="108"/>
      <c r="EYB62" s="108"/>
      <c r="EYC62" s="108"/>
      <c r="EYD62" s="108"/>
      <c r="EYE62" s="108"/>
      <c r="EYF62" s="108"/>
      <c r="EYG62" s="108"/>
      <c r="EYH62" s="108"/>
      <c r="EYI62" s="108"/>
      <c r="EYJ62" s="108"/>
      <c r="EYK62" s="108"/>
      <c r="EYL62" s="108"/>
      <c r="EYM62" s="108"/>
      <c r="EYN62" s="108"/>
      <c r="EYO62" s="108"/>
      <c r="EYP62" s="108"/>
      <c r="EYQ62" s="108"/>
      <c r="EYR62" s="108"/>
      <c r="EYS62" s="108"/>
      <c r="EYT62" s="108"/>
      <c r="EYU62" s="108"/>
      <c r="EYV62" s="108"/>
      <c r="EYW62" s="108"/>
      <c r="EYX62" s="108"/>
      <c r="EYY62" s="108"/>
      <c r="EYZ62" s="108"/>
      <c r="EZA62" s="108"/>
      <c r="EZB62" s="108"/>
      <c r="EZC62" s="108"/>
      <c r="EZD62" s="108"/>
      <c r="EZE62" s="108"/>
      <c r="EZF62" s="108"/>
      <c r="EZG62" s="108"/>
      <c r="EZH62" s="108"/>
      <c r="EZI62" s="108"/>
      <c r="EZJ62" s="108"/>
      <c r="EZK62" s="108"/>
      <c r="EZL62" s="108"/>
      <c r="EZM62" s="108"/>
      <c r="EZN62" s="108"/>
      <c r="EZO62" s="108"/>
      <c r="EZP62" s="108"/>
      <c r="EZQ62" s="108"/>
      <c r="EZR62" s="108"/>
      <c r="EZS62" s="108"/>
      <c r="EZT62" s="108"/>
      <c r="EZU62" s="108"/>
      <c r="EZV62" s="108"/>
      <c r="EZW62" s="108"/>
      <c r="EZX62" s="108"/>
      <c r="EZY62" s="108"/>
      <c r="EZZ62" s="108"/>
      <c r="FAA62" s="108"/>
      <c r="FAB62" s="108"/>
      <c r="FAC62" s="108"/>
      <c r="FAD62" s="108"/>
      <c r="FAE62" s="108"/>
      <c r="FAF62" s="108"/>
      <c r="FAG62" s="108"/>
      <c r="FAH62" s="108"/>
      <c r="FAI62" s="108"/>
      <c r="FAJ62" s="108"/>
      <c r="FAK62" s="108"/>
      <c r="FAL62" s="108"/>
      <c r="FAM62" s="108"/>
      <c r="FAN62" s="108"/>
      <c r="FAO62" s="108"/>
      <c r="FAP62" s="108"/>
      <c r="FAQ62" s="108"/>
      <c r="FAR62" s="108"/>
      <c r="FAS62" s="108"/>
      <c r="FAT62" s="108"/>
      <c r="FAU62" s="108"/>
      <c r="FAV62" s="108"/>
      <c r="FAW62" s="108"/>
      <c r="FAX62" s="108"/>
      <c r="FAY62" s="108"/>
      <c r="FAZ62" s="108"/>
      <c r="FBA62" s="108"/>
      <c r="FBB62" s="108"/>
      <c r="FBC62" s="108"/>
      <c r="FBD62" s="108"/>
      <c r="FBE62" s="108"/>
      <c r="FBF62" s="108"/>
      <c r="FBG62" s="108"/>
      <c r="FBH62" s="108"/>
      <c r="FBI62" s="108"/>
      <c r="FBJ62" s="108"/>
      <c r="FBK62" s="108"/>
      <c r="FBL62" s="108"/>
      <c r="FBM62" s="108"/>
      <c r="FBN62" s="108"/>
      <c r="FBO62" s="108"/>
      <c r="FBP62" s="108"/>
      <c r="FBQ62" s="108"/>
      <c r="FBR62" s="108"/>
      <c r="FBS62" s="108"/>
      <c r="FBT62" s="108"/>
      <c r="FBU62" s="108"/>
      <c r="FBV62" s="108"/>
      <c r="FBW62" s="108"/>
      <c r="FBX62" s="108"/>
      <c r="FBY62" s="108"/>
      <c r="FBZ62" s="108"/>
      <c r="FCA62" s="108"/>
      <c r="FCB62" s="108"/>
      <c r="FCC62" s="108"/>
      <c r="FCD62" s="108"/>
      <c r="FCE62" s="108"/>
      <c r="FCF62" s="108"/>
      <c r="FCG62" s="108"/>
      <c r="FCH62" s="108"/>
      <c r="FCI62" s="108"/>
      <c r="FCJ62" s="108"/>
      <c r="FCK62" s="108"/>
      <c r="FCL62" s="108"/>
      <c r="FCM62" s="108"/>
      <c r="FCN62" s="108"/>
      <c r="FCO62" s="108"/>
      <c r="FCP62" s="108"/>
      <c r="FCQ62" s="108"/>
      <c r="FCR62" s="108"/>
      <c r="FCS62" s="108"/>
      <c r="FCT62" s="108"/>
      <c r="FCU62" s="108"/>
      <c r="FCV62" s="108"/>
      <c r="FCW62" s="108"/>
      <c r="FCX62" s="108"/>
      <c r="FCY62" s="108"/>
      <c r="FCZ62" s="108"/>
      <c r="FDA62" s="108"/>
      <c r="FDB62" s="108"/>
      <c r="FDC62" s="108"/>
      <c r="FDD62" s="108"/>
      <c r="FDE62" s="108"/>
      <c r="FDF62" s="108"/>
      <c r="FDG62" s="108"/>
      <c r="FDH62" s="108"/>
      <c r="FDI62" s="108"/>
      <c r="FDJ62" s="108"/>
      <c r="FDK62" s="108"/>
      <c r="FDL62" s="108"/>
      <c r="FDM62" s="108"/>
      <c r="FDN62" s="108"/>
      <c r="FDO62" s="108"/>
      <c r="FDP62" s="108"/>
      <c r="FDQ62" s="108"/>
      <c r="FDR62" s="108"/>
      <c r="FDS62" s="108"/>
      <c r="FDT62" s="108"/>
      <c r="FDU62" s="108"/>
      <c r="FDV62" s="108"/>
      <c r="FDW62" s="108"/>
      <c r="FDX62" s="108"/>
      <c r="FDY62" s="108"/>
      <c r="FDZ62" s="108"/>
      <c r="FEA62" s="108"/>
      <c r="FEB62" s="108"/>
      <c r="FEC62" s="108"/>
      <c r="FED62" s="108"/>
      <c r="FEE62" s="108"/>
      <c r="FEF62" s="108"/>
      <c r="FEG62" s="108"/>
      <c r="FEH62" s="108"/>
      <c r="FEI62" s="108"/>
      <c r="FEJ62" s="108"/>
      <c r="FEK62" s="108"/>
      <c r="FEL62" s="108"/>
      <c r="FEM62" s="108"/>
      <c r="FEN62" s="108"/>
      <c r="FEO62" s="108"/>
      <c r="FEP62" s="108"/>
      <c r="FEQ62" s="108"/>
      <c r="FER62" s="108"/>
      <c r="FES62" s="108"/>
      <c r="FET62" s="108"/>
      <c r="FEU62" s="108"/>
      <c r="FEV62" s="108"/>
      <c r="FEW62" s="108"/>
      <c r="FEX62" s="108"/>
      <c r="FEY62" s="108"/>
      <c r="FEZ62" s="108"/>
      <c r="FFA62" s="108"/>
      <c r="FFB62" s="108"/>
      <c r="FFC62" s="108"/>
      <c r="FFD62" s="108"/>
      <c r="FFE62" s="108"/>
      <c r="FFF62" s="108"/>
      <c r="FFG62" s="108"/>
      <c r="FFH62" s="108"/>
      <c r="FFI62" s="108"/>
      <c r="FFJ62" s="108"/>
      <c r="FFK62" s="108"/>
      <c r="FFL62" s="108"/>
      <c r="FFM62" s="108"/>
      <c r="FFN62" s="108"/>
      <c r="FFO62" s="108"/>
      <c r="FFP62" s="108"/>
      <c r="FFQ62" s="108"/>
      <c r="FFR62" s="108"/>
      <c r="FFS62" s="108"/>
      <c r="FFT62" s="108"/>
      <c r="FFU62" s="108"/>
      <c r="FFV62" s="108"/>
      <c r="FFW62" s="108"/>
      <c r="FFX62" s="108"/>
      <c r="FFY62" s="108"/>
      <c r="FFZ62" s="108"/>
      <c r="FGA62" s="108"/>
      <c r="FGB62" s="108"/>
      <c r="FGC62" s="108"/>
      <c r="FGD62" s="108"/>
      <c r="FGE62" s="108"/>
      <c r="FGF62" s="108"/>
      <c r="FGG62" s="108"/>
      <c r="FGH62" s="108"/>
      <c r="FGI62" s="108"/>
      <c r="FGJ62" s="108"/>
      <c r="FGK62" s="108"/>
      <c r="FGL62" s="108"/>
      <c r="FGM62" s="108"/>
      <c r="FGN62" s="108"/>
      <c r="FGO62" s="108"/>
      <c r="FGP62" s="108"/>
      <c r="FGQ62" s="108"/>
      <c r="FGR62" s="108"/>
      <c r="FGS62" s="108"/>
      <c r="FGT62" s="108"/>
      <c r="FGU62" s="108"/>
      <c r="FGV62" s="108"/>
      <c r="FGW62" s="108"/>
      <c r="FGX62" s="108"/>
      <c r="FGY62" s="108"/>
      <c r="FGZ62" s="108"/>
      <c r="FHA62" s="108"/>
      <c r="FHB62" s="108"/>
      <c r="FHC62" s="108"/>
      <c r="FHD62" s="108"/>
      <c r="FHE62" s="108"/>
      <c r="FHF62" s="108"/>
      <c r="FHG62" s="108"/>
      <c r="FHH62" s="108"/>
      <c r="FHI62" s="108"/>
      <c r="FHJ62" s="108"/>
      <c r="FHK62" s="108"/>
      <c r="FHL62" s="108"/>
      <c r="FHM62" s="108"/>
      <c r="FHN62" s="108"/>
      <c r="FHO62" s="108"/>
      <c r="FHP62" s="108"/>
      <c r="FHQ62" s="108"/>
      <c r="FHR62" s="108"/>
      <c r="FHS62" s="108"/>
      <c r="FHT62" s="108"/>
      <c r="FHU62" s="108"/>
      <c r="FHV62" s="108"/>
      <c r="FHW62" s="108"/>
      <c r="FHX62" s="108"/>
      <c r="FHY62" s="108"/>
      <c r="FHZ62" s="108"/>
      <c r="FIA62" s="108"/>
      <c r="FIB62" s="108"/>
      <c r="FIC62" s="108"/>
      <c r="FID62" s="108"/>
      <c r="FIE62" s="108"/>
      <c r="FIF62" s="108"/>
      <c r="FIG62" s="108"/>
      <c r="FIH62" s="108"/>
      <c r="FII62" s="108"/>
      <c r="FIJ62" s="108"/>
      <c r="FIK62" s="108"/>
      <c r="FIL62" s="108"/>
      <c r="FIM62" s="108"/>
      <c r="FIN62" s="108"/>
      <c r="FIO62" s="108"/>
      <c r="FIP62" s="108"/>
      <c r="FIQ62" s="108"/>
      <c r="FIR62" s="108"/>
      <c r="FIS62" s="108"/>
      <c r="FIT62" s="108"/>
      <c r="FIU62" s="108"/>
      <c r="FIV62" s="108"/>
      <c r="FIW62" s="108"/>
      <c r="FIX62" s="108"/>
      <c r="FIY62" s="108"/>
      <c r="FIZ62" s="108"/>
      <c r="FJA62" s="108"/>
      <c r="FJB62" s="108"/>
      <c r="FJC62" s="108"/>
      <c r="FJD62" s="108"/>
      <c r="FJE62" s="108"/>
      <c r="FJF62" s="108"/>
      <c r="FJG62" s="108"/>
      <c r="FJH62" s="108"/>
      <c r="FJI62" s="108"/>
      <c r="FJJ62" s="108"/>
      <c r="FJK62" s="108"/>
      <c r="FJL62" s="108"/>
      <c r="FJM62" s="108"/>
      <c r="FJN62" s="108"/>
      <c r="FJO62" s="108"/>
      <c r="FJP62" s="108"/>
      <c r="FJQ62" s="108"/>
      <c r="FJR62" s="108"/>
      <c r="FJS62" s="108"/>
      <c r="FJT62" s="108"/>
      <c r="FJU62" s="108"/>
      <c r="FJV62" s="108"/>
      <c r="FJW62" s="108"/>
      <c r="FJX62" s="108"/>
      <c r="FJY62" s="108"/>
      <c r="FJZ62" s="108"/>
      <c r="FKA62" s="108"/>
      <c r="FKB62" s="108"/>
      <c r="FKC62" s="108"/>
      <c r="FKD62" s="108"/>
      <c r="FKE62" s="108"/>
      <c r="FKF62" s="108"/>
      <c r="FKG62" s="108"/>
      <c r="FKH62" s="108"/>
      <c r="FKI62" s="108"/>
      <c r="FKJ62" s="108"/>
      <c r="FKK62" s="108"/>
      <c r="FKL62" s="108"/>
      <c r="FKM62" s="108"/>
      <c r="FKN62" s="108"/>
      <c r="FKO62" s="108"/>
      <c r="FKP62" s="108"/>
      <c r="FKQ62" s="108"/>
      <c r="FKR62" s="108"/>
      <c r="FKS62" s="108"/>
      <c r="FKT62" s="108"/>
      <c r="FKU62" s="108"/>
      <c r="FKV62" s="108"/>
      <c r="FKW62" s="108"/>
      <c r="FKX62" s="108"/>
      <c r="FKY62" s="108"/>
      <c r="FKZ62" s="108"/>
      <c r="FLA62" s="108"/>
      <c r="FLB62" s="108"/>
      <c r="FLC62" s="108"/>
      <c r="FLD62" s="108"/>
      <c r="FLE62" s="108"/>
      <c r="FLF62" s="108"/>
      <c r="FLG62" s="108"/>
      <c r="FLH62" s="108"/>
      <c r="FLI62" s="108"/>
      <c r="FLJ62" s="108"/>
      <c r="FLK62" s="108"/>
      <c r="FLL62" s="108"/>
      <c r="FLM62" s="108"/>
      <c r="FLN62" s="108"/>
      <c r="FLO62" s="108"/>
      <c r="FLP62" s="108"/>
      <c r="FLQ62" s="108"/>
      <c r="FLR62" s="108"/>
      <c r="FLS62" s="108"/>
      <c r="FLT62" s="108"/>
      <c r="FLU62" s="108"/>
      <c r="FLV62" s="108"/>
      <c r="FLW62" s="108"/>
      <c r="FLX62" s="108"/>
      <c r="FLY62" s="108"/>
      <c r="FLZ62" s="108"/>
      <c r="FMA62" s="108"/>
      <c r="FMB62" s="108"/>
      <c r="FMC62" s="108"/>
      <c r="FMD62" s="108"/>
      <c r="FME62" s="108"/>
      <c r="FMF62" s="108"/>
      <c r="FMG62" s="108"/>
      <c r="FMH62" s="108"/>
      <c r="FMI62" s="108"/>
      <c r="FMJ62" s="108"/>
      <c r="FMK62" s="108"/>
      <c r="FML62" s="108"/>
      <c r="FMM62" s="108"/>
      <c r="FMN62" s="108"/>
      <c r="FMO62" s="108"/>
      <c r="FMP62" s="108"/>
      <c r="FMQ62" s="108"/>
      <c r="FMR62" s="108"/>
      <c r="FMS62" s="108"/>
      <c r="FMT62" s="108"/>
      <c r="FMU62" s="108"/>
      <c r="FMV62" s="108"/>
      <c r="FMW62" s="108"/>
      <c r="FMX62" s="108"/>
      <c r="FMY62" s="108"/>
      <c r="FMZ62" s="108"/>
      <c r="FNA62" s="108"/>
      <c r="FNB62" s="108"/>
      <c r="FNC62" s="108"/>
      <c r="FND62" s="108"/>
      <c r="FNE62" s="108"/>
      <c r="FNF62" s="108"/>
      <c r="FNG62" s="108"/>
      <c r="FNH62" s="108"/>
      <c r="FNI62" s="108"/>
      <c r="FNJ62" s="108"/>
      <c r="FNK62" s="108"/>
      <c r="FNL62" s="108"/>
      <c r="FNM62" s="108"/>
      <c r="FNN62" s="108"/>
      <c r="FNO62" s="108"/>
      <c r="FNP62" s="108"/>
      <c r="FNQ62" s="108"/>
      <c r="FNR62" s="108"/>
      <c r="FNS62" s="108"/>
      <c r="FNT62" s="108"/>
      <c r="FNU62" s="108"/>
      <c r="FNV62" s="108"/>
      <c r="FNW62" s="108"/>
      <c r="FNX62" s="108"/>
      <c r="FNY62" s="108"/>
      <c r="FNZ62" s="108"/>
      <c r="FOA62" s="108"/>
      <c r="FOB62" s="108"/>
      <c r="FOC62" s="108"/>
      <c r="FOD62" s="108"/>
      <c r="FOE62" s="108"/>
      <c r="FOF62" s="108"/>
      <c r="FOG62" s="108"/>
      <c r="FOH62" s="108"/>
      <c r="FOI62" s="108"/>
      <c r="FOJ62" s="108"/>
      <c r="FOK62" s="108"/>
      <c r="FOL62" s="108"/>
      <c r="FOM62" s="108"/>
      <c r="FON62" s="108"/>
      <c r="FOO62" s="108"/>
      <c r="FOP62" s="108"/>
      <c r="FOQ62" s="108"/>
      <c r="FOR62" s="108"/>
      <c r="FOS62" s="108"/>
      <c r="FOT62" s="108"/>
      <c r="FOU62" s="108"/>
      <c r="FOV62" s="108"/>
      <c r="FOW62" s="108"/>
      <c r="FOX62" s="108"/>
      <c r="FOY62" s="108"/>
      <c r="FOZ62" s="108"/>
      <c r="FPA62" s="108"/>
      <c r="FPB62" s="108"/>
      <c r="FPC62" s="108"/>
      <c r="FPD62" s="108"/>
      <c r="FPE62" s="108"/>
      <c r="FPF62" s="108"/>
      <c r="FPG62" s="108"/>
      <c r="FPH62" s="108"/>
      <c r="FPI62" s="108"/>
      <c r="FPJ62" s="108"/>
      <c r="FPK62" s="108"/>
      <c r="FPL62" s="108"/>
      <c r="FPM62" s="108"/>
      <c r="FPN62" s="108"/>
      <c r="FPO62" s="108"/>
      <c r="FPP62" s="108"/>
      <c r="FPQ62" s="108"/>
      <c r="FPR62" s="108"/>
      <c r="FPS62" s="108"/>
      <c r="FPT62" s="108"/>
      <c r="FPU62" s="108"/>
      <c r="FPV62" s="108"/>
      <c r="FPW62" s="108"/>
      <c r="FPX62" s="108"/>
      <c r="FPY62" s="108"/>
      <c r="FPZ62" s="108"/>
      <c r="FQA62" s="108"/>
      <c r="FQB62" s="108"/>
      <c r="FQC62" s="108"/>
      <c r="FQD62" s="108"/>
      <c r="FQE62" s="108"/>
      <c r="FQF62" s="108"/>
      <c r="FQG62" s="108"/>
      <c r="FQH62" s="108"/>
      <c r="FQI62" s="108"/>
      <c r="FQJ62" s="108"/>
      <c r="FQK62" s="108"/>
      <c r="FQL62" s="108"/>
      <c r="FQM62" s="108"/>
      <c r="FQN62" s="108"/>
      <c r="FQO62" s="108"/>
      <c r="FQP62" s="108"/>
      <c r="FQQ62" s="108"/>
      <c r="FQR62" s="108"/>
      <c r="FQS62" s="108"/>
      <c r="FQT62" s="108"/>
      <c r="FQU62" s="108"/>
      <c r="FQV62" s="108"/>
      <c r="FQW62" s="108"/>
      <c r="FQX62" s="108"/>
      <c r="FQY62" s="108"/>
      <c r="FQZ62" s="108"/>
      <c r="FRA62" s="108"/>
      <c r="FRB62" s="108"/>
      <c r="FRC62" s="108"/>
      <c r="FRD62" s="108"/>
      <c r="FRE62" s="108"/>
      <c r="FRF62" s="108"/>
      <c r="FRG62" s="108"/>
      <c r="FRH62" s="108"/>
      <c r="FRI62" s="108"/>
      <c r="FRJ62" s="108"/>
      <c r="FRK62" s="108"/>
      <c r="FRL62" s="108"/>
      <c r="FRM62" s="108"/>
      <c r="FRN62" s="108"/>
      <c r="FRO62" s="108"/>
      <c r="FRP62" s="108"/>
      <c r="FRQ62" s="108"/>
      <c r="FRR62" s="108"/>
      <c r="FRS62" s="108"/>
      <c r="FRT62" s="108"/>
      <c r="FRU62" s="108"/>
      <c r="FRV62" s="108"/>
      <c r="FRW62" s="108"/>
      <c r="FRX62" s="108"/>
      <c r="FRY62" s="108"/>
      <c r="FRZ62" s="108"/>
      <c r="FSA62" s="108"/>
      <c r="FSB62" s="108"/>
      <c r="FSC62" s="108"/>
      <c r="FSD62" s="108"/>
      <c r="FSE62" s="108"/>
      <c r="FSF62" s="108"/>
      <c r="FSG62" s="108"/>
      <c r="FSH62" s="108"/>
      <c r="FSI62" s="108"/>
      <c r="FSJ62" s="108"/>
      <c r="FSK62" s="108"/>
      <c r="FSL62" s="108"/>
      <c r="FSM62" s="108"/>
      <c r="FSN62" s="108"/>
      <c r="FSO62" s="108"/>
      <c r="FSP62" s="108"/>
      <c r="FSQ62" s="108"/>
      <c r="FSR62" s="108"/>
      <c r="FSS62" s="108"/>
      <c r="FST62" s="108"/>
      <c r="FSU62" s="108"/>
      <c r="FSV62" s="108"/>
      <c r="FSW62" s="108"/>
      <c r="FSX62" s="108"/>
      <c r="FSY62" s="108"/>
      <c r="FSZ62" s="108"/>
      <c r="FTA62" s="108"/>
      <c r="FTB62" s="108"/>
      <c r="FTC62" s="108"/>
      <c r="FTD62" s="108"/>
      <c r="FTE62" s="108"/>
      <c r="FTF62" s="108"/>
      <c r="FTG62" s="108"/>
      <c r="FTH62" s="108"/>
      <c r="FTI62" s="108"/>
      <c r="FTJ62" s="108"/>
      <c r="FTK62" s="108"/>
      <c r="FTL62" s="108"/>
      <c r="FTM62" s="108"/>
      <c r="FTN62" s="108"/>
      <c r="FTO62" s="108"/>
      <c r="FTP62" s="108"/>
      <c r="FTQ62" s="108"/>
      <c r="FTR62" s="108"/>
      <c r="FTS62" s="108"/>
      <c r="FTT62" s="108"/>
      <c r="FTU62" s="108"/>
      <c r="FTV62" s="108"/>
      <c r="FTW62" s="108"/>
      <c r="FTX62" s="108"/>
      <c r="FTY62" s="108"/>
      <c r="FTZ62" s="108"/>
      <c r="FUA62" s="108"/>
      <c r="FUB62" s="108"/>
      <c r="FUC62" s="108"/>
      <c r="FUD62" s="108"/>
      <c r="FUE62" s="108"/>
      <c r="FUF62" s="108"/>
      <c r="FUG62" s="108"/>
      <c r="FUH62" s="108"/>
      <c r="FUI62" s="108"/>
      <c r="FUJ62" s="108"/>
      <c r="FUK62" s="108"/>
      <c r="FUL62" s="108"/>
      <c r="FUM62" s="108"/>
      <c r="FUN62" s="108"/>
      <c r="FUO62" s="108"/>
      <c r="FUP62" s="108"/>
      <c r="FUQ62" s="108"/>
      <c r="FUR62" s="108"/>
      <c r="FUS62" s="108"/>
      <c r="FUT62" s="108"/>
      <c r="FUU62" s="108"/>
      <c r="FUV62" s="108"/>
      <c r="FUW62" s="108"/>
      <c r="FUX62" s="108"/>
      <c r="FUY62" s="108"/>
      <c r="FUZ62" s="108"/>
      <c r="FVA62" s="108"/>
      <c r="FVB62" s="108"/>
      <c r="FVC62" s="108"/>
      <c r="FVD62" s="108"/>
      <c r="FVE62" s="108"/>
      <c r="FVF62" s="108"/>
      <c r="FVG62" s="108"/>
      <c r="FVH62" s="108"/>
      <c r="FVI62" s="108"/>
      <c r="FVJ62" s="108"/>
      <c r="FVK62" s="108"/>
      <c r="FVL62" s="108"/>
      <c r="FVM62" s="108"/>
      <c r="FVN62" s="108"/>
      <c r="FVO62" s="108"/>
      <c r="FVP62" s="108"/>
      <c r="FVQ62" s="108"/>
      <c r="FVR62" s="108"/>
      <c r="FVS62" s="108"/>
      <c r="FVT62" s="108"/>
      <c r="FVU62" s="108"/>
      <c r="FVV62" s="108"/>
      <c r="FVW62" s="108"/>
      <c r="FVX62" s="108"/>
      <c r="FVY62" s="108"/>
      <c r="FVZ62" s="108"/>
      <c r="FWA62" s="108"/>
      <c r="FWB62" s="108"/>
      <c r="FWC62" s="108"/>
      <c r="FWD62" s="108"/>
      <c r="FWE62" s="108"/>
      <c r="FWF62" s="108"/>
      <c r="FWG62" s="108"/>
      <c r="FWH62" s="108"/>
      <c r="FWI62" s="108"/>
      <c r="FWJ62" s="108"/>
      <c r="FWK62" s="108"/>
      <c r="FWL62" s="108"/>
      <c r="FWM62" s="108"/>
      <c r="FWN62" s="108"/>
      <c r="FWO62" s="108"/>
      <c r="FWP62" s="108"/>
      <c r="FWQ62" s="108"/>
      <c r="FWR62" s="108"/>
      <c r="FWS62" s="108"/>
      <c r="FWT62" s="108"/>
      <c r="FWU62" s="108"/>
      <c r="FWV62" s="108"/>
      <c r="FWW62" s="108"/>
      <c r="FWX62" s="108"/>
      <c r="FWY62" s="108"/>
      <c r="FWZ62" s="108"/>
      <c r="FXA62" s="108"/>
      <c r="FXB62" s="108"/>
      <c r="FXC62" s="108"/>
      <c r="FXD62" s="108"/>
      <c r="FXE62" s="108"/>
      <c r="FXF62" s="108"/>
      <c r="FXG62" s="108"/>
      <c r="FXH62" s="108"/>
      <c r="FXI62" s="108"/>
      <c r="FXJ62" s="108"/>
      <c r="FXK62" s="108"/>
      <c r="FXL62" s="108"/>
      <c r="FXM62" s="108"/>
      <c r="FXN62" s="108"/>
      <c r="FXO62" s="108"/>
      <c r="FXP62" s="108"/>
      <c r="FXQ62" s="108"/>
      <c r="FXR62" s="108"/>
      <c r="FXS62" s="108"/>
      <c r="FXT62" s="108"/>
      <c r="FXU62" s="108"/>
      <c r="FXV62" s="108"/>
      <c r="FXW62" s="108"/>
      <c r="FXX62" s="108"/>
      <c r="FXY62" s="108"/>
      <c r="FXZ62" s="108"/>
      <c r="FYA62" s="108"/>
      <c r="FYB62" s="108"/>
      <c r="FYC62" s="108"/>
      <c r="FYD62" s="108"/>
      <c r="FYE62" s="108"/>
      <c r="FYF62" s="108"/>
      <c r="FYG62" s="108"/>
      <c r="FYH62" s="108"/>
      <c r="FYI62" s="108"/>
      <c r="FYJ62" s="108"/>
      <c r="FYK62" s="108"/>
      <c r="FYL62" s="108"/>
      <c r="FYM62" s="108"/>
      <c r="FYN62" s="108"/>
      <c r="FYO62" s="108"/>
      <c r="FYP62" s="108"/>
      <c r="FYQ62" s="108"/>
      <c r="FYR62" s="108"/>
      <c r="FYS62" s="108"/>
      <c r="FYT62" s="108"/>
      <c r="FYU62" s="108"/>
      <c r="FYV62" s="108"/>
      <c r="FYW62" s="108"/>
      <c r="FYX62" s="108"/>
      <c r="FYY62" s="108"/>
      <c r="FYZ62" s="108"/>
      <c r="FZA62" s="108"/>
      <c r="FZB62" s="108"/>
      <c r="FZC62" s="108"/>
      <c r="FZD62" s="108"/>
      <c r="FZE62" s="108"/>
      <c r="FZF62" s="108"/>
      <c r="FZG62" s="108"/>
      <c r="FZH62" s="108"/>
      <c r="FZI62" s="108"/>
      <c r="FZJ62" s="108"/>
      <c r="FZK62" s="108"/>
      <c r="FZL62" s="108"/>
      <c r="FZM62" s="108"/>
      <c r="FZN62" s="108"/>
      <c r="FZO62" s="108"/>
      <c r="FZP62" s="108"/>
      <c r="FZQ62" s="108"/>
      <c r="FZR62" s="108"/>
      <c r="FZS62" s="108"/>
      <c r="FZT62" s="108"/>
      <c r="FZU62" s="108"/>
      <c r="FZV62" s="108"/>
      <c r="FZW62" s="108"/>
      <c r="FZX62" s="108"/>
      <c r="FZY62" s="108"/>
      <c r="FZZ62" s="108"/>
      <c r="GAA62" s="108"/>
      <c r="GAB62" s="108"/>
      <c r="GAC62" s="108"/>
      <c r="GAD62" s="108"/>
      <c r="GAE62" s="108"/>
      <c r="GAF62" s="108"/>
      <c r="GAG62" s="108"/>
      <c r="GAH62" s="108"/>
      <c r="GAI62" s="108"/>
      <c r="GAJ62" s="108"/>
      <c r="GAK62" s="108"/>
      <c r="GAL62" s="108"/>
      <c r="GAM62" s="108"/>
      <c r="GAN62" s="108"/>
      <c r="GAO62" s="108"/>
      <c r="GAP62" s="108"/>
      <c r="GAQ62" s="108"/>
      <c r="GAR62" s="108"/>
      <c r="GAS62" s="108"/>
      <c r="GAT62" s="108"/>
      <c r="GAU62" s="108"/>
      <c r="GAV62" s="108"/>
      <c r="GAW62" s="108"/>
      <c r="GAX62" s="108"/>
      <c r="GAY62" s="108"/>
      <c r="GAZ62" s="108"/>
      <c r="GBA62" s="108"/>
      <c r="GBB62" s="108"/>
      <c r="GBC62" s="108"/>
      <c r="GBD62" s="108"/>
      <c r="GBE62" s="108"/>
      <c r="GBF62" s="108"/>
      <c r="GBG62" s="108"/>
      <c r="GBH62" s="108"/>
      <c r="GBI62" s="108"/>
      <c r="GBJ62" s="108"/>
      <c r="GBK62" s="108"/>
      <c r="GBL62" s="108"/>
      <c r="GBM62" s="108"/>
      <c r="GBN62" s="108"/>
      <c r="GBO62" s="108"/>
      <c r="GBP62" s="108"/>
      <c r="GBQ62" s="108"/>
      <c r="GBR62" s="108"/>
      <c r="GBS62" s="108"/>
      <c r="GBT62" s="108"/>
      <c r="GBU62" s="108"/>
      <c r="GBV62" s="108"/>
      <c r="GBW62" s="108"/>
      <c r="GBX62" s="108"/>
      <c r="GBY62" s="108"/>
      <c r="GBZ62" s="108"/>
      <c r="GCA62" s="108"/>
      <c r="GCB62" s="108"/>
      <c r="GCC62" s="108"/>
      <c r="GCD62" s="108"/>
      <c r="GCE62" s="108"/>
      <c r="GCF62" s="108"/>
      <c r="GCG62" s="108"/>
      <c r="GCH62" s="108"/>
      <c r="GCI62" s="108"/>
      <c r="GCJ62" s="108"/>
      <c r="GCK62" s="108"/>
      <c r="GCL62" s="108"/>
      <c r="GCM62" s="108"/>
      <c r="GCN62" s="108"/>
      <c r="GCO62" s="108"/>
      <c r="GCP62" s="108"/>
      <c r="GCQ62" s="108"/>
      <c r="GCR62" s="108"/>
      <c r="GCS62" s="108"/>
      <c r="GCT62" s="108"/>
      <c r="GCU62" s="108"/>
      <c r="GCV62" s="108"/>
      <c r="GCW62" s="108"/>
      <c r="GCX62" s="108"/>
      <c r="GCY62" s="108"/>
      <c r="GCZ62" s="108"/>
      <c r="GDA62" s="108"/>
      <c r="GDB62" s="108"/>
      <c r="GDC62" s="108"/>
      <c r="GDD62" s="108"/>
      <c r="GDE62" s="108"/>
      <c r="GDF62" s="108"/>
      <c r="GDG62" s="108"/>
      <c r="GDH62" s="108"/>
      <c r="GDI62" s="108"/>
      <c r="GDJ62" s="108"/>
      <c r="GDK62" s="108"/>
      <c r="GDL62" s="108"/>
      <c r="GDM62" s="108"/>
      <c r="GDN62" s="108"/>
      <c r="GDO62" s="108"/>
      <c r="GDP62" s="108"/>
      <c r="GDQ62" s="108"/>
      <c r="GDR62" s="108"/>
      <c r="GDS62" s="108"/>
      <c r="GDT62" s="108"/>
      <c r="GDU62" s="108"/>
      <c r="GDV62" s="108"/>
      <c r="GDW62" s="108"/>
      <c r="GDX62" s="108"/>
      <c r="GDY62" s="108"/>
      <c r="GDZ62" s="108"/>
      <c r="GEA62" s="108"/>
      <c r="GEB62" s="108"/>
      <c r="GEC62" s="108"/>
      <c r="GED62" s="108"/>
      <c r="GEE62" s="108"/>
      <c r="GEF62" s="108"/>
      <c r="GEG62" s="108"/>
      <c r="GEH62" s="108"/>
      <c r="GEI62" s="108"/>
      <c r="GEJ62" s="108"/>
      <c r="GEK62" s="108"/>
      <c r="GEL62" s="108"/>
      <c r="GEM62" s="108"/>
      <c r="GEN62" s="108"/>
      <c r="GEO62" s="108"/>
      <c r="GEP62" s="108"/>
      <c r="GEQ62" s="108"/>
      <c r="GER62" s="108"/>
      <c r="GES62" s="108"/>
      <c r="GET62" s="108"/>
      <c r="GEU62" s="108"/>
      <c r="GEV62" s="108"/>
      <c r="GEW62" s="108"/>
      <c r="GEX62" s="108"/>
      <c r="GEY62" s="108"/>
      <c r="GEZ62" s="108"/>
      <c r="GFA62" s="108"/>
      <c r="GFB62" s="108"/>
      <c r="GFC62" s="108"/>
      <c r="GFD62" s="108"/>
      <c r="GFE62" s="108"/>
      <c r="GFF62" s="108"/>
      <c r="GFG62" s="108"/>
      <c r="GFH62" s="108"/>
      <c r="GFI62" s="108"/>
      <c r="GFJ62" s="108"/>
      <c r="GFK62" s="108"/>
      <c r="GFL62" s="108"/>
      <c r="GFM62" s="108"/>
      <c r="GFN62" s="108"/>
      <c r="GFO62" s="108"/>
      <c r="GFP62" s="108"/>
      <c r="GFQ62" s="108"/>
      <c r="GFR62" s="108"/>
      <c r="GFS62" s="108"/>
      <c r="GFT62" s="108"/>
      <c r="GFU62" s="108"/>
      <c r="GFV62" s="108"/>
      <c r="GFW62" s="108"/>
      <c r="GFX62" s="108"/>
      <c r="GFY62" s="108"/>
      <c r="GFZ62" s="108"/>
      <c r="GGA62" s="108"/>
      <c r="GGB62" s="108"/>
      <c r="GGC62" s="108"/>
      <c r="GGD62" s="108"/>
      <c r="GGE62" s="108"/>
      <c r="GGF62" s="108"/>
      <c r="GGG62" s="108"/>
      <c r="GGH62" s="108"/>
      <c r="GGI62" s="108"/>
      <c r="GGJ62" s="108"/>
      <c r="GGK62" s="108"/>
      <c r="GGL62" s="108"/>
      <c r="GGM62" s="108"/>
      <c r="GGN62" s="108"/>
      <c r="GGO62" s="108"/>
      <c r="GGP62" s="108"/>
      <c r="GGQ62" s="108"/>
      <c r="GGR62" s="108"/>
      <c r="GGS62" s="108"/>
      <c r="GGT62" s="108"/>
      <c r="GGU62" s="108"/>
      <c r="GGV62" s="108"/>
      <c r="GGW62" s="108"/>
      <c r="GGX62" s="108"/>
      <c r="GGY62" s="108"/>
      <c r="GGZ62" s="108"/>
      <c r="GHA62" s="108"/>
      <c r="GHB62" s="108"/>
      <c r="GHC62" s="108"/>
      <c r="GHD62" s="108"/>
      <c r="GHE62" s="108"/>
      <c r="GHF62" s="108"/>
      <c r="GHG62" s="108"/>
      <c r="GHH62" s="108"/>
      <c r="GHI62" s="108"/>
      <c r="GHJ62" s="108"/>
      <c r="GHK62" s="108"/>
      <c r="GHL62" s="108"/>
      <c r="GHM62" s="108"/>
      <c r="GHN62" s="108"/>
      <c r="GHO62" s="108"/>
      <c r="GHP62" s="108"/>
      <c r="GHQ62" s="108"/>
      <c r="GHR62" s="108"/>
      <c r="GHS62" s="108"/>
      <c r="GHT62" s="108"/>
      <c r="GHU62" s="108"/>
      <c r="GHV62" s="108"/>
      <c r="GHW62" s="108"/>
      <c r="GHX62" s="108"/>
      <c r="GHY62" s="108"/>
      <c r="GHZ62" s="108"/>
      <c r="GIA62" s="108"/>
      <c r="GIB62" s="108"/>
      <c r="GIC62" s="108"/>
      <c r="GID62" s="108"/>
      <c r="GIE62" s="108"/>
      <c r="GIF62" s="108"/>
      <c r="GIG62" s="108"/>
      <c r="GIH62" s="108"/>
      <c r="GII62" s="108"/>
      <c r="GIJ62" s="108"/>
      <c r="GIK62" s="108"/>
      <c r="GIL62" s="108"/>
      <c r="GIM62" s="108"/>
      <c r="GIN62" s="108"/>
      <c r="GIO62" s="108"/>
      <c r="GIP62" s="108"/>
      <c r="GIQ62" s="108"/>
      <c r="GIR62" s="108"/>
      <c r="GIS62" s="108"/>
      <c r="GIT62" s="108"/>
      <c r="GIU62" s="108"/>
      <c r="GIV62" s="108"/>
      <c r="GIW62" s="108"/>
      <c r="GIX62" s="108"/>
      <c r="GIY62" s="108"/>
      <c r="GIZ62" s="108"/>
      <c r="GJA62" s="108"/>
      <c r="GJB62" s="108"/>
      <c r="GJC62" s="108"/>
      <c r="GJD62" s="108"/>
      <c r="GJE62" s="108"/>
      <c r="GJF62" s="108"/>
      <c r="GJG62" s="108"/>
      <c r="GJH62" s="108"/>
      <c r="GJI62" s="108"/>
      <c r="GJJ62" s="108"/>
      <c r="GJK62" s="108"/>
      <c r="GJL62" s="108"/>
      <c r="GJM62" s="108"/>
      <c r="GJN62" s="108"/>
      <c r="GJO62" s="108"/>
      <c r="GJP62" s="108"/>
      <c r="GJQ62" s="108"/>
      <c r="GJR62" s="108"/>
      <c r="GJS62" s="108"/>
      <c r="GJT62" s="108"/>
      <c r="GJU62" s="108"/>
      <c r="GJV62" s="108"/>
      <c r="GJW62" s="108"/>
      <c r="GJX62" s="108"/>
      <c r="GJY62" s="108"/>
      <c r="GJZ62" s="108"/>
      <c r="GKA62" s="108"/>
      <c r="GKB62" s="108"/>
      <c r="GKC62" s="108"/>
      <c r="GKD62" s="108"/>
      <c r="GKE62" s="108"/>
      <c r="GKF62" s="108"/>
      <c r="GKG62" s="108"/>
      <c r="GKH62" s="108"/>
      <c r="GKI62" s="108"/>
      <c r="GKJ62" s="108"/>
      <c r="GKK62" s="108"/>
      <c r="GKL62" s="108"/>
      <c r="GKM62" s="108"/>
      <c r="GKN62" s="108"/>
      <c r="GKO62" s="108"/>
      <c r="GKP62" s="108"/>
      <c r="GKQ62" s="108"/>
      <c r="GKR62" s="108"/>
      <c r="GKS62" s="108"/>
      <c r="GKT62" s="108"/>
      <c r="GKU62" s="108"/>
      <c r="GKV62" s="108"/>
      <c r="GKW62" s="108"/>
      <c r="GKX62" s="108"/>
      <c r="GKY62" s="108"/>
      <c r="GKZ62" s="108"/>
      <c r="GLA62" s="108"/>
      <c r="GLB62" s="108"/>
      <c r="GLC62" s="108"/>
      <c r="GLD62" s="108"/>
      <c r="GLE62" s="108"/>
      <c r="GLF62" s="108"/>
      <c r="GLG62" s="108"/>
      <c r="GLH62" s="108"/>
      <c r="GLI62" s="108"/>
      <c r="GLJ62" s="108"/>
      <c r="GLK62" s="108"/>
      <c r="GLL62" s="108"/>
      <c r="GLM62" s="108"/>
      <c r="GLN62" s="108"/>
      <c r="GLO62" s="108"/>
      <c r="GLP62" s="108"/>
      <c r="GLQ62" s="108"/>
      <c r="GLR62" s="108"/>
      <c r="GLS62" s="108"/>
      <c r="GLT62" s="108"/>
      <c r="GLU62" s="108"/>
      <c r="GLV62" s="108"/>
      <c r="GLW62" s="108"/>
      <c r="GLX62" s="108"/>
      <c r="GLY62" s="108"/>
      <c r="GLZ62" s="108"/>
      <c r="GMA62" s="108"/>
      <c r="GMB62" s="108"/>
      <c r="GMC62" s="108"/>
      <c r="GMD62" s="108"/>
      <c r="GME62" s="108"/>
      <c r="GMF62" s="108"/>
      <c r="GMG62" s="108"/>
      <c r="GMH62" s="108"/>
      <c r="GMI62" s="108"/>
      <c r="GMJ62" s="108"/>
      <c r="GMK62" s="108"/>
      <c r="GML62" s="108"/>
      <c r="GMM62" s="108"/>
      <c r="GMN62" s="108"/>
      <c r="GMO62" s="108"/>
      <c r="GMP62" s="108"/>
      <c r="GMQ62" s="108"/>
      <c r="GMR62" s="108"/>
      <c r="GMS62" s="108"/>
      <c r="GMT62" s="108"/>
      <c r="GMU62" s="108"/>
      <c r="GMV62" s="108"/>
      <c r="GMW62" s="108"/>
      <c r="GMX62" s="108"/>
      <c r="GMY62" s="108"/>
      <c r="GMZ62" s="108"/>
      <c r="GNA62" s="108"/>
      <c r="GNB62" s="108"/>
      <c r="GNC62" s="108"/>
      <c r="GND62" s="108"/>
      <c r="GNE62" s="108"/>
      <c r="GNF62" s="108"/>
      <c r="GNG62" s="108"/>
      <c r="GNH62" s="108"/>
      <c r="GNI62" s="108"/>
      <c r="GNJ62" s="108"/>
      <c r="GNK62" s="108"/>
      <c r="GNL62" s="108"/>
      <c r="GNM62" s="108"/>
      <c r="GNN62" s="108"/>
      <c r="GNO62" s="108"/>
      <c r="GNP62" s="108"/>
      <c r="GNQ62" s="108"/>
      <c r="GNR62" s="108"/>
      <c r="GNS62" s="108"/>
      <c r="GNT62" s="108"/>
      <c r="GNU62" s="108"/>
      <c r="GNV62" s="108"/>
      <c r="GNW62" s="108"/>
      <c r="GNX62" s="108"/>
      <c r="GNY62" s="108"/>
      <c r="GNZ62" s="108"/>
      <c r="GOA62" s="108"/>
      <c r="GOB62" s="108"/>
      <c r="GOC62" s="108"/>
      <c r="GOD62" s="108"/>
      <c r="GOE62" s="108"/>
      <c r="GOF62" s="108"/>
      <c r="GOG62" s="108"/>
      <c r="GOH62" s="108"/>
      <c r="GOI62" s="108"/>
      <c r="GOJ62" s="108"/>
      <c r="GOK62" s="108"/>
      <c r="GOL62" s="108"/>
      <c r="GOM62" s="108"/>
      <c r="GON62" s="108"/>
      <c r="GOO62" s="108"/>
      <c r="GOP62" s="108"/>
      <c r="GOQ62" s="108"/>
      <c r="GOR62" s="108"/>
      <c r="GOS62" s="108"/>
      <c r="GOT62" s="108"/>
      <c r="GOU62" s="108"/>
      <c r="GOV62" s="108"/>
      <c r="GOW62" s="108"/>
      <c r="GOX62" s="108"/>
      <c r="GOY62" s="108"/>
      <c r="GOZ62" s="108"/>
      <c r="GPA62" s="108"/>
      <c r="GPB62" s="108"/>
      <c r="GPC62" s="108"/>
      <c r="GPD62" s="108"/>
      <c r="GPE62" s="108"/>
      <c r="GPF62" s="108"/>
      <c r="GPG62" s="108"/>
      <c r="GPH62" s="108"/>
      <c r="GPI62" s="108"/>
      <c r="GPJ62" s="108"/>
      <c r="GPK62" s="108"/>
      <c r="GPL62" s="108"/>
      <c r="GPM62" s="108"/>
      <c r="GPN62" s="108"/>
      <c r="GPO62" s="108"/>
      <c r="GPP62" s="108"/>
      <c r="GPQ62" s="108"/>
      <c r="GPR62" s="108"/>
      <c r="GPS62" s="108"/>
      <c r="GPT62" s="108"/>
      <c r="GPU62" s="108"/>
      <c r="GPV62" s="108"/>
      <c r="GPW62" s="108"/>
      <c r="GPX62" s="108"/>
      <c r="GPY62" s="108"/>
      <c r="GPZ62" s="108"/>
      <c r="GQA62" s="108"/>
      <c r="GQB62" s="108"/>
      <c r="GQC62" s="108"/>
      <c r="GQD62" s="108"/>
      <c r="GQE62" s="108"/>
      <c r="GQF62" s="108"/>
      <c r="GQG62" s="108"/>
      <c r="GQH62" s="108"/>
      <c r="GQI62" s="108"/>
      <c r="GQJ62" s="108"/>
      <c r="GQK62" s="108"/>
      <c r="GQL62" s="108"/>
      <c r="GQM62" s="108"/>
      <c r="GQN62" s="108"/>
      <c r="GQO62" s="108"/>
      <c r="GQP62" s="108"/>
      <c r="GQQ62" s="108"/>
      <c r="GQR62" s="108"/>
      <c r="GQS62" s="108"/>
      <c r="GQT62" s="108"/>
      <c r="GQU62" s="108"/>
      <c r="GQV62" s="108"/>
      <c r="GQW62" s="108"/>
      <c r="GQX62" s="108"/>
      <c r="GQY62" s="108"/>
      <c r="GQZ62" s="108"/>
      <c r="GRA62" s="108"/>
      <c r="GRB62" s="108"/>
      <c r="GRC62" s="108"/>
      <c r="GRD62" s="108"/>
      <c r="GRE62" s="108"/>
      <c r="GRF62" s="108"/>
      <c r="GRG62" s="108"/>
      <c r="GRH62" s="108"/>
      <c r="GRI62" s="108"/>
      <c r="GRJ62" s="108"/>
      <c r="GRK62" s="108"/>
      <c r="GRL62" s="108"/>
      <c r="GRM62" s="108"/>
      <c r="GRN62" s="108"/>
      <c r="GRO62" s="108"/>
      <c r="GRP62" s="108"/>
      <c r="GRQ62" s="108"/>
      <c r="GRR62" s="108"/>
      <c r="GRS62" s="108"/>
      <c r="GRT62" s="108"/>
      <c r="GRU62" s="108"/>
      <c r="GRV62" s="108"/>
      <c r="GRW62" s="108"/>
      <c r="GRX62" s="108"/>
      <c r="GRY62" s="108"/>
      <c r="GRZ62" s="108"/>
      <c r="GSA62" s="108"/>
      <c r="GSB62" s="108"/>
      <c r="GSC62" s="108"/>
      <c r="GSD62" s="108"/>
      <c r="GSE62" s="108"/>
      <c r="GSF62" s="108"/>
      <c r="GSG62" s="108"/>
      <c r="GSH62" s="108"/>
      <c r="GSI62" s="108"/>
      <c r="GSJ62" s="108"/>
      <c r="GSK62" s="108"/>
      <c r="GSL62" s="108"/>
      <c r="GSM62" s="108"/>
      <c r="GSN62" s="108"/>
      <c r="GSO62" s="108"/>
      <c r="GSP62" s="108"/>
      <c r="GSQ62" s="108"/>
      <c r="GSR62" s="108"/>
      <c r="GSS62" s="108"/>
      <c r="GST62" s="108"/>
      <c r="GSU62" s="108"/>
      <c r="GSV62" s="108"/>
      <c r="GSW62" s="108"/>
      <c r="GSX62" s="108"/>
      <c r="GSY62" s="108"/>
      <c r="GSZ62" s="108"/>
      <c r="GTA62" s="108"/>
      <c r="GTB62" s="108"/>
      <c r="GTC62" s="108"/>
      <c r="GTD62" s="108"/>
      <c r="GTE62" s="108"/>
      <c r="GTF62" s="108"/>
      <c r="GTG62" s="108"/>
      <c r="GTH62" s="108"/>
      <c r="GTI62" s="108"/>
      <c r="GTJ62" s="108"/>
      <c r="GTK62" s="108"/>
      <c r="GTL62" s="108"/>
      <c r="GTM62" s="108"/>
      <c r="GTN62" s="108"/>
      <c r="GTO62" s="108"/>
      <c r="GTP62" s="108"/>
      <c r="GTQ62" s="108"/>
      <c r="GTR62" s="108"/>
      <c r="GTS62" s="108"/>
      <c r="GTT62" s="108"/>
      <c r="GTU62" s="108"/>
      <c r="GTV62" s="108"/>
      <c r="GTW62" s="108"/>
      <c r="GTX62" s="108"/>
      <c r="GTY62" s="108"/>
      <c r="GTZ62" s="108"/>
      <c r="GUA62" s="108"/>
      <c r="GUB62" s="108"/>
      <c r="GUC62" s="108"/>
      <c r="GUD62" s="108"/>
      <c r="GUE62" s="108"/>
      <c r="GUF62" s="108"/>
      <c r="GUG62" s="108"/>
      <c r="GUH62" s="108"/>
      <c r="GUI62" s="108"/>
      <c r="GUJ62" s="108"/>
      <c r="GUK62" s="108"/>
      <c r="GUL62" s="108"/>
      <c r="GUM62" s="108"/>
      <c r="GUN62" s="108"/>
      <c r="GUO62" s="108"/>
      <c r="GUP62" s="108"/>
      <c r="GUQ62" s="108"/>
      <c r="GUR62" s="108"/>
      <c r="GUS62" s="108"/>
      <c r="GUT62" s="108"/>
      <c r="GUU62" s="108"/>
      <c r="GUV62" s="108"/>
      <c r="GUW62" s="108"/>
      <c r="GUX62" s="108"/>
      <c r="GUY62" s="108"/>
      <c r="GUZ62" s="108"/>
      <c r="GVA62" s="108"/>
      <c r="GVB62" s="108"/>
      <c r="GVC62" s="108"/>
      <c r="GVD62" s="108"/>
      <c r="GVE62" s="108"/>
      <c r="GVF62" s="108"/>
      <c r="GVG62" s="108"/>
      <c r="GVH62" s="108"/>
      <c r="GVI62" s="108"/>
      <c r="GVJ62" s="108"/>
      <c r="GVK62" s="108"/>
      <c r="GVL62" s="108"/>
      <c r="GVM62" s="108"/>
      <c r="GVN62" s="108"/>
      <c r="GVO62" s="108"/>
      <c r="GVP62" s="108"/>
      <c r="GVQ62" s="108"/>
      <c r="GVR62" s="108"/>
      <c r="GVS62" s="108"/>
      <c r="GVT62" s="108"/>
      <c r="GVU62" s="108"/>
      <c r="GVV62" s="108"/>
      <c r="GVW62" s="108"/>
      <c r="GVX62" s="108"/>
      <c r="GVY62" s="108"/>
      <c r="GVZ62" s="108"/>
      <c r="GWA62" s="108"/>
      <c r="GWB62" s="108"/>
      <c r="GWC62" s="108"/>
      <c r="GWD62" s="108"/>
      <c r="GWE62" s="108"/>
      <c r="GWF62" s="108"/>
      <c r="GWG62" s="108"/>
      <c r="GWH62" s="108"/>
      <c r="GWI62" s="108"/>
      <c r="GWJ62" s="108"/>
      <c r="GWK62" s="108"/>
      <c r="GWL62" s="108"/>
      <c r="GWM62" s="108"/>
      <c r="GWN62" s="108"/>
      <c r="GWO62" s="108"/>
      <c r="GWP62" s="108"/>
      <c r="GWQ62" s="108"/>
      <c r="GWR62" s="108"/>
      <c r="GWS62" s="108"/>
      <c r="GWT62" s="108"/>
      <c r="GWU62" s="108"/>
      <c r="GWV62" s="108"/>
      <c r="GWW62" s="108"/>
      <c r="GWX62" s="108"/>
      <c r="GWY62" s="108"/>
      <c r="GWZ62" s="108"/>
      <c r="GXA62" s="108"/>
      <c r="GXB62" s="108"/>
      <c r="GXC62" s="108"/>
      <c r="GXD62" s="108"/>
      <c r="GXE62" s="108"/>
      <c r="GXF62" s="108"/>
      <c r="GXG62" s="108"/>
      <c r="GXH62" s="108"/>
      <c r="GXI62" s="108"/>
      <c r="GXJ62" s="108"/>
      <c r="GXK62" s="108"/>
      <c r="GXL62" s="108"/>
      <c r="GXM62" s="108"/>
      <c r="GXN62" s="108"/>
      <c r="GXO62" s="108"/>
      <c r="GXP62" s="108"/>
      <c r="GXQ62" s="108"/>
      <c r="GXR62" s="108"/>
      <c r="GXS62" s="108"/>
      <c r="GXT62" s="108"/>
      <c r="GXU62" s="108"/>
      <c r="GXV62" s="108"/>
      <c r="GXW62" s="108"/>
      <c r="GXX62" s="108"/>
      <c r="GXY62" s="108"/>
      <c r="GXZ62" s="108"/>
      <c r="GYA62" s="108"/>
      <c r="GYB62" s="108"/>
      <c r="GYC62" s="108"/>
      <c r="GYD62" s="108"/>
      <c r="GYE62" s="108"/>
      <c r="GYF62" s="108"/>
      <c r="GYG62" s="108"/>
      <c r="GYH62" s="108"/>
      <c r="GYI62" s="108"/>
      <c r="GYJ62" s="108"/>
      <c r="GYK62" s="108"/>
      <c r="GYL62" s="108"/>
      <c r="GYM62" s="108"/>
      <c r="GYN62" s="108"/>
      <c r="GYO62" s="108"/>
      <c r="GYP62" s="108"/>
      <c r="GYQ62" s="108"/>
      <c r="GYR62" s="108"/>
      <c r="GYS62" s="108"/>
      <c r="GYT62" s="108"/>
      <c r="GYU62" s="108"/>
      <c r="GYV62" s="108"/>
      <c r="GYW62" s="108"/>
      <c r="GYX62" s="108"/>
      <c r="GYY62" s="108"/>
      <c r="GYZ62" s="108"/>
      <c r="GZA62" s="108"/>
      <c r="GZB62" s="108"/>
      <c r="GZC62" s="108"/>
      <c r="GZD62" s="108"/>
      <c r="GZE62" s="108"/>
      <c r="GZF62" s="108"/>
      <c r="GZG62" s="108"/>
      <c r="GZH62" s="108"/>
      <c r="GZI62" s="108"/>
      <c r="GZJ62" s="108"/>
      <c r="GZK62" s="108"/>
      <c r="GZL62" s="108"/>
      <c r="GZM62" s="108"/>
      <c r="GZN62" s="108"/>
      <c r="GZO62" s="108"/>
      <c r="GZP62" s="108"/>
      <c r="GZQ62" s="108"/>
      <c r="GZR62" s="108"/>
      <c r="GZS62" s="108"/>
      <c r="GZT62" s="108"/>
      <c r="GZU62" s="108"/>
      <c r="GZV62" s="108"/>
      <c r="GZW62" s="108"/>
      <c r="GZX62" s="108"/>
      <c r="GZY62" s="108"/>
      <c r="GZZ62" s="108"/>
      <c r="HAA62" s="108"/>
      <c r="HAB62" s="108"/>
      <c r="HAC62" s="108"/>
      <c r="HAD62" s="108"/>
      <c r="HAE62" s="108"/>
      <c r="HAF62" s="108"/>
      <c r="HAG62" s="108"/>
      <c r="HAH62" s="108"/>
      <c r="HAI62" s="108"/>
      <c r="HAJ62" s="108"/>
      <c r="HAK62" s="108"/>
      <c r="HAL62" s="108"/>
      <c r="HAM62" s="108"/>
      <c r="HAN62" s="108"/>
      <c r="HAO62" s="108"/>
      <c r="HAP62" s="108"/>
      <c r="HAQ62" s="108"/>
      <c r="HAR62" s="108"/>
      <c r="HAS62" s="108"/>
      <c r="HAT62" s="108"/>
      <c r="HAU62" s="108"/>
      <c r="HAV62" s="108"/>
      <c r="HAW62" s="108"/>
      <c r="HAX62" s="108"/>
      <c r="HAY62" s="108"/>
      <c r="HAZ62" s="108"/>
      <c r="HBA62" s="108"/>
      <c r="HBB62" s="108"/>
      <c r="HBC62" s="108"/>
      <c r="HBD62" s="108"/>
      <c r="HBE62" s="108"/>
      <c r="HBF62" s="108"/>
      <c r="HBG62" s="108"/>
      <c r="HBH62" s="108"/>
      <c r="HBI62" s="108"/>
      <c r="HBJ62" s="108"/>
      <c r="HBK62" s="108"/>
      <c r="HBL62" s="108"/>
      <c r="HBM62" s="108"/>
      <c r="HBN62" s="108"/>
      <c r="HBO62" s="108"/>
      <c r="HBP62" s="108"/>
      <c r="HBQ62" s="108"/>
      <c r="HBR62" s="108"/>
      <c r="HBS62" s="108"/>
      <c r="HBT62" s="108"/>
      <c r="HBU62" s="108"/>
      <c r="HBV62" s="108"/>
      <c r="HBW62" s="108"/>
      <c r="HBX62" s="108"/>
      <c r="HBY62" s="108"/>
      <c r="HBZ62" s="108"/>
      <c r="HCA62" s="108"/>
      <c r="HCB62" s="108"/>
      <c r="HCC62" s="108"/>
      <c r="HCD62" s="108"/>
      <c r="HCE62" s="108"/>
      <c r="HCF62" s="108"/>
      <c r="HCG62" s="108"/>
      <c r="HCH62" s="108"/>
      <c r="HCI62" s="108"/>
      <c r="HCJ62" s="108"/>
      <c r="HCK62" s="108"/>
      <c r="HCL62" s="108"/>
      <c r="HCM62" s="108"/>
      <c r="HCN62" s="108"/>
      <c r="HCO62" s="108"/>
      <c r="HCP62" s="108"/>
      <c r="HCQ62" s="108"/>
      <c r="HCR62" s="108"/>
      <c r="HCS62" s="108"/>
      <c r="HCT62" s="108"/>
      <c r="HCU62" s="108"/>
      <c r="HCV62" s="108"/>
      <c r="HCW62" s="108"/>
      <c r="HCX62" s="108"/>
      <c r="HCY62" s="108"/>
      <c r="HCZ62" s="108"/>
      <c r="HDA62" s="108"/>
      <c r="HDB62" s="108"/>
      <c r="HDC62" s="108"/>
      <c r="HDD62" s="108"/>
      <c r="HDE62" s="108"/>
      <c r="HDF62" s="108"/>
      <c r="HDG62" s="108"/>
      <c r="HDH62" s="108"/>
      <c r="HDI62" s="108"/>
      <c r="HDJ62" s="108"/>
      <c r="HDK62" s="108"/>
      <c r="HDL62" s="108"/>
      <c r="HDM62" s="108"/>
      <c r="HDN62" s="108"/>
      <c r="HDO62" s="108"/>
      <c r="HDP62" s="108"/>
      <c r="HDQ62" s="108"/>
      <c r="HDR62" s="108"/>
      <c r="HDS62" s="108"/>
      <c r="HDT62" s="108"/>
      <c r="HDU62" s="108"/>
      <c r="HDV62" s="108"/>
      <c r="HDW62" s="108"/>
      <c r="HDX62" s="108"/>
      <c r="HDY62" s="108"/>
      <c r="HDZ62" s="108"/>
      <c r="HEA62" s="108"/>
      <c r="HEB62" s="108"/>
      <c r="HEC62" s="108"/>
      <c r="HED62" s="108"/>
      <c r="HEE62" s="108"/>
      <c r="HEF62" s="108"/>
      <c r="HEG62" s="108"/>
      <c r="HEH62" s="108"/>
      <c r="HEI62" s="108"/>
      <c r="HEJ62" s="108"/>
      <c r="HEK62" s="108"/>
      <c r="HEL62" s="108"/>
      <c r="HEM62" s="108"/>
      <c r="HEN62" s="108"/>
      <c r="HEO62" s="108"/>
      <c r="HEP62" s="108"/>
      <c r="HEQ62" s="108"/>
      <c r="HER62" s="108"/>
      <c r="HES62" s="108"/>
      <c r="HET62" s="108"/>
      <c r="HEU62" s="108"/>
      <c r="HEV62" s="108"/>
      <c r="HEW62" s="108"/>
      <c r="HEX62" s="108"/>
      <c r="HEY62" s="108"/>
      <c r="HEZ62" s="108"/>
      <c r="HFA62" s="108"/>
      <c r="HFB62" s="108"/>
      <c r="HFC62" s="108"/>
      <c r="HFD62" s="108"/>
      <c r="HFE62" s="108"/>
      <c r="HFF62" s="108"/>
      <c r="HFG62" s="108"/>
      <c r="HFH62" s="108"/>
      <c r="HFI62" s="108"/>
      <c r="HFJ62" s="108"/>
      <c r="HFK62" s="108"/>
      <c r="HFL62" s="108"/>
      <c r="HFM62" s="108"/>
      <c r="HFN62" s="108"/>
      <c r="HFO62" s="108"/>
      <c r="HFP62" s="108"/>
      <c r="HFQ62" s="108"/>
      <c r="HFR62" s="108"/>
      <c r="HFS62" s="108"/>
      <c r="HFT62" s="108"/>
      <c r="HFU62" s="108"/>
      <c r="HFV62" s="108"/>
      <c r="HFW62" s="108"/>
      <c r="HFX62" s="108"/>
      <c r="HFY62" s="108"/>
      <c r="HFZ62" s="108"/>
      <c r="HGA62" s="108"/>
      <c r="HGB62" s="108"/>
      <c r="HGC62" s="108"/>
      <c r="HGD62" s="108"/>
      <c r="HGE62" s="108"/>
      <c r="HGF62" s="108"/>
      <c r="HGG62" s="108"/>
      <c r="HGH62" s="108"/>
      <c r="HGI62" s="108"/>
      <c r="HGJ62" s="108"/>
      <c r="HGK62" s="108"/>
      <c r="HGL62" s="108"/>
      <c r="HGM62" s="108"/>
      <c r="HGN62" s="108"/>
      <c r="HGO62" s="108"/>
      <c r="HGP62" s="108"/>
      <c r="HGQ62" s="108"/>
      <c r="HGR62" s="108"/>
      <c r="HGS62" s="108"/>
      <c r="HGT62" s="108"/>
      <c r="HGU62" s="108"/>
      <c r="HGV62" s="108"/>
      <c r="HGW62" s="108"/>
      <c r="HGX62" s="108"/>
      <c r="HGY62" s="108"/>
      <c r="HGZ62" s="108"/>
      <c r="HHA62" s="108"/>
      <c r="HHB62" s="108"/>
      <c r="HHC62" s="108"/>
      <c r="HHD62" s="108"/>
      <c r="HHE62" s="108"/>
      <c r="HHF62" s="108"/>
      <c r="HHG62" s="108"/>
      <c r="HHH62" s="108"/>
      <c r="HHI62" s="108"/>
      <c r="HHJ62" s="108"/>
      <c r="HHK62" s="108"/>
      <c r="HHL62" s="108"/>
      <c r="HHM62" s="108"/>
      <c r="HHN62" s="108"/>
      <c r="HHO62" s="108"/>
      <c r="HHP62" s="108"/>
      <c r="HHQ62" s="108"/>
      <c r="HHR62" s="108"/>
      <c r="HHS62" s="108"/>
      <c r="HHT62" s="108"/>
      <c r="HHU62" s="108"/>
      <c r="HHV62" s="108"/>
      <c r="HHW62" s="108"/>
      <c r="HHX62" s="108"/>
      <c r="HHY62" s="108"/>
      <c r="HHZ62" s="108"/>
      <c r="HIA62" s="108"/>
      <c r="HIB62" s="108"/>
      <c r="HIC62" s="108"/>
      <c r="HID62" s="108"/>
      <c r="HIE62" s="108"/>
      <c r="HIF62" s="108"/>
      <c r="HIG62" s="108"/>
      <c r="HIH62" s="108"/>
      <c r="HII62" s="108"/>
      <c r="HIJ62" s="108"/>
      <c r="HIK62" s="108"/>
      <c r="HIL62" s="108"/>
      <c r="HIM62" s="108"/>
      <c r="HIN62" s="108"/>
      <c r="HIO62" s="108"/>
      <c r="HIP62" s="108"/>
      <c r="HIQ62" s="108"/>
      <c r="HIR62" s="108"/>
      <c r="HIS62" s="108"/>
      <c r="HIT62" s="108"/>
      <c r="HIU62" s="108"/>
      <c r="HIV62" s="108"/>
      <c r="HIW62" s="108"/>
      <c r="HIX62" s="108"/>
      <c r="HIY62" s="108"/>
      <c r="HIZ62" s="108"/>
      <c r="HJA62" s="108"/>
      <c r="HJB62" s="108"/>
      <c r="HJC62" s="108"/>
      <c r="HJD62" s="108"/>
      <c r="HJE62" s="108"/>
      <c r="HJF62" s="108"/>
      <c r="HJG62" s="108"/>
      <c r="HJH62" s="108"/>
      <c r="HJI62" s="108"/>
      <c r="HJJ62" s="108"/>
      <c r="HJK62" s="108"/>
      <c r="HJL62" s="108"/>
      <c r="HJM62" s="108"/>
      <c r="HJN62" s="108"/>
      <c r="HJO62" s="108"/>
      <c r="HJP62" s="108"/>
      <c r="HJQ62" s="108"/>
      <c r="HJR62" s="108"/>
      <c r="HJS62" s="108"/>
      <c r="HJT62" s="108"/>
      <c r="HJU62" s="108"/>
      <c r="HJV62" s="108"/>
      <c r="HJW62" s="108"/>
      <c r="HJX62" s="108"/>
      <c r="HJY62" s="108"/>
      <c r="HJZ62" s="108"/>
      <c r="HKA62" s="108"/>
      <c r="HKB62" s="108"/>
      <c r="HKC62" s="108"/>
      <c r="HKD62" s="108"/>
      <c r="HKE62" s="108"/>
      <c r="HKF62" s="108"/>
      <c r="HKG62" s="108"/>
      <c r="HKH62" s="108"/>
      <c r="HKI62" s="108"/>
      <c r="HKJ62" s="108"/>
      <c r="HKK62" s="108"/>
      <c r="HKL62" s="108"/>
      <c r="HKM62" s="108"/>
      <c r="HKN62" s="108"/>
      <c r="HKO62" s="108"/>
      <c r="HKP62" s="108"/>
      <c r="HKQ62" s="108"/>
      <c r="HKR62" s="108"/>
      <c r="HKS62" s="108"/>
      <c r="HKT62" s="108"/>
      <c r="HKU62" s="108"/>
      <c r="HKV62" s="108"/>
      <c r="HKW62" s="108"/>
      <c r="HKX62" s="108"/>
      <c r="HKY62" s="108"/>
      <c r="HKZ62" s="108"/>
      <c r="HLA62" s="108"/>
      <c r="HLB62" s="108"/>
      <c r="HLC62" s="108"/>
      <c r="HLD62" s="108"/>
      <c r="HLE62" s="108"/>
      <c r="HLF62" s="108"/>
      <c r="HLG62" s="108"/>
      <c r="HLH62" s="108"/>
      <c r="HLI62" s="108"/>
      <c r="HLJ62" s="108"/>
      <c r="HLK62" s="108"/>
      <c r="HLL62" s="108"/>
      <c r="HLM62" s="108"/>
      <c r="HLN62" s="108"/>
      <c r="HLO62" s="108"/>
      <c r="HLP62" s="108"/>
      <c r="HLQ62" s="108"/>
      <c r="HLR62" s="108"/>
      <c r="HLS62" s="108"/>
      <c r="HLT62" s="108"/>
      <c r="HLU62" s="108"/>
      <c r="HLV62" s="108"/>
      <c r="HLW62" s="108"/>
      <c r="HLX62" s="108"/>
      <c r="HLY62" s="108"/>
      <c r="HLZ62" s="108"/>
      <c r="HMA62" s="108"/>
      <c r="HMB62" s="108"/>
      <c r="HMC62" s="108"/>
      <c r="HMD62" s="108"/>
      <c r="HME62" s="108"/>
      <c r="HMF62" s="108"/>
      <c r="HMG62" s="108"/>
      <c r="HMH62" s="108"/>
      <c r="HMI62" s="108"/>
      <c r="HMJ62" s="108"/>
      <c r="HMK62" s="108"/>
      <c r="HML62" s="108"/>
      <c r="HMM62" s="108"/>
      <c r="HMN62" s="108"/>
      <c r="HMO62" s="108"/>
      <c r="HMP62" s="108"/>
      <c r="HMQ62" s="108"/>
      <c r="HMR62" s="108"/>
      <c r="HMS62" s="108"/>
      <c r="HMT62" s="108"/>
      <c r="HMU62" s="108"/>
      <c r="HMV62" s="108"/>
      <c r="HMW62" s="108"/>
      <c r="HMX62" s="108"/>
      <c r="HMY62" s="108"/>
      <c r="HMZ62" s="108"/>
      <c r="HNA62" s="108"/>
      <c r="HNB62" s="108"/>
      <c r="HNC62" s="108"/>
      <c r="HND62" s="108"/>
      <c r="HNE62" s="108"/>
      <c r="HNF62" s="108"/>
      <c r="HNG62" s="108"/>
      <c r="HNH62" s="108"/>
      <c r="HNI62" s="108"/>
      <c r="HNJ62" s="108"/>
      <c r="HNK62" s="108"/>
      <c r="HNL62" s="108"/>
      <c r="HNM62" s="108"/>
      <c r="HNN62" s="108"/>
      <c r="HNO62" s="108"/>
      <c r="HNP62" s="108"/>
      <c r="HNQ62" s="108"/>
      <c r="HNR62" s="108"/>
      <c r="HNS62" s="108"/>
      <c r="HNT62" s="108"/>
      <c r="HNU62" s="108"/>
      <c r="HNV62" s="108"/>
      <c r="HNW62" s="108"/>
      <c r="HNX62" s="108"/>
      <c r="HNY62" s="108"/>
      <c r="HNZ62" s="108"/>
      <c r="HOA62" s="108"/>
      <c r="HOB62" s="108"/>
      <c r="HOC62" s="108"/>
      <c r="HOD62" s="108"/>
      <c r="HOE62" s="108"/>
      <c r="HOF62" s="108"/>
      <c r="HOG62" s="108"/>
      <c r="HOH62" s="108"/>
      <c r="HOI62" s="108"/>
      <c r="HOJ62" s="108"/>
      <c r="HOK62" s="108"/>
      <c r="HOL62" s="108"/>
      <c r="HOM62" s="108"/>
      <c r="HON62" s="108"/>
      <c r="HOO62" s="108"/>
      <c r="HOP62" s="108"/>
      <c r="HOQ62" s="108"/>
      <c r="HOR62" s="108"/>
      <c r="HOS62" s="108"/>
      <c r="HOT62" s="108"/>
      <c r="HOU62" s="108"/>
      <c r="HOV62" s="108"/>
      <c r="HOW62" s="108"/>
      <c r="HOX62" s="108"/>
      <c r="HOY62" s="108"/>
      <c r="HOZ62" s="108"/>
      <c r="HPA62" s="108"/>
      <c r="HPB62" s="108"/>
      <c r="HPC62" s="108"/>
      <c r="HPD62" s="108"/>
      <c r="HPE62" s="108"/>
      <c r="HPF62" s="108"/>
      <c r="HPG62" s="108"/>
      <c r="HPH62" s="108"/>
      <c r="HPI62" s="108"/>
      <c r="HPJ62" s="108"/>
      <c r="HPK62" s="108"/>
      <c r="HPL62" s="108"/>
      <c r="HPM62" s="108"/>
      <c r="HPN62" s="108"/>
      <c r="HPO62" s="108"/>
      <c r="HPP62" s="108"/>
      <c r="HPQ62" s="108"/>
      <c r="HPR62" s="108"/>
      <c r="HPS62" s="108"/>
      <c r="HPT62" s="108"/>
      <c r="HPU62" s="108"/>
      <c r="HPV62" s="108"/>
      <c r="HPW62" s="108"/>
      <c r="HPX62" s="108"/>
      <c r="HPY62" s="108"/>
      <c r="HPZ62" s="108"/>
      <c r="HQA62" s="108"/>
      <c r="HQB62" s="108"/>
      <c r="HQC62" s="108"/>
      <c r="HQD62" s="108"/>
      <c r="HQE62" s="108"/>
      <c r="HQF62" s="108"/>
      <c r="HQG62" s="108"/>
      <c r="HQH62" s="108"/>
      <c r="HQI62" s="108"/>
      <c r="HQJ62" s="108"/>
      <c r="HQK62" s="108"/>
      <c r="HQL62" s="108"/>
      <c r="HQM62" s="108"/>
      <c r="HQN62" s="108"/>
      <c r="HQO62" s="108"/>
      <c r="HQP62" s="108"/>
      <c r="HQQ62" s="108"/>
      <c r="HQR62" s="108"/>
      <c r="HQS62" s="108"/>
      <c r="HQT62" s="108"/>
      <c r="HQU62" s="108"/>
      <c r="HQV62" s="108"/>
      <c r="HQW62" s="108"/>
      <c r="HQX62" s="108"/>
      <c r="HQY62" s="108"/>
      <c r="HQZ62" s="108"/>
      <c r="HRA62" s="108"/>
      <c r="HRB62" s="108"/>
      <c r="HRC62" s="108"/>
      <c r="HRD62" s="108"/>
      <c r="HRE62" s="108"/>
      <c r="HRF62" s="108"/>
      <c r="HRG62" s="108"/>
      <c r="HRH62" s="108"/>
      <c r="HRI62" s="108"/>
      <c r="HRJ62" s="108"/>
      <c r="HRK62" s="108"/>
      <c r="HRL62" s="108"/>
      <c r="HRM62" s="108"/>
      <c r="HRN62" s="108"/>
      <c r="HRO62" s="108"/>
      <c r="HRP62" s="108"/>
      <c r="HRQ62" s="108"/>
      <c r="HRR62" s="108"/>
      <c r="HRS62" s="108"/>
      <c r="HRT62" s="108"/>
      <c r="HRU62" s="108"/>
      <c r="HRV62" s="108"/>
      <c r="HRW62" s="108"/>
      <c r="HRX62" s="108"/>
      <c r="HRY62" s="108"/>
      <c r="HRZ62" s="108"/>
      <c r="HSA62" s="108"/>
      <c r="HSB62" s="108"/>
      <c r="HSC62" s="108"/>
      <c r="HSD62" s="108"/>
      <c r="HSE62" s="108"/>
      <c r="HSF62" s="108"/>
      <c r="HSG62" s="108"/>
      <c r="HSH62" s="108"/>
      <c r="HSI62" s="108"/>
      <c r="HSJ62" s="108"/>
      <c r="HSK62" s="108"/>
      <c r="HSL62" s="108"/>
      <c r="HSM62" s="108"/>
      <c r="HSN62" s="108"/>
      <c r="HSO62" s="108"/>
      <c r="HSP62" s="108"/>
      <c r="HSQ62" s="108"/>
      <c r="HSR62" s="108"/>
      <c r="HSS62" s="108"/>
      <c r="HST62" s="108"/>
      <c r="HSU62" s="108"/>
      <c r="HSV62" s="108"/>
      <c r="HSW62" s="108"/>
      <c r="HSX62" s="108"/>
      <c r="HSY62" s="108"/>
      <c r="HSZ62" s="108"/>
      <c r="HTA62" s="108"/>
      <c r="HTB62" s="108"/>
      <c r="HTC62" s="108"/>
      <c r="HTD62" s="108"/>
      <c r="HTE62" s="108"/>
      <c r="HTF62" s="108"/>
      <c r="HTG62" s="108"/>
      <c r="HTH62" s="108"/>
      <c r="HTI62" s="108"/>
      <c r="HTJ62" s="108"/>
      <c r="HTK62" s="108"/>
      <c r="HTL62" s="108"/>
      <c r="HTM62" s="108"/>
      <c r="HTN62" s="108"/>
      <c r="HTO62" s="108"/>
      <c r="HTP62" s="108"/>
      <c r="HTQ62" s="108"/>
      <c r="HTR62" s="108"/>
      <c r="HTS62" s="108"/>
      <c r="HTT62" s="108"/>
      <c r="HTU62" s="108"/>
      <c r="HTV62" s="108"/>
      <c r="HTW62" s="108"/>
      <c r="HTX62" s="108"/>
      <c r="HTY62" s="108"/>
      <c r="HTZ62" s="108"/>
      <c r="HUA62" s="108"/>
      <c r="HUB62" s="108"/>
      <c r="HUC62" s="108"/>
      <c r="HUD62" s="108"/>
      <c r="HUE62" s="108"/>
      <c r="HUF62" s="108"/>
      <c r="HUG62" s="108"/>
      <c r="HUH62" s="108"/>
      <c r="HUI62" s="108"/>
      <c r="HUJ62" s="108"/>
      <c r="HUK62" s="108"/>
      <c r="HUL62" s="108"/>
      <c r="HUM62" s="108"/>
      <c r="HUN62" s="108"/>
      <c r="HUO62" s="108"/>
      <c r="HUP62" s="108"/>
      <c r="HUQ62" s="108"/>
      <c r="HUR62" s="108"/>
      <c r="HUS62" s="108"/>
      <c r="HUT62" s="108"/>
      <c r="HUU62" s="108"/>
      <c r="HUV62" s="108"/>
      <c r="HUW62" s="108"/>
      <c r="HUX62" s="108"/>
      <c r="HUY62" s="108"/>
      <c r="HUZ62" s="108"/>
      <c r="HVA62" s="108"/>
      <c r="HVB62" s="108"/>
      <c r="HVC62" s="108"/>
      <c r="HVD62" s="108"/>
      <c r="HVE62" s="108"/>
      <c r="HVF62" s="108"/>
      <c r="HVG62" s="108"/>
      <c r="HVH62" s="108"/>
      <c r="HVI62" s="108"/>
      <c r="HVJ62" s="108"/>
      <c r="HVK62" s="108"/>
      <c r="HVL62" s="108"/>
      <c r="HVM62" s="108"/>
      <c r="HVN62" s="108"/>
      <c r="HVO62" s="108"/>
      <c r="HVP62" s="108"/>
      <c r="HVQ62" s="108"/>
      <c r="HVR62" s="108"/>
      <c r="HVS62" s="108"/>
      <c r="HVT62" s="108"/>
      <c r="HVU62" s="108"/>
      <c r="HVV62" s="108"/>
      <c r="HVW62" s="108"/>
      <c r="HVX62" s="108"/>
      <c r="HVY62" s="108"/>
      <c r="HVZ62" s="108"/>
      <c r="HWA62" s="108"/>
      <c r="HWB62" s="108"/>
      <c r="HWC62" s="108"/>
      <c r="HWD62" s="108"/>
      <c r="HWE62" s="108"/>
      <c r="HWF62" s="108"/>
      <c r="HWG62" s="108"/>
      <c r="HWH62" s="108"/>
      <c r="HWI62" s="108"/>
      <c r="HWJ62" s="108"/>
      <c r="HWK62" s="108"/>
      <c r="HWL62" s="108"/>
      <c r="HWM62" s="108"/>
      <c r="HWN62" s="108"/>
      <c r="HWO62" s="108"/>
      <c r="HWP62" s="108"/>
      <c r="HWQ62" s="108"/>
      <c r="HWR62" s="108"/>
      <c r="HWS62" s="108"/>
      <c r="HWT62" s="108"/>
      <c r="HWU62" s="108"/>
      <c r="HWV62" s="108"/>
      <c r="HWW62" s="108"/>
      <c r="HWX62" s="108"/>
      <c r="HWY62" s="108"/>
      <c r="HWZ62" s="108"/>
      <c r="HXA62" s="108"/>
      <c r="HXB62" s="108"/>
      <c r="HXC62" s="108"/>
      <c r="HXD62" s="108"/>
      <c r="HXE62" s="108"/>
      <c r="HXF62" s="108"/>
      <c r="HXG62" s="108"/>
      <c r="HXH62" s="108"/>
      <c r="HXI62" s="108"/>
      <c r="HXJ62" s="108"/>
      <c r="HXK62" s="108"/>
      <c r="HXL62" s="108"/>
      <c r="HXM62" s="108"/>
      <c r="HXN62" s="108"/>
      <c r="HXO62" s="108"/>
      <c r="HXP62" s="108"/>
      <c r="HXQ62" s="108"/>
      <c r="HXR62" s="108"/>
      <c r="HXS62" s="108"/>
      <c r="HXT62" s="108"/>
      <c r="HXU62" s="108"/>
      <c r="HXV62" s="108"/>
      <c r="HXW62" s="108"/>
      <c r="HXX62" s="108"/>
      <c r="HXY62" s="108"/>
      <c r="HXZ62" s="108"/>
      <c r="HYA62" s="108"/>
      <c r="HYB62" s="108"/>
      <c r="HYC62" s="108"/>
      <c r="HYD62" s="108"/>
      <c r="HYE62" s="108"/>
      <c r="HYF62" s="108"/>
      <c r="HYG62" s="108"/>
      <c r="HYH62" s="108"/>
      <c r="HYI62" s="108"/>
      <c r="HYJ62" s="108"/>
      <c r="HYK62" s="108"/>
      <c r="HYL62" s="108"/>
      <c r="HYM62" s="108"/>
      <c r="HYN62" s="108"/>
      <c r="HYO62" s="108"/>
      <c r="HYP62" s="108"/>
      <c r="HYQ62" s="108"/>
      <c r="HYR62" s="108"/>
      <c r="HYS62" s="108"/>
      <c r="HYT62" s="108"/>
      <c r="HYU62" s="108"/>
      <c r="HYV62" s="108"/>
      <c r="HYW62" s="108"/>
      <c r="HYX62" s="108"/>
      <c r="HYY62" s="108"/>
      <c r="HYZ62" s="108"/>
      <c r="HZA62" s="108"/>
      <c r="HZB62" s="108"/>
      <c r="HZC62" s="108"/>
      <c r="HZD62" s="108"/>
      <c r="HZE62" s="108"/>
      <c r="HZF62" s="108"/>
      <c r="HZG62" s="108"/>
      <c r="HZH62" s="108"/>
      <c r="HZI62" s="108"/>
      <c r="HZJ62" s="108"/>
      <c r="HZK62" s="108"/>
      <c r="HZL62" s="108"/>
      <c r="HZM62" s="108"/>
      <c r="HZN62" s="108"/>
      <c r="HZO62" s="108"/>
      <c r="HZP62" s="108"/>
      <c r="HZQ62" s="108"/>
      <c r="HZR62" s="108"/>
      <c r="HZS62" s="108"/>
      <c r="HZT62" s="108"/>
      <c r="HZU62" s="108"/>
      <c r="HZV62" s="108"/>
      <c r="HZW62" s="108"/>
      <c r="HZX62" s="108"/>
      <c r="HZY62" s="108"/>
      <c r="HZZ62" s="108"/>
      <c r="IAA62" s="108"/>
      <c r="IAB62" s="108"/>
      <c r="IAC62" s="108"/>
      <c r="IAD62" s="108"/>
      <c r="IAE62" s="108"/>
      <c r="IAF62" s="108"/>
      <c r="IAG62" s="108"/>
      <c r="IAH62" s="108"/>
      <c r="IAI62" s="108"/>
      <c r="IAJ62" s="108"/>
      <c r="IAK62" s="108"/>
      <c r="IAL62" s="108"/>
      <c r="IAM62" s="108"/>
      <c r="IAN62" s="108"/>
      <c r="IAO62" s="108"/>
      <c r="IAP62" s="108"/>
      <c r="IAQ62" s="108"/>
      <c r="IAR62" s="108"/>
      <c r="IAS62" s="108"/>
      <c r="IAT62" s="108"/>
      <c r="IAU62" s="108"/>
      <c r="IAV62" s="108"/>
      <c r="IAW62" s="108"/>
      <c r="IAX62" s="108"/>
      <c r="IAY62" s="108"/>
      <c r="IAZ62" s="108"/>
      <c r="IBA62" s="108"/>
      <c r="IBB62" s="108"/>
      <c r="IBC62" s="108"/>
      <c r="IBD62" s="108"/>
      <c r="IBE62" s="108"/>
      <c r="IBF62" s="108"/>
      <c r="IBG62" s="108"/>
      <c r="IBH62" s="108"/>
      <c r="IBI62" s="108"/>
      <c r="IBJ62" s="108"/>
      <c r="IBK62" s="108"/>
      <c r="IBL62" s="108"/>
      <c r="IBM62" s="108"/>
      <c r="IBN62" s="108"/>
      <c r="IBO62" s="108"/>
      <c r="IBP62" s="108"/>
      <c r="IBQ62" s="108"/>
      <c r="IBR62" s="108"/>
      <c r="IBS62" s="108"/>
      <c r="IBT62" s="108"/>
      <c r="IBU62" s="108"/>
      <c r="IBV62" s="108"/>
      <c r="IBW62" s="108"/>
      <c r="IBX62" s="108"/>
      <c r="IBY62" s="108"/>
      <c r="IBZ62" s="108"/>
      <c r="ICA62" s="108"/>
      <c r="ICB62" s="108"/>
      <c r="ICC62" s="108"/>
      <c r="ICD62" s="108"/>
      <c r="ICE62" s="108"/>
      <c r="ICF62" s="108"/>
      <c r="ICG62" s="108"/>
      <c r="ICH62" s="108"/>
      <c r="ICI62" s="108"/>
      <c r="ICJ62" s="108"/>
      <c r="ICK62" s="108"/>
      <c r="ICL62" s="108"/>
      <c r="ICM62" s="108"/>
      <c r="ICN62" s="108"/>
      <c r="ICO62" s="108"/>
      <c r="ICP62" s="108"/>
      <c r="ICQ62" s="108"/>
      <c r="ICR62" s="108"/>
      <c r="ICS62" s="108"/>
      <c r="ICT62" s="108"/>
      <c r="ICU62" s="108"/>
      <c r="ICV62" s="108"/>
      <c r="ICW62" s="108"/>
      <c r="ICX62" s="108"/>
      <c r="ICY62" s="108"/>
      <c r="ICZ62" s="108"/>
      <c r="IDA62" s="108"/>
      <c r="IDB62" s="108"/>
      <c r="IDC62" s="108"/>
      <c r="IDD62" s="108"/>
      <c r="IDE62" s="108"/>
      <c r="IDF62" s="108"/>
      <c r="IDG62" s="108"/>
      <c r="IDH62" s="108"/>
      <c r="IDI62" s="108"/>
      <c r="IDJ62" s="108"/>
      <c r="IDK62" s="108"/>
      <c r="IDL62" s="108"/>
      <c r="IDM62" s="108"/>
      <c r="IDN62" s="108"/>
      <c r="IDO62" s="108"/>
      <c r="IDP62" s="108"/>
      <c r="IDQ62" s="108"/>
      <c r="IDR62" s="108"/>
      <c r="IDS62" s="108"/>
      <c r="IDT62" s="108"/>
      <c r="IDU62" s="108"/>
      <c r="IDV62" s="108"/>
      <c r="IDW62" s="108"/>
      <c r="IDX62" s="108"/>
      <c r="IDY62" s="108"/>
      <c r="IDZ62" s="108"/>
      <c r="IEA62" s="108"/>
      <c r="IEB62" s="108"/>
      <c r="IEC62" s="108"/>
      <c r="IED62" s="108"/>
      <c r="IEE62" s="108"/>
      <c r="IEF62" s="108"/>
      <c r="IEG62" s="108"/>
      <c r="IEH62" s="108"/>
      <c r="IEI62" s="108"/>
      <c r="IEJ62" s="108"/>
      <c r="IEK62" s="108"/>
      <c r="IEL62" s="108"/>
      <c r="IEM62" s="108"/>
      <c r="IEN62" s="108"/>
      <c r="IEO62" s="108"/>
      <c r="IEP62" s="108"/>
      <c r="IEQ62" s="108"/>
      <c r="IER62" s="108"/>
      <c r="IES62" s="108"/>
      <c r="IET62" s="108"/>
      <c r="IEU62" s="108"/>
      <c r="IEV62" s="108"/>
      <c r="IEW62" s="108"/>
      <c r="IEX62" s="108"/>
      <c r="IEY62" s="108"/>
      <c r="IEZ62" s="108"/>
      <c r="IFA62" s="108"/>
      <c r="IFB62" s="108"/>
      <c r="IFC62" s="108"/>
      <c r="IFD62" s="108"/>
      <c r="IFE62" s="108"/>
      <c r="IFF62" s="108"/>
      <c r="IFG62" s="108"/>
      <c r="IFH62" s="108"/>
      <c r="IFI62" s="108"/>
      <c r="IFJ62" s="108"/>
      <c r="IFK62" s="108"/>
      <c r="IFL62" s="108"/>
      <c r="IFM62" s="108"/>
      <c r="IFN62" s="108"/>
      <c r="IFO62" s="108"/>
      <c r="IFP62" s="108"/>
      <c r="IFQ62" s="108"/>
      <c r="IFR62" s="108"/>
      <c r="IFS62" s="108"/>
      <c r="IFT62" s="108"/>
      <c r="IFU62" s="108"/>
      <c r="IFV62" s="108"/>
      <c r="IFW62" s="108"/>
      <c r="IFX62" s="108"/>
      <c r="IFY62" s="108"/>
      <c r="IFZ62" s="108"/>
      <c r="IGA62" s="108"/>
      <c r="IGB62" s="108"/>
      <c r="IGC62" s="108"/>
      <c r="IGD62" s="108"/>
      <c r="IGE62" s="108"/>
      <c r="IGF62" s="108"/>
      <c r="IGG62" s="108"/>
      <c r="IGH62" s="108"/>
      <c r="IGI62" s="108"/>
      <c r="IGJ62" s="108"/>
      <c r="IGK62" s="108"/>
      <c r="IGL62" s="108"/>
      <c r="IGM62" s="108"/>
      <c r="IGN62" s="108"/>
      <c r="IGO62" s="108"/>
      <c r="IGP62" s="108"/>
      <c r="IGQ62" s="108"/>
      <c r="IGR62" s="108"/>
      <c r="IGS62" s="108"/>
      <c r="IGT62" s="108"/>
      <c r="IGU62" s="108"/>
      <c r="IGV62" s="108"/>
      <c r="IGW62" s="108"/>
      <c r="IGX62" s="108"/>
      <c r="IGY62" s="108"/>
      <c r="IGZ62" s="108"/>
      <c r="IHA62" s="108"/>
      <c r="IHB62" s="108"/>
      <c r="IHC62" s="108"/>
      <c r="IHD62" s="108"/>
      <c r="IHE62" s="108"/>
      <c r="IHF62" s="108"/>
      <c r="IHG62" s="108"/>
      <c r="IHH62" s="108"/>
      <c r="IHI62" s="108"/>
      <c r="IHJ62" s="108"/>
      <c r="IHK62" s="108"/>
      <c r="IHL62" s="108"/>
      <c r="IHM62" s="108"/>
      <c r="IHN62" s="108"/>
      <c r="IHO62" s="108"/>
      <c r="IHP62" s="108"/>
      <c r="IHQ62" s="108"/>
      <c r="IHR62" s="108"/>
      <c r="IHS62" s="108"/>
      <c r="IHT62" s="108"/>
      <c r="IHU62" s="108"/>
      <c r="IHV62" s="108"/>
      <c r="IHW62" s="108"/>
      <c r="IHX62" s="108"/>
      <c r="IHY62" s="108"/>
      <c r="IHZ62" s="108"/>
      <c r="IIA62" s="108"/>
      <c r="IIB62" s="108"/>
      <c r="IIC62" s="108"/>
      <c r="IID62" s="108"/>
      <c r="IIE62" s="108"/>
      <c r="IIF62" s="108"/>
      <c r="IIG62" s="108"/>
      <c r="IIH62" s="108"/>
      <c r="III62" s="108"/>
      <c r="IIJ62" s="108"/>
      <c r="IIK62" s="108"/>
      <c r="IIL62" s="108"/>
      <c r="IIM62" s="108"/>
      <c r="IIN62" s="108"/>
      <c r="IIO62" s="108"/>
      <c r="IIP62" s="108"/>
      <c r="IIQ62" s="108"/>
      <c r="IIR62" s="108"/>
      <c r="IIS62" s="108"/>
      <c r="IIT62" s="108"/>
      <c r="IIU62" s="108"/>
      <c r="IIV62" s="108"/>
      <c r="IIW62" s="108"/>
      <c r="IIX62" s="108"/>
      <c r="IIY62" s="108"/>
      <c r="IIZ62" s="108"/>
      <c r="IJA62" s="108"/>
      <c r="IJB62" s="108"/>
      <c r="IJC62" s="108"/>
      <c r="IJD62" s="108"/>
      <c r="IJE62" s="108"/>
      <c r="IJF62" s="108"/>
      <c r="IJG62" s="108"/>
      <c r="IJH62" s="108"/>
      <c r="IJI62" s="108"/>
      <c r="IJJ62" s="108"/>
      <c r="IJK62" s="108"/>
      <c r="IJL62" s="108"/>
      <c r="IJM62" s="108"/>
      <c r="IJN62" s="108"/>
      <c r="IJO62" s="108"/>
      <c r="IJP62" s="108"/>
      <c r="IJQ62" s="108"/>
      <c r="IJR62" s="108"/>
      <c r="IJS62" s="108"/>
      <c r="IJT62" s="108"/>
      <c r="IJU62" s="108"/>
      <c r="IJV62" s="108"/>
      <c r="IJW62" s="108"/>
      <c r="IJX62" s="108"/>
      <c r="IJY62" s="108"/>
      <c r="IJZ62" s="108"/>
      <c r="IKA62" s="108"/>
      <c r="IKB62" s="108"/>
      <c r="IKC62" s="108"/>
      <c r="IKD62" s="108"/>
      <c r="IKE62" s="108"/>
      <c r="IKF62" s="108"/>
      <c r="IKG62" s="108"/>
      <c r="IKH62" s="108"/>
      <c r="IKI62" s="108"/>
      <c r="IKJ62" s="108"/>
      <c r="IKK62" s="108"/>
      <c r="IKL62" s="108"/>
      <c r="IKM62" s="108"/>
      <c r="IKN62" s="108"/>
      <c r="IKO62" s="108"/>
      <c r="IKP62" s="108"/>
      <c r="IKQ62" s="108"/>
      <c r="IKR62" s="108"/>
      <c r="IKS62" s="108"/>
      <c r="IKT62" s="108"/>
      <c r="IKU62" s="108"/>
      <c r="IKV62" s="108"/>
      <c r="IKW62" s="108"/>
      <c r="IKX62" s="108"/>
      <c r="IKY62" s="108"/>
      <c r="IKZ62" s="108"/>
      <c r="ILA62" s="108"/>
      <c r="ILB62" s="108"/>
      <c r="ILC62" s="108"/>
      <c r="ILD62" s="108"/>
      <c r="ILE62" s="108"/>
      <c r="ILF62" s="108"/>
      <c r="ILG62" s="108"/>
      <c r="ILH62" s="108"/>
      <c r="ILI62" s="108"/>
      <c r="ILJ62" s="108"/>
      <c r="ILK62" s="108"/>
      <c r="ILL62" s="108"/>
      <c r="ILM62" s="108"/>
      <c r="ILN62" s="108"/>
      <c r="ILO62" s="108"/>
      <c r="ILP62" s="108"/>
      <c r="ILQ62" s="108"/>
      <c r="ILR62" s="108"/>
      <c r="ILS62" s="108"/>
      <c r="ILT62" s="108"/>
      <c r="ILU62" s="108"/>
      <c r="ILV62" s="108"/>
      <c r="ILW62" s="108"/>
      <c r="ILX62" s="108"/>
      <c r="ILY62" s="108"/>
      <c r="ILZ62" s="108"/>
      <c r="IMA62" s="108"/>
      <c r="IMB62" s="108"/>
      <c r="IMC62" s="108"/>
      <c r="IMD62" s="108"/>
      <c r="IME62" s="108"/>
      <c r="IMF62" s="108"/>
      <c r="IMG62" s="108"/>
      <c r="IMH62" s="108"/>
      <c r="IMI62" s="108"/>
      <c r="IMJ62" s="108"/>
      <c r="IMK62" s="108"/>
      <c r="IML62" s="108"/>
      <c r="IMM62" s="108"/>
      <c r="IMN62" s="108"/>
      <c r="IMO62" s="108"/>
      <c r="IMP62" s="108"/>
      <c r="IMQ62" s="108"/>
      <c r="IMR62" s="108"/>
      <c r="IMS62" s="108"/>
      <c r="IMT62" s="108"/>
      <c r="IMU62" s="108"/>
      <c r="IMV62" s="108"/>
      <c r="IMW62" s="108"/>
      <c r="IMX62" s="108"/>
      <c r="IMY62" s="108"/>
      <c r="IMZ62" s="108"/>
      <c r="INA62" s="108"/>
      <c r="INB62" s="108"/>
      <c r="INC62" s="108"/>
      <c r="IND62" s="108"/>
      <c r="INE62" s="108"/>
      <c r="INF62" s="108"/>
      <c r="ING62" s="108"/>
      <c r="INH62" s="108"/>
      <c r="INI62" s="108"/>
      <c r="INJ62" s="108"/>
      <c r="INK62" s="108"/>
      <c r="INL62" s="108"/>
      <c r="INM62" s="108"/>
      <c r="INN62" s="108"/>
      <c r="INO62" s="108"/>
      <c r="INP62" s="108"/>
      <c r="INQ62" s="108"/>
      <c r="INR62" s="108"/>
      <c r="INS62" s="108"/>
      <c r="INT62" s="108"/>
      <c r="INU62" s="108"/>
      <c r="INV62" s="108"/>
      <c r="INW62" s="108"/>
      <c r="INX62" s="108"/>
      <c r="INY62" s="108"/>
      <c r="INZ62" s="108"/>
      <c r="IOA62" s="108"/>
      <c r="IOB62" s="108"/>
      <c r="IOC62" s="108"/>
      <c r="IOD62" s="108"/>
      <c r="IOE62" s="108"/>
      <c r="IOF62" s="108"/>
      <c r="IOG62" s="108"/>
      <c r="IOH62" s="108"/>
      <c r="IOI62" s="108"/>
      <c r="IOJ62" s="108"/>
      <c r="IOK62" s="108"/>
      <c r="IOL62" s="108"/>
      <c r="IOM62" s="108"/>
      <c r="ION62" s="108"/>
      <c r="IOO62" s="108"/>
      <c r="IOP62" s="108"/>
      <c r="IOQ62" s="108"/>
      <c r="IOR62" s="108"/>
      <c r="IOS62" s="108"/>
      <c r="IOT62" s="108"/>
      <c r="IOU62" s="108"/>
      <c r="IOV62" s="108"/>
      <c r="IOW62" s="108"/>
      <c r="IOX62" s="108"/>
      <c r="IOY62" s="108"/>
      <c r="IOZ62" s="108"/>
      <c r="IPA62" s="108"/>
      <c r="IPB62" s="108"/>
      <c r="IPC62" s="108"/>
      <c r="IPD62" s="108"/>
      <c r="IPE62" s="108"/>
      <c r="IPF62" s="108"/>
      <c r="IPG62" s="108"/>
      <c r="IPH62" s="108"/>
      <c r="IPI62" s="108"/>
      <c r="IPJ62" s="108"/>
      <c r="IPK62" s="108"/>
      <c r="IPL62" s="108"/>
      <c r="IPM62" s="108"/>
      <c r="IPN62" s="108"/>
      <c r="IPO62" s="108"/>
      <c r="IPP62" s="108"/>
      <c r="IPQ62" s="108"/>
      <c r="IPR62" s="108"/>
      <c r="IPS62" s="108"/>
      <c r="IPT62" s="108"/>
      <c r="IPU62" s="108"/>
      <c r="IPV62" s="108"/>
      <c r="IPW62" s="108"/>
      <c r="IPX62" s="108"/>
      <c r="IPY62" s="108"/>
      <c r="IPZ62" s="108"/>
      <c r="IQA62" s="108"/>
      <c r="IQB62" s="108"/>
      <c r="IQC62" s="108"/>
      <c r="IQD62" s="108"/>
      <c r="IQE62" s="108"/>
      <c r="IQF62" s="108"/>
      <c r="IQG62" s="108"/>
      <c r="IQH62" s="108"/>
      <c r="IQI62" s="108"/>
      <c r="IQJ62" s="108"/>
      <c r="IQK62" s="108"/>
      <c r="IQL62" s="108"/>
      <c r="IQM62" s="108"/>
      <c r="IQN62" s="108"/>
      <c r="IQO62" s="108"/>
      <c r="IQP62" s="108"/>
      <c r="IQQ62" s="108"/>
      <c r="IQR62" s="108"/>
      <c r="IQS62" s="108"/>
      <c r="IQT62" s="108"/>
      <c r="IQU62" s="108"/>
      <c r="IQV62" s="108"/>
      <c r="IQW62" s="108"/>
      <c r="IQX62" s="108"/>
      <c r="IQY62" s="108"/>
      <c r="IQZ62" s="108"/>
      <c r="IRA62" s="108"/>
      <c r="IRB62" s="108"/>
      <c r="IRC62" s="108"/>
      <c r="IRD62" s="108"/>
      <c r="IRE62" s="108"/>
      <c r="IRF62" s="108"/>
      <c r="IRG62" s="108"/>
      <c r="IRH62" s="108"/>
      <c r="IRI62" s="108"/>
      <c r="IRJ62" s="108"/>
      <c r="IRK62" s="108"/>
      <c r="IRL62" s="108"/>
      <c r="IRM62" s="108"/>
      <c r="IRN62" s="108"/>
      <c r="IRO62" s="108"/>
      <c r="IRP62" s="108"/>
      <c r="IRQ62" s="108"/>
      <c r="IRR62" s="108"/>
      <c r="IRS62" s="108"/>
      <c r="IRT62" s="108"/>
      <c r="IRU62" s="108"/>
      <c r="IRV62" s="108"/>
      <c r="IRW62" s="108"/>
      <c r="IRX62" s="108"/>
      <c r="IRY62" s="108"/>
      <c r="IRZ62" s="108"/>
      <c r="ISA62" s="108"/>
      <c r="ISB62" s="108"/>
      <c r="ISC62" s="108"/>
      <c r="ISD62" s="108"/>
      <c r="ISE62" s="108"/>
      <c r="ISF62" s="108"/>
      <c r="ISG62" s="108"/>
      <c r="ISH62" s="108"/>
      <c r="ISI62" s="108"/>
      <c r="ISJ62" s="108"/>
      <c r="ISK62" s="108"/>
      <c r="ISL62" s="108"/>
      <c r="ISM62" s="108"/>
      <c r="ISN62" s="108"/>
      <c r="ISO62" s="108"/>
      <c r="ISP62" s="108"/>
      <c r="ISQ62" s="108"/>
      <c r="ISR62" s="108"/>
      <c r="ISS62" s="108"/>
      <c r="IST62" s="108"/>
      <c r="ISU62" s="108"/>
      <c r="ISV62" s="108"/>
      <c r="ISW62" s="108"/>
      <c r="ISX62" s="108"/>
      <c r="ISY62" s="108"/>
      <c r="ISZ62" s="108"/>
      <c r="ITA62" s="108"/>
      <c r="ITB62" s="108"/>
      <c r="ITC62" s="108"/>
      <c r="ITD62" s="108"/>
      <c r="ITE62" s="108"/>
      <c r="ITF62" s="108"/>
      <c r="ITG62" s="108"/>
      <c r="ITH62" s="108"/>
      <c r="ITI62" s="108"/>
      <c r="ITJ62" s="108"/>
      <c r="ITK62" s="108"/>
      <c r="ITL62" s="108"/>
      <c r="ITM62" s="108"/>
      <c r="ITN62" s="108"/>
      <c r="ITO62" s="108"/>
      <c r="ITP62" s="108"/>
      <c r="ITQ62" s="108"/>
      <c r="ITR62" s="108"/>
      <c r="ITS62" s="108"/>
      <c r="ITT62" s="108"/>
      <c r="ITU62" s="108"/>
      <c r="ITV62" s="108"/>
      <c r="ITW62" s="108"/>
      <c r="ITX62" s="108"/>
      <c r="ITY62" s="108"/>
      <c r="ITZ62" s="108"/>
      <c r="IUA62" s="108"/>
      <c r="IUB62" s="108"/>
      <c r="IUC62" s="108"/>
      <c r="IUD62" s="108"/>
      <c r="IUE62" s="108"/>
      <c r="IUF62" s="108"/>
      <c r="IUG62" s="108"/>
      <c r="IUH62" s="108"/>
      <c r="IUI62" s="108"/>
      <c r="IUJ62" s="108"/>
      <c r="IUK62" s="108"/>
      <c r="IUL62" s="108"/>
      <c r="IUM62" s="108"/>
      <c r="IUN62" s="108"/>
      <c r="IUO62" s="108"/>
      <c r="IUP62" s="108"/>
      <c r="IUQ62" s="108"/>
      <c r="IUR62" s="108"/>
      <c r="IUS62" s="108"/>
      <c r="IUT62" s="108"/>
      <c r="IUU62" s="108"/>
      <c r="IUV62" s="108"/>
      <c r="IUW62" s="108"/>
      <c r="IUX62" s="108"/>
      <c r="IUY62" s="108"/>
      <c r="IUZ62" s="108"/>
      <c r="IVA62" s="108"/>
      <c r="IVB62" s="108"/>
      <c r="IVC62" s="108"/>
      <c r="IVD62" s="108"/>
      <c r="IVE62" s="108"/>
      <c r="IVF62" s="108"/>
      <c r="IVG62" s="108"/>
      <c r="IVH62" s="108"/>
      <c r="IVI62" s="108"/>
      <c r="IVJ62" s="108"/>
      <c r="IVK62" s="108"/>
      <c r="IVL62" s="108"/>
      <c r="IVM62" s="108"/>
      <c r="IVN62" s="108"/>
      <c r="IVO62" s="108"/>
      <c r="IVP62" s="108"/>
      <c r="IVQ62" s="108"/>
      <c r="IVR62" s="108"/>
      <c r="IVS62" s="108"/>
      <c r="IVT62" s="108"/>
      <c r="IVU62" s="108"/>
      <c r="IVV62" s="108"/>
      <c r="IVW62" s="108"/>
      <c r="IVX62" s="108"/>
      <c r="IVY62" s="108"/>
      <c r="IVZ62" s="108"/>
      <c r="IWA62" s="108"/>
      <c r="IWB62" s="108"/>
      <c r="IWC62" s="108"/>
      <c r="IWD62" s="108"/>
      <c r="IWE62" s="108"/>
      <c r="IWF62" s="108"/>
      <c r="IWG62" s="108"/>
      <c r="IWH62" s="108"/>
      <c r="IWI62" s="108"/>
      <c r="IWJ62" s="108"/>
      <c r="IWK62" s="108"/>
      <c r="IWL62" s="108"/>
      <c r="IWM62" s="108"/>
      <c r="IWN62" s="108"/>
      <c r="IWO62" s="108"/>
      <c r="IWP62" s="108"/>
      <c r="IWQ62" s="108"/>
      <c r="IWR62" s="108"/>
      <c r="IWS62" s="108"/>
      <c r="IWT62" s="108"/>
      <c r="IWU62" s="108"/>
      <c r="IWV62" s="108"/>
      <c r="IWW62" s="108"/>
      <c r="IWX62" s="108"/>
      <c r="IWY62" s="108"/>
      <c r="IWZ62" s="108"/>
      <c r="IXA62" s="108"/>
      <c r="IXB62" s="108"/>
      <c r="IXC62" s="108"/>
      <c r="IXD62" s="108"/>
      <c r="IXE62" s="108"/>
      <c r="IXF62" s="108"/>
      <c r="IXG62" s="108"/>
      <c r="IXH62" s="108"/>
      <c r="IXI62" s="108"/>
      <c r="IXJ62" s="108"/>
      <c r="IXK62" s="108"/>
      <c r="IXL62" s="108"/>
      <c r="IXM62" s="108"/>
      <c r="IXN62" s="108"/>
      <c r="IXO62" s="108"/>
      <c r="IXP62" s="108"/>
      <c r="IXQ62" s="108"/>
      <c r="IXR62" s="108"/>
      <c r="IXS62" s="108"/>
      <c r="IXT62" s="108"/>
      <c r="IXU62" s="108"/>
      <c r="IXV62" s="108"/>
      <c r="IXW62" s="108"/>
      <c r="IXX62" s="108"/>
      <c r="IXY62" s="108"/>
      <c r="IXZ62" s="108"/>
      <c r="IYA62" s="108"/>
      <c r="IYB62" s="108"/>
      <c r="IYC62" s="108"/>
      <c r="IYD62" s="108"/>
      <c r="IYE62" s="108"/>
      <c r="IYF62" s="108"/>
      <c r="IYG62" s="108"/>
      <c r="IYH62" s="108"/>
      <c r="IYI62" s="108"/>
      <c r="IYJ62" s="108"/>
      <c r="IYK62" s="108"/>
      <c r="IYL62" s="108"/>
      <c r="IYM62" s="108"/>
      <c r="IYN62" s="108"/>
      <c r="IYO62" s="108"/>
      <c r="IYP62" s="108"/>
      <c r="IYQ62" s="108"/>
      <c r="IYR62" s="108"/>
      <c r="IYS62" s="108"/>
      <c r="IYT62" s="108"/>
      <c r="IYU62" s="108"/>
      <c r="IYV62" s="108"/>
      <c r="IYW62" s="108"/>
      <c r="IYX62" s="108"/>
      <c r="IYY62" s="108"/>
      <c r="IYZ62" s="108"/>
      <c r="IZA62" s="108"/>
      <c r="IZB62" s="108"/>
      <c r="IZC62" s="108"/>
      <c r="IZD62" s="108"/>
      <c r="IZE62" s="108"/>
      <c r="IZF62" s="108"/>
      <c r="IZG62" s="108"/>
      <c r="IZH62" s="108"/>
      <c r="IZI62" s="108"/>
      <c r="IZJ62" s="108"/>
      <c r="IZK62" s="108"/>
      <c r="IZL62" s="108"/>
      <c r="IZM62" s="108"/>
      <c r="IZN62" s="108"/>
      <c r="IZO62" s="108"/>
      <c r="IZP62" s="108"/>
      <c r="IZQ62" s="108"/>
      <c r="IZR62" s="108"/>
      <c r="IZS62" s="108"/>
      <c r="IZT62" s="108"/>
      <c r="IZU62" s="108"/>
      <c r="IZV62" s="108"/>
      <c r="IZW62" s="108"/>
      <c r="IZX62" s="108"/>
      <c r="IZY62" s="108"/>
      <c r="IZZ62" s="108"/>
      <c r="JAA62" s="108"/>
      <c r="JAB62" s="108"/>
      <c r="JAC62" s="108"/>
      <c r="JAD62" s="108"/>
      <c r="JAE62" s="108"/>
      <c r="JAF62" s="108"/>
      <c r="JAG62" s="108"/>
      <c r="JAH62" s="108"/>
      <c r="JAI62" s="108"/>
      <c r="JAJ62" s="108"/>
      <c r="JAK62" s="108"/>
      <c r="JAL62" s="108"/>
      <c r="JAM62" s="108"/>
      <c r="JAN62" s="108"/>
      <c r="JAO62" s="108"/>
      <c r="JAP62" s="108"/>
      <c r="JAQ62" s="108"/>
      <c r="JAR62" s="108"/>
      <c r="JAS62" s="108"/>
      <c r="JAT62" s="108"/>
      <c r="JAU62" s="108"/>
      <c r="JAV62" s="108"/>
      <c r="JAW62" s="108"/>
      <c r="JAX62" s="108"/>
      <c r="JAY62" s="108"/>
      <c r="JAZ62" s="108"/>
      <c r="JBA62" s="108"/>
      <c r="JBB62" s="108"/>
      <c r="JBC62" s="108"/>
      <c r="JBD62" s="108"/>
      <c r="JBE62" s="108"/>
      <c r="JBF62" s="108"/>
      <c r="JBG62" s="108"/>
      <c r="JBH62" s="108"/>
      <c r="JBI62" s="108"/>
      <c r="JBJ62" s="108"/>
      <c r="JBK62" s="108"/>
      <c r="JBL62" s="108"/>
      <c r="JBM62" s="108"/>
      <c r="JBN62" s="108"/>
      <c r="JBO62" s="108"/>
      <c r="JBP62" s="108"/>
      <c r="JBQ62" s="108"/>
      <c r="JBR62" s="108"/>
      <c r="JBS62" s="108"/>
      <c r="JBT62" s="108"/>
      <c r="JBU62" s="108"/>
      <c r="JBV62" s="108"/>
      <c r="JBW62" s="108"/>
      <c r="JBX62" s="108"/>
      <c r="JBY62" s="108"/>
      <c r="JBZ62" s="108"/>
      <c r="JCA62" s="108"/>
      <c r="JCB62" s="108"/>
      <c r="JCC62" s="108"/>
      <c r="JCD62" s="108"/>
      <c r="JCE62" s="108"/>
      <c r="JCF62" s="108"/>
      <c r="JCG62" s="108"/>
      <c r="JCH62" s="108"/>
      <c r="JCI62" s="108"/>
      <c r="JCJ62" s="108"/>
      <c r="JCK62" s="108"/>
      <c r="JCL62" s="108"/>
      <c r="JCM62" s="108"/>
      <c r="JCN62" s="108"/>
      <c r="JCO62" s="108"/>
      <c r="JCP62" s="108"/>
      <c r="JCQ62" s="108"/>
      <c r="JCR62" s="108"/>
      <c r="JCS62" s="108"/>
      <c r="JCT62" s="108"/>
      <c r="JCU62" s="108"/>
      <c r="JCV62" s="108"/>
      <c r="JCW62" s="108"/>
      <c r="JCX62" s="108"/>
      <c r="JCY62" s="108"/>
      <c r="JCZ62" s="108"/>
      <c r="JDA62" s="108"/>
      <c r="JDB62" s="108"/>
      <c r="JDC62" s="108"/>
      <c r="JDD62" s="108"/>
      <c r="JDE62" s="108"/>
      <c r="JDF62" s="108"/>
      <c r="JDG62" s="108"/>
      <c r="JDH62" s="108"/>
      <c r="JDI62" s="108"/>
      <c r="JDJ62" s="108"/>
      <c r="JDK62" s="108"/>
      <c r="JDL62" s="108"/>
      <c r="JDM62" s="108"/>
      <c r="JDN62" s="108"/>
      <c r="JDO62" s="108"/>
      <c r="JDP62" s="108"/>
      <c r="JDQ62" s="108"/>
      <c r="JDR62" s="108"/>
      <c r="JDS62" s="108"/>
      <c r="JDT62" s="108"/>
      <c r="JDU62" s="108"/>
      <c r="JDV62" s="108"/>
      <c r="JDW62" s="108"/>
      <c r="JDX62" s="108"/>
      <c r="JDY62" s="108"/>
      <c r="JDZ62" s="108"/>
      <c r="JEA62" s="108"/>
      <c r="JEB62" s="108"/>
      <c r="JEC62" s="108"/>
      <c r="JED62" s="108"/>
      <c r="JEE62" s="108"/>
      <c r="JEF62" s="108"/>
      <c r="JEG62" s="108"/>
      <c r="JEH62" s="108"/>
      <c r="JEI62" s="108"/>
      <c r="JEJ62" s="108"/>
      <c r="JEK62" s="108"/>
      <c r="JEL62" s="108"/>
      <c r="JEM62" s="108"/>
      <c r="JEN62" s="108"/>
      <c r="JEO62" s="108"/>
      <c r="JEP62" s="108"/>
      <c r="JEQ62" s="108"/>
      <c r="JER62" s="108"/>
      <c r="JES62" s="108"/>
      <c r="JET62" s="108"/>
      <c r="JEU62" s="108"/>
      <c r="JEV62" s="108"/>
      <c r="JEW62" s="108"/>
      <c r="JEX62" s="108"/>
      <c r="JEY62" s="108"/>
      <c r="JEZ62" s="108"/>
      <c r="JFA62" s="108"/>
      <c r="JFB62" s="108"/>
      <c r="JFC62" s="108"/>
      <c r="JFD62" s="108"/>
      <c r="JFE62" s="108"/>
      <c r="JFF62" s="108"/>
      <c r="JFG62" s="108"/>
      <c r="JFH62" s="108"/>
      <c r="JFI62" s="108"/>
      <c r="JFJ62" s="108"/>
      <c r="JFK62" s="108"/>
      <c r="JFL62" s="108"/>
      <c r="JFM62" s="108"/>
      <c r="JFN62" s="108"/>
      <c r="JFO62" s="108"/>
      <c r="JFP62" s="108"/>
      <c r="JFQ62" s="108"/>
      <c r="JFR62" s="108"/>
      <c r="JFS62" s="108"/>
      <c r="JFT62" s="108"/>
      <c r="JFU62" s="108"/>
      <c r="JFV62" s="108"/>
      <c r="JFW62" s="108"/>
      <c r="JFX62" s="108"/>
      <c r="JFY62" s="108"/>
      <c r="JFZ62" s="108"/>
      <c r="JGA62" s="108"/>
      <c r="JGB62" s="108"/>
      <c r="JGC62" s="108"/>
      <c r="JGD62" s="108"/>
      <c r="JGE62" s="108"/>
      <c r="JGF62" s="108"/>
      <c r="JGG62" s="108"/>
      <c r="JGH62" s="108"/>
      <c r="JGI62" s="108"/>
      <c r="JGJ62" s="108"/>
      <c r="JGK62" s="108"/>
      <c r="JGL62" s="108"/>
      <c r="JGM62" s="108"/>
      <c r="JGN62" s="108"/>
      <c r="JGO62" s="108"/>
      <c r="JGP62" s="108"/>
      <c r="JGQ62" s="108"/>
      <c r="JGR62" s="108"/>
      <c r="JGS62" s="108"/>
      <c r="JGT62" s="108"/>
      <c r="JGU62" s="108"/>
      <c r="JGV62" s="108"/>
      <c r="JGW62" s="108"/>
      <c r="JGX62" s="108"/>
      <c r="JGY62" s="108"/>
      <c r="JGZ62" s="108"/>
      <c r="JHA62" s="108"/>
      <c r="JHB62" s="108"/>
      <c r="JHC62" s="108"/>
      <c r="JHD62" s="108"/>
      <c r="JHE62" s="108"/>
      <c r="JHF62" s="108"/>
      <c r="JHG62" s="108"/>
      <c r="JHH62" s="108"/>
      <c r="JHI62" s="108"/>
      <c r="JHJ62" s="108"/>
      <c r="JHK62" s="108"/>
      <c r="JHL62" s="108"/>
      <c r="JHM62" s="108"/>
      <c r="JHN62" s="108"/>
      <c r="JHO62" s="108"/>
      <c r="JHP62" s="108"/>
      <c r="JHQ62" s="108"/>
      <c r="JHR62" s="108"/>
      <c r="JHS62" s="108"/>
      <c r="JHT62" s="108"/>
      <c r="JHU62" s="108"/>
      <c r="JHV62" s="108"/>
      <c r="JHW62" s="108"/>
      <c r="JHX62" s="108"/>
      <c r="JHY62" s="108"/>
      <c r="JHZ62" s="108"/>
      <c r="JIA62" s="108"/>
      <c r="JIB62" s="108"/>
      <c r="JIC62" s="108"/>
      <c r="JID62" s="108"/>
      <c r="JIE62" s="108"/>
      <c r="JIF62" s="108"/>
      <c r="JIG62" s="108"/>
      <c r="JIH62" s="108"/>
      <c r="JII62" s="108"/>
      <c r="JIJ62" s="108"/>
      <c r="JIK62" s="108"/>
      <c r="JIL62" s="108"/>
      <c r="JIM62" s="108"/>
      <c r="JIN62" s="108"/>
      <c r="JIO62" s="108"/>
      <c r="JIP62" s="108"/>
      <c r="JIQ62" s="108"/>
      <c r="JIR62" s="108"/>
      <c r="JIS62" s="108"/>
      <c r="JIT62" s="108"/>
      <c r="JIU62" s="108"/>
      <c r="JIV62" s="108"/>
      <c r="JIW62" s="108"/>
      <c r="JIX62" s="108"/>
      <c r="JIY62" s="108"/>
      <c r="JIZ62" s="108"/>
      <c r="JJA62" s="108"/>
      <c r="JJB62" s="108"/>
      <c r="JJC62" s="108"/>
      <c r="JJD62" s="108"/>
      <c r="JJE62" s="108"/>
      <c r="JJF62" s="108"/>
      <c r="JJG62" s="108"/>
      <c r="JJH62" s="108"/>
      <c r="JJI62" s="108"/>
      <c r="JJJ62" s="108"/>
      <c r="JJK62" s="108"/>
      <c r="JJL62" s="108"/>
      <c r="JJM62" s="108"/>
      <c r="JJN62" s="108"/>
      <c r="JJO62" s="108"/>
      <c r="JJP62" s="108"/>
      <c r="JJQ62" s="108"/>
      <c r="JJR62" s="108"/>
      <c r="JJS62" s="108"/>
      <c r="JJT62" s="108"/>
      <c r="JJU62" s="108"/>
      <c r="JJV62" s="108"/>
      <c r="JJW62" s="108"/>
      <c r="JJX62" s="108"/>
      <c r="JJY62" s="108"/>
      <c r="JJZ62" s="108"/>
      <c r="JKA62" s="108"/>
      <c r="JKB62" s="108"/>
      <c r="JKC62" s="108"/>
      <c r="JKD62" s="108"/>
      <c r="JKE62" s="108"/>
      <c r="JKF62" s="108"/>
      <c r="JKG62" s="108"/>
      <c r="JKH62" s="108"/>
      <c r="JKI62" s="108"/>
      <c r="JKJ62" s="108"/>
      <c r="JKK62" s="108"/>
      <c r="JKL62" s="108"/>
      <c r="JKM62" s="108"/>
      <c r="JKN62" s="108"/>
      <c r="JKO62" s="108"/>
      <c r="JKP62" s="108"/>
      <c r="JKQ62" s="108"/>
      <c r="JKR62" s="108"/>
      <c r="JKS62" s="108"/>
      <c r="JKT62" s="108"/>
      <c r="JKU62" s="108"/>
      <c r="JKV62" s="108"/>
      <c r="JKW62" s="108"/>
      <c r="JKX62" s="108"/>
      <c r="JKY62" s="108"/>
      <c r="JKZ62" s="108"/>
      <c r="JLA62" s="108"/>
      <c r="JLB62" s="108"/>
      <c r="JLC62" s="108"/>
      <c r="JLD62" s="108"/>
      <c r="JLE62" s="108"/>
      <c r="JLF62" s="108"/>
      <c r="JLG62" s="108"/>
      <c r="JLH62" s="108"/>
      <c r="JLI62" s="108"/>
      <c r="JLJ62" s="108"/>
      <c r="JLK62" s="108"/>
      <c r="JLL62" s="108"/>
      <c r="JLM62" s="108"/>
      <c r="JLN62" s="108"/>
      <c r="JLO62" s="108"/>
      <c r="JLP62" s="108"/>
      <c r="JLQ62" s="108"/>
      <c r="JLR62" s="108"/>
      <c r="JLS62" s="108"/>
      <c r="JLT62" s="108"/>
      <c r="JLU62" s="108"/>
      <c r="JLV62" s="108"/>
      <c r="JLW62" s="108"/>
      <c r="JLX62" s="108"/>
      <c r="JLY62" s="108"/>
      <c r="JLZ62" s="108"/>
      <c r="JMA62" s="108"/>
      <c r="JMB62" s="108"/>
      <c r="JMC62" s="108"/>
      <c r="JMD62" s="108"/>
      <c r="JME62" s="108"/>
      <c r="JMF62" s="108"/>
      <c r="JMG62" s="108"/>
      <c r="JMH62" s="108"/>
      <c r="JMI62" s="108"/>
      <c r="JMJ62" s="108"/>
      <c r="JMK62" s="108"/>
      <c r="JML62" s="108"/>
      <c r="JMM62" s="108"/>
      <c r="JMN62" s="108"/>
      <c r="JMO62" s="108"/>
      <c r="JMP62" s="108"/>
      <c r="JMQ62" s="108"/>
      <c r="JMR62" s="108"/>
      <c r="JMS62" s="108"/>
      <c r="JMT62" s="108"/>
      <c r="JMU62" s="108"/>
      <c r="JMV62" s="108"/>
      <c r="JMW62" s="108"/>
      <c r="JMX62" s="108"/>
      <c r="JMY62" s="108"/>
      <c r="JMZ62" s="108"/>
      <c r="JNA62" s="108"/>
      <c r="JNB62" s="108"/>
      <c r="JNC62" s="108"/>
      <c r="JND62" s="108"/>
      <c r="JNE62" s="108"/>
      <c r="JNF62" s="108"/>
      <c r="JNG62" s="108"/>
      <c r="JNH62" s="108"/>
      <c r="JNI62" s="108"/>
      <c r="JNJ62" s="108"/>
      <c r="JNK62" s="108"/>
      <c r="JNL62" s="108"/>
      <c r="JNM62" s="108"/>
      <c r="JNN62" s="108"/>
      <c r="JNO62" s="108"/>
      <c r="JNP62" s="108"/>
      <c r="JNQ62" s="108"/>
      <c r="JNR62" s="108"/>
      <c r="JNS62" s="108"/>
      <c r="JNT62" s="108"/>
      <c r="JNU62" s="108"/>
      <c r="JNV62" s="108"/>
      <c r="JNW62" s="108"/>
      <c r="JNX62" s="108"/>
      <c r="JNY62" s="108"/>
      <c r="JNZ62" s="108"/>
      <c r="JOA62" s="108"/>
      <c r="JOB62" s="108"/>
      <c r="JOC62" s="108"/>
      <c r="JOD62" s="108"/>
      <c r="JOE62" s="108"/>
      <c r="JOF62" s="108"/>
      <c r="JOG62" s="108"/>
      <c r="JOH62" s="108"/>
      <c r="JOI62" s="108"/>
      <c r="JOJ62" s="108"/>
      <c r="JOK62" s="108"/>
      <c r="JOL62" s="108"/>
      <c r="JOM62" s="108"/>
      <c r="JON62" s="108"/>
      <c r="JOO62" s="108"/>
      <c r="JOP62" s="108"/>
      <c r="JOQ62" s="108"/>
      <c r="JOR62" s="108"/>
      <c r="JOS62" s="108"/>
      <c r="JOT62" s="108"/>
      <c r="JOU62" s="108"/>
      <c r="JOV62" s="108"/>
      <c r="JOW62" s="108"/>
      <c r="JOX62" s="108"/>
      <c r="JOY62" s="108"/>
      <c r="JOZ62" s="108"/>
      <c r="JPA62" s="108"/>
      <c r="JPB62" s="108"/>
      <c r="JPC62" s="108"/>
      <c r="JPD62" s="108"/>
      <c r="JPE62" s="108"/>
      <c r="JPF62" s="108"/>
      <c r="JPG62" s="108"/>
      <c r="JPH62" s="108"/>
      <c r="JPI62" s="108"/>
      <c r="JPJ62" s="108"/>
      <c r="JPK62" s="108"/>
      <c r="JPL62" s="108"/>
      <c r="JPM62" s="108"/>
      <c r="JPN62" s="108"/>
      <c r="JPO62" s="108"/>
      <c r="JPP62" s="108"/>
      <c r="JPQ62" s="108"/>
      <c r="JPR62" s="108"/>
      <c r="JPS62" s="108"/>
      <c r="JPT62" s="108"/>
      <c r="JPU62" s="108"/>
      <c r="JPV62" s="108"/>
      <c r="JPW62" s="108"/>
      <c r="JPX62" s="108"/>
      <c r="JPY62" s="108"/>
      <c r="JPZ62" s="108"/>
      <c r="JQA62" s="108"/>
      <c r="JQB62" s="108"/>
      <c r="JQC62" s="108"/>
      <c r="JQD62" s="108"/>
      <c r="JQE62" s="108"/>
      <c r="JQF62" s="108"/>
      <c r="JQG62" s="108"/>
      <c r="JQH62" s="108"/>
      <c r="JQI62" s="108"/>
      <c r="JQJ62" s="108"/>
      <c r="JQK62" s="108"/>
      <c r="JQL62" s="108"/>
      <c r="JQM62" s="108"/>
      <c r="JQN62" s="108"/>
      <c r="JQO62" s="108"/>
      <c r="JQP62" s="108"/>
      <c r="JQQ62" s="108"/>
      <c r="JQR62" s="108"/>
      <c r="JQS62" s="108"/>
      <c r="JQT62" s="108"/>
      <c r="JQU62" s="108"/>
      <c r="JQV62" s="108"/>
      <c r="JQW62" s="108"/>
      <c r="JQX62" s="108"/>
      <c r="JQY62" s="108"/>
      <c r="JQZ62" s="108"/>
      <c r="JRA62" s="108"/>
      <c r="JRB62" s="108"/>
      <c r="JRC62" s="108"/>
      <c r="JRD62" s="108"/>
      <c r="JRE62" s="108"/>
      <c r="JRF62" s="108"/>
      <c r="JRG62" s="108"/>
      <c r="JRH62" s="108"/>
      <c r="JRI62" s="108"/>
      <c r="JRJ62" s="108"/>
      <c r="JRK62" s="108"/>
      <c r="JRL62" s="108"/>
      <c r="JRM62" s="108"/>
      <c r="JRN62" s="108"/>
      <c r="JRO62" s="108"/>
      <c r="JRP62" s="108"/>
      <c r="JRQ62" s="108"/>
      <c r="JRR62" s="108"/>
      <c r="JRS62" s="108"/>
      <c r="JRT62" s="108"/>
      <c r="JRU62" s="108"/>
      <c r="JRV62" s="108"/>
      <c r="JRW62" s="108"/>
      <c r="JRX62" s="108"/>
      <c r="JRY62" s="108"/>
      <c r="JRZ62" s="108"/>
      <c r="JSA62" s="108"/>
      <c r="JSB62" s="108"/>
      <c r="JSC62" s="108"/>
      <c r="JSD62" s="108"/>
      <c r="JSE62" s="108"/>
      <c r="JSF62" s="108"/>
      <c r="JSG62" s="108"/>
      <c r="JSH62" s="108"/>
      <c r="JSI62" s="108"/>
      <c r="JSJ62" s="108"/>
      <c r="JSK62" s="108"/>
      <c r="JSL62" s="108"/>
      <c r="JSM62" s="108"/>
      <c r="JSN62" s="108"/>
      <c r="JSO62" s="108"/>
      <c r="JSP62" s="108"/>
      <c r="JSQ62" s="108"/>
      <c r="JSR62" s="108"/>
      <c r="JSS62" s="108"/>
      <c r="JST62" s="108"/>
      <c r="JSU62" s="108"/>
      <c r="JSV62" s="108"/>
      <c r="JSW62" s="108"/>
      <c r="JSX62" s="108"/>
      <c r="JSY62" s="108"/>
      <c r="JSZ62" s="108"/>
      <c r="JTA62" s="108"/>
      <c r="JTB62" s="108"/>
      <c r="JTC62" s="108"/>
      <c r="JTD62" s="108"/>
      <c r="JTE62" s="108"/>
      <c r="JTF62" s="108"/>
      <c r="JTG62" s="108"/>
      <c r="JTH62" s="108"/>
      <c r="JTI62" s="108"/>
      <c r="JTJ62" s="108"/>
      <c r="JTK62" s="108"/>
      <c r="JTL62" s="108"/>
      <c r="JTM62" s="108"/>
      <c r="JTN62" s="108"/>
      <c r="JTO62" s="108"/>
      <c r="JTP62" s="108"/>
      <c r="JTQ62" s="108"/>
      <c r="JTR62" s="108"/>
      <c r="JTS62" s="108"/>
      <c r="JTT62" s="108"/>
      <c r="JTU62" s="108"/>
      <c r="JTV62" s="108"/>
      <c r="JTW62" s="108"/>
      <c r="JTX62" s="108"/>
      <c r="JTY62" s="108"/>
      <c r="JTZ62" s="108"/>
      <c r="JUA62" s="108"/>
      <c r="JUB62" s="108"/>
      <c r="JUC62" s="108"/>
      <c r="JUD62" s="108"/>
      <c r="JUE62" s="108"/>
      <c r="JUF62" s="108"/>
      <c r="JUG62" s="108"/>
      <c r="JUH62" s="108"/>
      <c r="JUI62" s="108"/>
      <c r="JUJ62" s="108"/>
      <c r="JUK62" s="108"/>
      <c r="JUL62" s="108"/>
      <c r="JUM62" s="108"/>
      <c r="JUN62" s="108"/>
      <c r="JUO62" s="108"/>
      <c r="JUP62" s="108"/>
      <c r="JUQ62" s="108"/>
      <c r="JUR62" s="108"/>
      <c r="JUS62" s="108"/>
      <c r="JUT62" s="108"/>
      <c r="JUU62" s="108"/>
      <c r="JUV62" s="108"/>
      <c r="JUW62" s="108"/>
      <c r="JUX62" s="108"/>
      <c r="JUY62" s="108"/>
      <c r="JUZ62" s="108"/>
      <c r="JVA62" s="108"/>
      <c r="JVB62" s="108"/>
      <c r="JVC62" s="108"/>
      <c r="JVD62" s="108"/>
      <c r="JVE62" s="108"/>
      <c r="JVF62" s="108"/>
      <c r="JVG62" s="108"/>
      <c r="JVH62" s="108"/>
      <c r="JVI62" s="108"/>
      <c r="JVJ62" s="108"/>
      <c r="JVK62" s="108"/>
      <c r="JVL62" s="108"/>
      <c r="JVM62" s="108"/>
      <c r="JVN62" s="108"/>
      <c r="JVO62" s="108"/>
      <c r="JVP62" s="108"/>
      <c r="JVQ62" s="108"/>
      <c r="JVR62" s="108"/>
      <c r="JVS62" s="108"/>
      <c r="JVT62" s="108"/>
      <c r="JVU62" s="108"/>
      <c r="JVV62" s="108"/>
      <c r="JVW62" s="108"/>
      <c r="JVX62" s="108"/>
      <c r="JVY62" s="108"/>
      <c r="JVZ62" s="108"/>
      <c r="JWA62" s="108"/>
      <c r="JWB62" s="108"/>
      <c r="JWC62" s="108"/>
      <c r="JWD62" s="108"/>
      <c r="JWE62" s="108"/>
      <c r="JWF62" s="108"/>
      <c r="JWG62" s="108"/>
      <c r="JWH62" s="108"/>
      <c r="JWI62" s="108"/>
      <c r="JWJ62" s="108"/>
      <c r="JWK62" s="108"/>
      <c r="JWL62" s="108"/>
      <c r="JWM62" s="108"/>
      <c r="JWN62" s="108"/>
      <c r="JWO62" s="108"/>
      <c r="JWP62" s="108"/>
      <c r="JWQ62" s="108"/>
      <c r="JWR62" s="108"/>
      <c r="JWS62" s="108"/>
      <c r="JWT62" s="108"/>
      <c r="JWU62" s="108"/>
      <c r="JWV62" s="108"/>
      <c r="JWW62" s="108"/>
      <c r="JWX62" s="108"/>
      <c r="JWY62" s="108"/>
      <c r="JWZ62" s="108"/>
      <c r="JXA62" s="108"/>
      <c r="JXB62" s="108"/>
      <c r="JXC62" s="108"/>
      <c r="JXD62" s="108"/>
      <c r="JXE62" s="108"/>
      <c r="JXF62" s="108"/>
      <c r="JXG62" s="108"/>
      <c r="JXH62" s="108"/>
      <c r="JXI62" s="108"/>
      <c r="JXJ62" s="108"/>
      <c r="JXK62" s="108"/>
      <c r="JXL62" s="108"/>
      <c r="JXM62" s="108"/>
      <c r="JXN62" s="108"/>
      <c r="JXO62" s="108"/>
      <c r="JXP62" s="108"/>
      <c r="JXQ62" s="108"/>
      <c r="JXR62" s="108"/>
      <c r="JXS62" s="108"/>
      <c r="JXT62" s="108"/>
      <c r="JXU62" s="108"/>
      <c r="JXV62" s="108"/>
      <c r="JXW62" s="108"/>
      <c r="JXX62" s="108"/>
      <c r="JXY62" s="108"/>
      <c r="JXZ62" s="108"/>
      <c r="JYA62" s="108"/>
      <c r="JYB62" s="108"/>
      <c r="JYC62" s="108"/>
      <c r="JYD62" s="108"/>
      <c r="JYE62" s="108"/>
      <c r="JYF62" s="108"/>
      <c r="JYG62" s="108"/>
      <c r="JYH62" s="108"/>
      <c r="JYI62" s="108"/>
      <c r="JYJ62" s="108"/>
      <c r="JYK62" s="108"/>
      <c r="JYL62" s="108"/>
      <c r="JYM62" s="108"/>
      <c r="JYN62" s="108"/>
      <c r="JYO62" s="108"/>
      <c r="JYP62" s="108"/>
      <c r="JYQ62" s="108"/>
      <c r="JYR62" s="108"/>
      <c r="JYS62" s="108"/>
      <c r="JYT62" s="108"/>
      <c r="JYU62" s="108"/>
      <c r="JYV62" s="108"/>
      <c r="JYW62" s="108"/>
      <c r="JYX62" s="108"/>
      <c r="JYY62" s="108"/>
      <c r="JYZ62" s="108"/>
      <c r="JZA62" s="108"/>
      <c r="JZB62" s="108"/>
      <c r="JZC62" s="108"/>
      <c r="JZD62" s="108"/>
      <c r="JZE62" s="108"/>
      <c r="JZF62" s="108"/>
      <c r="JZG62" s="108"/>
      <c r="JZH62" s="108"/>
      <c r="JZI62" s="108"/>
      <c r="JZJ62" s="108"/>
      <c r="JZK62" s="108"/>
      <c r="JZL62" s="108"/>
      <c r="JZM62" s="108"/>
      <c r="JZN62" s="108"/>
      <c r="JZO62" s="108"/>
      <c r="JZP62" s="108"/>
      <c r="JZQ62" s="108"/>
      <c r="JZR62" s="108"/>
      <c r="JZS62" s="108"/>
      <c r="JZT62" s="108"/>
      <c r="JZU62" s="108"/>
      <c r="JZV62" s="108"/>
      <c r="JZW62" s="108"/>
      <c r="JZX62" s="108"/>
      <c r="JZY62" s="108"/>
      <c r="JZZ62" s="108"/>
      <c r="KAA62" s="108"/>
      <c r="KAB62" s="108"/>
      <c r="KAC62" s="108"/>
      <c r="KAD62" s="108"/>
      <c r="KAE62" s="108"/>
      <c r="KAF62" s="108"/>
      <c r="KAG62" s="108"/>
      <c r="KAH62" s="108"/>
      <c r="KAI62" s="108"/>
      <c r="KAJ62" s="108"/>
      <c r="KAK62" s="108"/>
      <c r="KAL62" s="108"/>
      <c r="KAM62" s="108"/>
      <c r="KAN62" s="108"/>
      <c r="KAO62" s="108"/>
      <c r="KAP62" s="108"/>
      <c r="KAQ62" s="108"/>
      <c r="KAR62" s="108"/>
      <c r="KAS62" s="108"/>
      <c r="KAT62" s="108"/>
      <c r="KAU62" s="108"/>
      <c r="KAV62" s="108"/>
      <c r="KAW62" s="108"/>
      <c r="KAX62" s="108"/>
      <c r="KAY62" s="108"/>
      <c r="KAZ62" s="108"/>
      <c r="KBA62" s="108"/>
      <c r="KBB62" s="108"/>
      <c r="KBC62" s="108"/>
      <c r="KBD62" s="108"/>
      <c r="KBE62" s="108"/>
      <c r="KBF62" s="108"/>
      <c r="KBG62" s="108"/>
      <c r="KBH62" s="108"/>
      <c r="KBI62" s="108"/>
      <c r="KBJ62" s="108"/>
      <c r="KBK62" s="108"/>
      <c r="KBL62" s="108"/>
      <c r="KBM62" s="108"/>
      <c r="KBN62" s="108"/>
      <c r="KBO62" s="108"/>
      <c r="KBP62" s="108"/>
      <c r="KBQ62" s="108"/>
      <c r="KBR62" s="108"/>
      <c r="KBS62" s="108"/>
      <c r="KBT62" s="108"/>
      <c r="KBU62" s="108"/>
      <c r="KBV62" s="108"/>
      <c r="KBW62" s="108"/>
      <c r="KBX62" s="108"/>
      <c r="KBY62" s="108"/>
      <c r="KBZ62" s="108"/>
      <c r="KCA62" s="108"/>
      <c r="KCB62" s="108"/>
      <c r="KCC62" s="108"/>
      <c r="KCD62" s="108"/>
      <c r="KCE62" s="108"/>
      <c r="KCF62" s="108"/>
      <c r="KCG62" s="108"/>
      <c r="KCH62" s="108"/>
      <c r="KCI62" s="108"/>
      <c r="KCJ62" s="108"/>
      <c r="KCK62" s="108"/>
      <c r="KCL62" s="108"/>
      <c r="KCM62" s="108"/>
      <c r="KCN62" s="108"/>
      <c r="KCO62" s="108"/>
      <c r="KCP62" s="108"/>
      <c r="KCQ62" s="108"/>
      <c r="KCR62" s="108"/>
      <c r="KCS62" s="108"/>
      <c r="KCT62" s="108"/>
      <c r="KCU62" s="108"/>
      <c r="KCV62" s="108"/>
      <c r="KCW62" s="108"/>
      <c r="KCX62" s="108"/>
      <c r="KCY62" s="108"/>
      <c r="KCZ62" s="108"/>
      <c r="KDA62" s="108"/>
      <c r="KDB62" s="108"/>
      <c r="KDC62" s="108"/>
      <c r="KDD62" s="108"/>
      <c r="KDE62" s="108"/>
      <c r="KDF62" s="108"/>
      <c r="KDG62" s="108"/>
      <c r="KDH62" s="108"/>
      <c r="KDI62" s="108"/>
      <c r="KDJ62" s="108"/>
      <c r="KDK62" s="108"/>
      <c r="KDL62" s="108"/>
      <c r="KDM62" s="108"/>
      <c r="KDN62" s="108"/>
      <c r="KDO62" s="108"/>
      <c r="KDP62" s="108"/>
      <c r="KDQ62" s="108"/>
      <c r="KDR62" s="108"/>
      <c r="KDS62" s="108"/>
      <c r="KDT62" s="108"/>
      <c r="KDU62" s="108"/>
      <c r="KDV62" s="108"/>
      <c r="KDW62" s="108"/>
      <c r="KDX62" s="108"/>
      <c r="KDY62" s="108"/>
      <c r="KDZ62" s="108"/>
      <c r="KEA62" s="108"/>
      <c r="KEB62" s="108"/>
      <c r="KEC62" s="108"/>
      <c r="KED62" s="108"/>
      <c r="KEE62" s="108"/>
      <c r="KEF62" s="108"/>
      <c r="KEG62" s="108"/>
      <c r="KEH62" s="108"/>
      <c r="KEI62" s="108"/>
      <c r="KEJ62" s="108"/>
      <c r="KEK62" s="108"/>
      <c r="KEL62" s="108"/>
      <c r="KEM62" s="108"/>
      <c r="KEN62" s="108"/>
      <c r="KEO62" s="108"/>
      <c r="KEP62" s="108"/>
      <c r="KEQ62" s="108"/>
      <c r="KER62" s="108"/>
      <c r="KES62" s="108"/>
      <c r="KET62" s="108"/>
      <c r="KEU62" s="108"/>
      <c r="KEV62" s="108"/>
      <c r="KEW62" s="108"/>
      <c r="KEX62" s="108"/>
      <c r="KEY62" s="108"/>
      <c r="KEZ62" s="108"/>
      <c r="KFA62" s="108"/>
      <c r="KFB62" s="108"/>
      <c r="KFC62" s="108"/>
      <c r="KFD62" s="108"/>
      <c r="KFE62" s="108"/>
      <c r="KFF62" s="108"/>
      <c r="KFG62" s="108"/>
      <c r="KFH62" s="108"/>
      <c r="KFI62" s="108"/>
      <c r="KFJ62" s="108"/>
      <c r="KFK62" s="108"/>
      <c r="KFL62" s="108"/>
      <c r="KFM62" s="108"/>
      <c r="KFN62" s="108"/>
      <c r="KFO62" s="108"/>
      <c r="KFP62" s="108"/>
      <c r="KFQ62" s="108"/>
      <c r="KFR62" s="108"/>
      <c r="KFS62" s="108"/>
      <c r="KFT62" s="108"/>
      <c r="KFU62" s="108"/>
      <c r="KFV62" s="108"/>
      <c r="KFW62" s="108"/>
      <c r="KFX62" s="108"/>
      <c r="KFY62" s="108"/>
      <c r="KFZ62" s="108"/>
      <c r="KGA62" s="108"/>
      <c r="KGB62" s="108"/>
      <c r="KGC62" s="108"/>
      <c r="KGD62" s="108"/>
      <c r="KGE62" s="108"/>
      <c r="KGF62" s="108"/>
      <c r="KGG62" s="108"/>
      <c r="KGH62" s="108"/>
      <c r="KGI62" s="108"/>
      <c r="KGJ62" s="108"/>
      <c r="KGK62" s="108"/>
      <c r="KGL62" s="108"/>
      <c r="KGM62" s="108"/>
      <c r="KGN62" s="108"/>
      <c r="KGO62" s="108"/>
      <c r="KGP62" s="108"/>
      <c r="KGQ62" s="108"/>
      <c r="KGR62" s="108"/>
      <c r="KGS62" s="108"/>
      <c r="KGT62" s="108"/>
      <c r="KGU62" s="108"/>
      <c r="KGV62" s="108"/>
      <c r="KGW62" s="108"/>
      <c r="KGX62" s="108"/>
      <c r="KGY62" s="108"/>
      <c r="KGZ62" s="108"/>
      <c r="KHA62" s="108"/>
      <c r="KHB62" s="108"/>
      <c r="KHC62" s="108"/>
      <c r="KHD62" s="108"/>
      <c r="KHE62" s="108"/>
      <c r="KHF62" s="108"/>
      <c r="KHG62" s="108"/>
      <c r="KHH62" s="108"/>
      <c r="KHI62" s="108"/>
      <c r="KHJ62" s="108"/>
      <c r="KHK62" s="108"/>
      <c r="KHL62" s="108"/>
      <c r="KHM62" s="108"/>
      <c r="KHN62" s="108"/>
      <c r="KHO62" s="108"/>
      <c r="KHP62" s="108"/>
      <c r="KHQ62" s="108"/>
      <c r="KHR62" s="108"/>
      <c r="KHS62" s="108"/>
      <c r="KHT62" s="108"/>
      <c r="KHU62" s="108"/>
      <c r="KHV62" s="108"/>
      <c r="KHW62" s="108"/>
      <c r="KHX62" s="108"/>
      <c r="KHY62" s="108"/>
      <c r="KHZ62" s="108"/>
      <c r="KIA62" s="108"/>
      <c r="KIB62" s="108"/>
      <c r="KIC62" s="108"/>
      <c r="KID62" s="108"/>
      <c r="KIE62" s="108"/>
      <c r="KIF62" s="108"/>
      <c r="KIG62" s="108"/>
      <c r="KIH62" s="108"/>
      <c r="KII62" s="108"/>
      <c r="KIJ62" s="108"/>
      <c r="KIK62" s="108"/>
      <c r="KIL62" s="108"/>
      <c r="KIM62" s="108"/>
      <c r="KIN62" s="108"/>
      <c r="KIO62" s="108"/>
      <c r="KIP62" s="108"/>
      <c r="KIQ62" s="108"/>
      <c r="KIR62" s="108"/>
      <c r="KIS62" s="108"/>
      <c r="KIT62" s="108"/>
      <c r="KIU62" s="108"/>
      <c r="KIV62" s="108"/>
      <c r="KIW62" s="108"/>
      <c r="KIX62" s="108"/>
      <c r="KIY62" s="108"/>
      <c r="KIZ62" s="108"/>
      <c r="KJA62" s="108"/>
      <c r="KJB62" s="108"/>
      <c r="KJC62" s="108"/>
      <c r="KJD62" s="108"/>
      <c r="KJE62" s="108"/>
      <c r="KJF62" s="108"/>
      <c r="KJG62" s="108"/>
      <c r="KJH62" s="108"/>
      <c r="KJI62" s="108"/>
      <c r="KJJ62" s="108"/>
      <c r="KJK62" s="108"/>
      <c r="KJL62" s="108"/>
      <c r="KJM62" s="108"/>
      <c r="KJN62" s="108"/>
      <c r="KJO62" s="108"/>
      <c r="KJP62" s="108"/>
      <c r="KJQ62" s="108"/>
      <c r="KJR62" s="108"/>
      <c r="KJS62" s="108"/>
      <c r="KJT62" s="108"/>
      <c r="KJU62" s="108"/>
      <c r="KJV62" s="108"/>
      <c r="KJW62" s="108"/>
      <c r="KJX62" s="108"/>
      <c r="KJY62" s="108"/>
      <c r="KJZ62" s="108"/>
      <c r="KKA62" s="108"/>
      <c r="KKB62" s="108"/>
      <c r="KKC62" s="108"/>
      <c r="KKD62" s="108"/>
      <c r="KKE62" s="108"/>
      <c r="KKF62" s="108"/>
      <c r="KKG62" s="108"/>
      <c r="KKH62" s="108"/>
      <c r="KKI62" s="108"/>
      <c r="KKJ62" s="108"/>
      <c r="KKK62" s="108"/>
      <c r="KKL62" s="108"/>
      <c r="KKM62" s="108"/>
      <c r="KKN62" s="108"/>
      <c r="KKO62" s="108"/>
      <c r="KKP62" s="108"/>
      <c r="KKQ62" s="108"/>
      <c r="KKR62" s="108"/>
      <c r="KKS62" s="108"/>
      <c r="KKT62" s="108"/>
      <c r="KKU62" s="108"/>
      <c r="KKV62" s="108"/>
      <c r="KKW62" s="108"/>
      <c r="KKX62" s="108"/>
      <c r="KKY62" s="108"/>
      <c r="KKZ62" s="108"/>
      <c r="KLA62" s="108"/>
      <c r="KLB62" s="108"/>
      <c r="KLC62" s="108"/>
      <c r="KLD62" s="108"/>
      <c r="KLE62" s="108"/>
      <c r="KLF62" s="108"/>
      <c r="KLG62" s="108"/>
      <c r="KLH62" s="108"/>
      <c r="KLI62" s="108"/>
      <c r="KLJ62" s="108"/>
      <c r="KLK62" s="108"/>
      <c r="KLL62" s="108"/>
      <c r="KLM62" s="108"/>
      <c r="KLN62" s="108"/>
      <c r="KLO62" s="108"/>
      <c r="KLP62" s="108"/>
      <c r="KLQ62" s="108"/>
      <c r="KLR62" s="108"/>
      <c r="KLS62" s="108"/>
      <c r="KLT62" s="108"/>
      <c r="KLU62" s="108"/>
      <c r="KLV62" s="108"/>
      <c r="KLW62" s="108"/>
      <c r="KLX62" s="108"/>
      <c r="KLY62" s="108"/>
      <c r="KLZ62" s="108"/>
      <c r="KMA62" s="108"/>
      <c r="KMB62" s="108"/>
      <c r="KMC62" s="108"/>
      <c r="KMD62" s="108"/>
      <c r="KME62" s="108"/>
      <c r="KMF62" s="108"/>
      <c r="KMG62" s="108"/>
      <c r="KMH62" s="108"/>
      <c r="KMI62" s="108"/>
      <c r="KMJ62" s="108"/>
      <c r="KMK62" s="108"/>
      <c r="KML62" s="108"/>
      <c r="KMM62" s="108"/>
      <c r="KMN62" s="108"/>
      <c r="KMO62" s="108"/>
      <c r="KMP62" s="108"/>
      <c r="KMQ62" s="108"/>
      <c r="KMR62" s="108"/>
      <c r="KMS62" s="108"/>
      <c r="KMT62" s="108"/>
      <c r="KMU62" s="108"/>
      <c r="KMV62" s="108"/>
      <c r="KMW62" s="108"/>
      <c r="KMX62" s="108"/>
      <c r="KMY62" s="108"/>
      <c r="KMZ62" s="108"/>
      <c r="KNA62" s="108"/>
      <c r="KNB62" s="108"/>
      <c r="KNC62" s="108"/>
      <c r="KND62" s="108"/>
      <c r="KNE62" s="108"/>
      <c r="KNF62" s="108"/>
      <c r="KNG62" s="108"/>
      <c r="KNH62" s="108"/>
      <c r="KNI62" s="108"/>
      <c r="KNJ62" s="108"/>
      <c r="KNK62" s="108"/>
      <c r="KNL62" s="108"/>
      <c r="KNM62" s="108"/>
      <c r="KNN62" s="108"/>
      <c r="KNO62" s="108"/>
      <c r="KNP62" s="108"/>
      <c r="KNQ62" s="108"/>
      <c r="KNR62" s="108"/>
      <c r="KNS62" s="108"/>
      <c r="KNT62" s="108"/>
      <c r="KNU62" s="108"/>
      <c r="KNV62" s="108"/>
      <c r="KNW62" s="108"/>
      <c r="KNX62" s="108"/>
      <c r="KNY62" s="108"/>
      <c r="KNZ62" s="108"/>
      <c r="KOA62" s="108"/>
      <c r="KOB62" s="108"/>
      <c r="KOC62" s="108"/>
      <c r="KOD62" s="108"/>
      <c r="KOE62" s="108"/>
      <c r="KOF62" s="108"/>
      <c r="KOG62" s="108"/>
      <c r="KOH62" s="108"/>
      <c r="KOI62" s="108"/>
      <c r="KOJ62" s="108"/>
      <c r="KOK62" s="108"/>
      <c r="KOL62" s="108"/>
      <c r="KOM62" s="108"/>
      <c r="KON62" s="108"/>
      <c r="KOO62" s="108"/>
      <c r="KOP62" s="108"/>
      <c r="KOQ62" s="108"/>
      <c r="KOR62" s="108"/>
      <c r="KOS62" s="108"/>
      <c r="KOT62" s="108"/>
      <c r="KOU62" s="108"/>
      <c r="KOV62" s="108"/>
      <c r="KOW62" s="108"/>
      <c r="KOX62" s="108"/>
      <c r="KOY62" s="108"/>
      <c r="KOZ62" s="108"/>
      <c r="KPA62" s="108"/>
      <c r="KPB62" s="108"/>
      <c r="KPC62" s="108"/>
      <c r="KPD62" s="108"/>
      <c r="KPE62" s="108"/>
      <c r="KPF62" s="108"/>
      <c r="KPG62" s="108"/>
      <c r="KPH62" s="108"/>
      <c r="KPI62" s="108"/>
      <c r="KPJ62" s="108"/>
      <c r="KPK62" s="108"/>
      <c r="KPL62" s="108"/>
      <c r="KPM62" s="108"/>
      <c r="KPN62" s="108"/>
      <c r="KPO62" s="108"/>
      <c r="KPP62" s="108"/>
      <c r="KPQ62" s="108"/>
      <c r="KPR62" s="108"/>
      <c r="KPS62" s="108"/>
      <c r="KPT62" s="108"/>
      <c r="KPU62" s="108"/>
      <c r="KPV62" s="108"/>
      <c r="KPW62" s="108"/>
      <c r="KPX62" s="108"/>
      <c r="KPY62" s="108"/>
      <c r="KPZ62" s="108"/>
      <c r="KQA62" s="108"/>
      <c r="KQB62" s="108"/>
      <c r="KQC62" s="108"/>
      <c r="KQD62" s="108"/>
      <c r="KQE62" s="108"/>
      <c r="KQF62" s="108"/>
      <c r="KQG62" s="108"/>
      <c r="KQH62" s="108"/>
      <c r="KQI62" s="108"/>
      <c r="KQJ62" s="108"/>
      <c r="KQK62" s="108"/>
      <c r="KQL62" s="108"/>
      <c r="KQM62" s="108"/>
      <c r="KQN62" s="108"/>
      <c r="KQO62" s="108"/>
      <c r="KQP62" s="108"/>
      <c r="KQQ62" s="108"/>
      <c r="KQR62" s="108"/>
      <c r="KQS62" s="108"/>
      <c r="KQT62" s="108"/>
      <c r="KQU62" s="108"/>
      <c r="KQV62" s="108"/>
      <c r="KQW62" s="108"/>
      <c r="KQX62" s="108"/>
      <c r="KQY62" s="108"/>
      <c r="KQZ62" s="108"/>
      <c r="KRA62" s="108"/>
      <c r="KRB62" s="108"/>
      <c r="KRC62" s="108"/>
      <c r="KRD62" s="108"/>
      <c r="KRE62" s="108"/>
      <c r="KRF62" s="108"/>
      <c r="KRG62" s="108"/>
      <c r="KRH62" s="108"/>
      <c r="KRI62" s="108"/>
      <c r="KRJ62" s="108"/>
      <c r="KRK62" s="108"/>
      <c r="KRL62" s="108"/>
      <c r="KRM62" s="108"/>
      <c r="KRN62" s="108"/>
      <c r="KRO62" s="108"/>
      <c r="KRP62" s="108"/>
      <c r="KRQ62" s="108"/>
      <c r="KRR62" s="108"/>
      <c r="KRS62" s="108"/>
      <c r="KRT62" s="108"/>
      <c r="KRU62" s="108"/>
      <c r="KRV62" s="108"/>
      <c r="KRW62" s="108"/>
      <c r="KRX62" s="108"/>
      <c r="KRY62" s="108"/>
      <c r="KRZ62" s="108"/>
      <c r="KSA62" s="108"/>
      <c r="KSB62" s="108"/>
      <c r="KSC62" s="108"/>
      <c r="KSD62" s="108"/>
      <c r="KSE62" s="108"/>
      <c r="KSF62" s="108"/>
      <c r="KSG62" s="108"/>
      <c r="KSH62" s="108"/>
      <c r="KSI62" s="108"/>
      <c r="KSJ62" s="108"/>
      <c r="KSK62" s="108"/>
      <c r="KSL62" s="108"/>
      <c r="KSM62" s="108"/>
      <c r="KSN62" s="108"/>
      <c r="KSO62" s="108"/>
      <c r="KSP62" s="108"/>
      <c r="KSQ62" s="108"/>
      <c r="KSR62" s="108"/>
      <c r="KSS62" s="108"/>
      <c r="KST62" s="108"/>
      <c r="KSU62" s="108"/>
      <c r="KSV62" s="108"/>
      <c r="KSW62" s="108"/>
      <c r="KSX62" s="108"/>
      <c r="KSY62" s="108"/>
      <c r="KSZ62" s="108"/>
      <c r="KTA62" s="108"/>
      <c r="KTB62" s="108"/>
      <c r="KTC62" s="108"/>
      <c r="KTD62" s="108"/>
      <c r="KTE62" s="108"/>
      <c r="KTF62" s="108"/>
      <c r="KTG62" s="108"/>
      <c r="KTH62" s="108"/>
      <c r="KTI62" s="108"/>
      <c r="KTJ62" s="108"/>
      <c r="KTK62" s="108"/>
      <c r="KTL62" s="108"/>
      <c r="KTM62" s="108"/>
      <c r="KTN62" s="108"/>
      <c r="KTO62" s="108"/>
      <c r="KTP62" s="108"/>
      <c r="KTQ62" s="108"/>
      <c r="KTR62" s="108"/>
      <c r="KTS62" s="108"/>
      <c r="KTT62" s="108"/>
      <c r="KTU62" s="108"/>
      <c r="KTV62" s="108"/>
      <c r="KTW62" s="108"/>
      <c r="KTX62" s="108"/>
      <c r="KTY62" s="108"/>
      <c r="KTZ62" s="108"/>
      <c r="KUA62" s="108"/>
      <c r="KUB62" s="108"/>
      <c r="KUC62" s="108"/>
      <c r="KUD62" s="108"/>
      <c r="KUE62" s="108"/>
      <c r="KUF62" s="108"/>
      <c r="KUG62" s="108"/>
      <c r="KUH62" s="108"/>
      <c r="KUI62" s="108"/>
      <c r="KUJ62" s="108"/>
      <c r="KUK62" s="108"/>
      <c r="KUL62" s="108"/>
      <c r="KUM62" s="108"/>
      <c r="KUN62" s="108"/>
      <c r="KUO62" s="108"/>
      <c r="KUP62" s="108"/>
      <c r="KUQ62" s="108"/>
      <c r="KUR62" s="108"/>
      <c r="KUS62" s="108"/>
      <c r="KUT62" s="108"/>
      <c r="KUU62" s="108"/>
      <c r="KUV62" s="108"/>
      <c r="KUW62" s="108"/>
      <c r="KUX62" s="108"/>
      <c r="KUY62" s="108"/>
      <c r="KUZ62" s="108"/>
      <c r="KVA62" s="108"/>
      <c r="KVB62" s="108"/>
      <c r="KVC62" s="108"/>
      <c r="KVD62" s="108"/>
      <c r="KVE62" s="108"/>
      <c r="KVF62" s="108"/>
      <c r="KVG62" s="108"/>
      <c r="KVH62" s="108"/>
      <c r="KVI62" s="108"/>
      <c r="KVJ62" s="108"/>
      <c r="KVK62" s="108"/>
      <c r="KVL62" s="108"/>
      <c r="KVM62" s="108"/>
      <c r="KVN62" s="108"/>
      <c r="KVO62" s="108"/>
      <c r="KVP62" s="108"/>
      <c r="KVQ62" s="108"/>
      <c r="KVR62" s="108"/>
      <c r="KVS62" s="108"/>
      <c r="KVT62" s="108"/>
      <c r="KVU62" s="108"/>
      <c r="KVV62" s="108"/>
      <c r="KVW62" s="108"/>
      <c r="KVX62" s="108"/>
      <c r="KVY62" s="108"/>
      <c r="KVZ62" s="108"/>
      <c r="KWA62" s="108"/>
      <c r="KWB62" s="108"/>
      <c r="KWC62" s="108"/>
      <c r="KWD62" s="108"/>
      <c r="KWE62" s="108"/>
      <c r="KWF62" s="108"/>
      <c r="KWG62" s="108"/>
      <c r="KWH62" s="108"/>
      <c r="KWI62" s="108"/>
      <c r="KWJ62" s="108"/>
      <c r="KWK62" s="108"/>
      <c r="KWL62" s="108"/>
      <c r="KWM62" s="108"/>
      <c r="KWN62" s="108"/>
      <c r="KWO62" s="108"/>
      <c r="KWP62" s="108"/>
      <c r="KWQ62" s="108"/>
      <c r="KWR62" s="108"/>
      <c r="KWS62" s="108"/>
      <c r="KWT62" s="108"/>
      <c r="KWU62" s="108"/>
      <c r="KWV62" s="108"/>
      <c r="KWW62" s="108"/>
      <c r="KWX62" s="108"/>
      <c r="KWY62" s="108"/>
      <c r="KWZ62" s="108"/>
      <c r="KXA62" s="108"/>
      <c r="KXB62" s="108"/>
      <c r="KXC62" s="108"/>
      <c r="KXD62" s="108"/>
      <c r="KXE62" s="108"/>
      <c r="KXF62" s="108"/>
      <c r="KXG62" s="108"/>
      <c r="KXH62" s="108"/>
      <c r="KXI62" s="108"/>
      <c r="KXJ62" s="108"/>
      <c r="KXK62" s="108"/>
      <c r="KXL62" s="108"/>
      <c r="KXM62" s="108"/>
      <c r="KXN62" s="108"/>
      <c r="KXO62" s="108"/>
      <c r="KXP62" s="108"/>
      <c r="KXQ62" s="108"/>
      <c r="KXR62" s="108"/>
      <c r="KXS62" s="108"/>
      <c r="KXT62" s="108"/>
      <c r="KXU62" s="108"/>
      <c r="KXV62" s="108"/>
      <c r="KXW62" s="108"/>
      <c r="KXX62" s="108"/>
      <c r="KXY62" s="108"/>
      <c r="KXZ62" s="108"/>
      <c r="KYA62" s="108"/>
      <c r="KYB62" s="108"/>
      <c r="KYC62" s="108"/>
      <c r="KYD62" s="108"/>
      <c r="KYE62" s="108"/>
      <c r="KYF62" s="108"/>
      <c r="KYG62" s="108"/>
      <c r="KYH62" s="108"/>
      <c r="KYI62" s="108"/>
      <c r="KYJ62" s="108"/>
      <c r="KYK62" s="108"/>
      <c r="KYL62" s="108"/>
      <c r="KYM62" s="108"/>
      <c r="KYN62" s="108"/>
      <c r="KYO62" s="108"/>
      <c r="KYP62" s="108"/>
      <c r="KYQ62" s="108"/>
      <c r="KYR62" s="108"/>
      <c r="KYS62" s="108"/>
      <c r="KYT62" s="108"/>
      <c r="KYU62" s="108"/>
      <c r="KYV62" s="108"/>
      <c r="KYW62" s="108"/>
      <c r="KYX62" s="108"/>
      <c r="KYY62" s="108"/>
      <c r="KYZ62" s="108"/>
      <c r="KZA62" s="108"/>
      <c r="KZB62" s="108"/>
      <c r="KZC62" s="108"/>
      <c r="KZD62" s="108"/>
      <c r="KZE62" s="108"/>
      <c r="KZF62" s="108"/>
      <c r="KZG62" s="108"/>
      <c r="KZH62" s="108"/>
      <c r="KZI62" s="108"/>
      <c r="KZJ62" s="108"/>
      <c r="KZK62" s="108"/>
      <c r="KZL62" s="108"/>
      <c r="KZM62" s="108"/>
      <c r="KZN62" s="108"/>
      <c r="KZO62" s="108"/>
      <c r="KZP62" s="108"/>
      <c r="KZQ62" s="108"/>
      <c r="KZR62" s="108"/>
      <c r="KZS62" s="108"/>
      <c r="KZT62" s="108"/>
      <c r="KZU62" s="108"/>
      <c r="KZV62" s="108"/>
      <c r="KZW62" s="108"/>
      <c r="KZX62" s="108"/>
      <c r="KZY62" s="108"/>
      <c r="KZZ62" s="108"/>
      <c r="LAA62" s="108"/>
      <c r="LAB62" s="108"/>
      <c r="LAC62" s="108"/>
      <c r="LAD62" s="108"/>
      <c r="LAE62" s="108"/>
      <c r="LAF62" s="108"/>
      <c r="LAG62" s="108"/>
      <c r="LAH62" s="108"/>
      <c r="LAI62" s="108"/>
      <c r="LAJ62" s="108"/>
      <c r="LAK62" s="108"/>
      <c r="LAL62" s="108"/>
      <c r="LAM62" s="108"/>
      <c r="LAN62" s="108"/>
      <c r="LAO62" s="108"/>
      <c r="LAP62" s="108"/>
      <c r="LAQ62" s="108"/>
      <c r="LAR62" s="108"/>
      <c r="LAS62" s="108"/>
      <c r="LAT62" s="108"/>
      <c r="LAU62" s="108"/>
      <c r="LAV62" s="108"/>
      <c r="LAW62" s="108"/>
      <c r="LAX62" s="108"/>
      <c r="LAY62" s="108"/>
      <c r="LAZ62" s="108"/>
      <c r="LBA62" s="108"/>
      <c r="LBB62" s="108"/>
      <c r="LBC62" s="108"/>
      <c r="LBD62" s="108"/>
      <c r="LBE62" s="108"/>
      <c r="LBF62" s="108"/>
      <c r="LBG62" s="108"/>
      <c r="LBH62" s="108"/>
      <c r="LBI62" s="108"/>
      <c r="LBJ62" s="108"/>
      <c r="LBK62" s="108"/>
      <c r="LBL62" s="108"/>
      <c r="LBM62" s="108"/>
      <c r="LBN62" s="108"/>
      <c r="LBO62" s="108"/>
      <c r="LBP62" s="108"/>
      <c r="LBQ62" s="108"/>
      <c r="LBR62" s="108"/>
      <c r="LBS62" s="108"/>
      <c r="LBT62" s="108"/>
      <c r="LBU62" s="108"/>
      <c r="LBV62" s="108"/>
      <c r="LBW62" s="108"/>
      <c r="LBX62" s="108"/>
      <c r="LBY62" s="108"/>
      <c r="LBZ62" s="108"/>
      <c r="LCA62" s="108"/>
      <c r="LCB62" s="108"/>
      <c r="LCC62" s="108"/>
      <c r="LCD62" s="108"/>
      <c r="LCE62" s="108"/>
      <c r="LCF62" s="108"/>
      <c r="LCG62" s="108"/>
      <c r="LCH62" s="108"/>
      <c r="LCI62" s="108"/>
      <c r="LCJ62" s="108"/>
      <c r="LCK62" s="108"/>
      <c r="LCL62" s="108"/>
      <c r="LCM62" s="108"/>
      <c r="LCN62" s="108"/>
      <c r="LCO62" s="108"/>
      <c r="LCP62" s="108"/>
      <c r="LCQ62" s="108"/>
      <c r="LCR62" s="108"/>
      <c r="LCS62" s="108"/>
      <c r="LCT62" s="108"/>
      <c r="LCU62" s="108"/>
      <c r="LCV62" s="108"/>
      <c r="LCW62" s="108"/>
      <c r="LCX62" s="108"/>
      <c r="LCY62" s="108"/>
      <c r="LCZ62" s="108"/>
      <c r="LDA62" s="108"/>
      <c r="LDB62" s="108"/>
      <c r="LDC62" s="108"/>
      <c r="LDD62" s="108"/>
      <c r="LDE62" s="108"/>
      <c r="LDF62" s="108"/>
      <c r="LDG62" s="108"/>
      <c r="LDH62" s="108"/>
      <c r="LDI62" s="108"/>
      <c r="LDJ62" s="108"/>
      <c r="LDK62" s="108"/>
      <c r="LDL62" s="108"/>
      <c r="LDM62" s="108"/>
      <c r="LDN62" s="108"/>
      <c r="LDO62" s="108"/>
      <c r="LDP62" s="108"/>
      <c r="LDQ62" s="108"/>
      <c r="LDR62" s="108"/>
      <c r="LDS62" s="108"/>
      <c r="LDT62" s="108"/>
      <c r="LDU62" s="108"/>
      <c r="LDV62" s="108"/>
      <c r="LDW62" s="108"/>
      <c r="LDX62" s="108"/>
      <c r="LDY62" s="108"/>
      <c r="LDZ62" s="108"/>
      <c r="LEA62" s="108"/>
      <c r="LEB62" s="108"/>
      <c r="LEC62" s="108"/>
      <c r="LED62" s="108"/>
      <c r="LEE62" s="108"/>
      <c r="LEF62" s="108"/>
      <c r="LEG62" s="108"/>
      <c r="LEH62" s="108"/>
      <c r="LEI62" s="108"/>
      <c r="LEJ62" s="108"/>
      <c r="LEK62" s="108"/>
      <c r="LEL62" s="108"/>
      <c r="LEM62" s="108"/>
      <c r="LEN62" s="108"/>
      <c r="LEO62" s="108"/>
      <c r="LEP62" s="108"/>
      <c r="LEQ62" s="108"/>
      <c r="LER62" s="108"/>
      <c r="LES62" s="108"/>
      <c r="LET62" s="108"/>
      <c r="LEU62" s="108"/>
      <c r="LEV62" s="108"/>
      <c r="LEW62" s="108"/>
      <c r="LEX62" s="108"/>
      <c r="LEY62" s="108"/>
      <c r="LEZ62" s="108"/>
      <c r="LFA62" s="108"/>
      <c r="LFB62" s="108"/>
      <c r="LFC62" s="108"/>
      <c r="LFD62" s="108"/>
      <c r="LFE62" s="108"/>
      <c r="LFF62" s="108"/>
      <c r="LFG62" s="108"/>
      <c r="LFH62" s="108"/>
      <c r="LFI62" s="108"/>
      <c r="LFJ62" s="108"/>
      <c r="LFK62" s="108"/>
      <c r="LFL62" s="108"/>
      <c r="LFM62" s="108"/>
      <c r="LFN62" s="108"/>
      <c r="LFO62" s="108"/>
      <c r="LFP62" s="108"/>
      <c r="LFQ62" s="108"/>
      <c r="LFR62" s="108"/>
      <c r="LFS62" s="108"/>
      <c r="LFT62" s="108"/>
      <c r="LFU62" s="108"/>
      <c r="LFV62" s="108"/>
      <c r="LFW62" s="108"/>
      <c r="LFX62" s="108"/>
      <c r="LFY62" s="108"/>
      <c r="LFZ62" s="108"/>
      <c r="LGA62" s="108"/>
      <c r="LGB62" s="108"/>
      <c r="LGC62" s="108"/>
      <c r="LGD62" s="108"/>
      <c r="LGE62" s="108"/>
      <c r="LGF62" s="108"/>
      <c r="LGG62" s="108"/>
      <c r="LGH62" s="108"/>
      <c r="LGI62" s="108"/>
      <c r="LGJ62" s="108"/>
      <c r="LGK62" s="108"/>
      <c r="LGL62" s="108"/>
      <c r="LGM62" s="108"/>
      <c r="LGN62" s="108"/>
      <c r="LGO62" s="108"/>
      <c r="LGP62" s="108"/>
      <c r="LGQ62" s="108"/>
      <c r="LGR62" s="108"/>
      <c r="LGS62" s="108"/>
      <c r="LGT62" s="108"/>
      <c r="LGU62" s="108"/>
      <c r="LGV62" s="108"/>
      <c r="LGW62" s="108"/>
      <c r="LGX62" s="108"/>
      <c r="LGY62" s="108"/>
      <c r="LGZ62" s="108"/>
      <c r="LHA62" s="108"/>
      <c r="LHB62" s="108"/>
      <c r="LHC62" s="108"/>
      <c r="LHD62" s="108"/>
      <c r="LHE62" s="108"/>
      <c r="LHF62" s="108"/>
      <c r="LHG62" s="108"/>
      <c r="LHH62" s="108"/>
      <c r="LHI62" s="108"/>
      <c r="LHJ62" s="108"/>
      <c r="LHK62" s="108"/>
      <c r="LHL62" s="108"/>
      <c r="LHM62" s="108"/>
      <c r="LHN62" s="108"/>
      <c r="LHO62" s="108"/>
      <c r="LHP62" s="108"/>
      <c r="LHQ62" s="108"/>
      <c r="LHR62" s="108"/>
      <c r="LHS62" s="108"/>
      <c r="LHT62" s="108"/>
      <c r="LHU62" s="108"/>
      <c r="LHV62" s="108"/>
      <c r="LHW62" s="108"/>
      <c r="LHX62" s="108"/>
      <c r="LHY62" s="108"/>
      <c r="LHZ62" s="108"/>
      <c r="LIA62" s="108"/>
      <c r="LIB62" s="108"/>
      <c r="LIC62" s="108"/>
      <c r="LID62" s="108"/>
      <c r="LIE62" s="108"/>
      <c r="LIF62" s="108"/>
      <c r="LIG62" s="108"/>
      <c r="LIH62" s="108"/>
      <c r="LII62" s="108"/>
      <c r="LIJ62" s="108"/>
      <c r="LIK62" s="108"/>
      <c r="LIL62" s="108"/>
      <c r="LIM62" s="108"/>
      <c r="LIN62" s="108"/>
      <c r="LIO62" s="108"/>
      <c r="LIP62" s="108"/>
      <c r="LIQ62" s="108"/>
      <c r="LIR62" s="108"/>
      <c r="LIS62" s="108"/>
      <c r="LIT62" s="108"/>
      <c r="LIU62" s="108"/>
      <c r="LIV62" s="108"/>
      <c r="LIW62" s="108"/>
      <c r="LIX62" s="108"/>
      <c r="LIY62" s="108"/>
      <c r="LIZ62" s="108"/>
      <c r="LJA62" s="108"/>
      <c r="LJB62" s="108"/>
      <c r="LJC62" s="108"/>
      <c r="LJD62" s="108"/>
      <c r="LJE62" s="108"/>
      <c r="LJF62" s="108"/>
      <c r="LJG62" s="108"/>
      <c r="LJH62" s="108"/>
      <c r="LJI62" s="108"/>
      <c r="LJJ62" s="108"/>
      <c r="LJK62" s="108"/>
      <c r="LJL62" s="108"/>
      <c r="LJM62" s="108"/>
      <c r="LJN62" s="108"/>
      <c r="LJO62" s="108"/>
      <c r="LJP62" s="108"/>
      <c r="LJQ62" s="108"/>
      <c r="LJR62" s="108"/>
      <c r="LJS62" s="108"/>
      <c r="LJT62" s="108"/>
      <c r="LJU62" s="108"/>
      <c r="LJV62" s="108"/>
      <c r="LJW62" s="108"/>
      <c r="LJX62" s="108"/>
      <c r="LJY62" s="108"/>
      <c r="LJZ62" s="108"/>
      <c r="LKA62" s="108"/>
      <c r="LKB62" s="108"/>
      <c r="LKC62" s="108"/>
      <c r="LKD62" s="108"/>
      <c r="LKE62" s="108"/>
      <c r="LKF62" s="108"/>
      <c r="LKG62" s="108"/>
      <c r="LKH62" s="108"/>
      <c r="LKI62" s="108"/>
      <c r="LKJ62" s="108"/>
      <c r="LKK62" s="108"/>
      <c r="LKL62" s="108"/>
      <c r="LKM62" s="108"/>
      <c r="LKN62" s="108"/>
      <c r="LKO62" s="108"/>
      <c r="LKP62" s="108"/>
      <c r="LKQ62" s="108"/>
      <c r="LKR62" s="108"/>
      <c r="LKS62" s="108"/>
      <c r="LKT62" s="108"/>
      <c r="LKU62" s="108"/>
      <c r="LKV62" s="108"/>
      <c r="LKW62" s="108"/>
      <c r="LKX62" s="108"/>
      <c r="LKY62" s="108"/>
      <c r="LKZ62" s="108"/>
      <c r="LLA62" s="108"/>
      <c r="LLB62" s="108"/>
      <c r="LLC62" s="108"/>
      <c r="LLD62" s="108"/>
      <c r="LLE62" s="108"/>
      <c r="LLF62" s="108"/>
      <c r="LLG62" s="108"/>
      <c r="LLH62" s="108"/>
      <c r="LLI62" s="108"/>
      <c r="LLJ62" s="108"/>
      <c r="LLK62" s="108"/>
      <c r="LLL62" s="108"/>
      <c r="LLM62" s="108"/>
      <c r="LLN62" s="108"/>
      <c r="LLO62" s="108"/>
      <c r="LLP62" s="108"/>
      <c r="LLQ62" s="108"/>
      <c r="LLR62" s="108"/>
      <c r="LLS62" s="108"/>
      <c r="LLT62" s="108"/>
      <c r="LLU62" s="108"/>
      <c r="LLV62" s="108"/>
      <c r="LLW62" s="108"/>
      <c r="LLX62" s="108"/>
      <c r="LLY62" s="108"/>
      <c r="LLZ62" s="108"/>
      <c r="LMA62" s="108"/>
      <c r="LMB62" s="108"/>
      <c r="LMC62" s="108"/>
      <c r="LMD62" s="108"/>
      <c r="LME62" s="108"/>
      <c r="LMF62" s="108"/>
      <c r="LMG62" s="108"/>
      <c r="LMH62" s="108"/>
      <c r="LMI62" s="108"/>
      <c r="LMJ62" s="108"/>
      <c r="LMK62" s="108"/>
      <c r="LML62" s="108"/>
      <c r="LMM62" s="108"/>
      <c r="LMN62" s="108"/>
      <c r="LMO62" s="108"/>
      <c r="LMP62" s="108"/>
      <c r="LMQ62" s="108"/>
      <c r="LMR62" s="108"/>
      <c r="LMS62" s="108"/>
      <c r="LMT62" s="108"/>
      <c r="LMU62" s="108"/>
      <c r="LMV62" s="108"/>
      <c r="LMW62" s="108"/>
      <c r="LMX62" s="108"/>
      <c r="LMY62" s="108"/>
      <c r="LMZ62" s="108"/>
      <c r="LNA62" s="108"/>
      <c r="LNB62" s="108"/>
      <c r="LNC62" s="108"/>
      <c r="LND62" s="108"/>
      <c r="LNE62" s="108"/>
      <c r="LNF62" s="108"/>
      <c r="LNG62" s="108"/>
      <c r="LNH62" s="108"/>
      <c r="LNI62" s="108"/>
      <c r="LNJ62" s="108"/>
      <c r="LNK62" s="108"/>
      <c r="LNL62" s="108"/>
      <c r="LNM62" s="108"/>
      <c r="LNN62" s="108"/>
      <c r="LNO62" s="108"/>
      <c r="LNP62" s="108"/>
      <c r="LNQ62" s="108"/>
      <c r="LNR62" s="108"/>
      <c r="LNS62" s="108"/>
      <c r="LNT62" s="108"/>
      <c r="LNU62" s="108"/>
      <c r="LNV62" s="108"/>
      <c r="LNW62" s="108"/>
      <c r="LNX62" s="108"/>
      <c r="LNY62" s="108"/>
      <c r="LNZ62" s="108"/>
      <c r="LOA62" s="108"/>
      <c r="LOB62" s="108"/>
      <c r="LOC62" s="108"/>
      <c r="LOD62" s="108"/>
      <c r="LOE62" s="108"/>
      <c r="LOF62" s="108"/>
      <c r="LOG62" s="108"/>
      <c r="LOH62" s="108"/>
      <c r="LOI62" s="108"/>
      <c r="LOJ62" s="108"/>
      <c r="LOK62" s="108"/>
      <c r="LOL62" s="108"/>
      <c r="LOM62" s="108"/>
      <c r="LON62" s="108"/>
      <c r="LOO62" s="108"/>
      <c r="LOP62" s="108"/>
      <c r="LOQ62" s="108"/>
      <c r="LOR62" s="108"/>
      <c r="LOS62" s="108"/>
      <c r="LOT62" s="108"/>
      <c r="LOU62" s="108"/>
      <c r="LOV62" s="108"/>
      <c r="LOW62" s="108"/>
      <c r="LOX62" s="108"/>
      <c r="LOY62" s="108"/>
      <c r="LOZ62" s="108"/>
      <c r="LPA62" s="108"/>
      <c r="LPB62" s="108"/>
      <c r="LPC62" s="108"/>
      <c r="LPD62" s="108"/>
      <c r="LPE62" s="108"/>
      <c r="LPF62" s="108"/>
      <c r="LPG62" s="108"/>
      <c r="LPH62" s="108"/>
      <c r="LPI62" s="108"/>
      <c r="LPJ62" s="108"/>
      <c r="LPK62" s="108"/>
      <c r="LPL62" s="108"/>
      <c r="LPM62" s="108"/>
      <c r="LPN62" s="108"/>
      <c r="LPO62" s="108"/>
      <c r="LPP62" s="108"/>
      <c r="LPQ62" s="108"/>
      <c r="LPR62" s="108"/>
      <c r="LPS62" s="108"/>
      <c r="LPT62" s="108"/>
      <c r="LPU62" s="108"/>
      <c r="LPV62" s="108"/>
      <c r="LPW62" s="108"/>
      <c r="LPX62" s="108"/>
      <c r="LPY62" s="108"/>
      <c r="LPZ62" s="108"/>
      <c r="LQA62" s="108"/>
      <c r="LQB62" s="108"/>
      <c r="LQC62" s="108"/>
      <c r="LQD62" s="108"/>
      <c r="LQE62" s="108"/>
      <c r="LQF62" s="108"/>
      <c r="LQG62" s="108"/>
      <c r="LQH62" s="108"/>
      <c r="LQI62" s="108"/>
      <c r="LQJ62" s="108"/>
      <c r="LQK62" s="108"/>
      <c r="LQL62" s="108"/>
      <c r="LQM62" s="108"/>
      <c r="LQN62" s="108"/>
      <c r="LQO62" s="108"/>
      <c r="LQP62" s="108"/>
      <c r="LQQ62" s="108"/>
      <c r="LQR62" s="108"/>
      <c r="LQS62" s="108"/>
      <c r="LQT62" s="108"/>
      <c r="LQU62" s="108"/>
      <c r="LQV62" s="108"/>
      <c r="LQW62" s="108"/>
      <c r="LQX62" s="108"/>
      <c r="LQY62" s="108"/>
      <c r="LQZ62" s="108"/>
      <c r="LRA62" s="108"/>
      <c r="LRB62" s="108"/>
      <c r="LRC62" s="108"/>
      <c r="LRD62" s="108"/>
      <c r="LRE62" s="108"/>
      <c r="LRF62" s="108"/>
      <c r="LRG62" s="108"/>
      <c r="LRH62" s="108"/>
      <c r="LRI62" s="108"/>
      <c r="LRJ62" s="108"/>
      <c r="LRK62" s="108"/>
      <c r="LRL62" s="108"/>
      <c r="LRM62" s="108"/>
      <c r="LRN62" s="108"/>
      <c r="LRO62" s="108"/>
      <c r="LRP62" s="108"/>
      <c r="LRQ62" s="108"/>
      <c r="LRR62" s="108"/>
      <c r="LRS62" s="108"/>
      <c r="LRT62" s="108"/>
      <c r="LRU62" s="108"/>
      <c r="LRV62" s="108"/>
      <c r="LRW62" s="108"/>
      <c r="LRX62" s="108"/>
      <c r="LRY62" s="108"/>
      <c r="LRZ62" s="108"/>
      <c r="LSA62" s="108"/>
      <c r="LSB62" s="108"/>
      <c r="LSC62" s="108"/>
      <c r="LSD62" s="108"/>
      <c r="LSE62" s="108"/>
      <c r="LSF62" s="108"/>
      <c r="LSG62" s="108"/>
      <c r="LSH62" s="108"/>
      <c r="LSI62" s="108"/>
      <c r="LSJ62" s="108"/>
      <c r="LSK62" s="108"/>
      <c r="LSL62" s="108"/>
      <c r="LSM62" s="108"/>
      <c r="LSN62" s="108"/>
      <c r="LSO62" s="108"/>
      <c r="LSP62" s="108"/>
      <c r="LSQ62" s="108"/>
      <c r="LSR62" s="108"/>
      <c r="LSS62" s="108"/>
      <c r="LST62" s="108"/>
      <c r="LSU62" s="108"/>
      <c r="LSV62" s="108"/>
      <c r="LSW62" s="108"/>
      <c r="LSX62" s="108"/>
      <c r="LSY62" s="108"/>
      <c r="LSZ62" s="108"/>
      <c r="LTA62" s="108"/>
      <c r="LTB62" s="108"/>
      <c r="LTC62" s="108"/>
      <c r="LTD62" s="108"/>
      <c r="LTE62" s="108"/>
      <c r="LTF62" s="108"/>
      <c r="LTG62" s="108"/>
      <c r="LTH62" s="108"/>
      <c r="LTI62" s="108"/>
      <c r="LTJ62" s="108"/>
      <c r="LTK62" s="108"/>
      <c r="LTL62" s="108"/>
      <c r="LTM62" s="108"/>
      <c r="LTN62" s="108"/>
      <c r="LTO62" s="108"/>
      <c r="LTP62" s="108"/>
      <c r="LTQ62" s="108"/>
      <c r="LTR62" s="108"/>
      <c r="LTS62" s="108"/>
      <c r="LTT62" s="108"/>
      <c r="LTU62" s="108"/>
      <c r="LTV62" s="108"/>
      <c r="LTW62" s="108"/>
      <c r="LTX62" s="108"/>
      <c r="LTY62" s="108"/>
      <c r="LTZ62" s="108"/>
      <c r="LUA62" s="108"/>
      <c r="LUB62" s="108"/>
      <c r="LUC62" s="108"/>
      <c r="LUD62" s="108"/>
      <c r="LUE62" s="108"/>
      <c r="LUF62" s="108"/>
      <c r="LUG62" s="108"/>
      <c r="LUH62" s="108"/>
      <c r="LUI62" s="108"/>
      <c r="LUJ62" s="108"/>
      <c r="LUK62" s="108"/>
      <c r="LUL62" s="108"/>
      <c r="LUM62" s="108"/>
      <c r="LUN62" s="108"/>
      <c r="LUO62" s="108"/>
      <c r="LUP62" s="108"/>
      <c r="LUQ62" s="108"/>
      <c r="LUR62" s="108"/>
      <c r="LUS62" s="108"/>
      <c r="LUT62" s="108"/>
      <c r="LUU62" s="108"/>
      <c r="LUV62" s="108"/>
      <c r="LUW62" s="108"/>
      <c r="LUX62" s="108"/>
      <c r="LUY62" s="108"/>
      <c r="LUZ62" s="108"/>
      <c r="LVA62" s="108"/>
      <c r="LVB62" s="108"/>
      <c r="LVC62" s="108"/>
      <c r="LVD62" s="108"/>
      <c r="LVE62" s="108"/>
      <c r="LVF62" s="108"/>
      <c r="LVG62" s="108"/>
      <c r="LVH62" s="108"/>
      <c r="LVI62" s="108"/>
      <c r="LVJ62" s="108"/>
      <c r="LVK62" s="108"/>
      <c r="LVL62" s="108"/>
      <c r="LVM62" s="108"/>
      <c r="LVN62" s="108"/>
      <c r="LVO62" s="108"/>
      <c r="LVP62" s="108"/>
      <c r="LVQ62" s="108"/>
      <c r="LVR62" s="108"/>
      <c r="LVS62" s="108"/>
      <c r="LVT62" s="108"/>
      <c r="LVU62" s="108"/>
      <c r="LVV62" s="108"/>
      <c r="LVW62" s="108"/>
      <c r="LVX62" s="108"/>
      <c r="LVY62" s="108"/>
      <c r="LVZ62" s="108"/>
      <c r="LWA62" s="108"/>
      <c r="LWB62" s="108"/>
      <c r="LWC62" s="108"/>
      <c r="LWD62" s="108"/>
      <c r="LWE62" s="108"/>
      <c r="LWF62" s="108"/>
      <c r="LWG62" s="108"/>
      <c r="LWH62" s="108"/>
      <c r="LWI62" s="108"/>
      <c r="LWJ62" s="108"/>
      <c r="LWK62" s="108"/>
      <c r="LWL62" s="108"/>
      <c r="LWM62" s="108"/>
      <c r="LWN62" s="108"/>
      <c r="LWO62" s="108"/>
      <c r="LWP62" s="108"/>
      <c r="LWQ62" s="108"/>
      <c r="LWR62" s="108"/>
      <c r="LWS62" s="108"/>
      <c r="LWT62" s="108"/>
      <c r="LWU62" s="108"/>
      <c r="LWV62" s="108"/>
      <c r="LWW62" s="108"/>
      <c r="LWX62" s="108"/>
      <c r="LWY62" s="108"/>
      <c r="LWZ62" s="108"/>
      <c r="LXA62" s="108"/>
      <c r="LXB62" s="108"/>
      <c r="LXC62" s="108"/>
      <c r="LXD62" s="108"/>
      <c r="LXE62" s="108"/>
      <c r="LXF62" s="108"/>
      <c r="LXG62" s="108"/>
      <c r="LXH62" s="108"/>
      <c r="LXI62" s="108"/>
      <c r="LXJ62" s="108"/>
      <c r="LXK62" s="108"/>
      <c r="LXL62" s="108"/>
      <c r="LXM62" s="108"/>
      <c r="LXN62" s="108"/>
      <c r="LXO62" s="108"/>
      <c r="LXP62" s="108"/>
      <c r="LXQ62" s="108"/>
      <c r="LXR62" s="108"/>
      <c r="LXS62" s="108"/>
      <c r="LXT62" s="108"/>
      <c r="LXU62" s="108"/>
      <c r="LXV62" s="108"/>
      <c r="LXW62" s="108"/>
      <c r="LXX62" s="108"/>
      <c r="LXY62" s="108"/>
      <c r="LXZ62" s="108"/>
      <c r="LYA62" s="108"/>
      <c r="LYB62" s="108"/>
      <c r="LYC62" s="108"/>
      <c r="LYD62" s="108"/>
      <c r="LYE62" s="108"/>
      <c r="LYF62" s="108"/>
      <c r="LYG62" s="108"/>
      <c r="LYH62" s="108"/>
      <c r="LYI62" s="108"/>
      <c r="LYJ62" s="108"/>
      <c r="LYK62" s="108"/>
      <c r="LYL62" s="108"/>
      <c r="LYM62" s="108"/>
      <c r="LYN62" s="108"/>
      <c r="LYO62" s="108"/>
      <c r="LYP62" s="108"/>
      <c r="LYQ62" s="108"/>
      <c r="LYR62" s="108"/>
      <c r="LYS62" s="108"/>
      <c r="LYT62" s="108"/>
      <c r="LYU62" s="108"/>
      <c r="LYV62" s="108"/>
      <c r="LYW62" s="108"/>
      <c r="LYX62" s="108"/>
      <c r="LYY62" s="108"/>
      <c r="LYZ62" s="108"/>
      <c r="LZA62" s="108"/>
      <c r="LZB62" s="108"/>
      <c r="LZC62" s="108"/>
      <c r="LZD62" s="108"/>
      <c r="LZE62" s="108"/>
      <c r="LZF62" s="108"/>
      <c r="LZG62" s="108"/>
      <c r="LZH62" s="108"/>
      <c r="LZI62" s="108"/>
      <c r="LZJ62" s="108"/>
      <c r="LZK62" s="108"/>
      <c r="LZL62" s="108"/>
      <c r="LZM62" s="108"/>
      <c r="LZN62" s="108"/>
      <c r="LZO62" s="108"/>
      <c r="LZP62" s="108"/>
      <c r="LZQ62" s="108"/>
      <c r="LZR62" s="108"/>
      <c r="LZS62" s="108"/>
      <c r="LZT62" s="108"/>
      <c r="LZU62" s="108"/>
      <c r="LZV62" s="108"/>
      <c r="LZW62" s="108"/>
      <c r="LZX62" s="108"/>
      <c r="LZY62" s="108"/>
      <c r="LZZ62" s="108"/>
      <c r="MAA62" s="108"/>
      <c r="MAB62" s="108"/>
      <c r="MAC62" s="108"/>
      <c r="MAD62" s="108"/>
      <c r="MAE62" s="108"/>
      <c r="MAF62" s="108"/>
      <c r="MAG62" s="108"/>
      <c r="MAH62" s="108"/>
      <c r="MAI62" s="108"/>
      <c r="MAJ62" s="108"/>
      <c r="MAK62" s="108"/>
      <c r="MAL62" s="108"/>
      <c r="MAM62" s="108"/>
      <c r="MAN62" s="108"/>
      <c r="MAO62" s="108"/>
      <c r="MAP62" s="108"/>
      <c r="MAQ62" s="108"/>
      <c r="MAR62" s="108"/>
      <c r="MAS62" s="108"/>
      <c r="MAT62" s="108"/>
      <c r="MAU62" s="108"/>
      <c r="MAV62" s="108"/>
      <c r="MAW62" s="108"/>
      <c r="MAX62" s="108"/>
      <c r="MAY62" s="108"/>
      <c r="MAZ62" s="108"/>
      <c r="MBA62" s="108"/>
      <c r="MBB62" s="108"/>
      <c r="MBC62" s="108"/>
      <c r="MBD62" s="108"/>
      <c r="MBE62" s="108"/>
      <c r="MBF62" s="108"/>
      <c r="MBG62" s="108"/>
      <c r="MBH62" s="108"/>
      <c r="MBI62" s="108"/>
      <c r="MBJ62" s="108"/>
      <c r="MBK62" s="108"/>
      <c r="MBL62" s="108"/>
      <c r="MBM62" s="108"/>
      <c r="MBN62" s="108"/>
      <c r="MBO62" s="108"/>
      <c r="MBP62" s="108"/>
      <c r="MBQ62" s="108"/>
      <c r="MBR62" s="108"/>
      <c r="MBS62" s="108"/>
      <c r="MBT62" s="108"/>
      <c r="MBU62" s="108"/>
      <c r="MBV62" s="108"/>
      <c r="MBW62" s="108"/>
      <c r="MBX62" s="108"/>
      <c r="MBY62" s="108"/>
      <c r="MBZ62" s="108"/>
      <c r="MCA62" s="108"/>
      <c r="MCB62" s="108"/>
      <c r="MCC62" s="108"/>
      <c r="MCD62" s="108"/>
      <c r="MCE62" s="108"/>
      <c r="MCF62" s="108"/>
      <c r="MCG62" s="108"/>
      <c r="MCH62" s="108"/>
      <c r="MCI62" s="108"/>
      <c r="MCJ62" s="108"/>
      <c r="MCK62" s="108"/>
      <c r="MCL62" s="108"/>
      <c r="MCM62" s="108"/>
      <c r="MCN62" s="108"/>
      <c r="MCO62" s="108"/>
      <c r="MCP62" s="108"/>
      <c r="MCQ62" s="108"/>
      <c r="MCR62" s="108"/>
      <c r="MCS62" s="108"/>
      <c r="MCT62" s="108"/>
      <c r="MCU62" s="108"/>
      <c r="MCV62" s="108"/>
      <c r="MCW62" s="108"/>
      <c r="MCX62" s="108"/>
      <c r="MCY62" s="108"/>
      <c r="MCZ62" s="108"/>
      <c r="MDA62" s="108"/>
      <c r="MDB62" s="108"/>
      <c r="MDC62" s="108"/>
      <c r="MDD62" s="108"/>
      <c r="MDE62" s="108"/>
      <c r="MDF62" s="108"/>
      <c r="MDG62" s="108"/>
      <c r="MDH62" s="108"/>
      <c r="MDI62" s="108"/>
      <c r="MDJ62" s="108"/>
      <c r="MDK62" s="108"/>
      <c r="MDL62" s="108"/>
      <c r="MDM62" s="108"/>
      <c r="MDN62" s="108"/>
      <c r="MDO62" s="108"/>
      <c r="MDP62" s="108"/>
      <c r="MDQ62" s="108"/>
      <c r="MDR62" s="108"/>
      <c r="MDS62" s="108"/>
      <c r="MDT62" s="108"/>
      <c r="MDU62" s="108"/>
      <c r="MDV62" s="108"/>
      <c r="MDW62" s="108"/>
      <c r="MDX62" s="108"/>
      <c r="MDY62" s="108"/>
      <c r="MDZ62" s="108"/>
      <c r="MEA62" s="108"/>
      <c r="MEB62" s="108"/>
      <c r="MEC62" s="108"/>
      <c r="MED62" s="108"/>
      <c r="MEE62" s="108"/>
      <c r="MEF62" s="108"/>
      <c r="MEG62" s="108"/>
      <c r="MEH62" s="108"/>
      <c r="MEI62" s="108"/>
      <c r="MEJ62" s="108"/>
      <c r="MEK62" s="108"/>
      <c r="MEL62" s="108"/>
      <c r="MEM62" s="108"/>
      <c r="MEN62" s="108"/>
      <c r="MEO62" s="108"/>
      <c r="MEP62" s="108"/>
      <c r="MEQ62" s="108"/>
      <c r="MER62" s="108"/>
      <c r="MES62" s="108"/>
      <c r="MET62" s="108"/>
      <c r="MEU62" s="108"/>
      <c r="MEV62" s="108"/>
      <c r="MEW62" s="108"/>
      <c r="MEX62" s="108"/>
      <c r="MEY62" s="108"/>
      <c r="MEZ62" s="108"/>
      <c r="MFA62" s="108"/>
      <c r="MFB62" s="108"/>
      <c r="MFC62" s="108"/>
      <c r="MFD62" s="108"/>
      <c r="MFE62" s="108"/>
      <c r="MFF62" s="108"/>
      <c r="MFG62" s="108"/>
      <c r="MFH62" s="108"/>
      <c r="MFI62" s="108"/>
      <c r="MFJ62" s="108"/>
      <c r="MFK62" s="108"/>
      <c r="MFL62" s="108"/>
      <c r="MFM62" s="108"/>
      <c r="MFN62" s="108"/>
      <c r="MFO62" s="108"/>
      <c r="MFP62" s="108"/>
      <c r="MFQ62" s="108"/>
      <c r="MFR62" s="108"/>
      <c r="MFS62" s="108"/>
      <c r="MFT62" s="108"/>
      <c r="MFU62" s="108"/>
      <c r="MFV62" s="108"/>
      <c r="MFW62" s="108"/>
      <c r="MFX62" s="108"/>
      <c r="MFY62" s="108"/>
      <c r="MFZ62" s="108"/>
      <c r="MGA62" s="108"/>
      <c r="MGB62" s="108"/>
      <c r="MGC62" s="108"/>
      <c r="MGD62" s="108"/>
      <c r="MGE62" s="108"/>
      <c r="MGF62" s="108"/>
      <c r="MGG62" s="108"/>
      <c r="MGH62" s="108"/>
      <c r="MGI62" s="108"/>
      <c r="MGJ62" s="108"/>
      <c r="MGK62" s="108"/>
      <c r="MGL62" s="108"/>
      <c r="MGM62" s="108"/>
      <c r="MGN62" s="108"/>
      <c r="MGO62" s="108"/>
      <c r="MGP62" s="108"/>
      <c r="MGQ62" s="108"/>
      <c r="MGR62" s="108"/>
      <c r="MGS62" s="108"/>
      <c r="MGT62" s="108"/>
      <c r="MGU62" s="108"/>
      <c r="MGV62" s="108"/>
      <c r="MGW62" s="108"/>
      <c r="MGX62" s="108"/>
      <c r="MGY62" s="108"/>
      <c r="MGZ62" s="108"/>
      <c r="MHA62" s="108"/>
      <c r="MHB62" s="108"/>
      <c r="MHC62" s="108"/>
      <c r="MHD62" s="108"/>
      <c r="MHE62" s="108"/>
      <c r="MHF62" s="108"/>
      <c r="MHG62" s="108"/>
      <c r="MHH62" s="108"/>
      <c r="MHI62" s="108"/>
      <c r="MHJ62" s="108"/>
      <c r="MHK62" s="108"/>
      <c r="MHL62" s="108"/>
      <c r="MHM62" s="108"/>
      <c r="MHN62" s="108"/>
      <c r="MHO62" s="108"/>
      <c r="MHP62" s="108"/>
      <c r="MHQ62" s="108"/>
      <c r="MHR62" s="108"/>
      <c r="MHS62" s="108"/>
      <c r="MHT62" s="108"/>
      <c r="MHU62" s="108"/>
      <c r="MHV62" s="108"/>
      <c r="MHW62" s="108"/>
      <c r="MHX62" s="108"/>
      <c r="MHY62" s="108"/>
      <c r="MHZ62" s="108"/>
      <c r="MIA62" s="108"/>
      <c r="MIB62" s="108"/>
      <c r="MIC62" s="108"/>
      <c r="MID62" s="108"/>
      <c r="MIE62" s="108"/>
      <c r="MIF62" s="108"/>
      <c r="MIG62" s="108"/>
      <c r="MIH62" s="108"/>
      <c r="MII62" s="108"/>
      <c r="MIJ62" s="108"/>
      <c r="MIK62" s="108"/>
      <c r="MIL62" s="108"/>
      <c r="MIM62" s="108"/>
      <c r="MIN62" s="108"/>
      <c r="MIO62" s="108"/>
      <c r="MIP62" s="108"/>
      <c r="MIQ62" s="108"/>
      <c r="MIR62" s="108"/>
      <c r="MIS62" s="108"/>
      <c r="MIT62" s="108"/>
      <c r="MIU62" s="108"/>
      <c r="MIV62" s="108"/>
      <c r="MIW62" s="108"/>
      <c r="MIX62" s="108"/>
      <c r="MIY62" s="108"/>
      <c r="MIZ62" s="108"/>
      <c r="MJA62" s="108"/>
      <c r="MJB62" s="108"/>
      <c r="MJC62" s="108"/>
      <c r="MJD62" s="108"/>
      <c r="MJE62" s="108"/>
      <c r="MJF62" s="108"/>
      <c r="MJG62" s="108"/>
      <c r="MJH62" s="108"/>
      <c r="MJI62" s="108"/>
      <c r="MJJ62" s="108"/>
      <c r="MJK62" s="108"/>
      <c r="MJL62" s="108"/>
      <c r="MJM62" s="108"/>
      <c r="MJN62" s="108"/>
      <c r="MJO62" s="108"/>
      <c r="MJP62" s="108"/>
      <c r="MJQ62" s="108"/>
      <c r="MJR62" s="108"/>
      <c r="MJS62" s="108"/>
      <c r="MJT62" s="108"/>
      <c r="MJU62" s="108"/>
      <c r="MJV62" s="108"/>
      <c r="MJW62" s="108"/>
      <c r="MJX62" s="108"/>
      <c r="MJY62" s="108"/>
      <c r="MJZ62" s="108"/>
      <c r="MKA62" s="108"/>
      <c r="MKB62" s="108"/>
      <c r="MKC62" s="108"/>
      <c r="MKD62" s="108"/>
      <c r="MKE62" s="108"/>
      <c r="MKF62" s="108"/>
      <c r="MKG62" s="108"/>
      <c r="MKH62" s="108"/>
      <c r="MKI62" s="108"/>
      <c r="MKJ62" s="108"/>
      <c r="MKK62" s="108"/>
      <c r="MKL62" s="108"/>
      <c r="MKM62" s="108"/>
      <c r="MKN62" s="108"/>
      <c r="MKO62" s="108"/>
      <c r="MKP62" s="108"/>
      <c r="MKQ62" s="108"/>
      <c r="MKR62" s="108"/>
      <c r="MKS62" s="108"/>
      <c r="MKT62" s="108"/>
      <c r="MKU62" s="108"/>
      <c r="MKV62" s="108"/>
      <c r="MKW62" s="108"/>
      <c r="MKX62" s="108"/>
      <c r="MKY62" s="108"/>
      <c r="MKZ62" s="108"/>
      <c r="MLA62" s="108"/>
      <c r="MLB62" s="108"/>
      <c r="MLC62" s="108"/>
      <c r="MLD62" s="108"/>
      <c r="MLE62" s="108"/>
      <c r="MLF62" s="108"/>
      <c r="MLG62" s="108"/>
      <c r="MLH62" s="108"/>
      <c r="MLI62" s="108"/>
      <c r="MLJ62" s="108"/>
      <c r="MLK62" s="108"/>
      <c r="MLL62" s="108"/>
      <c r="MLM62" s="108"/>
      <c r="MLN62" s="108"/>
      <c r="MLO62" s="108"/>
      <c r="MLP62" s="108"/>
      <c r="MLQ62" s="108"/>
      <c r="MLR62" s="108"/>
      <c r="MLS62" s="108"/>
      <c r="MLT62" s="108"/>
      <c r="MLU62" s="108"/>
      <c r="MLV62" s="108"/>
      <c r="MLW62" s="108"/>
      <c r="MLX62" s="108"/>
      <c r="MLY62" s="108"/>
      <c r="MLZ62" s="108"/>
      <c r="MMA62" s="108"/>
      <c r="MMB62" s="108"/>
      <c r="MMC62" s="108"/>
      <c r="MMD62" s="108"/>
      <c r="MME62" s="108"/>
      <c r="MMF62" s="108"/>
      <c r="MMG62" s="108"/>
      <c r="MMH62" s="108"/>
      <c r="MMI62" s="108"/>
      <c r="MMJ62" s="108"/>
      <c r="MMK62" s="108"/>
      <c r="MML62" s="108"/>
      <c r="MMM62" s="108"/>
      <c r="MMN62" s="108"/>
      <c r="MMO62" s="108"/>
      <c r="MMP62" s="108"/>
      <c r="MMQ62" s="108"/>
      <c r="MMR62" s="108"/>
      <c r="MMS62" s="108"/>
      <c r="MMT62" s="108"/>
      <c r="MMU62" s="108"/>
      <c r="MMV62" s="108"/>
      <c r="MMW62" s="108"/>
      <c r="MMX62" s="108"/>
      <c r="MMY62" s="108"/>
      <c r="MMZ62" s="108"/>
      <c r="MNA62" s="108"/>
      <c r="MNB62" s="108"/>
      <c r="MNC62" s="108"/>
      <c r="MND62" s="108"/>
      <c r="MNE62" s="108"/>
      <c r="MNF62" s="108"/>
      <c r="MNG62" s="108"/>
      <c r="MNH62" s="108"/>
      <c r="MNI62" s="108"/>
      <c r="MNJ62" s="108"/>
      <c r="MNK62" s="108"/>
      <c r="MNL62" s="108"/>
      <c r="MNM62" s="108"/>
      <c r="MNN62" s="108"/>
      <c r="MNO62" s="108"/>
      <c r="MNP62" s="108"/>
      <c r="MNQ62" s="108"/>
      <c r="MNR62" s="108"/>
      <c r="MNS62" s="108"/>
      <c r="MNT62" s="108"/>
      <c r="MNU62" s="108"/>
      <c r="MNV62" s="108"/>
      <c r="MNW62" s="108"/>
      <c r="MNX62" s="108"/>
      <c r="MNY62" s="108"/>
      <c r="MNZ62" s="108"/>
      <c r="MOA62" s="108"/>
      <c r="MOB62" s="108"/>
      <c r="MOC62" s="108"/>
      <c r="MOD62" s="108"/>
      <c r="MOE62" s="108"/>
      <c r="MOF62" s="108"/>
      <c r="MOG62" s="108"/>
      <c r="MOH62" s="108"/>
      <c r="MOI62" s="108"/>
      <c r="MOJ62" s="108"/>
      <c r="MOK62" s="108"/>
      <c r="MOL62" s="108"/>
      <c r="MOM62" s="108"/>
      <c r="MON62" s="108"/>
      <c r="MOO62" s="108"/>
      <c r="MOP62" s="108"/>
      <c r="MOQ62" s="108"/>
      <c r="MOR62" s="108"/>
      <c r="MOS62" s="108"/>
      <c r="MOT62" s="108"/>
      <c r="MOU62" s="108"/>
      <c r="MOV62" s="108"/>
      <c r="MOW62" s="108"/>
      <c r="MOX62" s="108"/>
      <c r="MOY62" s="108"/>
      <c r="MOZ62" s="108"/>
      <c r="MPA62" s="108"/>
      <c r="MPB62" s="108"/>
      <c r="MPC62" s="108"/>
      <c r="MPD62" s="108"/>
      <c r="MPE62" s="108"/>
      <c r="MPF62" s="108"/>
      <c r="MPG62" s="108"/>
      <c r="MPH62" s="108"/>
      <c r="MPI62" s="108"/>
      <c r="MPJ62" s="108"/>
      <c r="MPK62" s="108"/>
      <c r="MPL62" s="108"/>
      <c r="MPM62" s="108"/>
      <c r="MPN62" s="108"/>
      <c r="MPO62" s="108"/>
      <c r="MPP62" s="108"/>
      <c r="MPQ62" s="108"/>
      <c r="MPR62" s="108"/>
      <c r="MPS62" s="108"/>
      <c r="MPT62" s="108"/>
      <c r="MPU62" s="108"/>
      <c r="MPV62" s="108"/>
      <c r="MPW62" s="108"/>
      <c r="MPX62" s="108"/>
      <c r="MPY62" s="108"/>
      <c r="MPZ62" s="108"/>
      <c r="MQA62" s="108"/>
      <c r="MQB62" s="108"/>
      <c r="MQC62" s="108"/>
      <c r="MQD62" s="108"/>
      <c r="MQE62" s="108"/>
      <c r="MQF62" s="108"/>
      <c r="MQG62" s="108"/>
      <c r="MQH62" s="108"/>
      <c r="MQI62" s="108"/>
      <c r="MQJ62" s="108"/>
      <c r="MQK62" s="108"/>
      <c r="MQL62" s="108"/>
      <c r="MQM62" s="108"/>
      <c r="MQN62" s="108"/>
      <c r="MQO62" s="108"/>
      <c r="MQP62" s="108"/>
      <c r="MQQ62" s="108"/>
      <c r="MQR62" s="108"/>
      <c r="MQS62" s="108"/>
      <c r="MQT62" s="108"/>
      <c r="MQU62" s="108"/>
      <c r="MQV62" s="108"/>
      <c r="MQW62" s="108"/>
      <c r="MQX62" s="108"/>
      <c r="MQY62" s="108"/>
      <c r="MQZ62" s="108"/>
      <c r="MRA62" s="108"/>
      <c r="MRB62" s="108"/>
      <c r="MRC62" s="108"/>
      <c r="MRD62" s="108"/>
      <c r="MRE62" s="108"/>
      <c r="MRF62" s="108"/>
      <c r="MRG62" s="108"/>
      <c r="MRH62" s="108"/>
      <c r="MRI62" s="108"/>
      <c r="MRJ62" s="108"/>
      <c r="MRK62" s="108"/>
      <c r="MRL62" s="108"/>
      <c r="MRM62" s="108"/>
      <c r="MRN62" s="108"/>
      <c r="MRO62" s="108"/>
      <c r="MRP62" s="108"/>
      <c r="MRQ62" s="108"/>
      <c r="MRR62" s="108"/>
      <c r="MRS62" s="108"/>
      <c r="MRT62" s="108"/>
      <c r="MRU62" s="108"/>
      <c r="MRV62" s="108"/>
      <c r="MRW62" s="108"/>
      <c r="MRX62" s="108"/>
      <c r="MRY62" s="108"/>
      <c r="MRZ62" s="108"/>
      <c r="MSA62" s="108"/>
      <c r="MSB62" s="108"/>
      <c r="MSC62" s="108"/>
      <c r="MSD62" s="108"/>
      <c r="MSE62" s="108"/>
      <c r="MSF62" s="108"/>
      <c r="MSG62" s="108"/>
      <c r="MSH62" s="108"/>
      <c r="MSI62" s="108"/>
      <c r="MSJ62" s="108"/>
      <c r="MSK62" s="108"/>
      <c r="MSL62" s="108"/>
      <c r="MSM62" s="108"/>
      <c r="MSN62" s="108"/>
      <c r="MSO62" s="108"/>
      <c r="MSP62" s="108"/>
      <c r="MSQ62" s="108"/>
      <c r="MSR62" s="108"/>
      <c r="MSS62" s="108"/>
      <c r="MST62" s="108"/>
      <c r="MSU62" s="108"/>
      <c r="MSV62" s="108"/>
      <c r="MSW62" s="108"/>
      <c r="MSX62" s="108"/>
      <c r="MSY62" s="108"/>
      <c r="MSZ62" s="108"/>
      <c r="MTA62" s="108"/>
      <c r="MTB62" s="108"/>
      <c r="MTC62" s="108"/>
      <c r="MTD62" s="108"/>
      <c r="MTE62" s="108"/>
      <c r="MTF62" s="108"/>
      <c r="MTG62" s="108"/>
      <c r="MTH62" s="108"/>
      <c r="MTI62" s="108"/>
      <c r="MTJ62" s="108"/>
      <c r="MTK62" s="108"/>
      <c r="MTL62" s="108"/>
      <c r="MTM62" s="108"/>
      <c r="MTN62" s="108"/>
      <c r="MTO62" s="108"/>
      <c r="MTP62" s="108"/>
      <c r="MTQ62" s="108"/>
      <c r="MTR62" s="108"/>
      <c r="MTS62" s="108"/>
      <c r="MTT62" s="108"/>
      <c r="MTU62" s="108"/>
      <c r="MTV62" s="108"/>
      <c r="MTW62" s="108"/>
      <c r="MTX62" s="108"/>
      <c r="MTY62" s="108"/>
      <c r="MTZ62" s="108"/>
      <c r="MUA62" s="108"/>
      <c r="MUB62" s="108"/>
      <c r="MUC62" s="108"/>
      <c r="MUD62" s="108"/>
      <c r="MUE62" s="108"/>
      <c r="MUF62" s="108"/>
      <c r="MUG62" s="108"/>
      <c r="MUH62" s="108"/>
      <c r="MUI62" s="108"/>
      <c r="MUJ62" s="108"/>
      <c r="MUK62" s="108"/>
      <c r="MUL62" s="108"/>
      <c r="MUM62" s="108"/>
      <c r="MUN62" s="108"/>
      <c r="MUO62" s="108"/>
      <c r="MUP62" s="108"/>
      <c r="MUQ62" s="108"/>
      <c r="MUR62" s="108"/>
      <c r="MUS62" s="108"/>
      <c r="MUT62" s="108"/>
      <c r="MUU62" s="108"/>
      <c r="MUV62" s="108"/>
      <c r="MUW62" s="108"/>
      <c r="MUX62" s="108"/>
      <c r="MUY62" s="108"/>
      <c r="MUZ62" s="108"/>
      <c r="MVA62" s="108"/>
      <c r="MVB62" s="108"/>
      <c r="MVC62" s="108"/>
      <c r="MVD62" s="108"/>
      <c r="MVE62" s="108"/>
      <c r="MVF62" s="108"/>
      <c r="MVG62" s="108"/>
      <c r="MVH62" s="108"/>
      <c r="MVI62" s="108"/>
      <c r="MVJ62" s="108"/>
      <c r="MVK62" s="108"/>
      <c r="MVL62" s="108"/>
      <c r="MVM62" s="108"/>
      <c r="MVN62" s="108"/>
      <c r="MVO62" s="108"/>
      <c r="MVP62" s="108"/>
      <c r="MVQ62" s="108"/>
      <c r="MVR62" s="108"/>
      <c r="MVS62" s="108"/>
      <c r="MVT62" s="108"/>
      <c r="MVU62" s="108"/>
      <c r="MVV62" s="108"/>
      <c r="MVW62" s="108"/>
      <c r="MVX62" s="108"/>
      <c r="MVY62" s="108"/>
      <c r="MVZ62" s="108"/>
      <c r="MWA62" s="108"/>
      <c r="MWB62" s="108"/>
      <c r="MWC62" s="108"/>
      <c r="MWD62" s="108"/>
      <c r="MWE62" s="108"/>
      <c r="MWF62" s="108"/>
      <c r="MWG62" s="108"/>
      <c r="MWH62" s="108"/>
      <c r="MWI62" s="108"/>
      <c r="MWJ62" s="108"/>
      <c r="MWK62" s="108"/>
      <c r="MWL62" s="108"/>
      <c r="MWM62" s="108"/>
      <c r="MWN62" s="108"/>
      <c r="MWO62" s="108"/>
      <c r="MWP62" s="108"/>
      <c r="MWQ62" s="108"/>
      <c r="MWR62" s="108"/>
      <c r="MWS62" s="108"/>
      <c r="MWT62" s="108"/>
      <c r="MWU62" s="108"/>
      <c r="MWV62" s="108"/>
      <c r="MWW62" s="108"/>
      <c r="MWX62" s="108"/>
      <c r="MWY62" s="108"/>
      <c r="MWZ62" s="108"/>
      <c r="MXA62" s="108"/>
      <c r="MXB62" s="108"/>
      <c r="MXC62" s="108"/>
      <c r="MXD62" s="108"/>
      <c r="MXE62" s="108"/>
      <c r="MXF62" s="108"/>
      <c r="MXG62" s="108"/>
      <c r="MXH62" s="108"/>
      <c r="MXI62" s="108"/>
      <c r="MXJ62" s="108"/>
      <c r="MXK62" s="108"/>
      <c r="MXL62" s="108"/>
      <c r="MXM62" s="108"/>
      <c r="MXN62" s="108"/>
      <c r="MXO62" s="108"/>
      <c r="MXP62" s="108"/>
      <c r="MXQ62" s="108"/>
      <c r="MXR62" s="108"/>
      <c r="MXS62" s="108"/>
      <c r="MXT62" s="108"/>
      <c r="MXU62" s="108"/>
      <c r="MXV62" s="108"/>
      <c r="MXW62" s="108"/>
      <c r="MXX62" s="108"/>
      <c r="MXY62" s="108"/>
      <c r="MXZ62" s="108"/>
      <c r="MYA62" s="108"/>
      <c r="MYB62" s="108"/>
      <c r="MYC62" s="108"/>
      <c r="MYD62" s="108"/>
      <c r="MYE62" s="108"/>
      <c r="MYF62" s="108"/>
      <c r="MYG62" s="108"/>
      <c r="MYH62" s="108"/>
      <c r="MYI62" s="108"/>
      <c r="MYJ62" s="108"/>
      <c r="MYK62" s="108"/>
      <c r="MYL62" s="108"/>
      <c r="MYM62" s="108"/>
      <c r="MYN62" s="108"/>
      <c r="MYO62" s="108"/>
      <c r="MYP62" s="108"/>
      <c r="MYQ62" s="108"/>
      <c r="MYR62" s="108"/>
      <c r="MYS62" s="108"/>
      <c r="MYT62" s="108"/>
      <c r="MYU62" s="108"/>
      <c r="MYV62" s="108"/>
      <c r="MYW62" s="108"/>
      <c r="MYX62" s="108"/>
      <c r="MYY62" s="108"/>
      <c r="MYZ62" s="108"/>
      <c r="MZA62" s="108"/>
      <c r="MZB62" s="108"/>
      <c r="MZC62" s="108"/>
      <c r="MZD62" s="108"/>
      <c r="MZE62" s="108"/>
      <c r="MZF62" s="108"/>
      <c r="MZG62" s="108"/>
      <c r="MZH62" s="108"/>
      <c r="MZI62" s="108"/>
      <c r="MZJ62" s="108"/>
      <c r="MZK62" s="108"/>
      <c r="MZL62" s="108"/>
      <c r="MZM62" s="108"/>
      <c r="MZN62" s="108"/>
      <c r="MZO62" s="108"/>
      <c r="MZP62" s="108"/>
      <c r="MZQ62" s="108"/>
      <c r="MZR62" s="108"/>
      <c r="MZS62" s="108"/>
      <c r="MZT62" s="108"/>
      <c r="MZU62" s="108"/>
      <c r="MZV62" s="108"/>
      <c r="MZW62" s="108"/>
      <c r="MZX62" s="108"/>
      <c r="MZY62" s="108"/>
      <c r="MZZ62" s="108"/>
      <c r="NAA62" s="108"/>
      <c r="NAB62" s="108"/>
      <c r="NAC62" s="108"/>
      <c r="NAD62" s="108"/>
      <c r="NAE62" s="108"/>
      <c r="NAF62" s="108"/>
      <c r="NAG62" s="108"/>
      <c r="NAH62" s="108"/>
      <c r="NAI62" s="108"/>
      <c r="NAJ62" s="108"/>
      <c r="NAK62" s="108"/>
      <c r="NAL62" s="108"/>
      <c r="NAM62" s="108"/>
      <c r="NAN62" s="108"/>
      <c r="NAO62" s="108"/>
      <c r="NAP62" s="108"/>
      <c r="NAQ62" s="108"/>
      <c r="NAR62" s="108"/>
      <c r="NAS62" s="108"/>
      <c r="NAT62" s="108"/>
      <c r="NAU62" s="108"/>
      <c r="NAV62" s="108"/>
      <c r="NAW62" s="108"/>
      <c r="NAX62" s="108"/>
      <c r="NAY62" s="108"/>
      <c r="NAZ62" s="108"/>
      <c r="NBA62" s="108"/>
      <c r="NBB62" s="108"/>
      <c r="NBC62" s="108"/>
      <c r="NBD62" s="108"/>
      <c r="NBE62" s="108"/>
      <c r="NBF62" s="108"/>
      <c r="NBG62" s="108"/>
      <c r="NBH62" s="108"/>
      <c r="NBI62" s="108"/>
      <c r="NBJ62" s="108"/>
      <c r="NBK62" s="108"/>
      <c r="NBL62" s="108"/>
      <c r="NBM62" s="108"/>
      <c r="NBN62" s="108"/>
      <c r="NBO62" s="108"/>
      <c r="NBP62" s="108"/>
      <c r="NBQ62" s="108"/>
      <c r="NBR62" s="108"/>
      <c r="NBS62" s="108"/>
      <c r="NBT62" s="108"/>
      <c r="NBU62" s="108"/>
      <c r="NBV62" s="108"/>
      <c r="NBW62" s="108"/>
      <c r="NBX62" s="108"/>
      <c r="NBY62" s="108"/>
      <c r="NBZ62" s="108"/>
      <c r="NCA62" s="108"/>
      <c r="NCB62" s="108"/>
      <c r="NCC62" s="108"/>
      <c r="NCD62" s="108"/>
      <c r="NCE62" s="108"/>
      <c r="NCF62" s="108"/>
      <c r="NCG62" s="108"/>
      <c r="NCH62" s="108"/>
      <c r="NCI62" s="108"/>
      <c r="NCJ62" s="108"/>
      <c r="NCK62" s="108"/>
      <c r="NCL62" s="108"/>
      <c r="NCM62" s="108"/>
      <c r="NCN62" s="108"/>
      <c r="NCO62" s="108"/>
      <c r="NCP62" s="108"/>
      <c r="NCQ62" s="108"/>
      <c r="NCR62" s="108"/>
      <c r="NCS62" s="108"/>
      <c r="NCT62" s="108"/>
      <c r="NCU62" s="108"/>
      <c r="NCV62" s="108"/>
      <c r="NCW62" s="108"/>
      <c r="NCX62" s="108"/>
      <c r="NCY62" s="108"/>
      <c r="NCZ62" s="108"/>
      <c r="NDA62" s="108"/>
      <c r="NDB62" s="108"/>
      <c r="NDC62" s="108"/>
      <c r="NDD62" s="108"/>
      <c r="NDE62" s="108"/>
      <c r="NDF62" s="108"/>
      <c r="NDG62" s="108"/>
      <c r="NDH62" s="108"/>
      <c r="NDI62" s="108"/>
      <c r="NDJ62" s="108"/>
      <c r="NDK62" s="108"/>
      <c r="NDL62" s="108"/>
      <c r="NDM62" s="108"/>
      <c r="NDN62" s="108"/>
      <c r="NDO62" s="108"/>
      <c r="NDP62" s="108"/>
      <c r="NDQ62" s="108"/>
      <c r="NDR62" s="108"/>
      <c r="NDS62" s="108"/>
      <c r="NDT62" s="108"/>
      <c r="NDU62" s="108"/>
      <c r="NDV62" s="108"/>
      <c r="NDW62" s="108"/>
      <c r="NDX62" s="108"/>
      <c r="NDY62" s="108"/>
      <c r="NDZ62" s="108"/>
      <c r="NEA62" s="108"/>
      <c r="NEB62" s="108"/>
      <c r="NEC62" s="108"/>
      <c r="NED62" s="108"/>
      <c r="NEE62" s="108"/>
      <c r="NEF62" s="108"/>
      <c r="NEG62" s="108"/>
      <c r="NEH62" s="108"/>
      <c r="NEI62" s="108"/>
      <c r="NEJ62" s="108"/>
      <c r="NEK62" s="108"/>
      <c r="NEL62" s="108"/>
      <c r="NEM62" s="108"/>
      <c r="NEN62" s="108"/>
      <c r="NEO62" s="108"/>
      <c r="NEP62" s="108"/>
      <c r="NEQ62" s="108"/>
      <c r="NER62" s="108"/>
      <c r="NES62" s="108"/>
      <c r="NET62" s="108"/>
      <c r="NEU62" s="108"/>
      <c r="NEV62" s="108"/>
      <c r="NEW62" s="108"/>
      <c r="NEX62" s="108"/>
      <c r="NEY62" s="108"/>
      <c r="NEZ62" s="108"/>
      <c r="NFA62" s="108"/>
      <c r="NFB62" s="108"/>
      <c r="NFC62" s="108"/>
      <c r="NFD62" s="108"/>
      <c r="NFE62" s="108"/>
      <c r="NFF62" s="108"/>
      <c r="NFG62" s="108"/>
      <c r="NFH62" s="108"/>
      <c r="NFI62" s="108"/>
      <c r="NFJ62" s="108"/>
      <c r="NFK62" s="108"/>
      <c r="NFL62" s="108"/>
      <c r="NFM62" s="108"/>
      <c r="NFN62" s="108"/>
      <c r="NFO62" s="108"/>
      <c r="NFP62" s="108"/>
      <c r="NFQ62" s="108"/>
      <c r="NFR62" s="108"/>
      <c r="NFS62" s="108"/>
      <c r="NFT62" s="108"/>
      <c r="NFU62" s="108"/>
      <c r="NFV62" s="108"/>
      <c r="NFW62" s="108"/>
      <c r="NFX62" s="108"/>
      <c r="NFY62" s="108"/>
      <c r="NFZ62" s="108"/>
      <c r="NGA62" s="108"/>
      <c r="NGB62" s="108"/>
      <c r="NGC62" s="108"/>
      <c r="NGD62" s="108"/>
      <c r="NGE62" s="108"/>
      <c r="NGF62" s="108"/>
      <c r="NGG62" s="108"/>
      <c r="NGH62" s="108"/>
      <c r="NGI62" s="108"/>
      <c r="NGJ62" s="108"/>
      <c r="NGK62" s="108"/>
      <c r="NGL62" s="108"/>
      <c r="NGM62" s="108"/>
      <c r="NGN62" s="108"/>
      <c r="NGO62" s="108"/>
      <c r="NGP62" s="108"/>
      <c r="NGQ62" s="108"/>
      <c r="NGR62" s="108"/>
      <c r="NGS62" s="108"/>
      <c r="NGT62" s="108"/>
      <c r="NGU62" s="108"/>
      <c r="NGV62" s="108"/>
      <c r="NGW62" s="108"/>
      <c r="NGX62" s="108"/>
      <c r="NGY62" s="108"/>
      <c r="NGZ62" s="108"/>
      <c r="NHA62" s="108"/>
      <c r="NHB62" s="108"/>
      <c r="NHC62" s="108"/>
      <c r="NHD62" s="108"/>
      <c r="NHE62" s="108"/>
      <c r="NHF62" s="108"/>
      <c r="NHG62" s="108"/>
      <c r="NHH62" s="108"/>
      <c r="NHI62" s="108"/>
      <c r="NHJ62" s="108"/>
      <c r="NHK62" s="108"/>
      <c r="NHL62" s="108"/>
      <c r="NHM62" s="108"/>
      <c r="NHN62" s="108"/>
      <c r="NHO62" s="108"/>
      <c r="NHP62" s="108"/>
      <c r="NHQ62" s="108"/>
      <c r="NHR62" s="108"/>
      <c r="NHS62" s="108"/>
      <c r="NHT62" s="108"/>
      <c r="NHU62" s="108"/>
      <c r="NHV62" s="108"/>
      <c r="NHW62" s="108"/>
      <c r="NHX62" s="108"/>
      <c r="NHY62" s="108"/>
      <c r="NHZ62" s="108"/>
      <c r="NIA62" s="108"/>
      <c r="NIB62" s="108"/>
      <c r="NIC62" s="108"/>
      <c r="NID62" s="108"/>
      <c r="NIE62" s="108"/>
      <c r="NIF62" s="108"/>
      <c r="NIG62" s="108"/>
      <c r="NIH62" s="108"/>
      <c r="NII62" s="108"/>
      <c r="NIJ62" s="108"/>
      <c r="NIK62" s="108"/>
      <c r="NIL62" s="108"/>
      <c r="NIM62" s="108"/>
      <c r="NIN62" s="108"/>
      <c r="NIO62" s="108"/>
      <c r="NIP62" s="108"/>
      <c r="NIQ62" s="108"/>
      <c r="NIR62" s="108"/>
      <c r="NIS62" s="108"/>
      <c r="NIT62" s="108"/>
      <c r="NIU62" s="108"/>
      <c r="NIV62" s="108"/>
      <c r="NIW62" s="108"/>
      <c r="NIX62" s="108"/>
      <c r="NIY62" s="108"/>
      <c r="NIZ62" s="108"/>
      <c r="NJA62" s="108"/>
      <c r="NJB62" s="108"/>
      <c r="NJC62" s="108"/>
      <c r="NJD62" s="108"/>
      <c r="NJE62" s="108"/>
      <c r="NJF62" s="108"/>
      <c r="NJG62" s="108"/>
      <c r="NJH62" s="108"/>
      <c r="NJI62" s="108"/>
      <c r="NJJ62" s="108"/>
      <c r="NJK62" s="108"/>
      <c r="NJL62" s="108"/>
      <c r="NJM62" s="108"/>
      <c r="NJN62" s="108"/>
      <c r="NJO62" s="108"/>
      <c r="NJP62" s="108"/>
      <c r="NJQ62" s="108"/>
      <c r="NJR62" s="108"/>
      <c r="NJS62" s="108"/>
      <c r="NJT62" s="108"/>
      <c r="NJU62" s="108"/>
      <c r="NJV62" s="108"/>
      <c r="NJW62" s="108"/>
      <c r="NJX62" s="108"/>
      <c r="NJY62" s="108"/>
      <c r="NJZ62" s="108"/>
      <c r="NKA62" s="108"/>
      <c r="NKB62" s="108"/>
      <c r="NKC62" s="108"/>
      <c r="NKD62" s="108"/>
      <c r="NKE62" s="108"/>
      <c r="NKF62" s="108"/>
      <c r="NKG62" s="108"/>
      <c r="NKH62" s="108"/>
      <c r="NKI62" s="108"/>
      <c r="NKJ62" s="108"/>
      <c r="NKK62" s="108"/>
      <c r="NKL62" s="108"/>
      <c r="NKM62" s="108"/>
      <c r="NKN62" s="108"/>
      <c r="NKO62" s="108"/>
      <c r="NKP62" s="108"/>
      <c r="NKQ62" s="108"/>
      <c r="NKR62" s="108"/>
      <c r="NKS62" s="108"/>
      <c r="NKT62" s="108"/>
      <c r="NKU62" s="108"/>
      <c r="NKV62" s="108"/>
      <c r="NKW62" s="108"/>
      <c r="NKX62" s="108"/>
      <c r="NKY62" s="108"/>
      <c r="NKZ62" s="108"/>
      <c r="NLA62" s="108"/>
      <c r="NLB62" s="108"/>
      <c r="NLC62" s="108"/>
      <c r="NLD62" s="108"/>
      <c r="NLE62" s="108"/>
      <c r="NLF62" s="108"/>
      <c r="NLG62" s="108"/>
      <c r="NLH62" s="108"/>
      <c r="NLI62" s="108"/>
      <c r="NLJ62" s="108"/>
      <c r="NLK62" s="108"/>
      <c r="NLL62" s="108"/>
      <c r="NLM62" s="108"/>
      <c r="NLN62" s="108"/>
      <c r="NLO62" s="108"/>
      <c r="NLP62" s="108"/>
      <c r="NLQ62" s="108"/>
      <c r="NLR62" s="108"/>
      <c r="NLS62" s="108"/>
      <c r="NLT62" s="108"/>
      <c r="NLU62" s="108"/>
      <c r="NLV62" s="108"/>
      <c r="NLW62" s="108"/>
      <c r="NLX62" s="108"/>
      <c r="NLY62" s="108"/>
      <c r="NLZ62" s="108"/>
      <c r="NMA62" s="108"/>
      <c r="NMB62" s="108"/>
      <c r="NMC62" s="108"/>
      <c r="NMD62" s="108"/>
      <c r="NME62" s="108"/>
      <c r="NMF62" s="108"/>
      <c r="NMG62" s="108"/>
      <c r="NMH62" s="108"/>
      <c r="NMI62" s="108"/>
      <c r="NMJ62" s="108"/>
      <c r="NMK62" s="108"/>
      <c r="NML62" s="108"/>
      <c r="NMM62" s="108"/>
      <c r="NMN62" s="108"/>
      <c r="NMO62" s="108"/>
      <c r="NMP62" s="108"/>
      <c r="NMQ62" s="108"/>
      <c r="NMR62" s="108"/>
      <c r="NMS62" s="108"/>
      <c r="NMT62" s="108"/>
      <c r="NMU62" s="108"/>
      <c r="NMV62" s="108"/>
      <c r="NMW62" s="108"/>
      <c r="NMX62" s="108"/>
      <c r="NMY62" s="108"/>
      <c r="NMZ62" s="108"/>
      <c r="NNA62" s="108"/>
      <c r="NNB62" s="108"/>
      <c r="NNC62" s="108"/>
      <c r="NND62" s="108"/>
      <c r="NNE62" s="108"/>
      <c r="NNF62" s="108"/>
      <c r="NNG62" s="108"/>
      <c r="NNH62" s="108"/>
      <c r="NNI62" s="108"/>
      <c r="NNJ62" s="108"/>
      <c r="NNK62" s="108"/>
      <c r="NNL62" s="108"/>
      <c r="NNM62" s="108"/>
      <c r="NNN62" s="108"/>
      <c r="NNO62" s="108"/>
      <c r="NNP62" s="108"/>
      <c r="NNQ62" s="108"/>
      <c r="NNR62" s="108"/>
      <c r="NNS62" s="108"/>
      <c r="NNT62" s="108"/>
      <c r="NNU62" s="108"/>
      <c r="NNV62" s="108"/>
      <c r="NNW62" s="108"/>
      <c r="NNX62" s="108"/>
      <c r="NNY62" s="108"/>
      <c r="NNZ62" s="108"/>
      <c r="NOA62" s="108"/>
      <c r="NOB62" s="108"/>
      <c r="NOC62" s="108"/>
      <c r="NOD62" s="108"/>
      <c r="NOE62" s="108"/>
      <c r="NOF62" s="108"/>
      <c r="NOG62" s="108"/>
      <c r="NOH62" s="108"/>
      <c r="NOI62" s="108"/>
      <c r="NOJ62" s="108"/>
      <c r="NOK62" s="108"/>
      <c r="NOL62" s="108"/>
      <c r="NOM62" s="108"/>
      <c r="NON62" s="108"/>
      <c r="NOO62" s="108"/>
      <c r="NOP62" s="108"/>
      <c r="NOQ62" s="108"/>
      <c r="NOR62" s="108"/>
      <c r="NOS62" s="108"/>
      <c r="NOT62" s="108"/>
      <c r="NOU62" s="108"/>
      <c r="NOV62" s="108"/>
      <c r="NOW62" s="108"/>
      <c r="NOX62" s="108"/>
      <c r="NOY62" s="108"/>
      <c r="NOZ62" s="108"/>
      <c r="NPA62" s="108"/>
      <c r="NPB62" s="108"/>
      <c r="NPC62" s="108"/>
      <c r="NPD62" s="108"/>
      <c r="NPE62" s="108"/>
      <c r="NPF62" s="108"/>
      <c r="NPG62" s="108"/>
      <c r="NPH62" s="108"/>
      <c r="NPI62" s="108"/>
      <c r="NPJ62" s="108"/>
      <c r="NPK62" s="108"/>
      <c r="NPL62" s="108"/>
      <c r="NPM62" s="108"/>
      <c r="NPN62" s="108"/>
      <c r="NPO62" s="108"/>
      <c r="NPP62" s="108"/>
      <c r="NPQ62" s="108"/>
      <c r="NPR62" s="108"/>
      <c r="NPS62" s="108"/>
      <c r="NPT62" s="108"/>
      <c r="NPU62" s="108"/>
      <c r="NPV62" s="108"/>
      <c r="NPW62" s="108"/>
      <c r="NPX62" s="108"/>
      <c r="NPY62" s="108"/>
      <c r="NPZ62" s="108"/>
      <c r="NQA62" s="108"/>
      <c r="NQB62" s="108"/>
      <c r="NQC62" s="108"/>
      <c r="NQD62" s="108"/>
      <c r="NQE62" s="108"/>
      <c r="NQF62" s="108"/>
      <c r="NQG62" s="108"/>
      <c r="NQH62" s="108"/>
      <c r="NQI62" s="108"/>
      <c r="NQJ62" s="108"/>
      <c r="NQK62" s="108"/>
      <c r="NQL62" s="108"/>
      <c r="NQM62" s="108"/>
      <c r="NQN62" s="108"/>
      <c r="NQO62" s="108"/>
      <c r="NQP62" s="108"/>
      <c r="NQQ62" s="108"/>
      <c r="NQR62" s="108"/>
      <c r="NQS62" s="108"/>
      <c r="NQT62" s="108"/>
      <c r="NQU62" s="108"/>
      <c r="NQV62" s="108"/>
      <c r="NQW62" s="108"/>
      <c r="NQX62" s="108"/>
      <c r="NQY62" s="108"/>
      <c r="NQZ62" s="108"/>
      <c r="NRA62" s="108"/>
      <c r="NRB62" s="108"/>
      <c r="NRC62" s="108"/>
      <c r="NRD62" s="108"/>
      <c r="NRE62" s="108"/>
      <c r="NRF62" s="108"/>
      <c r="NRG62" s="108"/>
      <c r="NRH62" s="108"/>
      <c r="NRI62" s="108"/>
      <c r="NRJ62" s="108"/>
      <c r="NRK62" s="108"/>
      <c r="NRL62" s="108"/>
      <c r="NRM62" s="108"/>
      <c r="NRN62" s="108"/>
      <c r="NRO62" s="108"/>
      <c r="NRP62" s="108"/>
      <c r="NRQ62" s="108"/>
      <c r="NRR62" s="108"/>
      <c r="NRS62" s="108"/>
      <c r="NRT62" s="108"/>
      <c r="NRU62" s="108"/>
      <c r="NRV62" s="108"/>
      <c r="NRW62" s="108"/>
      <c r="NRX62" s="108"/>
      <c r="NRY62" s="108"/>
      <c r="NRZ62" s="108"/>
      <c r="NSA62" s="108"/>
      <c r="NSB62" s="108"/>
      <c r="NSC62" s="108"/>
      <c r="NSD62" s="108"/>
      <c r="NSE62" s="108"/>
      <c r="NSF62" s="108"/>
      <c r="NSG62" s="108"/>
      <c r="NSH62" s="108"/>
      <c r="NSI62" s="108"/>
      <c r="NSJ62" s="108"/>
      <c r="NSK62" s="108"/>
      <c r="NSL62" s="108"/>
      <c r="NSM62" s="108"/>
      <c r="NSN62" s="108"/>
      <c r="NSO62" s="108"/>
      <c r="NSP62" s="108"/>
      <c r="NSQ62" s="108"/>
      <c r="NSR62" s="108"/>
      <c r="NSS62" s="108"/>
      <c r="NST62" s="108"/>
      <c r="NSU62" s="108"/>
      <c r="NSV62" s="108"/>
      <c r="NSW62" s="108"/>
      <c r="NSX62" s="108"/>
      <c r="NSY62" s="108"/>
      <c r="NSZ62" s="108"/>
      <c r="NTA62" s="108"/>
      <c r="NTB62" s="108"/>
      <c r="NTC62" s="108"/>
      <c r="NTD62" s="108"/>
      <c r="NTE62" s="108"/>
      <c r="NTF62" s="108"/>
      <c r="NTG62" s="108"/>
      <c r="NTH62" s="108"/>
      <c r="NTI62" s="108"/>
      <c r="NTJ62" s="108"/>
      <c r="NTK62" s="108"/>
      <c r="NTL62" s="108"/>
      <c r="NTM62" s="108"/>
      <c r="NTN62" s="108"/>
      <c r="NTO62" s="108"/>
      <c r="NTP62" s="108"/>
      <c r="NTQ62" s="108"/>
      <c r="NTR62" s="108"/>
      <c r="NTS62" s="108"/>
      <c r="NTT62" s="108"/>
      <c r="NTU62" s="108"/>
      <c r="NTV62" s="108"/>
      <c r="NTW62" s="108"/>
      <c r="NTX62" s="108"/>
      <c r="NTY62" s="108"/>
      <c r="NTZ62" s="108"/>
      <c r="NUA62" s="108"/>
      <c r="NUB62" s="108"/>
      <c r="NUC62" s="108"/>
      <c r="NUD62" s="108"/>
      <c r="NUE62" s="108"/>
      <c r="NUF62" s="108"/>
      <c r="NUG62" s="108"/>
      <c r="NUH62" s="108"/>
      <c r="NUI62" s="108"/>
      <c r="NUJ62" s="108"/>
      <c r="NUK62" s="108"/>
      <c r="NUL62" s="108"/>
      <c r="NUM62" s="108"/>
      <c r="NUN62" s="108"/>
      <c r="NUO62" s="108"/>
      <c r="NUP62" s="108"/>
      <c r="NUQ62" s="108"/>
      <c r="NUR62" s="108"/>
      <c r="NUS62" s="108"/>
      <c r="NUT62" s="108"/>
      <c r="NUU62" s="108"/>
      <c r="NUV62" s="108"/>
      <c r="NUW62" s="108"/>
      <c r="NUX62" s="108"/>
      <c r="NUY62" s="108"/>
      <c r="NUZ62" s="108"/>
      <c r="NVA62" s="108"/>
      <c r="NVB62" s="108"/>
      <c r="NVC62" s="108"/>
      <c r="NVD62" s="108"/>
      <c r="NVE62" s="108"/>
      <c r="NVF62" s="108"/>
      <c r="NVG62" s="108"/>
      <c r="NVH62" s="108"/>
      <c r="NVI62" s="108"/>
      <c r="NVJ62" s="108"/>
      <c r="NVK62" s="108"/>
      <c r="NVL62" s="108"/>
      <c r="NVM62" s="108"/>
      <c r="NVN62" s="108"/>
      <c r="NVO62" s="108"/>
      <c r="NVP62" s="108"/>
      <c r="NVQ62" s="108"/>
      <c r="NVR62" s="108"/>
      <c r="NVS62" s="108"/>
      <c r="NVT62" s="108"/>
      <c r="NVU62" s="108"/>
      <c r="NVV62" s="108"/>
      <c r="NVW62" s="108"/>
      <c r="NVX62" s="108"/>
      <c r="NVY62" s="108"/>
      <c r="NVZ62" s="108"/>
      <c r="NWA62" s="108"/>
      <c r="NWB62" s="108"/>
      <c r="NWC62" s="108"/>
      <c r="NWD62" s="108"/>
      <c r="NWE62" s="108"/>
      <c r="NWF62" s="108"/>
      <c r="NWG62" s="108"/>
      <c r="NWH62" s="108"/>
      <c r="NWI62" s="108"/>
      <c r="NWJ62" s="108"/>
      <c r="NWK62" s="108"/>
      <c r="NWL62" s="108"/>
      <c r="NWM62" s="108"/>
      <c r="NWN62" s="108"/>
      <c r="NWO62" s="108"/>
      <c r="NWP62" s="108"/>
      <c r="NWQ62" s="108"/>
      <c r="NWR62" s="108"/>
      <c r="NWS62" s="108"/>
      <c r="NWT62" s="108"/>
      <c r="NWU62" s="108"/>
      <c r="NWV62" s="108"/>
      <c r="NWW62" s="108"/>
      <c r="NWX62" s="108"/>
      <c r="NWY62" s="108"/>
      <c r="NWZ62" s="108"/>
      <c r="NXA62" s="108"/>
      <c r="NXB62" s="108"/>
      <c r="NXC62" s="108"/>
      <c r="NXD62" s="108"/>
      <c r="NXE62" s="108"/>
      <c r="NXF62" s="108"/>
      <c r="NXG62" s="108"/>
      <c r="NXH62" s="108"/>
      <c r="NXI62" s="108"/>
      <c r="NXJ62" s="108"/>
      <c r="NXK62" s="108"/>
      <c r="NXL62" s="108"/>
      <c r="NXM62" s="108"/>
      <c r="NXN62" s="108"/>
      <c r="NXO62" s="108"/>
      <c r="NXP62" s="108"/>
      <c r="NXQ62" s="108"/>
      <c r="NXR62" s="108"/>
      <c r="NXS62" s="108"/>
      <c r="NXT62" s="108"/>
      <c r="NXU62" s="108"/>
      <c r="NXV62" s="108"/>
      <c r="NXW62" s="108"/>
      <c r="NXX62" s="108"/>
      <c r="NXY62" s="108"/>
      <c r="NXZ62" s="108"/>
      <c r="NYA62" s="108"/>
      <c r="NYB62" s="108"/>
      <c r="NYC62" s="108"/>
      <c r="NYD62" s="108"/>
      <c r="NYE62" s="108"/>
      <c r="NYF62" s="108"/>
      <c r="NYG62" s="108"/>
      <c r="NYH62" s="108"/>
      <c r="NYI62" s="108"/>
      <c r="NYJ62" s="108"/>
      <c r="NYK62" s="108"/>
      <c r="NYL62" s="108"/>
      <c r="NYM62" s="108"/>
      <c r="NYN62" s="108"/>
      <c r="NYO62" s="108"/>
      <c r="NYP62" s="108"/>
      <c r="NYQ62" s="108"/>
      <c r="NYR62" s="108"/>
      <c r="NYS62" s="108"/>
      <c r="NYT62" s="108"/>
      <c r="NYU62" s="108"/>
      <c r="NYV62" s="108"/>
      <c r="NYW62" s="108"/>
      <c r="NYX62" s="108"/>
      <c r="NYY62" s="108"/>
      <c r="NYZ62" s="108"/>
      <c r="NZA62" s="108"/>
      <c r="NZB62" s="108"/>
      <c r="NZC62" s="108"/>
      <c r="NZD62" s="108"/>
      <c r="NZE62" s="108"/>
      <c r="NZF62" s="108"/>
      <c r="NZG62" s="108"/>
      <c r="NZH62" s="108"/>
      <c r="NZI62" s="108"/>
      <c r="NZJ62" s="108"/>
      <c r="NZK62" s="108"/>
      <c r="NZL62" s="108"/>
      <c r="NZM62" s="108"/>
      <c r="NZN62" s="108"/>
      <c r="NZO62" s="108"/>
      <c r="NZP62" s="108"/>
      <c r="NZQ62" s="108"/>
      <c r="NZR62" s="108"/>
      <c r="NZS62" s="108"/>
      <c r="NZT62" s="108"/>
      <c r="NZU62" s="108"/>
      <c r="NZV62" s="108"/>
      <c r="NZW62" s="108"/>
      <c r="NZX62" s="108"/>
      <c r="NZY62" s="108"/>
      <c r="NZZ62" s="108"/>
      <c r="OAA62" s="108"/>
      <c r="OAB62" s="108"/>
      <c r="OAC62" s="108"/>
      <c r="OAD62" s="108"/>
      <c r="OAE62" s="108"/>
      <c r="OAF62" s="108"/>
      <c r="OAG62" s="108"/>
      <c r="OAH62" s="108"/>
      <c r="OAI62" s="108"/>
      <c r="OAJ62" s="108"/>
      <c r="OAK62" s="108"/>
      <c r="OAL62" s="108"/>
      <c r="OAM62" s="108"/>
      <c r="OAN62" s="108"/>
      <c r="OAO62" s="108"/>
      <c r="OAP62" s="108"/>
      <c r="OAQ62" s="108"/>
      <c r="OAR62" s="108"/>
      <c r="OAS62" s="108"/>
      <c r="OAT62" s="108"/>
      <c r="OAU62" s="108"/>
      <c r="OAV62" s="108"/>
      <c r="OAW62" s="108"/>
      <c r="OAX62" s="108"/>
      <c r="OAY62" s="108"/>
      <c r="OAZ62" s="108"/>
      <c r="OBA62" s="108"/>
      <c r="OBB62" s="108"/>
      <c r="OBC62" s="108"/>
      <c r="OBD62" s="108"/>
      <c r="OBE62" s="108"/>
      <c r="OBF62" s="108"/>
      <c r="OBG62" s="108"/>
      <c r="OBH62" s="108"/>
      <c r="OBI62" s="108"/>
      <c r="OBJ62" s="108"/>
      <c r="OBK62" s="108"/>
      <c r="OBL62" s="108"/>
      <c r="OBM62" s="108"/>
      <c r="OBN62" s="108"/>
      <c r="OBO62" s="108"/>
      <c r="OBP62" s="108"/>
      <c r="OBQ62" s="108"/>
      <c r="OBR62" s="108"/>
      <c r="OBS62" s="108"/>
      <c r="OBT62" s="108"/>
      <c r="OBU62" s="108"/>
      <c r="OBV62" s="108"/>
      <c r="OBW62" s="108"/>
      <c r="OBX62" s="108"/>
      <c r="OBY62" s="108"/>
      <c r="OBZ62" s="108"/>
      <c r="OCA62" s="108"/>
      <c r="OCB62" s="108"/>
      <c r="OCC62" s="108"/>
      <c r="OCD62" s="108"/>
      <c r="OCE62" s="108"/>
      <c r="OCF62" s="108"/>
      <c r="OCG62" s="108"/>
      <c r="OCH62" s="108"/>
      <c r="OCI62" s="108"/>
      <c r="OCJ62" s="108"/>
      <c r="OCK62" s="108"/>
      <c r="OCL62" s="108"/>
      <c r="OCM62" s="108"/>
      <c r="OCN62" s="108"/>
      <c r="OCO62" s="108"/>
      <c r="OCP62" s="108"/>
      <c r="OCQ62" s="108"/>
      <c r="OCR62" s="108"/>
      <c r="OCS62" s="108"/>
      <c r="OCT62" s="108"/>
      <c r="OCU62" s="108"/>
      <c r="OCV62" s="108"/>
      <c r="OCW62" s="108"/>
      <c r="OCX62" s="108"/>
      <c r="OCY62" s="108"/>
      <c r="OCZ62" s="108"/>
      <c r="ODA62" s="108"/>
      <c r="ODB62" s="108"/>
      <c r="ODC62" s="108"/>
      <c r="ODD62" s="108"/>
      <c r="ODE62" s="108"/>
      <c r="ODF62" s="108"/>
      <c r="ODG62" s="108"/>
      <c r="ODH62" s="108"/>
      <c r="ODI62" s="108"/>
      <c r="ODJ62" s="108"/>
      <c r="ODK62" s="108"/>
      <c r="ODL62" s="108"/>
      <c r="ODM62" s="108"/>
      <c r="ODN62" s="108"/>
      <c r="ODO62" s="108"/>
      <c r="ODP62" s="108"/>
      <c r="ODQ62" s="108"/>
      <c r="ODR62" s="108"/>
      <c r="ODS62" s="108"/>
      <c r="ODT62" s="108"/>
      <c r="ODU62" s="108"/>
      <c r="ODV62" s="108"/>
      <c r="ODW62" s="108"/>
      <c r="ODX62" s="108"/>
      <c r="ODY62" s="108"/>
      <c r="ODZ62" s="108"/>
      <c r="OEA62" s="108"/>
      <c r="OEB62" s="108"/>
      <c r="OEC62" s="108"/>
      <c r="OED62" s="108"/>
      <c r="OEE62" s="108"/>
      <c r="OEF62" s="108"/>
      <c r="OEG62" s="108"/>
      <c r="OEH62" s="108"/>
      <c r="OEI62" s="108"/>
      <c r="OEJ62" s="108"/>
      <c r="OEK62" s="108"/>
      <c r="OEL62" s="108"/>
      <c r="OEM62" s="108"/>
      <c r="OEN62" s="108"/>
      <c r="OEO62" s="108"/>
      <c r="OEP62" s="108"/>
      <c r="OEQ62" s="108"/>
      <c r="OER62" s="108"/>
      <c r="OES62" s="108"/>
      <c r="OET62" s="108"/>
      <c r="OEU62" s="108"/>
      <c r="OEV62" s="108"/>
      <c r="OEW62" s="108"/>
      <c r="OEX62" s="108"/>
      <c r="OEY62" s="108"/>
      <c r="OEZ62" s="108"/>
      <c r="OFA62" s="108"/>
      <c r="OFB62" s="108"/>
      <c r="OFC62" s="108"/>
      <c r="OFD62" s="108"/>
      <c r="OFE62" s="108"/>
      <c r="OFF62" s="108"/>
      <c r="OFG62" s="108"/>
      <c r="OFH62" s="108"/>
      <c r="OFI62" s="108"/>
      <c r="OFJ62" s="108"/>
      <c r="OFK62" s="108"/>
      <c r="OFL62" s="108"/>
      <c r="OFM62" s="108"/>
      <c r="OFN62" s="108"/>
      <c r="OFO62" s="108"/>
      <c r="OFP62" s="108"/>
      <c r="OFQ62" s="108"/>
      <c r="OFR62" s="108"/>
      <c r="OFS62" s="108"/>
      <c r="OFT62" s="108"/>
      <c r="OFU62" s="108"/>
      <c r="OFV62" s="108"/>
      <c r="OFW62" s="108"/>
      <c r="OFX62" s="108"/>
      <c r="OFY62" s="108"/>
      <c r="OFZ62" s="108"/>
      <c r="OGA62" s="108"/>
      <c r="OGB62" s="108"/>
      <c r="OGC62" s="108"/>
      <c r="OGD62" s="108"/>
      <c r="OGE62" s="108"/>
      <c r="OGF62" s="108"/>
      <c r="OGG62" s="108"/>
      <c r="OGH62" s="108"/>
      <c r="OGI62" s="108"/>
      <c r="OGJ62" s="108"/>
      <c r="OGK62" s="108"/>
      <c r="OGL62" s="108"/>
      <c r="OGM62" s="108"/>
      <c r="OGN62" s="108"/>
      <c r="OGO62" s="108"/>
      <c r="OGP62" s="108"/>
      <c r="OGQ62" s="108"/>
      <c r="OGR62" s="108"/>
      <c r="OGS62" s="108"/>
      <c r="OGT62" s="108"/>
      <c r="OGU62" s="108"/>
      <c r="OGV62" s="108"/>
      <c r="OGW62" s="108"/>
      <c r="OGX62" s="108"/>
      <c r="OGY62" s="108"/>
      <c r="OGZ62" s="108"/>
      <c r="OHA62" s="108"/>
      <c r="OHB62" s="108"/>
      <c r="OHC62" s="108"/>
      <c r="OHD62" s="108"/>
      <c r="OHE62" s="108"/>
      <c r="OHF62" s="108"/>
      <c r="OHG62" s="108"/>
      <c r="OHH62" s="108"/>
      <c r="OHI62" s="108"/>
      <c r="OHJ62" s="108"/>
      <c r="OHK62" s="108"/>
      <c r="OHL62" s="108"/>
      <c r="OHM62" s="108"/>
      <c r="OHN62" s="108"/>
      <c r="OHO62" s="108"/>
      <c r="OHP62" s="108"/>
      <c r="OHQ62" s="108"/>
      <c r="OHR62" s="108"/>
      <c r="OHS62" s="108"/>
      <c r="OHT62" s="108"/>
      <c r="OHU62" s="108"/>
      <c r="OHV62" s="108"/>
      <c r="OHW62" s="108"/>
      <c r="OHX62" s="108"/>
      <c r="OHY62" s="108"/>
      <c r="OHZ62" s="108"/>
      <c r="OIA62" s="108"/>
      <c r="OIB62" s="108"/>
      <c r="OIC62" s="108"/>
      <c r="OID62" s="108"/>
      <c r="OIE62" s="108"/>
      <c r="OIF62" s="108"/>
      <c r="OIG62" s="108"/>
      <c r="OIH62" s="108"/>
      <c r="OII62" s="108"/>
      <c r="OIJ62" s="108"/>
      <c r="OIK62" s="108"/>
      <c r="OIL62" s="108"/>
      <c r="OIM62" s="108"/>
      <c r="OIN62" s="108"/>
      <c r="OIO62" s="108"/>
      <c r="OIP62" s="108"/>
      <c r="OIQ62" s="108"/>
      <c r="OIR62" s="108"/>
      <c r="OIS62" s="108"/>
      <c r="OIT62" s="108"/>
      <c r="OIU62" s="108"/>
      <c r="OIV62" s="108"/>
      <c r="OIW62" s="108"/>
      <c r="OIX62" s="108"/>
      <c r="OIY62" s="108"/>
      <c r="OIZ62" s="108"/>
      <c r="OJA62" s="108"/>
      <c r="OJB62" s="108"/>
      <c r="OJC62" s="108"/>
      <c r="OJD62" s="108"/>
      <c r="OJE62" s="108"/>
      <c r="OJF62" s="108"/>
      <c r="OJG62" s="108"/>
      <c r="OJH62" s="108"/>
      <c r="OJI62" s="108"/>
      <c r="OJJ62" s="108"/>
      <c r="OJK62" s="108"/>
      <c r="OJL62" s="108"/>
      <c r="OJM62" s="108"/>
      <c r="OJN62" s="108"/>
      <c r="OJO62" s="108"/>
      <c r="OJP62" s="108"/>
      <c r="OJQ62" s="108"/>
      <c r="OJR62" s="108"/>
      <c r="OJS62" s="108"/>
      <c r="OJT62" s="108"/>
      <c r="OJU62" s="108"/>
      <c r="OJV62" s="108"/>
      <c r="OJW62" s="108"/>
      <c r="OJX62" s="108"/>
      <c r="OJY62" s="108"/>
      <c r="OJZ62" s="108"/>
      <c r="OKA62" s="108"/>
      <c r="OKB62" s="108"/>
      <c r="OKC62" s="108"/>
      <c r="OKD62" s="108"/>
      <c r="OKE62" s="108"/>
      <c r="OKF62" s="108"/>
      <c r="OKG62" s="108"/>
      <c r="OKH62" s="108"/>
      <c r="OKI62" s="108"/>
      <c r="OKJ62" s="108"/>
      <c r="OKK62" s="108"/>
      <c r="OKL62" s="108"/>
      <c r="OKM62" s="108"/>
      <c r="OKN62" s="108"/>
      <c r="OKO62" s="108"/>
      <c r="OKP62" s="108"/>
      <c r="OKQ62" s="108"/>
      <c r="OKR62" s="108"/>
      <c r="OKS62" s="108"/>
      <c r="OKT62" s="108"/>
      <c r="OKU62" s="108"/>
      <c r="OKV62" s="108"/>
      <c r="OKW62" s="108"/>
      <c r="OKX62" s="108"/>
      <c r="OKY62" s="108"/>
      <c r="OKZ62" s="108"/>
      <c r="OLA62" s="108"/>
      <c r="OLB62" s="108"/>
      <c r="OLC62" s="108"/>
      <c r="OLD62" s="108"/>
      <c r="OLE62" s="108"/>
      <c r="OLF62" s="108"/>
      <c r="OLG62" s="108"/>
      <c r="OLH62" s="108"/>
      <c r="OLI62" s="108"/>
      <c r="OLJ62" s="108"/>
      <c r="OLK62" s="108"/>
      <c r="OLL62" s="108"/>
      <c r="OLM62" s="108"/>
      <c r="OLN62" s="108"/>
      <c r="OLO62" s="108"/>
      <c r="OLP62" s="108"/>
      <c r="OLQ62" s="108"/>
      <c r="OLR62" s="108"/>
      <c r="OLS62" s="108"/>
      <c r="OLT62" s="108"/>
      <c r="OLU62" s="108"/>
      <c r="OLV62" s="108"/>
      <c r="OLW62" s="108"/>
      <c r="OLX62" s="108"/>
      <c r="OLY62" s="108"/>
      <c r="OLZ62" s="108"/>
      <c r="OMA62" s="108"/>
      <c r="OMB62" s="108"/>
      <c r="OMC62" s="108"/>
      <c r="OMD62" s="108"/>
      <c r="OME62" s="108"/>
      <c r="OMF62" s="108"/>
      <c r="OMG62" s="108"/>
      <c r="OMH62" s="108"/>
      <c r="OMI62" s="108"/>
      <c r="OMJ62" s="108"/>
      <c r="OMK62" s="108"/>
      <c r="OML62" s="108"/>
      <c r="OMM62" s="108"/>
      <c r="OMN62" s="108"/>
      <c r="OMO62" s="108"/>
      <c r="OMP62" s="108"/>
      <c r="OMQ62" s="108"/>
      <c r="OMR62" s="108"/>
      <c r="OMS62" s="108"/>
      <c r="OMT62" s="108"/>
      <c r="OMU62" s="108"/>
      <c r="OMV62" s="108"/>
      <c r="OMW62" s="108"/>
      <c r="OMX62" s="108"/>
      <c r="OMY62" s="108"/>
      <c r="OMZ62" s="108"/>
      <c r="ONA62" s="108"/>
      <c r="ONB62" s="108"/>
      <c r="ONC62" s="108"/>
      <c r="OND62" s="108"/>
      <c r="ONE62" s="108"/>
      <c r="ONF62" s="108"/>
      <c r="ONG62" s="108"/>
      <c r="ONH62" s="108"/>
      <c r="ONI62" s="108"/>
      <c r="ONJ62" s="108"/>
      <c r="ONK62" s="108"/>
      <c r="ONL62" s="108"/>
      <c r="ONM62" s="108"/>
      <c r="ONN62" s="108"/>
      <c r="ONO62" s="108"/>
      <c r="ONP62" s="108"/>
      <c r="ONQ62" s="108"/>
      <c r="ONR62" s="108"/>
      <c r="ONS62" s="108"/>
      <c r="ONT62" s="108"/>
      <c r="ONU62" s="108"/>
      <c r="ONV62" s="108"/>
      <c r="ONW62" s="108"/>
      <c r="ONX62" s="108"/>
      <c r="ONY62" s="108"/>
      <c r="ONZ62" s="108"/>
      <c r="OOA62" s="108"/>
      <c r="OOB62" s="108"/>
      <c r="OOC62" s="108"/>
      <c r="OOD62" s="108"/>
      <c r="OOE62" s="108"/>
      <c r="OOF62" s="108"/>
      <c r="OOG62" s="108"/>
      <c r="OOH62" s="108"/>
      <c r="OOI62" s="108"/>
      <c r="OOJ62" s="108"/>
      <c r="OOK62" s="108"/>
      <c r="OOL62" s="108"/>
      <c r="OOM62" s="108"/>
      <c r="OON62" s="108"/>
      <c r="OOO62" s="108"/>
      <c r="OOP62" s="108"/>
      <c r="OOQ62" s="108"/>
      <c r="OOR62" s="108"/>
      <c r="OOS62" s="108"/>
      <c r="OOT62" s="108"/>
      <c r="OOU62" s="108"/>
      <c r="OOV62" s="108"/>
      <c r="OOW62" s="108"/>
      <c r="OOX62" s="108"/>
      <c r="OOY62" s="108"/>
      <c r="OOZ62" s="108"/>
      <c r="OPA62" s="108"/>
      <c r="OPB62" s="108"/>
      <c r="OPC62" s="108"/>
      <c r="OPD62" s="108"/>
      <c r="OPE62" s="108"/>
      <c r="OPF62" s="108"/>
      <c r="OPG62" s="108"/>
      <c r="OPH62" s="108"/>
      <c r="OPI62" s="108"/>
      <c r="OPJ62" s="108"/>
      <c r="OPK62" s="108"/>
      <c r="OPL62" s="108"/>
      <c r="OPM62" s="108"/>
      <c r="OPN62" s="108"/>
      <c r="OPO62" s="108"/>
      <c r="OPP62" s="108"/>
      <c r="OPQ62" s="108"/>
      <c r="OPR62" s="108"/>
      <c r="OPS62" s="108"/>
      <c r="OPT62" s="108"/>
      <c r="OPU62" s="108"/>
      <c r="OPV62" s="108"/>
      <c r="OPW62" s="108"/>
      <c r="OPX62" s="108"/>
      <c r="OPY62" s="108"/>
      <c r="OPZ62" s="108"/>
      <c r="OQA62" s="108"/>
      <c r="OQB62" s="108"/>
      <c r="OQC62" s="108"/>
      <c r="OQD62" s="108"/>
      <c r="OQE62" s="108"/>
      <c r="OQF62" s="108"/>
      <c r="OQG62" s="108"/>
      <c r="OQH62" s="108"/>
      <c r="OQI62" s="108"/>
      <c r="OQJ62" s="108"/>
      <c r="OQK62" s="108"/>
      <c r="OQL62" s="108"/>
      <c r="OQM62" s="108"/>
      <c r="OQN62" s="108"/>
      <c r="OQO62" s="108"/>
      <c r="OQP62" s="108"/>
      <c r="OQQ62" s="108"/>
      <c r="OQR62" s="108"/>
      <c r="OQS62" s="108"/>
      <c r="OQT62" s="108"/>
      <c r="OQU62" s="108"/>
      <c r="OQV62" s="108"/>
      <c r="OQW62" s="108"/>
      <c r="OQX62" s="108"/>
      <c r="OQY62" s="108"/>
      <c r="OQZ62" s="108"/>
      <c r="ORA62" s="108"/>
      <c r="ORB62" s="108"/>
      <c r="ORC62" s="108"/>
      <c r="ORD62" s="108"/>
      <c r="ORE62" s="108"/>
      <c r="ORF62" s="108"/>
      <c r="ORG62" s="108"/>
      <c r="ORH62" s="108"/>
      <c r="ORI62" s="108"/>
      <c r="ORJ62" s="108"/>
      <c r="ORK62" s="108"/>
      <c r="ORL62" s="108"/>
      <c r="ORM62" s="108"/>
      <c r="ORN62" s="108"/>
      <c r="ORO62" s="108"/>
      <c r="ORP62" s="108"/>
      <c r="ORQ62" s="108"/>
      <c r="ORR62" s="108"/>
      <c r="ORS62" s="108"/>
      <c r="ORT62" s="108"/>
      <c r="ORU62" s="108"/>
      <c r="ORV62" s="108"/>
      <c r="ORW62" s="108"/>
      <c r="ORX62" s="108"/>
      <c r="ORY62" s="108"/>
      <c r="ORZ62" s="108"/>
      <c r="OSA62" s="108"/>
      <c r="OSB62" s="108"/>
      <c r="OSC62" s="108"/>
      <c r="OSD62" s="108"/>
      <c r="OSE62" s="108"/>
      <c r="OSF62" s="108"/>
      <c r="OSG62" s="108"/>
      <c r="OSH62" s="108"/>
      <c r="OSI62" s="108"/>
      <c r="OSJ62" s="108"/>
      <c r="OSK62" s="108"/>
      <c r="OSL62" s="108"/>
      <c r="OSM62" s="108"/>
      <c r="OSN62" s="108"/>
      <c r="OSO62" s="108"/>
      <c r="OSP62" s="108"/>
      <c r="OSQ62" s="108"/>
      <c r="OSR62" s="108"/>
      <c r="OSS62" s="108"/>
      <c r="OST62" s="108"/>
      <c r="OSU62" s="108"/>
      <c r="OSV62" s="108"/>
      <c r="OSW62" s="108"/>
      <c r="OSX62" s="108"/>
      <c r="OSY62" s="108"/>
      <c r="OSZ62" s="108"/>
      <c r="OTA62" s="108"/>
      <c r="OTB62" s="108"/>
      <c r="OTC62" s="108"/>
      <c r="OTD62" s="108"/>
      <c r="OTE62" s="108"/>
      <c r="OTF62" s="108"/>
      <c r="OTG62" s="108"/>
      <c r="OTH62" s="108"/>
      <c r="OTI62" s="108"/>
      <c r="OTJ62" s="108"/>
      <c r="OTK62" s="108"/>
      <c r="OTL62" s="108"/>
      <c r="OTM62" s="108"/>
      <c r="OTN62" s="108"/>
      <c r="OTO62" s="108"/>
      <c r="OTP62" s="108"/>
      <c r="OTQ62" s="108"/>
      <c r="OTR62" s="108"/>
      <c r="OTS62" s="108"/>
      <c r="OTT62" s="108"/>
      <c r="OTU62" s="108"/>
      <c r="OTV62" s="108"/>
      <c r="OTW62" s="108"/>
      <c r="OTX62" s="108"/>
      <c r="OTY62" s="108"/>
      <c r="OTZ62" s="108"/>
      <c r="OUA62" s="108"/>
      <c r="OUB62" s="108"/>
      <c r="OUC62" s="108"/>
      <c r="OUD62" s="108"/>
      <c r="OUE62" s="108"/>
      <c r="OUF62" s="108"/>
      <c r="OUG62" s="108"/>
      <c r="OUH62" s="108"/>
      <c r="OUI62" s="108"/>
      <c r="OUJ62" s="108"/>
      <c r="OUK62" s="108"/>
      <c r="OUL62" s="108"/>
      <c r="OUM62" s="108"/>
      <c r="OUN62" s="108"/>
      <c r="OUO62" s="108"/>
      <c r="OUP62" s="108"/>
      <c r="OUQ62" s="108"/>
      <c r="OUR62" s="108"/>
      <c r="OUS62" s="108"/>
      <c r="OUT62" s="108"/>
      <c r="OUU62" s="108"/>
      <c r="OUV62" s="108"/>
      <c r="OUW62" s="108"/>
      <c r="OUX62" s="108"/>
      <c r="OUY62" s="108"/>
      <c r="OUZ62" s="108"/>
      <c r="OVA62" s="108"/>
      <c r="OVB62" s="108"/>
      <c r="OVC62" s="108"/>
      <c r="OVD62" s="108"/>
      <c r="OVE62" s="108"/>
      <c r="OVF62" s="108"/>
      <c r="OVG62" s="108"/>
      <c r="OVH62" s="108"/>
      <c r="OVI62" s="108"/>
      <c r="OVJ62" s="108"/>
      <c r="OVK62" s="108"/>
      <c r="OVL62" s="108"/>
      <c r="OVM62" s="108"/>
      <c r="OVN62" s="108"/>
      <c r="OVO62" s="108"/>
      <c r="OVP62" s="108"/>
      <c r="OVQ62" s="108"/>
      <c r="OVR62" s="108"/>
      <c r="OVS62" s="108"/>
      <c r="OVT62" s="108"/>
      <c r="OVU62" s="108"/>
      <c r="OVV62" s="108"/>
      <c r="OVW62" s="108"/>
      <c r="OVX62" s="108"/>
      <c r="OVY62" s="108"/>
      <c r="OVZ62" s="108"/>
      <c r="OWA62" s="108"/>
      <c r="OWB62" s="108"/>
      <c r="OWC62" s="108"/>
      <c r="OWD62" s="108"/>
      <c r="OWE62" s="108"/>
      <c r="OWF62" s="108"/>
      <c r="OWG62" s="108"/>
      <c r="OWH62" s="108"/>
      <c r="OWI62" s="108"/>
      <c r="OWJ62" s="108"/>
      <c r="OWK62" s="108"/>
      <c r="OWL62" s="108"/>
      <c r="OWM62" s="108"/>
      <c r="OWN62" s="108"/>
      <c r="OWO62" s="108"/>
      <c r="OWP62" s="108"/>
      <c r="OWQ62" s="108"/>
      <c r="OWR62" s="108"/>
      <c r="OWS62" s="108"/>
      <c r="OWT62" s="108"/>
      <c r="OWU62" s="108"/>
      <c r="OWV62" s="108"/>
      <c r="OWW62" s="108"/>
      <c r="OWX62" s="108"/>
      <c r="OWY62" s="108"/>
      <c r="OWZ62" s="108"/>
      <c r="OXA62" s="108"/>
      <c r="OXB62" s="108"/>
      <c r="OXC62" s="108"/>
      <c r="OXD62" s="108"/>
      <c r="OXE62" s="108"/>
      <c r="OXF62" s="108"/>
      <c r="OXG62" s="108"/>
      <c r="OXH62" s="108"/>
      <c r="OXI62" s="108"/>
      <c r="OXJ62" s="108"/>
      <c r="OXK62" s="108"/>
      <c r="OXL62" s="108"/>
      <c r="OXM62" s="108"/>
      <c r="OXN62" s="108"/>
      <c r="OXO62" s="108"/>
      <c r="OXP62" s="108"/>
      <c r="OXQ62" s="108"/>
      <c r="OXR62" s="108"/>
      <c r="OXS62" s="108"/>
      <c r="OXT62" s="108"/>
      <c r="OXU62" s="108"/>
      <c r="OXV62" s="108"/>
      <c r="OXW62" s="108"/>
      <c r="OXX62" s="108"/>
      <c r="OXY62" s="108"/>
      <c r="OXZ62" s="108"/>
      <c r="OYA62" s="108"/>
      <c r="OYB62" s="108"/>
      <c r="OYC62" s="108"/>
      <c r="OYD62" s="108"/>
      <c r="OYE62" s="108"/>
      <c r="OYF62" s="108"/>
      <c r="OYG62" s="108"/>
      <c r="OYH62" s="108"/>
      <c r="OYI62" s="108"/>
      <c r="OYJ62" s="108"/>
      <c r="OYK62" s="108"/>
      <c r="OYL62" s="108"/>
      <c r="OYM62" s="108"/>
      <c r="OYN62" s="108"/>
      <c r="OYO62" s="108"/>
      <c r="OYP62" s="108"/>
      <c r="OYQ62" s="108"/>
      <c r="OYR62" s="108"/>
      <c r="OYS62" s="108"/>
      <c r="OYT62" s="108"/>
      <c r="OYU62" s="108"/>
      <c r="OYV62" s="108"/>
      <c r="OYW62" s="108"/>
      <c r="OYX62" s="108"/>
      <c r="OYY62" s="108"/>
      <c r="OYZ62" s="108"/>
      <c r="OZA62" s="108"/>
      <c r="OZB62" s="108"/>
      <c r="OZC62" s="108"/>
      <c r="OZD62" s="108"/>
      <c r="OZE62" s="108"/>
      <c r="OZF62" s="108"/>
      <c r="OZG62" s="108"/>
      <c r="OZH62" s="108"/>
      <c r="OZI62" s="108"/>
      <c r="OZJ62" s="108"/>
      <c r="OZK62" s="108"/>
      <c r="OZL62" s="108"/>
      <c r="OZM62" s="108"/>
      <c r="OZN62" s="108"/>
      <c r="OZO62" s="108"/>
      <c r="OZP62" s="108"/>
      <c r="OZQ62" s="108"/>
      <c r="OZR62" s="108"/>
      <c r="OZS62" s="108"/>
      <c r="OZT62" s="108"/>
      <c r="OZU62" s="108"/>
      <c r="OZV62" s="108"/>
      <c r="OZW62" s="108"/>
      <c r="OZX62" s="108"/>
      <c r="OZY62" s="108"/>
      <c r="OZZ62" s="108"/>
      <c r="PAA62" s="108"/>
      <c r="PAB62" s="108"/>
      <c r="PAC62" s="108"/>
      <c r="PAD62" s="108"/>
      <c r="PAE62" s="108"/>
      <c r="PAF62" s="108"/>
      <c r="PAG62" s="108"/>
      <c r="PAH62" s="108"/>
      <c r="PAI62" s="108"/>
      <c r="PAJ62" s="108"/>
      <c r="PAK62" s="108"/>
      <c r="PAL62" s="108"/>
      <c r="PAM62" s="108"/>
      <c r="PAN62" s="108"/>
      <c r="PAO62" s="108"/>
      <c r="PAP62" s="108"/>
      <c r="PAQ62" s="108"/>
      <c r="PAR62" s="108"/>
      <c r="PAS62" s="108"/>
      <c r="PAT62" s="108"/>
      <c r="PAU62" s="108"/>
      <c r="PAV62" s="108"/>
      <c r="PAW62" s="108"/>
      <c r="PAX62" s="108"/>
      <c r="PAY62" s="108"/>
      <c r="PAZ62" s="108"/>
      <c r="PBA62" s="108"/>
      <c r="PBB62" s="108"/>
      <c r="PBC62" s="108"/>
      <c r="PBD62" s="108"/>
      <c r="PBE62" s="108"/>
      <c r="PBF62" s="108"/>
      <c r="PBG62" s="108"/>
      <c r="PBH62" s="108"/>
      <c r="PBI62" s="108"/>
      <c r="PBJ62" s="108"/>
      <c r="PBK62" s="108"/>
      <c r="PBL62" s="108"/>
      <c r="PBM62" s="108"/>
      <c r="PBN62" s="108"/>
      <c r="PBO62" s="108"/>
      <c r="PBP62" s="108"/>
      <c r="PBQ62" s="108"/>
      <c r="PBR62" s="108"/>
      <c r="PBS62" s="108"/>
      <c r="PBT62" s="108"/>
      <c r="PBU62" s="108"/>
      <c r="PBV62" s="108"/>
      <c r="PBW62" s="108"/>
      <c r="PBX62" s="108"/>
      <c r="PBY62" s="108"/>
      <c r="PBZ62" s="108"/>
      <c r="PCA62" s="108"/>
      <c r="PCB62" s="108"/>
      <c r="PCC62" s="108"/>
      <c r="PCD62" s="108"/>
      <c r="PCE62" s="108"/>
      <c r="PCF62" s="108"/>
      <c r="PCG62" s="108"/>
      <c r="PCH62" s="108"/>
      <c r="PCI62" s="108"/>
      <c r="PCJ62" s="108"/>
      <c r="PCK62" s="108"/>
      <c r="PCL62" s="108"/>
      <c r="PCM62" s="108"/>
      <c r="PCN62" s="108"/>
      <c r="PCO62" s="108"/>
      <c r="PCP62" s="108"/>
      <c r="PCQ62" s="108"/>
      <c r="PCR62" s="108"/>
      <c r="PCS62" s="108"/>
      <c r="PCT62" s="108"/>
      <c r="PCU62" s="108"/>
      <c r="PCV62" s="108"/>
      <c r="PCW62" s="108"/>
      <c r="PCX62" s="108"/>
      <c r="PCY62" s="108"/>
      <c r="PCZ62" s="108"/>
      <c r="PDA62" s="108"/>
      <c r="PDB62" s="108"/>
      <c r="PDC62" s="108"/>
      <c r="PDD62" s="108"/>
      <c r="PDE62" s="108"/>
      <c r="PDF62" s="108"/>
      <c r="PDG62" s="108"/>
      <c r="PDH62" s="108"/>
      <c r="PDI62" s="108"/>
      <c r="PDJ62" s="108"/>
      <c r="PDK62" s="108"/>
      <c r="PDL62" s="108"/>
      <c r="PDM62" s="108"/>
      <c r="PDN62" s="108"/>
      <c r="PDO62" s="108"/>
      <c r="PDP62" s="108"/>
      <c r="PDQ62" s="108"/>
      <c r="PDR62" s="108"/>
      <c r="PDS62" s="108"/>
      <c r="PDT62" s="108"/>
      <c r="PDU62" s="108"/>
      <c r="PDV62" s="108"/>
      <c r="PDW62" s="108"/>
      <c r="PDX62" s="108"/>
      <c r="PDY62" s="108"/>
      <c r="PDZ62" s="108"/>
      <c r="PEA62" s="108"/>
      <c r="PEB62" s="108"/>
      <c r="PEC62" s="108"/>
      <c r="PED62" s="108"/>
      <c r="PEE62" s="108"/>
      <c r="PEF62" s="108"/>
      <c r="PEG62" s="108"/>
      <c r="PEH62" s="108"/>
      <c r="PEI62" s="108"/>
      <c r="PEJ62" s="108"/>
      <c r="PEK62" s="108"/>
      <c r="PEL62" s="108"/>
      <c r="PEM62" s="108"/>
      <c r="PEN62" s="108"/>
      <c r="PEO62" s="108"/>
      <c r="PEP62" s="108"/>
      <c r="PEQ62" s="108"/>
      <c r="PER62" s="108"/>
      <c r="PES62" s="108"/>
      <c r="PET62" s="108"/>
      <c r="PEU62" s="108"/>
      <c r="PEV62" s="108"/>
      <c r="PEW62" s="108"/>
      <c r="PEX62" s="108"/>
      <c r="PEY62" s="108"/>
      <c r="PEZ62" s="108"/>
      <c r="PFA62" s="108"/>
      <c r="PFB62" s="108"/>
      <c r="PFC62" s="108"/>
      <c r="PFD62" s="108"/>
      <c r="PFE62" s="108"/>
      <c r="PFF62" s="108"/>
      <c r="PFG62" s="108"/>
      <c r="PFH62" s="108"/>
      <c r="PFI62" s="108"/>
      <c r="PFJ62" s="108"/>
      <c r="PFK62" s="108"/>
      <c r="PFL62" s="108"/>
      <c r="PFM62" s="108"/>
      <c r="PFN62" s="108"/>
      <c r="PFO62" s="108"/>
      <c r="PFP62" s="108"/>
      <c r="PFQ62" s="108"/>
      <c r="PFR62" s="108"/>
      <c r="PFS62" s="108"/>
      <c r="PFT62" s="108"/>
      <c r="PFU62" s="108"/>
      <c r="PFV62" s="108"/>
      <c r="PFW62" s="108"/>
      <c r="PFX62" s="108"/>
      <c r="PFY62" s="108"/>
      <c r="PFZ62" s="108"/>
      <c r="PGA62" s="108"/>
      <c r="PGB62" s="108"/>
      <c r="PGC62" s="108"/>
      <c r="PGD62" s="108"/>
      <c r="PGE62" s="108"/>
      <c r="PGF62" s="108"/>
      <c r="PGG62" s="108"/>
      <c r="PGH62" s="108"/>
      <c r="PGI62" s="108"/>
      <c r="PGJ62" s="108"/>
      <c r="PGK62" s="108"/>
      <c r="PGL62" s="108"/>
      <c r="PGM62" s="108"/>
      <c r="PGN62" s="108"/>
      <c r="PGO62" s="108"/>
      <c r="PGP62" s="108"/>
      <c r="PGQ62" s="108"/>
      <c r="PGR62" s="108"/>
      <c r="PGS62" s="108"/>
      <c r="PGT62" s="108"/>
      <c r="PGU62" s="108"/>
      <c r="PGV62" s="108"/>
      <c r="PGW62" s="108"/>
      <c r="PGX62" s="108"/>
      <c r="PGY62" s="108"/>
      <c r="PGZ62" s="108"/>
      <c r="PHA62" s="108"/>
      <c r="PHB62" s="108"/>
      <c r="PHC62" s="108"/>
      <c r="PHD62" s="108"/>
      <c r="PHE62" s="108"/>
      <c r="PHF62" s="108"/>
      <c r="PHG62" s="108"/>
      <c r="PHH62" s="108"/>
      <c r="PHI62" s="108"/>
      <c r="PHJ62" s="108"/>
      <c r="PHK62" s="108"/>
      <c r="PHL62" s="108"/>
      <c r="PHM62" s="108"/>
      <c r="PHN62" s="108"/>
      <c r="PHO62" s="108"/>
      <c r="PHP62" s="108"/>
      <c r="PHQ62" s="108"/>
      <c r="PHR62" s="108"/>
      <c r="PHS62" s="108"/>
      <c r="PHT62" s="108"/>
      <c r="PHU62" s="108"/>
      <c r="PHV62" s="108"/>
      <c r="PHW62" s="108"/>
      <c r="PHX62" s="108"/>
      <c r="PHY62" s="108"/>
      <c r="PHZ62" s="108"/>
      <c r="PIA62" s="108"/>
      <c r="PIB62" s="108"/>
      <c r="PIC62" s="108"/>
      <c r="PID62" s="108"/>
      <c r="PIE62" s="108"/>
      <c r="PIF62" s="108"/>
      <c r="PIG62" s="108"/>
      <c r="PIH62" s="108"/>
      <c r="PII62" s="108"/>
      <c r="PIJ62" s="108"/>
      <c r="PIK62" s="108"/>
      <c r="PIL62" s="108"/>
      <c r="PIM62" s="108"/>
      <c r="PIN62" s="108"/>
      <c r="PIO62" s="108"/>
      <c r="PIP62" s="108"/>
      <c r="PIQ62" s="108"/>
      <c r="PIR62" s="108"/>
      <c r="PIS62" s="108"/>
      <c r="PIT62" s="108"/>
      <c r="PIU62" s="108"/>
      <c r="PIV62" s="108"/>
      <c r="PIW62" s="108"/>
      <c r="PIX62" s="108"/>
      <c r="PIY62" s="108"/>
      <c r="PIZ62" s="108"/>
      <c r="PJA62" s="108"/>
      <c r="PJB62" s="108"/>
      <c r="PJC62" s="108"/>
      <c r="PJD62" s="108"/>
      <c r="PJE62" s="108"/>
      <c r="PJF62" s="108"/>
      <c r="PJG62" s="108"/>
      <c r="PJH62" s="108"/>
      <c r="PJI62" s="108"/>
      <c r="PJJ62" s="108"/>
      <c r="PJK62" s="108"/>
      <c r="PJL62" s="108"/>
      <c r="PJM62" s="108"/>
      <c r="PJN62" s="108"/>
      <c r="PJO62" s="108"/>
      <c r="PJP62" s="108"/>
      <c r="PJQ62" s="108"/>
      <c r="PJR62" s="108"/>
      <c r="PJS62" s="108"/>
      <c r="PJT62" s="108"/>
      <c r="PJU62" s="108"/>
      <c r="PJV62" s="108"/>
      <c r="PJW62" s="108"/>
      <c r="PJX62" s="108"/>
      <c r="PJY62" s="108"/>
      <c r="PJZ62" s="108"/>
      <c r="PKA62" s="108"/>
      <c r="PKB62" s="108"/>
      <c r="PKC62" s="108"/>
      <c r="PKD62" s="108"/>
      <c r="PKE62" s="108"/>
      <c r="PKF62" s="108"/>
      <c r="PKG62" s="108"/>
      <c r="PKH62" s="108"/>
      <c r="PKI62" s="108"/>
      <c r="PKJ62" s="108"/>
      <c r="PKK62" s="108"/>
      <c r="PKL62" s="108"/>
      <c r="PKM62" s="108"/>
      <c r="PKN62" s="108"/>
      <c r="PKO62" s="108"/>
      <c r="PKP62" s="108"/>
      <c r="PKQ62" s="108"/>
      <c r="PKR62" s="108"/>
      <c r="PKS62" s="108"/>
      <c r="PKT62" s="108"/>
      <c r="PKU62" s="108"/>
      <c r="PKV62" s="108"/>
      <c r="PKW62" s="108"/>
      <c r="PKX62" s="108"/>
      <c r="PKY62" s="108"/>
      <c r="PKZ62" s="108"/>
      <c r="PLA62" s="108"/>
      <c r="PLB62" s="108"/>
      <c r="PLC62" s="108"/>
      <c r="PLD62" s="108"/>
      <c r="PLE62" s="108"/>
      <c r="PLF62" s="108"/>
      <c r="PLG62" s="108"/>
      <c r="PLH62" s="108"/>
      <c r="PLI62" s="108"/>
      <c r="PLJ62" s="108"/>
      <c r="PLK62" s="108"/>
      <c r="PLL62" s="108"/>
      <c r="PLM62" s="108"/>
      <c r="PLN62" s="108"/>
      <c r="PLO62" s="108"/>
      <c r="PLP62" s="108"/>
      <c r="PLQ62" s="108"/>
      <c r="PLR62" s="108"/>
      <c r="PLS62" s="108"/>
      <c r="PLT62" s="108"/>
      <c r="PLU62" s="108"/>
      <c r="PLV62" s="108"/>
      <c r="PLW62" s="108"/>
      <c r="PLX62" s="108"/>
      <c r="PLY62" s="108"/>
      <c r="PLZ62" s="108"/>
      <c r="PMA62" s="108"/>
      <c r="PMB62" s="108"/>
      <c r="PMC62" s="108"/>
      <c r="PMD62" s="108"/>
      <c r="PME62" s="108"/>
      <c r="PMF62" s="108"/>
      <c r="PMG62" s="108"/>
      <c r="PMH62" s="108"/>
      <c r="PMI62" s="108"/>
      <c r="PMJ62" s="108"/>
      <c r="PMK62" s="108"/>
      <c r="PML62" s="108"/>
      <c r="PMM62" s="108"/>
      <c r="PMN62" s="108"/>
      <c r="PMO62" s="108"/>
      <c r="PMP62" s="108"/>
      <c r="PMQ62" s="108"/>
      <c r="PMR62" s="108"/>
      <c r="PMS62" s="108"/>
      <c r="PMT62" s="108"/>
      <c r="PMU62" s="108"/>
      <c r="PMV62" s="108"/>
      <c r="PMW62" s="108"/>
      <c r="PMX62" s="108"/>
      <c r="PMY62" s="108"/>
      <c r="PMZ62" s="108"/>
      <c r="PNA62" s="108"/>
      <c r="PNB62" s="108"/>
      <c r="PNC62" s="108"/>
      <c r="PND62" s="108"/>
      <c r="PNE62" s="108"/>
      <c r="PNF62" s="108"/>
      <c r="PNG62" s="108"/>
      <c r="PNH62" s="108"/>
      <c r="PNI62" s="108"/>
      <c r="PNJ62" s="108"/>
      <c r="PNK62" s="108"/>
      <c r="PNL62" s="108"/>
      <c r="PNM62" s="108"/>
      <c r="PNN62" s="108"/>
      <c r="PNO62" s="108"/>
      <c r="PNP62" s="108"/>
      <c r="PNQ62" s="108"/>
      <c r="PNR62" s="108"/>
      <c r="PNS62" s="108"/>
      <c r="PNT62" s="108"/>
      <c r="PNU62" s="108"/>
      <c r="PNV62" s="108"/>
      <c r="PNW62" s="108"/>
      <c r="PNX62" s="108"/>
      <c r="PNY62" s="108"/>
      <c r="PNZ62" s="108"/>
      <c r="POA62" s="108"/>
      <c r="POB62" s="108"/>
      <c r="POC62" s="108"/>
      <c r="POD62" s="108"/>
      <c r="POE62" s="108"/>
      <c r="POF62" s="108"/>
      <c r="POG62" s="108"/>
      <c r="POH62" s="108"/>
      <c r="POI62" s="108"/>
      <c r="POJ62" s="108"/>
      <c r="POK62" s="108"/>
      <c r="POL62" s="108"/>
      <c r="POM62" s="108"/>
      <c r="PON62" s="108"/>
      <c r="POO62" s="108"/>
      <c r="POP62" s="108"/>
      <c r="POQ62" s="108"/>
      <c r="POR62" s="108"/>
      <c r="POS62" s="108"/>
      <c r="POT62" s="108"/>
      <c r="POU62" s="108"/>
      <c r="POV62" s="108"/>
      <c r="POW62" s="108"/>
      <c r="POX62" s="108"/>
      <c r="POY62" s="108"/>
      <c r="POZ62" s="108"/>
      <c r="PPA62" s="108"/>
      <c r="PPB62" s="108"/>
      <c r="PPC62" s="108"/>
      <c r="PPD62" s="108"/>
      <c r="PPE62" s="108"/>
      <c r="PPF62" s="108"/>
      <c r="PPG62" s="108"/>
      <c r="PPH62" s="108"/>
      <c r="PPI62" s="108"/>
      <c r="PPJ62" s="108"/>
      <c r="PPK62" s="108"/>
      <c r="PPL62" s="108"/>
      <c r="PPM62" s="108"/>
      <c r="PPN62" s="108"/>
      <c r="PPO62" s="108"/>
      <c r="PPP62" s="108"/>
      <c r="PPQ62" s="108"/>
      <c r="PPR62" s="108"/>
      <c r="PPS62" s="108"/>
      <c r="PPT62" s="108"/>
      <c r="PPU62" s="108"/>
      <c r="PPV62" s="108"/>
      <c r="PPW62" s="108"/>
      <c r="PPX62" s="108"/>
      <c r="PPY62" s="108"/>
      <c r="PPZ62" s="108"/>
      <c r="PQA62" s="108"/>
      <c r="PQB62" s="108"/>
      <c r="PQC62" s="108"/>
      <c r="PQD62" s="108"/>
      <c r="PQE62" s="108"/>
      <c r="PQF62" s="108"/>
      <c r="PQG62" s="108"/>
      <c r="PQH62" s="108"/>
      <c r="PQI62" s="108"/>
      <c r="PQJ62" s="108"/>
      <c r="PQK62" s="108"/>
      <c r="PQL62" s="108"/>
      <c r="PQM62" s="108"/>
      <c r="PQN62" s="108"/>
      <c r="PQO62" s="108"/>
      <c r="PQP62" s="108"/>
      <c r="PQQ62" s="108"/>
      <c r="PQR62" s="108"/>
      <c r="PQS62" s="108"/>
      <c r="PQT62" s="108"/>
      <c r="PQU62" s="108"/>
      <c r="PQV62" s="108"/>
      <c r="PQW62" s="108"/>
      <c r="PQX62" s="108"/>
      <c r="PQY62" s="108"/>
      <c r="PQZ62" s="108"/>
      <c r="PRA62" s="108"/>
      <c r="PRB62" s="108"/>
      <c r="PRC62" s="108"/>
      <c r="PRD62" s="108"/>
      <c r="PRE62" s="108"/>
      <c r="PRF62" s="108"/>
      <c r="PRG62" s="108"/>
      <c r="PRH62" s="108"/>
      <c r="PRI62" s="108"/>
      <c r="PRJ62" s="108"/>
      <c r="PRK62" s="108"/>
      <c r="PRL62" s="108"/>
      <c r="PRM62" s="108"/>
      <c r="PRN62" s="108"/>
      <c r="PRO62" s="108"/>
      <c r="PRP62" s="108"/>
      <c r="PRQ62" s="108"/>
      <c r="PRR62" s="108"/>
      <c r="PRS62" s="108"/>
      <c r="PRT62" s="108"/>
      <c r="PRU62" s="108"/>
      <c r="PRV62" s="108"/>
      <c r="PRW62" s="108"/>
      <c r="PRX62" s="108"/>
      <c r="PRY62" s="108"/>
      <c r="PRZ62" s="108"/>
      <c r="PSA62" s="108"/>
      <c r="PSB62" s="108"/>
      <c r="PSC62" s="108"/>
      <c r="PSD62" s="108"/>
      <c r="PSE62" s="108"/>
      <c r="PSF62" s="108"/>
      <c r="PSG62" s="108"/>
      <c r="PSH62" s="108"/>
      <c r="PSI62" s="108"/>
      <c r="PSJ62" s="108"/>
      <c r="PSK62" s="108"/>
      <c r="PSL62" s="108"/>
      <c r="PSM62" s="108"/>
      <c r="PSN62" s="108"/>
      <c r="PSO62" s="108"/>
      <c r="PSP62" s="108"/>
      <c r="PSQ62" s="108"/>
      <c r="PSR62" s="108"/>
      <c r="PSS62" s="108"/>
      <c r="PST62" s="108"/>
      <c r="PSU62" s="108"/>
      <c r="PSV62" s="108"/>
      <c r="PSW62" s="108"/>
      <c r="PSX62" s="108"/>
      <c r="PSY62" s="108"/>
      <c r="PSZ62" s="108"/>
      <c r="PTA62" s="108"/>
      <c r="PTB62" s="108"/>
      <c r="PTC62" s="108"/>
      <c r="PTD62" s="108"/>
      <c r="PTE62" s="108"/>
      <c r="PTF62" s="108"/>
      <c r="PTG62" s="108"/>
      <c r="PTH62" s="108"/>
      <c r="PTI62" s="108"/>
      <c r="PTJ62" s="108"/>
      <c r="PTK62" s="108"/>
      <c r="PTL62" s="108"/>
      <c r="PTM62" s="108"/>
      <c r="PTN62" s="108"/>
      <c r="PTO62" s="108"/>
      <c r="PTP62" s="108"/>
      <c r="PTQ62" s="108"/>
      <c r="PTR62" s="108"/>
      <c r="PTS62" s="108"/>
      <c r="PTT62" s="108"/>
      <c r="PTU62" s="108"/>
      <c r="PTV62" s="108"/>
      <c r="PTW62" s="108"/>
      <c r="PTX62" s="108"/>
      <c r="PTY62" s="108"/>
      <c r="PTZ62" s="108"/>
      <c r="PUA62" s="108"/>
      <c r="PUB62" s="108"/>
      <c r="PUC62" s="108"/>
      <c r="PUD62" s="108"/>
      <c r="PUE62" s="108"/>
      <c r="PUF62" s="108"/>
      <c r="PUG62" s="108"/>
      <c r="PUH62" s="108"/>
      <c r="PUI62" s="108"/>
      <c r="PUJ62" s="108"/>
      <c r="PUK62" s="108"/>
      <c r="PUL62" s="108"/>
      <c r="PUM62" s="108"/>
      <c r="PUN62" s="108"/>
      <c r="PUO62" s="108"/>
      <c r="PUP62" s="108"/>
      <c r="PUQ62" s="108"/>
      <c r="PUR62" s="108"/>
      <c r="PUS62" s="108"/>
      <c r="PUT62" s="108"/>
      <c r="PUU62" s="108"/>
      <c r="PUV62" s="108"/>
      <c r="PUW62" s="108"/>
      <c r="PUX62" s="108"/>
      <c r="PUY62" s="108"/>
      <c r="PUZ62" s="108"/>
      <c r="PVA62" s="108"/>
      <c r="PVB62" s="108"/>
      <c r="PVC62" s="108"/>
      <c r="PVD62" s="108"/>
      <c r="PVE62" s="108"/>
      <c r="PVF62" s="108"/>
      <c r="PVG62" s="108"/>
      <c r="PVH62" s="108"/>
      <c r="PVI62" s="108"/>
      <c r="PVJ62" s="108"/>
      <c r="PVK62" s="108"/>
      <c r="PVL62" s="108"/>
      <c r="PVM62" s="108"/>
      <c r="PVN62" s="108"/>
      <c r="PVO62" s="108"/>
      <c r="PVP62" s="108"/>
      <c r="PVQ62" s="108"/>
      <c r="PVR62" s="108"/>
      <c r="PVS62" s="108"/>
      <c r="PVT62" s="108"/>
      <c r="PVU62" s="108"/>
      <c r="PVV62" s="108"/>
      <c r="PVW62" s="108"/>
      <c r="PVX62" s="108"/>
      <c r="PVY62" s="108"/>
      <c r="PVZ62" s="108"/>
      <c r="PWA62" s="108"/>
      <c r="PWB62" s="108"/>
      <c r="PWC62" s="108"/>
      <c r="PWD62" s="108"/>
      <c r="PWE62" s="108"/>
      <c r="PWF62" s="108"/>
      <c r="PWG62" s="108"/>
      <c r="PWH62" s="108"/>
      <c r="PWI62" s="108"/>
      <c r="PWJ62" s="108"/>
      <c r="PWK62" s="108"/>
      <c r="PWL62" s="108"/>
      <c r="PWM62" s="108"/>
      <c r="PWN62" s="108"/>
      <c r="PWO62" s="108"/>
      <c r="PWP62" s="108"/>
      <c r="PWQ62" s="108"/>
      <c r="PWR62" s="108"/>
      <c r="PWS62" s="108"/>
      <c r="PWT62" s="108"/>
      <c r="PWU62" s="108"/>
      <c r="PWV62" s="108"/>
      <c r="PWW62" s="108"/>
      <c r="PWX62" s="108"/>
      <c r="PWY62" s="108"/>
      <c r="PWZ62" s="108"/>
      <c r="PXA62" s="108"/>
      <c r="PXB62" s="108"/>
      <c r="PXC62" s="108"/>
      <c r="PXD62" s="108"/>
      <c r="PXE62" s="108"/>
      <c r="PXF62" s="108"/>
      <c r="PXG62" s="108"/>
      <c r="PXH62" s="108"/>
      <c r="PXI62" s="108"/>
      <c r="PXJ62" s="108"/>
      <c r="PXK62" s="108"/>
      <c r="PXL62" s="108"/>
      <c r="PXM62" s="108"/>
      <c r="PXN62" s="108"/>
      <c r="PXO62" s="108"/>
      <c r="PXP62" s="108"/>
      <c r="PXQ62" s="108"/>
      <c r="PXR62" s="108"/>
      <c r="PXS62" s="108"/>
      <c r="PXT62" s="108"/>
      <c r="PXU62" s="108"/>
      <c r="PXV62" s="108"/>
      <c r="PXW62" s="108"/>
      <c r="PXX62" s="108"/>
      <c r="PXY62" s="108"/>
      <c r="PXZ62" s="108"/>
      <c r="PYA62" s="108"/>
      <c r="PYB62" s="108"/>
      <c r="PYC62" s="108"/>
      <c r="PYD62" s="108"/>
      <c r="PYE62" s="108"/>
      <c r="PYF62" s="108"/>
      <c r="PYG62" s="108"/>
      <c r="PYH62" s="108"/>
      <c r="PYI62" s="108"/>
      <c r="PYJ62" s="108"/>
      <c r="PYK62" s="108"/>
      <c r="PYL62" s="108"/>
      <c r="PYM62" s="108"/>
      <c r="PYN62" s="108"/>
      <c r="PYO62" s="108"/>
      <c r="PYP62" s="108"/>
      <c r="PYQ62" s="108"/>
      <c r="PYR62" s="108"/>
      <c r="PYS62" s="108"/>
      <c r="PYT62" s="108"/>
      <c r="PYU62" s="108"/>
      <c r="PYV62" s="108"/>
      <c r="PYW62" s="108"/>
      <c r="PYX62" s="108"/>
      <c r="PYY62" s="108"/>
      <c r="PYZ62" s="108"/>
      <c r="PZA62" s="108"/>
      <c r="PZB62" s="108"/>
      <c r="PZC62" s="108"/>
      <c r="PZD62" s="108"/>
      <c r="PZE62" s="108"/>
      <c r="PZF62" s="108"/>
      <c r="PZG62" s="108"/>
      <c r="PZH62" s="108"/>
      <c r="PZI62" s="108"/>
      <c r="PZJ62" s="108"/>
      <c r="PZK62" s="108"/>
      <c r="PZL62" s="108"/>
      <c r="PZM62" s="108"/>
      <c r="PZN62" s="108"/>
      <c r="PZO62" s="108"/>
      <c r="PZP62" s="108"/>
      <c r="PZQ62" s="108"/>
      <c r="PZR62" s="108"/>
      <c r="PZS62" s="108"/>
      <c r="PZT62" s="108"/>
      <c r="PZU62" s="108"/>
      <c r="PZV62" s="108"/>
      <c r="PZW62" s="108"/>
      <c r="PZX62" s="108"/>
      <c r="PZY62" s="108"/>
      <c r="PZZ62" s="108"/>
      <c r="QAA62" s="108"/>
      <c r="QAB62" s="108"/>
      <c r="QAC62" s="108"/>
      <c r="QAD62" s="108"/>
      <c r="QAE62" s="108"/>
      <c r="QAF62" s="108"/>
      <c r="QAG62" s="108"/>
      <c r="QAH62" s="108"/>
      <c r="QAI62" s="108"/>
      <c r="QAJ62" s="108"/>
      <c r="QAK62" s="108"/>
      <c r="QAL62" s="108"/>
      <c r="QAM62" s="108"/>
      <c r="QAN62" s="108"/>
      <c r="QAO62" s="108"/>
      <c r="QAP62" s="108"/>
      <c r="QAQ62" s="108"/>
      <c r="QAR62" s="108"/>
      <c r="QAS62" s="108"/>
      <c r="QAT62" s="108"/>
      <c r="QAU62" s="108"/>
      <c r="QAV62" s="108"/>
      <c r="QAW62" s="108"/>
      <c r="QAX62" s="108"/>
      <c r="QAY62" s="108"/>
      <c r="QAZ62" s="108"/>
      <c r="QBA62" s="108"/>
      <c r="QBB62" s="108"/>
      <c r="QBC62" s="108"/>
      <c r="QBD62" s="108"/>
      <c r="QBE62" s="108"/>
      <c r="QBF62" s="108"/>
      <c r="QBG62" s="108"/>
      <c r="QBH62" s="108"/>
      <c r="QBI62" s="108"/>
      <c r="QBJ62" s="108"/>
      <c r="QBK62" s="108"/>
      <c r="QBL62" s="108"/>
      <c r="QBM62" s="108"/>
      <c r="QBN62" s="108"/>
      <c r="QBO62" s="108"/>
      <c r="QBP62" s="108"/>
      <c r="QBQ62" s="108"/>
      <c r="QBR62" s="108"/>
      <c r="QBS62" s="108"/>
      <c r="QBT62" s="108"/>
      <c r="QBU62" s="108"/>
      <c r="QBV62" s="108"/>
      <c r="QBW62" s="108"/>
      <c r="QBX62" s="108"/>
      <c r="QBY62" s="108"/>
      <c r="QBZ62" s="108"/>
      <c r="QCA62" s="108"/>
      <c r="QCB62" s="108"/>
      <c r="QCC62" s="108"/>
      <c r="QCD62" s="108"/>
      <c r="QCE62" s="108"/>
      <c r="QCF62" s="108"/>
      <c r="QCG62" s="108"/>
      <c r="QCH62" s="108"/>
      <c r="QCI62" s="108"/>
      <c r="QCJ62" s="108"/>
      <c r="QCK62" s="108"/>
      <c r="QCL62" s="108"/>
      <c r="QCM62" s="108"/>
      <c r="QCN62" s="108"/>
      <c r="QCO62" s="108"/>
      <c r="QCP62" s="108"/>
      <c r="QCQ62" s="108"/>
      <c r="QCR62" s="108"/>
      <c r="QCS62" s="108"/>
      <c r="QCT62" s="108"/>
      <c r="QCU62" s="108"/>
      <c r="QCV62" s="108"/>
      <c r="QCW62" s="108"/>
      <c r="QCX62" s="108"/>
      <c r="QCY62" s="108"/>
      <c r="QCZ62" s="108"/>
      <c r="QDA62" s="108"/>
      <c r="QDB62" s="108"/>
      <c r="QDC62" s="108"/>
      <c r="QDD62" s="108"/>
      <c r="QDE62" s="108"/>
      <c r="QDF62" s="108"/>
      <c r="QDG62" s="108"/>
      <c r="QDH62" s="108"/>
      <c r="QDI62" s="108"/>
      <c r="QDJ62" s="108"/>
      <c r="QDK62" s="108"/>
      <c r="QDL62" s="108"/>
      <c r="QDM62" s="108"/>
      <c r="QDN62" s="108"/>
      <c r="QDO62" s="108"/>
      <c r="QDP62" s="108"/>
      <c r="QDQ62" s="108"/>
      <c r="QDR62" s="108"/>
      <c r="QDS62" s="108"/>
      <c r="QDT62" s="108"/>
      <c r="QDU62" s="108"/>
      <c r="QDV62" s="108"/>
      <c r="QDW62" s="108"/>
      <c r="QDX62" s="108"/>
      <c r="QDY62" s="108"/>
      <c r="QDZ62" s="108"/>
      <c r="QEA62" s="108"/>
      <c r="QEB62" s="108"/>
      <c r="QEC62" s="108"/>
      <c r="QED62" s="108"/>
      <c r="QEE62" s="108"/>
      <c r="QEF62" s="108"/>
      <c r="QEG62" s="108"/>
      <c r="QEH62" s="108"/>
      <c r="QEI62" s="108"/>
      <c r="QEJ62" s="108"/>
      <c r="QEK62" s="108"/>
      <c r="QEL62" s="108"/>
      <c r="QEM62" s="108"/>
      <c r="QEN62" s="108"/>
      <c r="QEO62" s="108"/>
      <c r="QEP62" s="108"/>
      <c r="QEQ62" s="108"/>
      <c r="QER62" s="108"/>
      <c r="QES62" s="108"/>
      <c r="QET62" s="108"/>
      <c r="QEU62" s="108"/>
      <c r="QEV62" s="108"/>
      <c r="QEW62" s="108"/>
      <c r="QEX62" s="108"/>
      <c r="QEY62" s="108"/>
      <c r="QEZ62" s="108"/>
      <c r="QFA62" s="108"/>
      <c r="QFB62" s="108"/>
      <c r="QFC62" s="108"/>
      <c r="QFD62" s="108"/>
      <c r="QFE62" s="108"/>
      <c r="QFF62" s="108"/>
      <c r="QFG62" s="108"/>
      <c r="QFH62" s="108"/>
      <c r="QFI62" s="108"/>
      <c r="QFJ62" s="108"/>
      <c r="QFK62" s="108"/>
      <c r="QFL62" s="108"/>
      <c r="QFM62" s="108"/>
      <c r="QFN62" s="108"/>
      <c r="QFO62" s="108"/>
      <c r="QFP62" s="108"/>
      <c r="QFQ62" s="108"/>
      <c r="QFR62" s="108"/>
      <c r="QFS62" s="108"/>
      <c r="QFT62" s="108"/>
      <c r="QFU62" s="108"/>
      <c r="QFV62" s="108"/>
      <c r="QFW62" s="108"/>
      <c r="QFX62" s="108"/>
      <c r="QFY62" s="108"/>
      <c r="QFZ62" s="108"/>
      <c r="QGA62" s="108"/>
      <c r="QGB62" s="108"/>
      <c r="QGC62" s="108"/>
      <c r="QGD62" s="108"/>
      <c r="QGE62" s="108"/>
      <c r="QGF62" s="108"/>
      <c r="QGG62" s="108"/>
      <c r="QGH62" s="108"/>
      <c r="QGI62" s="108"/>
      <c r="QGJ62" s="108"/>
      <c r="QGK62" s="108"/>
      <c r="QGL62" s="108"/>
      <c r="QGM62" s="108"/>
      <c r="QGN62" s="108"/>
      <c r="QGO62" s="108"/>
      <c r="QGP62" s="108"/>
      <c r="QGQ62" s="108"/>
      <c r="QGR62" s="108"/>
      <c r="QGS62" s="108"/>
      <c r="QGT62" s="108"/>
      <c r="QGU62" s="108"/>
      <c r="QGV62" s="108"/>
      <c r="QGW62" s="108"/>
      <c r="QGX62" s="108"/>
      <c r="QGY62" s="108"/>
      <c r="QGZ62" s="108"/>
      <c r="QHA62" s="108"/>
      <c r="QHB62" s="108"/>
      <c r="QHC62" s="108"/>
      <c r="QHD62" s="108"/>
      <c r="QHE62" s="108"/>
      <c r="QHF62" s="108"/>
      <c r="QHG62" s="108"/>
      <c r="QHH62" s="108"/>
      <c r="QHI62" s="108"/>
      <c r="QHJ62" s="108"/>
      <c r="QHK62" s="108"/>
      <c r="QHL62" s="108"/>
      <c r="QHM62" s="108"/>
      <c r="QHN62" s="108"/>
      <c r="QHO62" s="108"/>
      <c r="QHP62" s="108"/>
      <c r="QHQ62" s="108"/>
      <c r="QHR62" s="108"/>
      <c r="QHS62" s="108"/>
      <c r="QHT62" s="108"/>
      <c r="QHU62" s="108"/>
      <c r="QHV62" s="108"/>
      <c r="QHW62" s="108"/>
      <c r="QHX62" s="108"/>
      <c r="QHY62" s="108"/>
      <c r="QHZ62" s="108"/>
      <c r="QIA62" s="108"/>
      <c r="QIB62" s="108"/>
      <c r="QIC62" s="108"/>
      <c r="QID62" s="108"/>
      <c r="QIE62" s="108"/>
      <c r="QIF62" s="108"/>
      <c r="QIG62" s="108"/>
      <c r="QIH62" s="108"/>
      <c r="QII62" s="108"/>
      <c r="QIJ62" s="108"/>
      <c r="QIK62" s="108"/>
      <c r="QIL62" s="108"/>
      <c r="QIM62" s="108"/>
      <c r="QIN62" s="108"/>
      <c r="QIO62" s="108"/>
      <c r="QIP62" s="108"/>
      <c r="QIQ62" s="108"/>
      <c r="QIR62" s="108"/>
      <c r="QIS62" s="108"/>
      <c r="QIT62" s="108"/>
      <c r="QIU62" s="108"/>
      <c r="QIV62" s="108"/>
      <c r="QIW62" s="108"/>
      <c r="QIX62" s="108"/>
      <c r="QIY62" s="108"/>
      <c r="QIZ62" s="108"/>
      <c r="QJA62" s="108"/>
      <c r="QJB62" s="108"/>
      <c r="QJC62" s="108"/>
      <c r="QJD62" s="108"/>
      <c r="QJE62" s="108"/>
      <c r="QJF62" s="108"/>
      <c r="QJG62" s="108"/>
      <c r="QJH62" s="108"/>
      <c r="QJI62" s="108"/>
      <c r="QJJ62" s="108"/>
      <c r="QJK62" s="108"/>
      <c r="QJL62" s="108"/>
      <c r="QJM62" s="108"/>
      <c r="QJN62" s="108"/>
      <c r="QJO62" s="108"/>
      <c r="QJP62" s="108"/>
      <c r="QJQ62" s="108"/>
      <c r="QJR62" s="108"/>
      <c r="QJS62" s="108"/>
      <c r="QJT62" s="108"/>
      <c r="QJU62" s="108"/>
      <c r="QJV62" s="108"/>
      <c r="QJW62" s="108"/>
      <c r="QJX62" s="108"/>
      <c r="QJY62" s="108"/>
      <c r="QJZ62" s="108"/>
      <c r="QKA62" s="108"/>
      <c r="QKB62" s="108"/>
      <c r="QKC62" s="108"/>
      <c r="QKD62" s="108"/>
      <c r="QKE62" s="108"/>
      <c r="QKF62" s="108"/>
      <c r="QKG62" s="108"/>
      <c r="QKH62" s="108"/>
      <c r="QKI62" s="108"/>
      <c r="QKJ62" s="108"/>
      <c r="QKK62" s="108"/>
      <c r="QKL62" s="108"/>
      <c r="QKM62" s="108"/>
      <c r="QKN62" s="108"/>
      <c r="QKO62" s="108"/>
      <c r="QKP62" s="108"/>
      <c r="QKQ62" s="108"/>
      <c r="QKR62" s="108"/>
      <c r="QKS62" s="108"/>
      <c r="QKT62" s="108"/>
      <c r="QKU62" s="108"/>
      <c r="QKV62" s="108"/>
      <c r="QKW62" s="108"/>
      <c r="QKX62" s="108"/>
      <c r="QKY62" s="108"/>
      <c r="QKZ62" s="108"/>
      <c r="QLA62" s="108"/>
      <c r="QLB62" s="108"/>
      <c r="QLC62" s="108"/>
      <c r="QLD62" s="108"/>
      <c r="QLE62" s="108"/>
      <c r="QLF62" s="108"/>
      <c r="QLG62" s="108"/>
      <c r="QLH62" s="108"/>
      <c r="QLI62" s="108"/>
      <c r="QLJ62" s="108"/>
      <c r="QLK62" s="108"/>
      <c r="QLL62" s="108"/>
      <c r="QLM62" s="108"/>
      <c r="QLN62" s="108"/>
      <c r="QLO62" s="108"/>
      <c r="QLP62" s="108"/>
      <c r="QLQ62" s="108"/>
      <c r="QLR62" s="108"/>
      <c r="QLS62" s="108"/>
      <c r="QLT62" s="108"/>
      <c r="QLU62" s="108"/>
      <c r="QLV62" s="108"/>
      <c r="QLW62" s="108"/>
      <c r="QLX62" s="108"/>
      <c r="QLY62" s="108"/>
      <c r="QLZ62" s="108"/>
      <c r="QMA62" s="108"/>
      <c r="QMB62" s="108"/>
      <c r="QMC62" s="108"/>
      <c r="QMD62" s="108"/>
      <c r="QME62" s="108"/>
      <c r="QMF62" s="108"/>
      <c r="QMG62" s="108"/>
      <c r="QMH62" s="108"/>
      <c r="QMI62" s="108"/>
      <c r="QMJ62" s="108"/>
      <c r="QMK62" s="108"/>
      <c r="QML62" s="108"/>
      <c r="QMM62" s="108"/>
      <c r="QMN62" s="108"/>
      <c r="QMO62" s="108"/>
      <c r="QMP62" s="108"/>
      <c r="QMQ62" s="108"/>
      <c r="QMR62" s="108"/>
      <c r="QMS62" s="108"/>
      <c r="QMT62" s="108"/>
      <c r="QMU62" s="108"/>
      <c r="QMV62" s="108"/>
      <c r="QMW62" s="108"/>
      <c r="QMX62" s="108"/>
      <c r="QMY62" s="108"/>
      <c r="QMZ62" s="108"/>
      <c r="QNA62" s="108"/>
      <c r="QNB62" s="108"/>
      <c r="QNC62" s="108"/>
      <c r="QND62" s="108"/>
      <c r="QNE62" s="108"/>
      <c r="QNF62" s="108"/>
      <c r="QNG62" s="108"/>
      <c r="QNH62" s="108"/>
      <c r="QNI62" s="108"/>
      <c r="QNJ62" s="108"/>
      <c r="QNK62" s="108"/>
      <c r="QNL62" s="108"/>
      <c r="QNM62" s="108"/>
      <c r="QNN62" s="108"/>
      <c r="QNO62" s="108"/>
      <c r="QNP62" s="108"/>
      <c r="QNQ62" s="108"/>
      <c r="QNR62" s="108"/>
      <c r="QNS62" s="108"/>
      <c r="QNT62" s="108"/>
      <c r="QNU62" s="108"/>
      <c r="QNV62" s="108"/>
      <c r="QNW62" s="108"/>
      <c r="QNX62" s="108"/>
      <c r="QNY62" s="108"/>
      <c r="QNZ62" s="108"/>
      <c r="QOA62" s="108"/>
      <c r="QOB62" s="108"/>
      <c r="QOC62" s="108"/>
      <c r="QOD62" s="108"/>
      <c r="QOE62" s="108"/>
      <c r="QOF62" s="108"/>
      <c r="QOG62" s="108"/>
      <c r="QOH62" s="108"/>
      <c r="QOI62" s="108"/>
      <c r="QOJ62" s="108"/>
      <c r="QOK62" s="108"/>
      <c r="QOL62" s="108"/>
      <c r="QOM62" s="108"/>
      <c r="QON62" s="108"/>
      <c r="QOO62" s="108"/>
      <c r="QOP62" s="108"/>
      <c r="QOQ62" s="108"/>
      <c r="QOR62" s="108"/>
      <c r="QOS62" s="108"/>
      <c r="QOT62" s="108"/>
      <c r="QOU62" s="108"/>
      <c r="QOV62" s="108"/>
      <c r="QOW62" s="108"/>
      <c r="QOX62" s="108"/>
      <c r="QOY62" s="108"/>
      <c r="QOZ62" s="108"/>
      <c r="QPA62" s="108"/>
      <c r="QPB62" s="108"/>
      <c r="QPC62" s="108"/>
      <c r="QPD62" s="108"/>
      <c r="QPE62" s="108"/>
      <c r="QPF62" s="108"/>
      <c r="QPG62" s="108"/>
      <c r="QPH62" s="108"/>
      <c r="QPI62" s="108"/>
      <c r="QPJ62" s="108"/>
      <c r="QPK62" s="108"/>
      <c r="QPL62" s="108"/>
      <c r="QPM62" s="108"/>
      <c r="QPN62" s="108"/>
      <c r="QPO62" s="108"/>
      <c r="QPP62" s="108"/>
      <c r="QPQ62" s="108"/>
      <c r="QPR62" s="108"/>
      <c r="QPS62" s="108"/>
      <c r="QPT62" s="108"/>
      <c r="QPU62" s="108"/>
      <c r="QPV62" s="108"/>
      <c r="QPW62" s="108"/>
      <c r="QPX62" s="108"/>
      <c r="QPY62" s="108"/>
      <c r="QPZ62" s="108"/>
      <c r="QQA62" s="108"/>
      <c r="QQB62" s="108"/>
      <c r="QQC62" s="108"/>
      <c r="QQD62" s="108"/>
      <c r="QQE62" s="108"/>
      <c r="QQF62" s="108"/>
      <c r="QQG62" s="108"/>
      <c r="QQH62" s="108"/>
      <c r="QQI62" s="108"/>
      <c r="QQJ62" s="108"/>
      <c r="QQK62" s="108"/>
      <c r="QQL62" s="108"/>
      <c r="QQM62" s="108"/>
      <c r="QQN62" s="108"/>
      <c r="QQO62" s="108"/>
      <c r="QQP62" s="108"/>
      <c r="QQQ62" s="108"/>
      <c r="QQR62" s="108"/>
      <c r="QQS62" s="108"/>
      <c r="QQT62" s="108"/>
      <c r="QQU62" s="108"/>
      <c r="QQV62" s="108"/>
      <c r="QQW62" s="108"/>
      <c r="QQX62" s="108"/>
      <c r="QQY62" s="108"/>
      <c r="QQZ62" s="108"/>
      <c r="QRA62" s="108"/>
      <c r="QRB62" s="108"/>
      <c r="QRC62" s="108"/>
      <c r="QRD62" s="108"/>
      <c r="QRE62" s="108"/>
      <c r="QRF62" s="108"/>
      <c r="QRG62" s="108"/>
      <c r="QRH62" s="108"/>
      <c r="QRI62" s="108"/>
      <c r="QRJ62" s="108"/>
      <c r="QRK62" s="108"/>
      <c r="QRL62" s="108"/>
      <c r="QRM62" s="108"/>
      <c r="QRN62" s="108"/>
      <c r="QRO62" s="108"/>
      <c r="QRP62" s="108"/>
      <c r="QRQ62" s="108"/>
      <c r="QRR62" s="108"/>
      <c r="QRS62" s="108"/>
      <c r="QRT62" s="108"/>
      <c r="QRU62" s="108"/>
      <c r="QRV62" s="108"/>
      <c r="QRW62" s="108"/>
      <c r="QRX62" s="108"/>
      <c r="QRY62" s="108"/>
      <c r="QRZ62" s="108"/>
      <c r="QSA62" s="108"/>
      <c r="QSB62" s="108"/>
      <c r="QSC62" s="108"/>
      <c r="QSD62" s="108"/>
      <c r="QSE62" s="108"/>
      <c r="QSF62" s="108"/>
      <c r="QSG62" s="108"/>
      <c r="QSH62" s="108"/>
      <c r="QSI62" s="108"/>
      <c r="QSJ62" s="108"/>
      <c r="QSK62" s="108"/>
      <c r="QSL62" s="108"/>
      <c r="QSM62" s="108"/>
      <c r="QSN62" s="108"/>
      <c r="QSO62" s="108"/>
      <c r="QSP62" s="108"/>
      <c r="QSQ62" s="108"/>
      <c r="QSR62" s="108"/>
      <c r="QSS62" s="108"/>
      <c r="QST62" s="108"/>
      <c r="QSU62" s="108"/>
      <c r="QSV62" s="108"/>
      <c r="QSW62" s="108"/>
      <c r="QSX62" s="108"/>
      <c r="QSY62" s="108"/>
      <c r="QSZ62" s="108"/>
      <c r="QTA62" s="108"/>
      <c r="QTB62" s="108"/>
      <c r="QTC62" s="108"/>
      <c r="QTD62" s="108"/>
      <c r="QTE62" s="108"/>
      <c r="QTF62" s="108"/>
      <c r="QTG62" s="108"/>
      <c r="QTH62" s="108"/>
      <c r="QTI62" s="108"/>
      <c r="QTJ62" s="108"/>
      <c r="QTK62" s="108"/>
      <c r="QTL62" s="108"/>
      <c r="QTM62" s="108"/>
      <c r="QTN62" s="108"/>
      <c r="QTO62" s="108"/>
      <c r="QTP62" s="108"/>
      <c r="QTQ62" s="108"/>
      <c r="QTR62" s="108"/>
      <c r="QTS62" s="108"/>
      <c r="QTT62" s="108"/>
      <c r="QTU62" s="108"/>
      <c r="QTV62" s="108"/>
      <c r="QTW62" s="108"/>
      <c r="QTX62" s="108"/>
      <c r="QTY62" s="108"/>
      <c r="QTZ62" s="108"/>
      <c r="QUA62" s="108"/>
      <c r="QUB62" s="108"/>
      <c r="QUC62" s="108"/>
      <c r="QUD62" s="108"/>
      <c r="QUE62" s="108"/>
      <c r="QUF62" s="108"/>
      <c r="QUG62" s="108"/>
      <c r="QUH62" s="108"/>
      <c r="QUI62" s="108"/>
      <c r="QUJ62" s="108"/>
      <c r="QUK62" s="108"/>
      <c r="QUL62" s="108"/>
      <c r="QUM62" s="108"/>
      <c r="QUN62" s="108"/>
      <c r="QUO62" s="108"/>
      <c r="QUP62" s="108"/>
      <c r="QUQ62" s="108"/>
      <c r="QUR62" s="108"/>
      <c r="QUS62" s="108"/>
      <c r="QUT62" s="108"/>
      <c r="QUU62" s="108"/>
      <c r="QUV62" s="108"/>
      <c r="QUW62" s="108"/>
      <c r="QUX62" s="108"/>
      <c r="QUY62" s="108"/>
      <c r="QUZ62" s="108"/>
      <c r="QVA62" s="108"/>
      <c r="QVB62" s="108"/>
      <c r="QVC62" s="108"/>
      <c r="QVD62" s="108"/>
      <c r="QVE62" s="108"/>
      <c r="QVF62" s="108"/>
      <c r="QVG62" s="108"/>
      <c r="QVH62" s="108"/>
      <c r="QVI62" s="108"/>
      <c r="QVJ62" s="108"/>
      <c r="QVK62" s="108"/>
      <c r="QVL62" s="108"/>
      <c r="QVM62" s="108"/>
      <c r="QVN62" s="108"/>
      <c r="QVO62" s="108"/>
      <c r="QVP62" s="108"/>
      <c r="QVQ62" s="108"/>
      <c r="QVR62" s="108"/>
      <c r="QVS62" s="108"/>
      <c r="QVT62" s="108"/>
      <c r="QVU62" s="108"/>
      <c r="QVV62" s="108"/>
      <c r="QVW62" s="108"/>
      <c r="QVX62" s="108"/>
      <c r="QVY62" s="108"/>
      <c r="QVZ62" s="108"/>
      <c r="QWA62" s="108"/>
      <c r="QWB62" s="108"/>
      <c r="QWC62" s="108"/>
      <c r="QWD62" s="108"/>
      <c r="QWE62" s="108"/>
      <c r="QWF62" s="108"/>
      <c r="QWG62" s="108"/>
      <c r="QWH62" s="108"/>
      <c r="QWI62" s="108"/>
      <c r="QWJ62" s="108"/>
      <c r="QWK62" s="108"/>
      <c r="QWL62" s="108"/>
      <c r="QWM62" s="108"/>
      <c r="QWN62" s="108"/>
      <c r="QWO62" s="108"/>
      <c r="QWP62" s="108"/>
      <c r="QWQ62" s="108"/>
      <c r="QWR62" s="108"/>
      <c r="QWS62" s="108"/>
      <c r="QWT62" s="108"/>
      <c r="QWU62" s="108"/>
      <c r="QWV62" s="108"/>
      <c r="QWW62" s="108"/>
      <c r="QWX62" s="108"/>
      <c r="QWY62" s="108"/>
      <c r="QWZ62" s="108"/>
      <c r="QXA62" s="108"/>
      <c r="QXB62" s="108"/>
      <c r="QXC62" s="108"/>
      <c r="QXD62" s="108"/>
      <c r="QXE62" s="108"/>
      <c r="QXF62" s="108"/>
      <c r="QXG62" s="108"/>
      <c r="QXH62" s="108"/>
      <c r="QXI62" s="108"/>
      <c r="QXJ62" s="108"/>
      <c r="QXK62" s="108"/>
      <c r="QXL62" s="108"/>
      <c r="QXM62" s="108"/>
      <c r="QXN62" s="108"/>
      <c r="QXO62" s="108"/>
      <c r="QXP62" s="108"/>
      <c r="QXQ62" s="108"/>
      <c r="QXR62" s="108"/>
      <c r="QXS62" s="108"/>
      <c r="QXT62" s="108"/>
      <c r="QXU62" s="108"/>
      <c r="QXV62" s="108"/>
      <c r="QXW62" s="108"/>
      <c r="QXX62" s="108"/>
      <c r="QXY62" s="108"/>
      <c r="QXZ62" s="108"/>
      <c r="QYA62" s="108"/>
      <c r="QYB62" s="108"/>
      <c r="QYC62" s="108"/>
      <c r="QYD62" s="108"/>
      <c r="QYE62" s="108"/>
      <c r="QYF62" s="108"/>
      <c r="QYG62" s="108"/>
      <c r="QYH62" s="108"/>
      <c r="QYI62" s="108"/>
      <c r="QYJ62" s="108"/>
      <c r="QYK62" s="108"/>
      <c r="QYL62" s="108"/>
      <c r="QYM62" s="108"/>
      <c r="QYN62" s="108"/>
      <c r="QYO62" s="108"/>
      <c r="QYP62" s="108"/>
      <c r="QYQ62" s="108"/>
      <c r="QYR62" s="108"/>
      <c r="QYS62" s="108"/>
      <c r="QYT62" s="108"/>
      <c r="QYU62" s="108"/>
      <c r="QYV62" s="108"/>
      <c r="QYW62" s="108"/>
      <c r="QYX62" s="108"/>
      <c r="QYY62" s="108"/>
      <c r="QYZ62" s="108"/>
      <c r="QZA62" s="108"/>
      <c r="QZB62" s="108"/>
      <c r="QZC62" s="108"/>
      <c r="QZD62" s="108"/>
      <c r="QZE62" s="108"/>
      <c r="QZF62" s="108"/>
      <c r="QZG62" s="108"/>
      <c r="QZH62" s="108"/>
      <c r="QZI62" s="108"/>
      <c r="QZJ62" s="108"/>
      <c r="QZK62" s="108"/>
      <c r="QZL62" s="108"/>
      <c r="QZM62" s="108"/>
      <c r="QZN62" s="108"/>
      <c r="QZO62" s="108"/>
      <c r="QZP62" s="108"/>
      <c r="QZQ62" s="108"/>
      <c r="QZR62" s="108"/>
      <c r="QZS62" s="108"/>
      <c r="QZT62" s="108"/>
      <c r="QZU62" s="108"/>
      <c r="QZV62" s="108"/>
      <c r="QZW62" s="108"/>
      <c r="QZX62" s="108"/>
      <c r="QZY62" s="108"/>
      <c r="QZZ62" s="108"/>
      <c r="RAA62" s="108"/>
      <c r="RAB62" s="108"/>
      <c r="RAC62" s="108"/>
      <c r="RAD62" s="108"/>
      <c r="RAE62" s="108"/>
      <c r="RAF62" s="108"/>
      <c r="RAG62" s="108"/>
      <c r="RAH62" s="108"/>
      <c r="RAI62" s="108"/>
      <c r="RAJ62" s="108"/>
      <c r="RAK62" s="108"/>
      <c r="RAL62" s="108"/>
      <c r="RAM62" s="108"/>
      <c r="RAN62" s="108"/>
      <c r="RAO62" s="108"/>
      <c r="RAP62" s="108"/>
      <c r="RAQ62" s="108"/>
      <c r="RAR62" s="108"/>
      <c r="RAS62" s="108"/>
      <c r="RAT62" s="108"/>
      <c r="RAU62" s="108"/>
      <c r="RAV62" s="108"/>
      <c r="RAW62" s="108"/>
      <c r="RAX62" s="108"/>
      <c r="RAY62" s="108"/>
      <c r="RAZ62" s="108"/>
      <c r="RBA62" s="108"/>
      <c r="RBB62" s="108"/>
      <c r="RBC62" s="108"/>
      <c r="RBD62" s="108"/>
      <c r="RBE62" s="108"/>
      <c r="RBF62" s="108"/>
      <c r="RBG62" s="108"/>
      <c r="RBH62" s="108"/>
      <c r="RBI62" s="108"/>
      <c r="RBJ62" s="108"/>
      <c r="RBK62" s="108"/>
      <c r="RBL62" s="108"/>
      <c r="RBM62" s="108"/>
      <c r="RBN62" s="108"/>
      <c r="RBO62" s="108"/>
      <c r="RBP62" s="108"/>
      <c r="RBQ62" s="108"/>
      <c r="RBR62" s="108"/>
      <c r="RBS62" s="108"/>
      <c r="RBT62" s="108"/>
      <c r="RBU62" s="108"/>
      <c r="RBV62" s="108"/>
      <c r="RBW62" s="108"/>
      <c r="RBX62" s="108"/>
      <c r="RBY62" s="108"/>
      <c r="RBZ62" s="108"/>
      <c r="RCA62" s="108"/>
      <c r="RCB62" s="108"/>
      <c r="RCC62" s="108"/>
      <c r="RCD62" s="108"/>
      <c r="RCE62" s="108"/>
      <c r="RCF62" s="108"/>
      <c r="RCG62" s="108"/>
      <c r="RCH62" s="108"/>
      <c r="RCI62" s="108"/>
      <c r="RCJ62" s="108"/>
      <c r="RCK62" s="108"/>
      <c r="RCL62" s="108"/>
      <c r="RCM62" s="108"/>
      <c r="RCN62" s="108"/>
      <c r="RCO62" s="108"/>
      <c r="RCP62" s="108"/>
      <c r="RCQ62" s="108"/>
      <c r="RCR62" s="108"/>
      <c r="RCS62" s="108"/>
      <c r="RCT62" s="108"/>
      <c r="RCU62" s="108"/>
      <c r="RCV62" s="108"/>
      <c r="RCW62" s="108"/>
      <c r="RCX62" s="108"/>
      <c r="RCY62" s="108"/>
      <c r="RCZ62" s="108"/>
      <c r="RDA62" s="108"/>
      <c r="RDB62" s="108"/>
      <c r="RDC62" s="108"/>
      <c r="RDD62" s="108"/>
      <c r="RDE62" s="108"/>
      <c r="RDF62" s="108"/>
      <c r="RDG62" s="108"/>
      <c r="RDH62" s="108"/>
      <c r="RDI62" s="108"/>
      <c r="RDJ62" s="108"/>
      <c r="RDK62" s="108"/>
      <c r="RDL62" s="108"/>
      <c r="RDM62" s="108"/>
      <c r="RDN62" s="108"/>
      <c r="RDO62" s="108"/>
      <c r="RDP62" s="108"/>
      <c r="RDQ62" s="108"/>
      <c r="RDR62" s="108"/>
      <c r="RDS62" s="108"/>
      <c r="RDT62" s="108"/>
      <c r="RDU62" s="108"/>
      <c r="RDV62" s="108"/>
      <c r="RDW62" s="108"/>
      <c r="RDX62" s="108"/>
      <c r="RDY62" s="108"/>
      <c r="RDZ62" s="108"/>
      <c r="REA62" s="108"/>
      <c r="REB62" s="108"/>
      <c r="REC62" s="108"/>
      <c r="RED62" s="108"/>
      <c r="REE62" s="108"/>
      <c r="REF62" s="108"/>
      <c r="REG62" s="108"/>
      <c r="REH62" s="108"/>
      <c r="REI62" s="108"/>
      <c r="REJ62" s="108"/>
      <c r="REK62" s="108"/>
      <c r="REL62" s="108"/>
      <c r="REM62" s="108"/>
      <c r="REN62" s="108"/>
      <c r="REO62" s="108"/>
      <c r="REP62" s="108"/>
      <c r="REQ62" s="108"/>
      <c r="RER62" s="108"/>
      <c r="RES62" s="108"/>
      <c r="RET62" s="108"/>
      <c r="REU62" s="108"/>
      <c r="REV62" s="108"/>
      <c r="REW62" s="108"/>
      <c r="REX62" s="108"/>
      <c r="REY62" s="108"/>
      <c r="REZ62" s="108"/>
      <c r="RFA62" s="108"/>
      <c r="RFB62" s="108"/>
      <c r="RFC62" s="108"/>
      <c r="RFD62" s="108"/>
      <c r="RFE62" s="108"/>
      <c r="RFF62" s="108"/>
      <c r="RFG62" s="108"/>
      <c r="RFH62" s="108"/>
      <c r="RFI62" s="108"/>
      <c r="RFJ62" s="108"/>
      <c r="RFK62" s="108"/>
      <c r="RFL62" s="108"/>
      <c r="RFM62" s="108"/>
      <c r="RFN62" s="108"/>
      <c r="RFO62" s="108"/>
      <c r="RFP62" s="108"/>
      <c r="RFQ62" s="108"/>
      <c r="RFR62" s="108"/>
      <c r="RFS62" s="108"/>
      <c r="RFT62" s="108"/>
      <c r="RFU62" s="108"/>
      <c r="RFV62" s="108"/>
      <c r="RFW62" s="108"/>
      <c r="RFX62" s="108"/>
      <c r="RFY62" s="108"/>
      <c r="RFZ62" s="108"/>
      <c r="RGA62" s="108"/>
      <c r="RGB62" s="108"/>
      <c r="RGC62" s="108"/>
      <c r="RGD62" s="108"/>
      <c r="RGE62" s="108"/>
      <c r="RGF62" s="108"/>
      <c r="RGG62" s="108"/>
      <c r="RGH62" s="108"/>
      <c r="RGI62" s="108"/>
      <c r="RGJ62" s="108"/>
      <c r="RGK62" s="108"/>
      <c r="RGL62" s="108"/>
      <c r="RGM62" s="108"/>
      <c r="RGN62" s="108"/>
      <c r="RGO62" s="108"/>
      <c r="RGP62" s="108"/>
      <c r="RGQ62" s="108"/>
      <c r="RGR62" s="108"/>
      <c r="RGS62" s="108"/>
      <c r="RGT62" s="108"/>
      <c r="RGU62" s="108"/>
      <c r="RGV62" s="108"/>
      <c r="RGW62" s="108"/>
      <c r="RGX62" s="108"/>
      <c r="RGY62" s="108"/>
      <c r="RGZ62" s="108"/>
      <c r="RHA62" s="108"/>
      <c r="RHB62" s="108"/>
      <c r="RHC62" s="108"/>
      <c r="RHD62" s="108"/>
      <c r="RHE62" s="108"/>
      <c r="RHF62" s="108"/>
      <c r="RHG62" s="108"/>
      <c r="RHH62" s="108"/>
      <c r="RHI62" s="108"/>
      <c r="RHJ62" s="108"/>
      <c r="RHK62" s="108"/>
      <c r="RHL62" s="108"/>
      <c r="RHM62" s="108"/>
      <c r="RHN62" s="108"/>
      <c r="RHO62" s="108"/>
      <c r="RHP62" s="108"/>
      <c r="RHQ62" s="108"/>
      <c r="RHR62" s="108"/>
      <c r="RHS62" s="108"/>
      <c r="RHT62" s="108"/>
      <c r="RHU62" s="108"/>
      <c r="RHV62" s="108"/>
      <c r="RHW62" s="108"/>
      <c r="RHX62" s="108"/>
      <c r="RHY62" s="108"/>
      <c r="RHZ62" s="108"/>
      <c r="RIA62" s="108"/>
      <c r="RIB62" s="108"/>
      <c r="RIC62" s="108"/>
      <c r="RID62" s="108"/>
      <c r="RIE62" s="108"/>
      <c r="RIF62" s="108"/>
      <c r="RIG62" s="108"/>
      <c r="RIH62" s="108"/>
      <c r="RII62" s="108"/>
      <c r="RIJ62" s="108"/>
      <c r="RIK62" s="108"/>
      <c r="RIL62" s="108"/>
      <c r="RIM62" s="108"/>
      <c r="RIN62" s="108"/>
      <c r="RIO62" s="108"/>
      <c r="RIP62" s="108"/>
      <c r="RIQ62" s="108"/>
      <c r="RIR62" s="108"/>
      <c r="RIS62" s="108"/>
      <c r="RIT62" s="108"/>
      <c r="RIU62" s="108"/>
      <c r="RIV62" s="108"/>
      <c r="RIW62" s="108"/>
      <c r="RIX62" s="108"/>
      <c r="RIY62" s="108"/>
      <c r="RIZ62" s="108"/>
      <c r="RJA62" s="108"/>
      <c r="RJB62" s="108"/>
      <c r="RJC62" s="108"/>
      <c r="RJD62" s="108"/>
      <c r="RJE62" s="108"/>
      <c r="RJF62" s="108"/>
      <c r="RJG62" s="108"/>
      <c r="RJH62" s="108"/>
      <c r="RJI62" s="108"/>
      <c r="RJJ62" s="108"/>
      <c r="RJK62" s="108"/>
      <c r="RJL62" s="108"/>
      <c r="RJM62" s="108"/>
      <c r="RJN62" s="108"/>
      <c r="RJO62" s="108"/>
      <c r="RJP62" s="108"/>
      <c r="RJQ62" s="108"/>
      <c r="RJR62" s="108"/>
      <c r="RJS62" s="108"/>
      <c r="RJT62" s="108"/>
      <c r="RJU62" s="108"/>
      <c r="RJV62" s="108"/>
      <c r="RJW62" s="108"/>
      <c r="RJX62" s="108"/>
      <c r="RJY62" s="108"/>
      <c r="RJZ62" s="108"/>
      <c r="RKA62" s="108"/>
      <c r="RKB62" s="108"/>
      <c r="RKC62" s="108"/>
      <c r="RKD62" s="108"/>
      <c r="RKE62" s="108"/>
      <c r="RKF62" s="108"/>
      <c r="RKG62" s="108"/>
      <c r="RKH62" s="108"/>
      <c r="RKI62" s="108"/>
      <c r="RKJ62" s="108"/>
      <c r="RKK62" s="108"/>
      <c r="RKL62" s="108"/>
      <c r="RKM62" s="108"/>
      <c r="RKN62" s="108"/>
      <c r="RKO62" s="108"/>
      <c r="RKP62" s="108"/>
      <c r="RKQ62" s="108"/>
      <c r="RKR62" s="108"/>
      <c r="RKS62" s="108"/>
      <c r="RKT62" s="108"/>
      <c r="RKU62" s="108"/>
      <c r="RKV62" s="108"/>
      <c r="RKW62" s="108"/>
      <c r="RKX62" s="108"/>
      <c r="RKY62" s="108"/>
      <c r="RKZ62" s="108"/>
      <c r="RLA62" s="108"/>
      <c r="RLB62" s="108"/>
      <c r="RLC62" s="108"/>
      <c r="RLD62" s="108"/>
      <c r="RLE62" s="108"/>
      <c r="RLF62" s="108"/>
      <c r="RLG62" s="108"/>
      <c r="RLH62" s="108"/>
      <c r="RLI62" s="108"/>
      <c r="RLJ62" s="108"/>
      <c r="RLK62" s="108"/>
      <c r="RLL62" s="108"/>
      <c r="RLM62" s="108"/>
      <c r="RLN62" s="108"/>
      <c r="RLO62" s="108"/>
      <c r="RLP62" s="108"/>
      <c r="RLQ62" s="108"/>
      <c r="RLR62" s="108"/>
      <c r="RLS62" s="108"/>
      <c r="RLT62" s="108"/>
      <c r="RLU62" s="108"/>
      <c r="RLV62" s="108"/>
      <c r="RLW62" s="108"/>
      <c r="RLX62" s="108"/>
      <c r="RLY62" s="108"/>
      <c r="RLZ62" s="108"/>
      <c r="RMA62" s="108"/>
      <c r="RMB62" s="108"/>
      <c r="RMC62" s="108"/>
      <c r="RMD62" s="108"/>
      <c r="RME62" s="108"/>
      <c r="RMF62" s="108"/>
      <c r="RMG62" s="108"/>
      <c r="RMH62" s="108"/>
      <c r="RMI62" s="108"/>
      <c r="RMJ62" s="108"/>
      <c r="RMK62" s="108"/>
      <c r="RML62" s="108"/>
      <c r="RMM62" s="108"/>
      <c r="RMN62" s="108"/>
      <c r="RMO62" s="108"/>
      <c r="RMP62" s="108"/>
      <c r="RMQ62" s="108"/>
      <c r="RMR62" s="108"/>
      <c r="RMS62" s="108"/>
      <c r="RMT62" s="108"/>
      <c r="RMU62" s="108"/>
      <c r="RMV62" s="108"/>
      <c r="RMW62" s="108"/>
      <c r="RMX62" s="108"/>
      <c r="RMY62" s="108"/>
      <c r="RMZ62" s="108"/>
      <c r="RNA62" s="108"/>
      <c r="RNB62" s="108"/>
      <c r="RNC62" s="108"/>
      <c r="RND62" s="108"/>
      <c r="RNE62" s="108"/>
      <c r="RNF62" s="108"/>
      <c r="RNG62" s="108"/>
      <c r="RNH62" s="108"/>
      <c r="RNI62" s="108"/>
      <c r="RNJ62" s="108"/>
      <c r="RNK62" s="108"/>
      <c r="RNL62" s="108"/>
      <c r="RNM62" s="108"/>
      <c r="RNN62" s="108"/>
      <c r="RNO62" s="108"/>
      <c r="RNP62" s="108"/>
      <c r="RNQ62" s="108"/>
      <c r="RNR62" s="108"/>
      <c r="RNS62" s="108"/>
      <c r="RNT62" s="108"/>
      <c r="RNU62" s="108"/>
      <c r="RNV62" s="108"/>
      <c r="RNW62" s="108"/>
      <c r="RNX62" s="108"/>
      <c r="RNY62" s="108"/>
      <c r="RNZ62" s="108"/>
      <c r="ROA62" s="108"/>
      <c r="ROB62" s="108"/>
      <c r="ROC62" s="108"/>
      <c r="ROD62" s="108"/>
      <c r="ROE62" s="108"/>
      <c r="ROF62" s="108"/>
      <c r="ROG62" s="108"/>
      <c r="ROH62" s="108"/>
      <c r="ROI62" s="108"/>
      <c r="ROJ62" s="108"/>
      <c r="ROK62" s="108"/>
      <c r="ROL62" s="108"/>
      <c r="ROM62" s="108"/>
      <c r="RON62" s="108"/>
      <c r="ROO62" s="108"/>
      <c r="ROP62" s="108"/>
      <c r="ROQ62" s="108"/>
      <c r="ROR62" s="108"/>
      <c r="ROS62" s="108"/>
      <c r="ROT62" s="108"/>
      <c r="ROU62" s="108"/>
      <c r="ROV62" s="108"/>
      <c r="ROW62" s="108"/>
      <c r="ROX62" s="108"/>
      <c r="ROY62" s="108"/>
      <c r="ROZ62" s="108"/>
      <c r="RPA62" s="108"/>
      <c r="RPB62" s="108"/>
      <c r="RPC62" s="108"/>
      <c r="RPD62" s="108"/>
      <c r="RPE62" s="108"/>
      <c r="RPF62" s="108"/>
      <c r="RPG62" s="108"/>
      <c r="RPH62" s="108"/>
      <c r="RPI62" s="108"/>
      <c r="RPJ62" s="108"/>
      <c r="RPK62" s="108"/>
      <c r="RPL62" s="108"/>
      <c r="RPM62" s="108"/>
      <c r="RPN62" s="108"/>
      <c r="RPO62" s="108"/>
      <c r="RPP62" s="108"/>
      <c r="RPQ62" s="108"/>
      <c r="RPR62" s="108"/>
      <c r="RPS62" s="108"/>
      <c r="RPT62" s="108"/>
      <c r="RPU62" s="108"/>
      <c r="RPV62" s="108"/>
      <c r="RPW62" s="108"/>
      <c r="RPX62" s="108"/>
      <c r="RPY62" s="108"/>
      <c r="RPZ62" s="108"/>
      <c r="RQA62" s="108"/>
      <c r="RQB62" s="108"/>
      <c r="RQC62" s="108"/>
      <c r="RQD62" s="108"/>
      <c r="RQE62" s="108"/>
      <c r="RQF62" s="108"/>
      <c r="RQG62" s="108"/>
      <c r="RQH62" s="108"/>
      <c r="RQI62" s="108"/>
      <c r="RQJ62" s="108"/>
      <c r="RQK62" s="108"/>
      <c r="RQL62" s="108"/>
      <c r="RQM62" s="108"/>
      <c r="RQN62" s="108"/>
      <c r="RQO62" s="108"/>
      <c r="RQP62" s="108"/>
      <c r="RQQ62" s="108"/>
      <c r="RQR62" s="108"/>
      <c r="RQS62" s="108"/>
      <c r="RQT62" s="108"/>
      <c r="RQU62" s="108"/>
      <c r="RQV62" s="108"/>
      <c r="RQW62" s="108"/>
      <c r="RQX62" s="108"/>
      <c r="RQY62" s="108"/>
      <c r="RQZ62" s="108"/>
      <c r="RRA62" s="108"/>
      <c r="RRB62" s="108"/>
      <c r="RRC62" s="108"/>
      <c r="RRD62" s="108"/>
      <c r="RRE62" s="108"/>
      <c r="RRF62" s="108"/>
      <c r="RRG62" s="108"/>
      <c r="RRH62" s="108"/>
      <c r="RRI62" s="108"/>
      <c r="RRJ62" s="108"/>
      <c r="RRK62" s="108"/>
      <c r="RRL62" s="108"/>
      <c r="RRM62" s="108"/>
      <c r="RRN62" s="108"/>
      <c r="RRO62" s="108"/>
      <c r="RRP62" s="108"/>
      <c r="RRQ62" s="108"/>
      <c r="RRR62" s="108"/>
      <c r="RRS62" s="108"/>
      <c r="RRT62" s="108"/>
      <c r="RRU62" s="108"/>
      <c r="RRV62" s="108"/>
      <c r="RRW62" s="108"/>
      <c r="RRX62" s="108"/>
      <c r="RRY62" s="108"/>
      <c r="RRZ62" s="108"/>
      <c r="RSA62" s="108"/>
      <c r="RSB62" s="108"/>
      <c r="RSC62" s="108"/>
      <c r="RSD62" s="108"/>
      <c r="RSE62" s="108"/>
      <c r="RSF62" s="108"/>
      <c r="RSG62" s="108"/>
      <c r="RSH62" s="108"/>
      <c r="RSI62" s="108"/>
      <c r="RSJ62" s="108"/>
      <c r="RSK62" s="108"/>
      <c r="RSL62" s="108"/>
      <c r="RSM62" s="108"/>
      <c r="RSN62" s="108"/>
      <c r="RSO62" s="108"/>
      <c r="RSP62" s="108"/>
      <c r="RSQ62" s="108"/>
      <c r="RSR62" s="108"/>
      <c r="RSS62" s="108"/>
      <c r="RST62" s="108"/>
      <c r="RSU62" s="108"/>
      <c r="RSV62" s="108"/>
      <c r="RSW62" s="108"/>
      <c r="RSX62" s="108"/>
      <c r="RSY62" s="108"/>
      <c r="RSZ62" s="108"/>
      <c r="RTA62" s="108"/>
      <c r="RTB62" s="108"/>
      <c r="RTC62" s="108"/>
      <c r="RTD62" s="108"/>
      <c r="RTE62" s="108"/>
      <c r="RTF62" s="108"/>
      <c r="RTG62" s="108"/>
      <c r="RTH62" s="108"/>
      <c r="RTI62" s="108"/>
      <c r="RTJ62" s="108"/>
      <c r="RTK62" s="108"/>
      <c r="RTL62" s="108"/>
      <c r="RTM62" s="108"/>
      <c r="RTN62" s="108"/>
      <c r="RTO62" s="108"/>
      <c r="RTP62" s="108"/>
      <c r="RTQ62" s="108"/>
      <c r="RTR62" s="108"/>
      <c r="RTS62" s="108"/>
      <c r="RTT62" s="108"/>
      <c r="RTU62" s="108"/>
      <c r="RTV62" s="108"/>
      <c r="RTW62" s="108"/>
      <c r="RTX62" s="108"/>
      <c r="RTY62" s="108"/>
      <c r="RTZ62" s="108"/>
      <c r="RUA62" s="108"/>
      <c r="RUB62" s="108"/>
      <c r="RUC62" s="108"/>
      <c r="RUD62" s="108"/>
      <c r="RUE62" s="108"/>
      <c r="RUF62" s="108"/>
      <c r="RUG62" s="108"/>
      <c r="RUH62" s="108"/>
      <c r="RUI62" s="108"/>
      <c r="RUJ62" s="108"/>
      <c r="RUK62" s="108"/>
      <c r="RUL62" s="108"/>
      <c r="RUM62" s="108"/>
      <c r="RUN62" s="108"/>
      <c r="RUO62" s="108"/>
      <c r="RUP62" s="108"/>
      <c r="RUQ62" s="108"/>
      <c r="RUR62" s="108"/>
      <c r="RUS62" s="108"/>
      <c r="RUT62" s="108"/>
      <c r="RUU62" s="108"/>
      <c r="RUV62" s="108"/>
      <c r="RUW62" s="108"/>
      <c r="RUX62" s="108"/>
      <c r="RUY62" s="108"/>
      <c r="RUZ62" s="108"/>
      <c r="RVA62" s="108"/>
      <c r="RVB62" s="108"/>
      <c r="RVC62" s="108"/>
      <c r="RVD62" s="108"/>
      <c r="RVE62" s="108"/>
      <c r="RVF62" s="108"/>
      <c r="RVG62" s="108"/>
      <c r="RVH62" s="108"/>
      <c r="RVI62" s="108"/>
      <c r="RVJ62" s="108"/>
      <c r="RVK62" s="108"/>
      <c r="RVL62" s="108"/>
      <c r="RVM62" s="108"/>
      <c r="RVN62" s="108"/>
      <c r="RVO62" s="108"/>
      <c r="RVP62" s="108"/>
      <c r="RVQ62" s="108"/>
      <c r="RVR62" s="108"/>
      <c r="RVS62" s="108"/>
      <c r="RVT62" s="108"/>
      <c r="RVU62" s="108"/>
      <c r="RVV62" s="108"/>
      <c r="RVW62" s="108"/>
      <c r="RVX62" s="108"/>
      <c r="RVY62" s="108"/>
      <c r="RVZ62" s="108"/>
      <c r="RWA62" s="108"/>
      <c r="RWB62" s="108"/>
      <c r="RWC62" s="108"/>
      <c r="RWD62" s="108"/>
      <c r="RWE62" s="108"/>
      <c r="RWF62" s="108"/>
      <c r="RWG62" s="108"/>
      <c r="RWH62" s="108"/>
      <c r="RWI62" s="108"/>
      <c r="RWJ62" s="108"/>
      <c r="RWK62" s="108"/>
      <c r="RWL62" s="108"/>
      <c r="RWM62" s="108"/>
      <c r="RWN62" s="108"/>
      <c r="RWO62" s="108"/>
      <c r="RWP62" s="108"/>
      <c r="RWQ62" s="108"/>
      <c r="RWR62" s="108"/>
      <c r="RWS62" s="108"/>
      <c r="RWT62" s="108"/>
      <c r="RWU62" s="108"/>
      <c r="RWV62" s="108"/>
      <c r="RWW62" s="108"/>
      <c r="RWX62" s="108"/>
      <c r="RWY62" s="108"/>
      <c r="RWZ62" s="108"/>
      <c r="RXA62" s="108"/>
      <c r="RXB62" s="108"/>
      <c r="RXC62" s="108"/>
      <c r="RXD62" s="108"/>
      <c r="RXE62" s="108"/>
      <c r="RXF62" s="108"/>
      <c r="RXG62" s="108"/>
      <c r="RXH62" s="108"/>
      <c r="RXI62" s="108"/>
      <c r="RXJ62" s="108"/>
      <c r="RXK62" s="108"/>
      <c r="RXL62" s="108"/>
      <c r="RXM62" s="108"/>
      <c r="RXN62" s="108"/>
      <c r="RXO62" s="108"/>
      <c r="RXP62" s="108"/>
      <c r="RXQ62" s="108"/>
      <c r="RXR62" s="108"/>
      <c r="RXS62" s="108"/>
      <c r="RXT62" s="108"/>
      <c r="RXU62" s="108"/>
      <c r="RXV62" s="108"/>
      <c r="RXW62" s="108"/>
      <c r="RXX62" s="108"/>
      <c r="RXY62" s="108"/>
      <c r="RXZ62" s="108"/>
      <c r="RYA62" s="108"/>
      <c r="RYB62" s="108"/>
      <c r="RYC62" s="108"/>
      <c r="RYD62" s="108"/>
      <c r="RYE62" s="108"/>
      <c r="RYF62" s="108"/>
      <c r="RYG62" s="108"/>
      <c r="RYH62" s="108"/>
      <c r="RYI62" s="108"/>
      <c r="RYJ62" s="108"/>
      <c r="RYK62" s="108"/>
      <c r="RYL62" s="108"/>
      <c r="RYM62" s="108"/>
      <c r="RYN62" s="108"/>
      <c r="RYO62" s="108"/>
      <c r="RYP62" s="108"/>
      <c r="RYQ62" s="108"/>
      <c r="RYR62" s="108"/>
      <c r="RYS62" s="108"/>
      <c r="RYT62" s="108"/>
      <c r="RYU62" s="108"/>
      <c r="RYV62" s="108"/>
      <c r="RYW62" s="108"/>
      <c r="RYX62" s="108"/>
      <c r="RYY62" s="108"/>
      <c r="RYZ62" s="108"/>
      <c r="RZA62" s="108"/>
      <c r="RZB62" s="108"/>
      <c r="RZC62" s="108"/>
      <c r="RZD62" s="108"/>
      <c r="RZE62" s="108"/>
      <c r="RZF62" s="108"/>
      <c r="RZG62" s="108"/>
      <c r="RZH62" s="108"/>
      <c r="RZI62" s="108"/>
      <c r="RZJ62" s="108"/>
      <c r="RZK62" s="108"/>
      <c r="RZL62" s="108"/>
      <c r="RZM62" s="108"/>
      <c r="RZN62" s="108"/>
      <c r="RZO62" s="108"/>
      <c r="RZP62" s="108"/>
      <c r="RZQ62" s="108"/>
      <c r="RZR62" s="108"/>
      <c r="RZS62" s="108"/>
      <c r="RZT62" s="108"/>
      <c r="RZU62" s="108"/>
      <c r="RZV62" s="108"/>
      <c r="RZW62" s="108"/>
      <c r="RZX62" s="108"/>
      <c r="RZY62" s="108"/>
      <c r="RZZ62" s="108"/>
      <c r="SAA62" s="108"/>
      <c r="SAB62" s="108"/>
      <c r="SAC62" s="108"/>
      <c r="SAD62" s="108"/>
      <c r="SAE62" s="108"/>
      <c r="SAF62" s="108"/>
      <c r="SAG62" s="108"/>
      <c r="SAH62" s="108"/>
      <c r="SAI62" s="108"/>
      <c r="SAJ62" s="108"/>
      <c r="SAK62" s="108"/>
      <c r="SAL62" s="108"/>
      <c r="SAM62" s="108"/>
      <c r="SAN62" s="108"/>
      <c r="SAO62" s="108"/>
      <c r="SAP62" s="108"/>
      <c r="SAQ62" s="108"/>
      <c r="SAR62" s="108"/>
      <c r="SAS62" s="108"/>
      <c r="SAT62" s="108"/>
      <c r="SAU62" s="108"/>
      <c r="SAV62" s="108"/>
      <c r="SAW62" s="108"/>
      <c r="SAX62" s="108"/>
      <c r="SAY62" s="108"/>
      <c r="SAZ62" s="108"/>
      <c r="SBA62" s="108"/>
      <c r="SBB62" s="108"/>
      <c r="SBC62" s="108"/>
      <c r="SBD62" s="108"/>
      <c r="SBE62" s="108"/>
      <c r="SBF62" s="108"/>
      <c r="SBG62" s="108"/>
      <c r="SBH62" s="108"/>
      <c r="SBI62" s="108"/>
      <c r="SBJ62" s="108"/>
      <c r="SBK62" s="108"/>
      <c r="SBL62" s="108"/>
      <c r="SBM62" s="108"/>
      <c r="SBN62" s="108"/>
      <c r="SBO62" s="108"/>
      <c r="SBP62" s="108"/>
      <c r="SBQ62" s="108"/>
      <c r="SBR62" s="108"/>
      <c r="SBS62" s="108"/>
      <c r="SBT62" s="108"/>
      <c r="SBU62" s="108"/>
      <c r="SBV62" s="108"/>
      <c r="SBW62" s="108"/>
      <c r="SBX62" s="108"/>
      <c r="SBY62" s="108"/>
      <c r="SBZ62" s="108"/>
      <c r="SCA62" s="108"/>
      <c r="SCB62" s="108"/>
      <c r="SCC62" s="108"/>
      <c r="SCD62" s="108"/>
      <c r="SCE62" s="108"/>
      <c r="SCF62" s="108"/>
      <c r="SCG62" s="108"/>
      <c r="SCH62" s="108"/>
      <c r="SCI62" s="108"/>
      <c r="SCJ62" s="108"/>
      <c r="SCK62" s="108"/>
      <c r="SCL62" s="108"/>
      <c r="SCM62" s="108"/>
      <c r="SCN62" s="108"/>
      <c r="SCO62" s="108"/>
      <c r="SCP62" s="108"/>
      <c r="SCQ62" s="108"/>
      <c r="SCR62" s="108"/>
      <c r="SCS62" s="108"/>
      <c r="SCT62" s="108"/>
      <c r="SCU62" s="108"/>
      <c r="SCV62" s="108"/>
      <c r="SCW62" s="108"/>
      <c r="SCX62" s="108"/>
      <c r="SCY62" s="108"/>
      <c r="SCZ62" s="108"/>
      <c r="SDA62" s="108"/>
      <c r="SDB62" s="108"/>
      <c r="SDC62" s="108"/>
      <c r="SDD62" s="108"/>
      <c r="SDE62" s="108"/>
      <c r="SDF62" s="108"/>
      <c r="SDG62" s="108"/>
      <c r="SDH62" s="108"/>
      <c r="SDI62" s="108"/>
      <c r="SDJ62" s="108"/>
      <c r="SDK62" s="108"/>
      <c r="SDL62" s="108"/>
      <c r="SDM62" s="108"/>
      <c r="SDN62" s="108"/>
      <c r="SDO62" s="108"/>
      <c r="SDP62" s="108"/>
      <c r="SDQ62" s="108"/>
      <c r="SDR62" s="108"/>
      <c r="SDS62" s="108"/>
      <c r="SDT62" s="108"/>
      <c r="SDU62" s="108"/>
      <c r="SDV62" s="108"/>
      <c r="SDW62" s="108"/>
      <c r="SDX62" s="108"/>
      <c r="SDY62" s="108"/>
      <c r="SDZ62" s="108"/>
      <c r="SEA62" s="108"/>
      <c r="SEB62" s="108"/>
      <c r="SEC62" s="108"/>
      <c r="SED62" s="108"/>
      <c r="SEE62" s="108"/>
      <c r="SEF62" s="108"/>
      <c r="SEG62" s="108"/>
      <c r="SEH62" s="108"/>
      <c r="SEI62" s="108"/>
      <c r="SEJ62" s="108"/>
      <c r="SEK62" s="108"/>
      <c r="SEL62" s="108"/>
      <c r="SEM62" s="108"/>
      <c r="SEN62" s="108"/>
      <c r="SEO62" s="108"/>
      <c r="SEP62" s="108"/>
      <c r="SEQ62" s="108"/>
      <c r="SER62" s="108"/>
      <c r="SES62" s="108"/>
      <c r="SET62" s="108"/>
      <c r="SEU62" s="108"/>
      <c r="SEV62" s="108"/>
      <c r="SEW62" s="108"/>
      <c r="SEX62" s="108"/>
      <c r="SEY62" s="108"/>
      <c r="SEZ62" s="108"/>
      <c r="SFA62" s="108"/>
      <c r="SFB62" s="108"/>
      <c r="SFC62" s="108"/>
      <c r="SFD62" s="108"/>
      <c r="SFE62" s="108"/>
      <c r="SFF62" s="108"/>
      <c r="SFG62" s="108"/>
      <c r="SFH62" s="108"/>
      <c r="SFI62" s="108"/>
      <c r="SFJ62" s="108"/>
      <c r="SFK62" s="108"/>
      <c r="SFL62" s="108"/>
      <c r="SFM62" s="108"/>
      <c r="SFN62" s="108"/>
      <c r="SFO62" s="108"/>
      <c r="SFP62" s="108"/>
      <c r="SFQ62" s="108"/>
      <c r="SFR62" s="108"/>
      <c r="SFS62" s="108"/>
      <c r="SFT62" s="108"/>
      <c r="SFU62" s="108"/>
      <c r="SFV62" s="108"/>
      <c r="SFW62" s="108"/>
      <c r="SFX62" s="108"/>
      <c r="SFY62" s="108"/>
      <c r="SFZ62" s="108"/>
      <c r="SGA62" s="108"/>
      <c r="SGB62" s="108"/>
      <c r="SGC62" s="108"/>
      <c r="SGD62" s="108"/>
      <c r="SGE62" s="108"/>
      <c r="SGF62" s="108"/>
      <c r="SGG62" s="108"/>
      <c r="SGH62" s="108"/>
      <c r="SGI62" s="108"/>
      <c r="SGJ62" s="108"/>
      <c r="SGK62" s="108"/>
      <c r="SGL62" s="108"/>
      <c r="SGM62" s="108"/>
      <c r="SGN62" s="108"/>
      <c r="SGO62" s="108"/>
      <c r="SGP62" s="108"/>
      <c r="SGQ62" s="108"/>
      <c r="SGR62" s="108"/>
      <c r="SGS62" s="108"/>
      <c r="SGT62" s="108"/>
      <c r="SGU62" s="108"/>
      <c r="SGV62" s="108"/>
      <c r="SGW62" s="108"/>
      <c r="SGX62" s="108"/>
      <c r="SGY62" s="108"/>
      <c r="SGZ62" s="108"/>
      <c r="SHA62" s="108"/>
      <c r="SHB62" s="108"/>
      <c r="SHC62" s="108"/>
      <c r="SHD62" s="108"/>
      <c r="SHE62" s="108"/>
      <c r="SHF62" s="108"/>
      <c r="SHG62" s="108"/>
      <c r="SHH62" s="108"/>
      <c r="SHI62" s="108"/>
      <c r="SHJ62" s="108"/>
      <c r="SHK62" s="108"/>
      <c r="SHL62" s="108"/>
      <c r="SHM62" s="108"/>
      <c r="SHN62" s="108"/>
      <c r="SHO62" s="108"/>
      <c r="SHP62" s="108"/>
      <c r="SHQ62" s="108"/>
      <c r="SHR62" s="108"/>
      <c r="SHS62" s="108"/>
      <c r="SHT62" s="108"/>
      <c r="SHU62" s="108"/>
      <c r="SHV62" s="108"/>
      <c r="SHW62" s="108"/>
      <c r="SHX62" s="108"/>
      <c r="SHY62" s="108"/>
      <c r="SHZ62" s="108"/>
      <c r="SIA62" s="108"/>
      <c r="SIB62" s="108"/>
      <c r="SIC62" s="108"/>
      <c r="SID62" s="108"/>
      <c r="SIE62" s="108"/>
      <c r="SIF62" s="108"/>
      <c r="SIG62" s="108"/>
      <c r="SIH62" s="108"/>
      <c r="SII62" s="108"/>
      <c r="SIJ62" s="108"/>
      <c r="SIK62" s="108"/>
      <c r="SIL62" s="108"/>
      <c r="SIM62" s="108"/>
      <c r="SIN62" s="108"/>
      <c r="SIO62" s="108"/>
      <c r="SIP62" s="108"/>
      <c r="SIQ62" s="108"/>
      <c r="SIR62" s="108"/>
      <c r="SIS62" s="108"/>
      <c r="SIT62" s="108"/>
      <c r="SIU62" s="108"/>
      <c r="SIV62" s="108"/>
      <c r="SIW62" s="108"/>
      <c r="SIX62" s="108"/>
      <c r="SIY62" s="108"/>
      <c r="SIZ62" s="108"/>
      <c r="SJA62" s="108"/>
      <c r="SJB62" s="108"/>
      <c r="SJC62" s="108"/>
      <c r="SJD62" s="108"/>
      <c r="SJE62" s="108"/>
      <c r="SJF62" s="108"/>
      <c r="SJG62" s="108"/>
      <c r="SJH62" s="108"/>
      <c r="SJI62" s="108"/>
      <c r="SJJ62" s="108"/>
      <c r="SJK62" s="108"/>
      <c r="SJL62" s="108"/>
      <c r="SJM62" s="108"/>
      <c r="SJN62" s="108"/>
      <c r="SJO62" s="108"/>
      <c r="SJP62" s="108"/>
      <c r="SJQ62" s="108"/>
      <c r="SJR62" s="108"/>
      <c r="SJS62" s="108"/>
      <c r="SJT62" s="108"/>
      <c r="SJU62" s="108"/>
      <c r="SJV62" s="108"/>
      <c r="SJW62" s="108"/>
      <c r="SJX62" s="108"/>
      <c r="SJY62" s="108"/>
      <c r="SJZ62" s="108"/>
      <c r="SKA62" s="108"/>
      <c r="SKB62" s="108"/>
      <c r="SKC62" s="108"/>
      <c r="SKD62" s="108"/>
      <c r="SKE62" s="108"/>
      <c r="SKF62" s="108"/>
      <c r="SKG62" s="108"/>
      <c r="SKH62" s="108"/>
      <c r="SKI62" s="108"/>
      <c r="SKJ62" s="108"/>
      <c r="SKK62" s="108"/>
      <c r="SKL62" s="108"/>
      <c r="SKM62" s="108"/>
      <c r="SKN62" s="108"/>
      <c r="SKO62" s="108"/>
      <c r="SKP62" s="108"/>
      <c r="SKQ62" s="108"/>
      <c r="SKR62" s="108"/>
      <c r="SKS62" s="108"/>
      <c r="SKT62" s="108"/>
      <c r="SKU62" s="108"/>
      <c r="SKV62" s="108"/>
      <c r="SKW62" s="108"/>
      <c r="SKX62" s="108"/>
      <c r="SKY62" s="108"/>
      <c r="SKZ62" s="108"/>
      <c r="SLA62" s="108"/>
      <c r="SLB62" s="108"/>
      <c r="SLC62" s="108"/>
      <c r="SLD62" s="108"/>
      <c r="SLE62" s="108"/>
      <c r="SLF62" s="108"/>
      <c r="SLG62" s="108"/>
      <c r="SLH62" s="108"/>
      <c r="SLI62" s="108"/>
      <c r="SLJ62" s="108"/>
      <c r="SLK62" s="108"/>
      <c r="SLL62" s="108"/>
      <c r="SLM62" s="108"/>
      <c r="SLN62" s="108"/>
      <c r="SLO62" s="108"/>
      <c r="SLP62" s="108"/>
      <c r="SLQ62" s="108"/>
      <c r="SLR62" s="108"/>
      <c r="SLS62" s="108"/>
      <c r="SLT62" s="108"/>
      <c r="SLU62" s="108"/>
      <c r="SLV62" s="108"/>
      <c r="SLW62" s="108"/>
      <c r="SLX62" s="108"/>
      <c r="SLY62" s="108"/>
      <c r="SLZ62" s="108"/>
      <c r="SMA62" s="108"/>
      <c r="SMB62" s="108"/>
      <c r="SMC62" s="108"/>
      <c r="SMD62" s="108"/>
      <c r="SME62" s="108"/>
      <c r="SMF62" s="108"/>
      <c r="SMG62" s="108"/>
      <c r="SMH62" s="108"/>
      <c r="SMI62" s="108"/>
      <c r="SMJ62" s="108"/>
      <c r="SMK62" s="108"/>
      <c r="SML62" s="108"/>
      <c r="SMM62" s="108"/>
      <c r="SMN62" s="108"/>
      <c r="SMO62" s="108"/>
      <c r="SMP62" s="108"/>
      <c r="SMQ62" s="108"/>
      <c r="SMR62" s="108"/>
      <c r="SMS62" s="108"/>
      <c r="SMT62" s="108"/>
      <c r="SMU62" s="108"/>
      <c r="SMV62" s="108"/>
      <c r="SMW62" s="108"/>
      <c r="SMX62" s="108"/>
      <c r="SMY62" s="108"/>
      <c r="SMZ62" s="108"/>
      <c r="SNA62" s="108"/>
      <c r="SNB62" s="108"/>
      <c r="SNC62" s="108"/>
      <c r="SND62" s="108"/>
      <c r="SNE62" s="108"/>
      <c r="SNF62" s="108"/>
      <c r="SNG62" s="108"/>
      <c r="SNH62" s="108"/>
      <c r="SNI62" s="108"/>
      <c r="SNJ62" s="108"/>
      <c r="SNK62" s="108"/>
      <c r="SNL62" s="108"/>
      <c r="SNM62" s="108"/>
      <c r="SNN62" s="108"/>
      <c r="SNO62" s="108"/>
      <c r="SNP62" s="108"/>
      <c r="SNQ62" s="108"/>
      <c r="SNR62" s="108"/>
      <c r="SNS62" s="108"/>
      <c r="SNT62" s="108"/>
      <c r="SNU62" s="108"/>
      <c r="SNV62" s="108"/>
      <c r="SNW62" s="108"/>
      <c r="SNX62" s="108"/>
      <c r="SNY62" s="108"/>
      <c r="SNZ62" s="108"/>
      <c r="SOA62" s="108"/>
      <c r="SOB62" s="108"/>
      <c r="SOC62" s="108"/>
      <c r="SOD62" s="108"/>
      <c r="SOE62" s="108"/>
      <c r="SOF62" s="108"/>
      <c r="SOG62" s="108"/>
      <c r="SOH62" s="108"/>
      <c r="SOI62" s="108"/>
      <c r="SOJ62" s="108"/>
      <c r="SOK62" s="108"/>
      <c r="SOL62" s="108"/>
      <c r="SOM62" s="108"/>
      <c r="SON62" s="108"/>
      <c r="SOO62" s="108"/>
      <c r="SOP62" s="108"/>
      <c r="SOQ62" s="108"/>
      <c r="SOR62" s="108"/>
      <c r="SOS62" s="108"/>
      <c r="SOT62" s="108"/>
      <c r="SOU62" s="108"/>
      <c r="SOV62" s="108"/>
      <c r="SOW62" s="108"/>
      <c r="SOX62" s="108"/>
      <c r="SOY62" s="108"/>
      <c r="SOZ62" s="108"/>
      <c r="SPA62" s="108"/>
      <c r="SPB62" s="108"/>
      <c r="SPC62" s="108"/>
      <c r="SPD62" s="108"/>
      <c r="SPE62" s="108"/>
      <c r="SPF62" s="108"/>
      <c r="SPG62" s="108"/>
      <c r="SPH62" s="108"/>
      <c r="SPI62" s="108"/>
      <c r="SPJ62" s="108"/>
      <c r="SPK62" s="108"/>
      <c r="SPL62" s="108"/>
      <c r="SPM62" s="108"/>
      <c r="SPN62" s="108"/>
      <c r="SPO62" s="108"/>
      <c r="SPP62" s="108"/>
      <c r="SPQ62" s="108"/>
      <c r="SPR62" s="108"/>
      <c r="SPS62" s="108"/>
      <c r="SPT62" s="108"/>
      <c r="SPU62" s="108"/>
      <c r="SPV62" s="108"/>
      <c r="SPW62" s="108"/>
      <c r="SPX62" s="108"/>
      <c r="SPY62" s="108"/>
      <c r="SPZ62" s="108"/>
      <c r="SQA62" s="108"/>
      <c r="SQB62" s="108"/>
      <c r="SQC62" s="108"/>
      <c r="SQD62" s="108"/>
      <c r="SQE62" s="108"/>
      <c r="SQF62" s="108"/>
      <c r="SQG62" s="108"/>
      <c r="SQH62" s="108"/>
      <c r="SQI62" s="108"/>
      <c r="SQJ62" s="108"/>
      <c r="SQK62" s="108"/>
      <c r="SQL62" s="108"/>
      <c r="SQM62" s="108"/>
      <c r="SQN62" s="108"/>
      <c r="SQO62" s="108"/>
      <c r="SQP62" s="108"/>
      <c r="SQQ62" s="108"/>
      <c r="SQR62" s="108"/>
      <c r="SQS62" s="108"/>
      <c r="SQT62" s="108"/>
      <c r="SQU62" s="108"/>
      <c r="SQV62" s="108"/>
      <c r="SQW62" s="108"/>
      <c r="SQX62" s="108"/>
      <c r="SQY62" s="108"/>
      <c r="SQZ62" s="108"/>
      <c r="SRA62" s="108"/>
      <c r="SRB62" s="108"/>
      <c r="SRC62" s="108"/>
      <c r="SRD62" s="108"/>
      <c r="SRE62" s="108"/>
      <c r="SRF62" s="108"/>
      <c r="SRG62" s="108"/>
      <c r="SRH62" s="108"/>
      <c r="SRI62" s="108"/>
      <c r="SRJ62" s="108"/>
      <c r="SRK62" s="108"/>
      <c r="SRL62" s="108"/>
      <c r="SRM62" s="108"/>
      <c r="SRN62" s="108"/>
      <c r="SRO62" s="108"/>
      <c r="SRP62" s="108"/>
      <c r="SRQ62" s="108"/>
      <c r="SRR62" s="108"/>
      <c r="SRS62" s="108"/>
      <c r="SRT62" s="108"/>
      <c r="SRU62" s="108"/>
      <c r="SRV62" s="108"/>
      <c r="SRW62" s="108"/>
      <c r="SRX62" s="108"/>
      <c r="SRY62" s="108"/>
      <c r="SRZ62" s="108"/>
      <c r="SSA62" s="108"/>
      <c r="SSB62" s="108"/>
      <c r="SSC62" s="108"/>
      <c r="SSD62" s="108"/>
      <c r="SSE62" s="108"/>
      <c r="SSF62" s="108"/>
      <c r="SSG62" s="108"/>
      <c r="SSH62" s="108"/>
      <c r="SSI62" s="108"/>
      <c r="SSJ62" s="108"/>
      <c r="SSK62" s="108"/>
      <c r="SSL62" s="108"/>
      <c r="SSM62" s="108"/>
      <c r="SSN62" s="108"/>
      <c r="SSO62" s="108"/>
      <c r="SSP62" s="108"/>
      <c r="SSQ62" s="108"/>
      <c r="SSR62" s="108"/>
      <c r="SSS62" s="108"/>
      <c r="SST62" s="108"/>
      <c r="SSU62" s="108"/>
      <c r="SSV62" s="108"/>
      <c r="SSW62" s="108"/>
      <c r="SSX62" s="108"/>
      <c r="SSY62" s="108"/>
      <c r="SSZ62" s="108"/>
      <c r="STA62" s="108"/>
      <c r="STB62" s="108"/>
      <c r="STC62" s="108"/>
      <c r="STD62" s="108"/>
      <c r="STE62" s="108"/>
      <c r="STF62" s="108"/>
      <c r="STG62" s="108"/>
      <c r="STH62" s="108"/>
      <c r="STI62" s="108"/>
      <c r="STJ62" s="108"/>
      <c r="STK62" s="108"/>
      <c r="STL62" s="108"/>
      <c r="STM62" s="108"/>
      <c r="STN62" s="108"/>
      <c r="STO62" s="108"/>
      <c r="STP62" s="108"/>
      <c r="STQ62" s="108"/>
      <c r="STR62" s="108"/>
      <c r="STS62" s="108"/>
      <c r="STT62" s="108"/>
      <c r="STU62" s="108"/>
      <c r="STV62" s="108"/>
      <c r="STW62" s="108"/>
      <c r="STX62" s="108"/>
      <c r="STY62" s="108"/>
      <c r="STZ62" s="108"/>
      <c r="SUA62" s="108"/>
      <c r="SUB62" s="108"/>
      <c r="SUC62" s="108"/>
      <c r="SUD62" s="108"/>
      <c r="SUE62" s="108"/>
      <c r="SUF62" s="108"/>
      <c r="SUG62" s="108"/>
      <c r="SUH62" s="108"/>
      <c r="SUI62" s="108"/>
      <c r="SUJ62" s="108"/>
      <c r="SUK62" s="108"/>
      <c r="SUL62" s="108"/>
      <c r="SUM62" s="108"/>
      <c r="SUN62" s="108"/>
      <c r="SUO62" s="108"/>
      <c r="SUP62" s="108"/>
      <c r="SUQ62" s="108"/>
      <c r="SUR62" s="108"/>
      <c r="SUS62" s="108"/>
      <c r="SUT62" s="108"/>
      <c r="SUU62" s="108"/>
      <c r="SUV62" s="108"/>
      <c r="SUW62" s="108"/>
      <c r="SUX62" s="108"/>
      <c r="SUY62" s="108"/>
      <c r="SUZ62" s="108"/>
      <c r="SVA62" s="108"/>
      <c r="SVB62" s="108"/>
      <c r="SVC62" s="108"/>
      <c r="SVD62" s="108"/>
      <c r="SVE62" s="108"/>
      <c r="SVF62" s="108"/>
      <c r="SVG62" s="108"/>
      <c r="SVH62" s="108"/>
      <c r="SVI62" s="108"/>
      <c r="SVJ62" s="108"/>
      <c r="SVK62" s="108"/>
      <c r="SVL62" s="108"/>
      <c r="SVM62" s="108"/>
      <c r="SVN62" s="108"/>
      <c r="SVO62" s="108"/>
      <c r="SVP62" s="108"/>
      <c r="SVQ62" s="108"/>
      <c r="SVR62" s="108"/>
      <c r="SVS62" s="108"/>
      <c r="SVT62" s="108"/>
      <c r="SVU62" s="108"/>
      <c r="SVV62" s="108"/>
      <c r="SVW62" s="108"/>
      <c r="SVX62" s="108"/>
      <c r="SVY62" s="108"/>
      <c r="SVZ62" s="108"/>
      <c r="SWA62" s="108"/>
      <c r="SWB62" s="108"/>
      <c r="SWC62" s="108"/>
      <c r="SWD62" s="108"/>
      <c r="SWE62" s="108"/>
      <c r="SWF62" s="108"/>
      <c r="SWG62" s="108"/>
      <c r="SWH62" s="108"/>
      <c r="SWI62" s="108"/>
      <c r="SWJ62" s="108"/>
      <c r="SWK62" s="108"/>
      <c r="SWL62" s="108"/>
      <c r="SWM62" s="108"/>
      <c r="SWN62" s="108"/>
      <c r="SWO62" s="108"/>
      <c r="SWP62" s="108"/>
      <c r="SWQ62" s="108"/>
      <c r="SWR62" s="108"/>
      <c r="SWS62" s="108"/>
      <c r="SWT62" s="108"/>
      <c r="SWU62" s="108"/>
      <c r="SWV62" s="108"/>
      <c r="SWW62" s="108"/>
      <c r="SWX62" s="108"/>
      <c r="SWY62" s="108"/>
      <c r="SWZ62" s="108"/>
      <c r="SXA62" s="108"/>
      <c r="SXB62" s="108"/>
      <c r="SXC62" s="108"/>
      <c r="SXD62" s="108"/>
      <c r="SXE62" s="108"/>
      <c r="SXF62" s="108"/>
      <c r="SXG62" s="108"/>
      <c r="SXH62" s="108"/>
      <c r="SXI62" s="108"/>
      <c r="SXJ62" s="108"/>
      <c r="SXK62" s="108"/>
      <c r="SXL62" s="108"/>
      <c r="SXM62" s="108"/>
      <c r="SXN62" s="108"/>
      <c r="SXO62" s="108"/>
      <c r="SXP62" s="108"/>
      <c r="SXQ62" s="108"/>
      <c r="SXR62" s="108"/>
      <c r="SXS62" s="108"/>
      <c r="SXT62" s="108"/>
      <c r="SXU62" s="108"/>
      <c r="SXV62" s="108"/>
      <c r="SXW62" s="108"/>
      <c r="SXX62" s="108"/>
      <c r="SXY62" s="108"/>
      <c r="SXZ62" s="108"/>
      <c r="SYA62" s="108"/>
      <c r="SYB62" s="108"/>
      <c r="SYC62" s="108"/>
      <c r="SYD62" s="108"/>
      <c r="SYE62" s="108"/>
      <c r="SYF62" s="108"/>
      <c r="SYG62" s="108"/>
      <c r="SYH62" s="108"/>
      <c r="SYI62" s="108"/>
      <c r="SYJ62" s="108"/>
      <c r="SYK62" s="108"/>
      <c r="SYL62" s="108"/>
      <c r="SYM62" s="108"/>
      <c r="SYN62" s="108"/>
      <c r="SYO62" s="108"/>
      <c r="SYP62" s="108"/>
      <c r="SYQ62" s="108"/>
      <c r="SYR62" s="108"/>
      <c r="SYS62" s="108"/>
      <c r="SYT62" s="108"/>
      <c r="SYU62" s="108"/>
      <c r="SYV62" s="108"/>
      <c r="SYW62" s="108"/>
      <c r="SYX62" s="108"/>
      <c r="SYY62" s="108"/>
      <c r="SYZ62" s="108"/>
      <c r="SZA62" s="108"/>
      <c r="SZB62" s="108"/>
      <c r="SZC62" s="108"/>
      <c r="SZD62" s="108"/>
      <c r="SZE62" s="108"/>
      <c r="SZF62" s="108"/>
      <c r="SZG62" s="108"/>
      <c r="SZH62" s="108"/>
      <c r="SZI62" s="108"/>
      <c r="SZJ62" s="108"/>
      <c r="SZK62" s="108"/>
      <c r="SZL62" s="108"/>
      <c r="SZM62" s="108"/>
      <c r="SZN62" s="108"/>
      <c r="SZO62" s="108"/>
      <c r="SZP62" s="108"/>
      <c r="SZQ62" s="108"/>
      <c r="SZR62" s="108"/>
      <c r="SZS62" s="108"/>
      <c r="SZT62" s="108"/>
      <c r="SZU62" s="108"/>
      <c r="SZV62" s="108"/>
      <c r="SZW62" s="108"/>
      <c r="SZX62" s="108"/>
      <c r="SZY62" s="108"/>
      <c r="SZZ62" s="108"/>
      <c r="TAA62" s="108"/>
      <c r="TAB62" s="108"/>
      <c r="TAC62" s="108"/>
      <c r="TAD62" s="108"/>
      <c r="TAE62" s="108"/>
      <c r="TAF62" s="108"/>
      <c r="TAG62" s="108"/>
      <c r="TAH62" s="108"/>
      <c r="TAI62" s="108"/>
      <c r="TAJ62" s="108"/>
      <c r="TAK62" s="108"/>
      <c r="TAL62" s="108"/>
      <c r="TAM62" s="108"/>
      <c r="TAN62" s="108"/>
      <c r="TAO62" s="108"/>
      <c r="TAP62" s="108"/>
      <c r="TAQ62" s="108"/>
      <c r="TAR62" s="108"/>
      <c r="TAS62" s="108"/>
      <c r="TAT62" s="108"/>
      <c r="TAU62" s="108"/>
      <c r="TAV62" s="108"/>
      <c r="TAW62" s="108"/>
      <c r="TAX62" s="108"/>
      <c r="TAY62" s="108"/>
      <c r="TAZ62" s="108"/>
      <c r="TBA62" s="108"/>
      <c r="TBB62" s="108"/>
      <c r="TBC62" s="108"/>
      <c r="TBD62" s="108"/>
      <c r="TBE62" s="108"/>
      <c r="TBF62" s="108"/>
      <c r="TBG62" s="108"/>
      <c r="TBH62" s="108"/>
      <c r="TBI62" s="108"/>
      <c r="TBJ62" s="108"/>
      <c r="TBK62" s="108"/>
      <c r="TBL62" s="108"/>
      <c r="TBM62" s="108"/>
      <c r="TBN62" s="108"/>
      <c r="TBO62" s="108"/>
      <c r="TBP62" s="108"/>
      <c r="TBQ62" s="108"/>
      <c r="TBR62" s="108"/>
      <c r="TBS62" s="108"/>
      <c r="TBT62" s="108"/>
      <c r="TBU62" s="108"/>
      <c r="TBV62" s="108"/>
      <c r="TBW62" s="108"/>
      <c r="TBX62" s="108"/>
      <c r="TBY62" s="108"/>
      <c r="TBZ62" s="108"/>
      <c r="TCA62" s="108"/>
      <c r="TCB62" s="108"/>
      <c r="TCC62" s="108"/>
      <c r="TCD62" s="108"/>
      <c r="TCE62" s="108"/>
      <c r="TCF62" s="108"/>
      <c r="TCG62" s="108"/>
      <c r="TCH62" s="108"/>
      <c r="TCI62" s="108"/>
      <c r="TCJ62" s="108"/>
      <c r="TCK62" s="108"/>
      <c r="TCL62" s="108"/>
      <c r="TCM62" s="108"/>
      <c r="TCN62" s="108"/>
      <c r="TCO62" s="108"/>
      <c r="TCP62" s="108"/>
      <c r="TCQ62" s="108"/>
      <c r="TCR62" s="108"/>
      <c r="TCS62" s="108"/>
      <c r="TCT62" s="108"/>
      <c r="TCU62" s="108"/>
      <c r="TCV62" s="108"/>
      <c r="TCW62" s="108"/>
      <c r="TCX62" s="108"/>
      <c r="TCY62" s="108"/>
      <c r="TCZ62" s="108"/>
      <c r="TDA62" s="108"/>
      <c r="TDB62" s="108"/>
      <c r="TDC62" s="108"/>
      <c r="TDD62" s="108"/>
      <c r="TDE62" s="108"/>
      <c r="TDF62" s="108"/>
      <c r="TDG62" s="108"/>
      <c r="TDH62" s="108"/>
      <c r="TDI62" s="108"/>
      <c r="TDJ62" s="108"/>
      <c r="TDK62" s="108"/>
      <c r="TDL62" s="108"/>
      <c r="TDM62" s="108"/>
      <c r="TDN62" s="108"/>
      <c r="TDO62" s="108"/>
      <c r="TDP62" s="108"/>
      <c r="TDQ62" s="108"/>
      <c r="TDR62" s="108"/>
      <c r="TDS62" s="108"/>
      <c r="TDT62" s="108"/>
      <c r="TDU62" s="108"/>
      <c r="TDV62" s="108"/>
      <c r="TDW62" s="108"/>
      <c r="TDX62" s="108"/>
      <c r="TDY62" s="108"/>
      <c r="TDZ62" s="108"/>
      <c r="TEA62" s="108"/>
      <c r="TEB62" s="108"/>
      <c r="TEC62" s="108"/>
      <c r="TED62" s="108"/>
      <c r="TEE62" s="108"/>
      <c r="TEF62" s="108"/>
      <c r="TEG62" s="108"/>
      <c r="TEH62" s="108"/>
      <c r="TEI62" s="108"/>
      <c r="TEJ62" s="108"/>
      <c r="TEK62" s="108"/>
      <c r="TEL62" s="108"/>
      <c r="TEM62" s="108"/>
      <c r="TEN62" s="108"/>
      <c r="TEO62" s="108"/>
      <c r="TEP62" s="108"/>
      <c r="TEQ62" s="108"/>
      <c r="TER62" s="108"/>
      <c r="TES62" s="108"/>
      <c r="TET62" s="108"/>
      <c r="TEU62" s="108"/>
      <c r="TEV62" s="108"/>
      <c r="TEW62" s="108"/>
      <c r="TEX62" s="108"/>
      <c r="TEY62" s="108"/>
      <c r="TEZ62" s="108"/>
      <c r="TFA62" s="108"/>
      <c r="TFB62" s="108"/>
      <c r="TFC62" s="108"/>
      <c r="TFD62" s="108"/>
      <c r="TFE62" s="108"/>
      <c r="TFF62" s="108"/>
      <c r="TFG62" s="108"/>
      <c r="TFH62" s="108"/>
      <c r="TFI62" s="108"/>
      <c r="TFJ62" s="108"/>
      <c r="TFK62" s="108"/>
      <c r="TFL62" s="108"/>
      <c r="TFM62" s="108"/>
      <c r="TFN62" s="108"/>
      <c r="TFO62" s="108"/>
      <c r="TFP62" s="108"/>
      <c r="TFQ62" s="108"/>
      <c r="TFR62" s="108"/>
      <c r="TFS62" s="108"/>
      <c r="TFT62" s="108"/>
      <c r="TFU62" s="108"/>
      <c r="TFV62" s="108"/>
      <c r="TFW62" s="108"/>
      <c r="TFX62" s="108"/>
      <c r="TFY62" s="108"/>
      <c r="TFZ62" s="108"/>
      <c r="TGA62" s="108"/>
      <c r="TGB62" s="108"/>
      <c r="TGC62" s="108"/>
      <c r="TGD62" s="108"/>
      <c r="TGE62" s="108"/>
      <c r="TGF62" s="108"/>
      <c r="TGG62" s="108"/>
      <c r="TGH62" s="108"/>
      <c r="TGI62" s="108"/>
      <c r="TGJ62" s="108"/>
      <c r="TGK62" s="108"/>
      <c r="TGL62" s="108"/>
      <c r="TGM62" s="108"/>
      <c r="TGN62" s="108"/>
      <c r="TGO62" s="108"/>
      <c r="TGP62" s="108"/>
      <c r="TGQ62" s="108"/>
      <c r="TGR62" s="108"/>
      <c r="TGS62" s="108"/>
      <c r="TGT62" s="108"/>
      <c r="TGU62" s="108"/>
      <c r="TGV62" s="108"/>
      <c r="TGW62" s="108"/>
      <c r="TGX62" s="108"/>
      <c r="TGY62" s="108"/>
      <c r="TGZ62" s="108"/>
      <c r="THA62" s="108"/>
      <c r="THB62" s="108"/>
      <c r="THC62" s="108"/>
      <c r="THD62" s="108"/>
      <c r="THE62" s="108"/>
      <c r="THF62" s="108"/>
      <c r="THG62" s="108"/>
      <c r="THH62" s="108"/>
      <c r="THI62" s="108"/>
      <c r="THJ62" s="108"/>
      <c r="THK62" s="108"/>
      <c r="THL62" s="108"/>
      <c r="THM62" s="108"/>
      <c r="THN62" s="108"/>
      <c r="THO62" s="108"/>
      <c r="THP62" s="108"/>
      <c r="THQ62" s="108"/>
      <c r="THR62" s="108"/>
      <c r="THS62" s="108"/>
      <c r="THT62" s="108"/>
      <c r="THU62" s="108"/>
      <c r="THV62" s="108"/>
      <c r="THW62" s="108"/>
      <c r="THX62" s="108"/>
      <c r="THY62" s="108"/>
      <c r="THZ62" s="108"/>
      <c r="TIA62" s="108"/>
      <c r="TIB62" s="108"/>
      <c r="TIC62" s="108"/>
      <c r="TID62" s="108"/>
      <c r="TIE62" s="108"/>
      <c r="TIF62" s="108"/>
      <c r="TIG62" s="108"/>
      <c r="TIH62" s="108"/>
      <c r="TII62" s="108"/>
      <c r="TIJ62" s="108"/>
      <c r="TIK62" s="108"/>
      <c r="TIL62" s="108"/>
      <c r="TIM62" s="108"/>
      <c r="TIN62" s="108"/>
      <c r="TIO62" s="108"/>
      <c r="TIP62" s="108"/>
      <c r="TIQ62" s="108"/>
      <c r="TIR62" s="108"/>
      <c r="TIS62" s="108"/>
      <c r="TIT62" s="108"/>
      <c r="TIU62" s="108"/>
      <c r="TIV62" s="108"/>
      <c r="TIW62" s="108"/>
      <c r="TIX62" s="108"/>
      <c r="TIY62" s="108"/>
      <c r="TIZ62" s="108"/>
      <c r="TJA62" s="108"/>
      <c r="TJB62" s="108"/>
      <c r="TJC62" s="108"/>
      <c r="TJD62" s="108"/>
      <c r="TJE62" s="108"/>
      <c r="TJF62" s="108"/>
      <c r="TJG62" s="108"/>
      <c r="TJH62" s="108"/>
      <c r="TJI62" s="108"/>
      <c r="TJJ62" s="108"/>
      <c r="TJK62" s="108"/>
      <c r="TJL62" s="108"/>
      <c r="TJM62" s="108"/>
      <c r="TJN62" s="108"/>
      <c r="TJO62" s="108"/>
      <c r="TJP62" s="108"/>
      <c r="TJQ62" s="108"/>
      <c r="TJR62" s="108"/>
      <c r="TJS62" s="108"/>
      <c r="TJT62" s="108"/>
      <c r="TJU62" s="108"/>
      <c r="TJV62" s="108"/>
      <c r="TJW62" s="108"/>
      <c r="TJX62" s="108"/>
      <c r="TJY62" s="108"/>
      <c r="TJZ62" s="108"/>
      <c r="TKA62" s="108"/>
      <c r="TKB62" s="108"/>
      <c r="TKC62" s="108"/>
      <c r="TKD62" s="108"/>
      <c r="TKE62" s="108"/>
      <c r="TKF62" s="108"/>
      <c r="TKG62" s="108"/>
      <c r="TKH62" s="108"/>
      <c r="TKI62" s="108"/>
      <c r="TKJ62" s="108"/>
      <c r="TKK62" s="108"/>
      <c r="TKL62" s="108"/>
      <c r="TKM62" s="108"/>
      <c r="TKN62" s="108"/>
      <c r="TKO62" s="108"/>
      <c r="TKP62" s="108"/>
      <c r="TKQ62" s="108"/>
      <c r="TKR62" s="108"/>
      <c r="TKS62" s="108"/>
      <c r="TKT62" s="108"/>
      <c r="TKU62" s="108"/>
      <c r="TKV62" s="108"/>
      <c r="TKW62" s="108"/>
      <c r="TKX62" s="108"/>
      <c r="TKY62" s="108"/>
      <c r="TKZ62" s="108"/>
      <c r="TLA62" s="108"/>
      <c r="TLB62" s="108"/>
      <c r="TLC62" s="108"/>
      <c r="TLD62" s="108"/>
      <c r="TLE62" s="108"/>
      <c r="TLF62" s="108"/>
      <c r="TLG62" s="108"/>
      <c r="TLH62" s="108"/>
      <c r="TLI62" s="108"/>
      <c r="TLJ62" s="108"/>
      <c r="TLK62" s="108"/>
      <c r="TLL62" s="108"/>
      <c r="TLM62" s="108"/>
      <c r="TLN62" s="108"/>
      <c r="TLO62" s="108"/>
      <c r="TLP62" s="108"/>
      <c r="TLQ62" s="108"/>
      <c r="TLR62" s="108"/>
      <c r="TLS62" s="108"/>
      <c r="TLT62" s="108"/>
      <c r="TLU62" s="108"/>
      <c r="TLV62" s="108"/>
      <c r="TLW62" s="108"/>
      <c r="TLX62" s="108"/>
      <c r="TLY62" s="108"/>
      <c r="TLZ62" s="108"/>
      <c r="TMA62" s="108"/>
      <c r="TMB62" s="108"/>
      <c r="TMC62" s="108"/>
      <c r="TMD62" s="108"/>
      <c r="TME62" s="108"/>
      <c r="TMF62" s="108"/>
      <c r="TMG62" s="108"/>
      <c r="TMH62" s="108"/>
      <c r="TMI62" s="108"/>
      <c r="TMJ62" s="108"/>
      <c r="TMK62" s="108"/>
      <c r="TML62" s="108"/>
      <c r="TMM62" s="108"/>
      <c r="TMN62" s="108"/>
      <c r="TMO62" s="108"/>
      <c r="TMP62" s="108"/>
      <c r="TMQ62" s="108"/>
      <c r="TMR62" s="108"/>
      <c r="TMS62" s="108"/>
      <c r="TMT62" s="108"/>
      <c r="TMU62" s="108"/>
      <c r="TMV62" s="108"/>
      <c r="TMW62" s="108"/>
      <c r="TMX62" s="108"/>
      <c r="TMY62" s="108"/>
      <c r="TMZ62" s="108"/>
      <c r="TNA62" s="108"/>
      <c r="TNB62" s="108"/>
      <c r="TNC62" s="108"/>
      <c r="TND62" s="108"/>
      <c r="TNE62" s="108"/>
      <c r="TNF62" s="108"/>
      <c r="TNG62" s="108"/>
      <c r="TNH62" s="108"/>
      <c r="TNI62" s="108"/>
      <c r="TNJ62" s="108"/>
      <c r="TNK62" s="108"/>
      <c r="TNL62" s="108"/>
      <c r="TNM62" s="108"/>
      <c r="TNN62" s="108"/>
      <c r="TNO62" s="108"/>
      <c r="TNP62" s="108"/>
      <c r="TNQ62" s="108"/>
      <c r="TNR62" s="108"/>
      <c r="TNS62" s="108"/>
      <c r="TNT62" s="108"/>
      <c r="TNU62" s="108"/>
      <c r="TNV62" s="108"/>
      <c r="TNW62" s="108"/>
      <c r="TNX62" s="108"/>
      <c r="TNY62" s="108"/>
      <c r="TNZ62" s="108"/>
      <c r="TOA62" s="108"/>
      <c r="TOB62" s="108"/>
      <c r="TOC62" s="108"/>
      <c r="TOD62" s="108"/>
      <c r="TOE62" s="108"/>
      <c r="TOF62" s="108"/>
      <c r="TOG62" s="108"/>
      <c r="TOH62" s="108"/>
      <c r="TOI62" s="108"/>
      <c r="TOJ62" s="108"/>
      <c r="TOK62" s="108"/>
      <c r="TOL62" s="108"/>
      <c r="TOM62" s="108"/>
      <c r="TON62" s="108"/>
      <c r="TOO62" s="108"/>
      <c r="TOP62" s="108"/>
      <c r="TOQ62" s="108"/>
      <c r="TOR62" s="108"/>
      <c r="TOS62" s="108"/>
      <c r="TOT62" s="108"/>
      <c r="TOU62" s="108"/>
      <c r="TOV62" s="108"/>
      <c r="TOW62" s="108"/>
      <c r="TOX62" s="108"/>
      <c r="TOY62" s="108"/>
      <c r="TOZ62" s="108"/>
      <c r="TPA62" s="108"/>
      <c r="TPB62" s="108"/>
      <c r="TPC62" s="108"/>
      <c r="TPD62" s="108"/>
      <c r="TPE62" s="108"/>
      <c r="TPF62" s="108"/>
      <c r="TPG62" s="108"/>
      <c r="TPH62" s="108"/>
      <c r="TPI62" s="108"/>
      <c r="TPJ62" s="108"/>
      <c r="TPK62" s="108"/>
      <c r="TPL62" s="108"/>
      <c r="TPM62" s="108"/>
      <c r="TPN62" s="108"/>
      <c r="TPO62" s="108"/>
      <c r="TPP62" s="108"/>
      <c r="TPQ62" s="108"/>
      <c r="TPR62" s="108"/>
      <c r="TPS62" s="108"/>
      <c r="TPT62" s="108"/>
      <c r="TPU62" s="108"/>
      <c r="TPV62" s="108"/>
      <c r="TPW62" s="108"/>
      <c r="TPX62" s="108"/>
      <c r="TPY62" s="108"/>
      <c r="TPZ62" s="108"/>
      <c r="TQA62" s="108"/>
      <c r="TQB62" s="108"/>
      <c r="TQC62" s="108"/>
      <c r="TQD62" s="108"/>
      <c r="TQE62" s="108"/>
      <c r="TQF62" s="108"/>
      <c r="TQG62" s="108"/>
      <c r="TQH62" s="108"/>
      <c r="TQI62" s="108"/>
      <c r="TQJ62" s="108"/>
      <c r="TQK62" s="108"/>
      <c r="TQL62" s="108"/>
      <c r="TQM62" s="108"/>
      <c r="TQN62" s="108"/>
      <c r="TQO62" s="108"/>
      <c r="TQP62" s="108"/>
      <c r="TQQ62" s="108"/>
      <c r="TQR62" s="108"/>
      <c r="TQS62" s="108"/>
      <c r="TQT62" s="108"/>
      <c r="TQU62" s="108"/>
      <c r="TQV62" s="108"/>
      <c r="TQW62" s="108"/>
      <c r="TQX62" s="108"/>
      <c r="TQY62" s="108"/>
      <c r="TQZ62" s="108"/>
      <c r="TRA62" s="108"/>
      <c r="TRB62" s="108"/>
      <c r="TRC62" s="108"/>
      <c r="TRD62" s="108"/>
      <c r="TRE62" s="108"/>
      <c r="TRF62" s="108"/>
      <c r="TRG62" s="108"/>
      <c r="TRH62" s="108"/>
      <c r="TRI62" s="108"/>
      <c r="TRJ62" s="108"/>
      <c r="TRK62" s="108"/>
      <c r="TRL62" s="108"/>
      <c r="TRM62" s="108"/>
      <c r="TRN62" s="108"/>
      <c r="TRO62" s="108"/>
      <c r="TRP62" s="108"/>
      <c r="TRQ62" s="108"/>
      <c r="TRR62" s="108"/>
      <c r="TRS62" s="108"/>
      <c r="TRT62" s="108"/>
      <c r="TRU62" s="108"/>
      <c r="TRV62" s="108"/>
      <c r="TRW62" s="108"/>
      <c r="TRX62" s="108"/>
      <c r="TRY62" s="108"/>
      <c r="TRZ62" s="108"/>
      <c r="TSA62" s="108"/>
      <c r="TSB62" s="108"/>
      <c r="TSC62" s="108"/>
      <c r="TSD62" s="108"/>
      <c r="TSE62" s="108"/>
      <c r="TSF62" s="108"/>
      <c r="TSG62" s="108"/>
      <c r="TSH62" s="108"/>
      <c r="TSI62" s="108"/>
      <c r="TSJ62" s="108"/>
      <c r="TSK62" s="108"/>
      <c r="TSL62" s="108"/>
      <c r="TSM62" s="108"/>
      <c r="TSN62" s="108"/>
      <c r="TSO62" s="108"/>
      <c r="TSP62" s="108"/>
      <c r="TSQ62" s="108"/>
      <c r="TSR62" s="108"/>
      <c r="TSS62" s="108"/>
      <c r="TST62" s="108"/>
      <c r="TSU62" s="108"/>
      <c r="TSV62" s="108"/>
      <c r="TSW62" s="108"/>
      <c r="TSX62" s="108"/>
      <c r="TSY62" s="108"/>
      <c r="TSZ62" s="108"/>
      <c r="TTA62" s="108"/>
      <c r="TTB62" s="108"/>
      <c r="TTC62" s="108"/>
      <c r="TTD62" s="108"/>
      <c r="TTE62" s="108"/>
      <c r="TTF62" s="108"/>
      <c r="TTG62" s="108"/>
      <c r="TTH62" s="108"/>
      <c r="TTI62" s="108"/>
      <c r="TTJ62" s="108"/>
      <c r="TTK62" s="108"/>
      <c r="TTL62" s="108"/>
      <c r="TTM62" s="108"/>
      <c r="TTN62" s="108"/>
      <c r="TTO62" s="108"/>
      <c r="TTP62" s="108"/>
      <c r="TTQ62" s="108"/>
      <c r="TTR62" s="108"/>
      <c r="TTS62" s="108"/>
      <c r="TTT62" s="108"/>
      <c r="TTU62" s="108"/>
      <c r="TTV62" s="108"/>
      <c r="TTW62" s="108"/>
      <c r="TTX62" s="108"/>
      <c r="TTY62" s="108"/>
      <c r="TTZ62" s="108"/>
      <c r="TUA62" s="108"/>
      <c r="TUB62" s="108"/>
      <c r="TUC62" s="108"/>
      <c r="TUD62" s="108"/>
      <c r="TUE62" s="108"/>
      <c r="TUF62" s="108"/>
      <c r="TUG62" s="108"/>
      <c r="TUH62" s="108"/>
      <c r="TUI62" s="108"/>
      <c r="TUJ62" s="108"/>
      <c r="TUK62" s="108"/>
      <c r="TUL62" s="108"/>
      <c r="TUM62" s="108"/>
      <c r="TUN62" s="108"/>
      <c r="TUO62" s="108"/>
      <c r="TUP62" s="108"/>
      <c r="TUQ62" s="108"/>
      <c r="TUR62" s="108"/>
      <c r="TUS62" s="108"/>
      <c r="TUT62" s="108"/>
      <c r="TUU62" s="108"/>
      <c r="TUV62" s="108"/>
      <c r="TUW62" s="108"/>
      <c r="TUX62" s="108"/>
      <c r="TUY62" s="108"/>
      <c r="TUZ62" s="108"/>
      <c r="TVA62" s="108"/>
      <c r="TVB62" s="108"/>
      <c r="TVC62" s="108"/>
      <c r="TVD62" s="108"/>
      <c r="TVE62" s="108"/>
      <c r="TVF62" s="108"/>
      <c r="TVG62" s="108"/>
      <c r="TVH62" s="108"/>
      <c r="TVI62" s="108"/>
      <c r="TVJ62" s="108"/>
      <c r="TVK62" s="108"/>
      <c r="TVL62" s="108"/>
      <c r="TVM62" s="108"/>
      <c r="TVN62" s="108"/>
      <c r="TVO62" s="108"/>
      <c r="TVP62" s="108"/>
      <c r="TVQ62" s="108"/>
      <c r="TVR62" s="108"/>
      <c r="TVS62" s="108"/>
      <c r="TVT62" s="108"/>
      <c r="TVU62" s="108"/>
      <c r="TVV62" s="108"/>
      <c r="TVW62" s="108"/>
      <c r="TVX62" s="108"/>
      <c r="TVY62" s="108"/>
      <c r="TVZ62" s="108"/>
      <c r="TWA62" s="108"/>
      <c r="TWB62" s="108"/>
      <c r="TWC62" s="108"/>
      <c r="TWD62" s="108"/>
      <c r="TWE62" s="108"/>
      <c r="TWF62" s="108"/>
      <c r="TWG62" s="108"/>
      <c r="TWH62" s="108"/>
      <c r="TWI62" s="108"/>
      <c r="TWJ62" s="108"/>
      <c r="TWK62" s="108"/>
      <c r="TWL62" s="108"/>
      <c r="TWM62" s="108"/>
      <c r="TWN62" s="108"/>
      <c r="TWO62" s="108"/>
      <c r="TWP62" s="108"/>
      <c r="TWQ62" s="108"/>
      <c r="TWR62" s="108"/>
      <c r="TWS62" s="108"/>
      <c r="TWT62" s="108"/>
      <c r="TWU62" s="108"/>
      <c r="TWV62" s="108"/>
      <c r="TWW62" s="108"/>
      <c r="TWX62" s="108"/>
      <c r="TWY62" s="108"/>
      <c r="TWZ62" s="108"/>
      <c r="TXA62" s="108"/>
      <c r="TXB62" s="108"/>
      <c r="TXC62" s="108"/>
      <c r="TXD62" s="108"/>
      <c r="TXE62" s="108"/>
      <c r="TXF62" s="108"/>
      <c r="TXG62" s="108"/>
      <c r="TXH62" s="108"/>
      <c r="TXI62" s="108"/>
      <c r="TXJ62" s="108"/>
      <c r="TXK62" s="108"/>
      <c r="TXL62" s="108"/>
      <c r="TXM62" s="108"/>
      <c r="TXN62" s="108"/>
      <c r="TXO62" s="108"/>
      <c r="TXP62" s="108"/>
      <c r="TXQ62" s="108"/>
      <c r="TXR62" s="108"/>
      <c r="TXS62" s="108"/>
      <c r="TXT62" s="108"/>
      <c r="TXU62" s="108"/>
      <c r="TXV62" s="108"/>
      <c r="TXW62" s="108"/>
      <c r="TXX62" s="108"/>
      <c r="TXY62" s="108"/>
      <c r="TXZ62" s="108"/>
      <c r="TYA62" s="108"/>
      <c r="TYB62" s="108"/>
      <c r="TYC62" s="108"/>
      <c r="TYD62" s="108"/>
      <c r="TYE62" s="108"/>
      <c r="TYF62" s="108"/>
      <c r="TYG62" s="108"/>
      <c r="TYH62" s="108"/>
      <c r="TYI62" s="108"/>
      <c r="TYJ62" s="108"/>
      <c r="TYK62" s="108"/>
      <c r="TYL62" s="108"/>
      <c r="TYM62" s="108"/>
      <c r="TYN62" s="108"/>
      <c r="TYO62" s="108"/>
      <c r="TYP62" s="108"/>
      <c r="TYQ62" s="108"/>
      <c r="TYR62" s="108"/>
      <c r="TYS62" s="108"/>
      <c r="TYT62" s="108"/>
      <c r="TYU62" s="108"/>
      <c r="TYV62" s="108"/>
      <c r="TYW62" s="108"/>
      <c r="TYX62" s="108"/>
      <c r="TYY62" s="108"/>
      <c r="TYZ62" s="108"/>
      <c r="TZA62" s="108"/>
      <c r="TZB62" s="108"/>
      <c r="TZC62" s="108"/>
      <c r="TZD62" s="108"/>
      <c r="TZE62" s="108"/>
      <c r="TZF62" s="108"/>
      <c r="TZG62" s="108"/>
      <c r="TZH62" s="108"/>
      <c r="TZI62" s="108"/>
      <c r="TZJ62" s="108"/>
      <c r="TZK62" s="108"/>
      <c r="TZL62" s="108"/>
      <c r="TZM62" s="108"/>
      <c r="TZN62" s="108"/>
      <c r="TZO62" s="108"/>
      <c r="TZP62" s="108"/>
      <c r="TZQ62" s="108"/>
      <c r="TZR62" s="108"/>
      <c r="TZS62" s="108"/>
      <c r="TZT62" s="108"/>
      <c r="TZU62" s="108"/>
      <c r="TZV62" s="108"/>
      <c r="TZW62" s="108"/>
      <c r="TZX62" s="108"/>
      <c r="TZY62" s="108"/>
      <c r="TZZ62" s="108"/>
      <c r="UAA62" s="108"/>
      <c r="UAB62" s="108"/>
      <c r="UAC62" s="108"/>
      <c r="UAD62" s="108"/>
      <c r="UAE62" s="108"/>
      <c r="UAF62" s="108"/>
      <c r="UAG62" s="108"/>
      <c r="UAH62" s="108"/>
      <c r="UAI62" s="108"/>
      <c r="UAJ62" s="108"/>
      <c r="UAK62" s="108"/>
      <c r="UAL62" s="108"/>
      <c r="UAM62" s="108"/>
      <c r="UAN62" s="108"/>
      <c r="UAO62" s="108"/>
      <c r="UAP62" s="108"/>
      <c r="UAQ62" s="108"/>
      <c r="UAR62" s="108"/>
      <c r="UAS62" s="108"/>
      <c r="UAT62" s="108"/>
      <c r="UAU62" s="108"/>
      <c r="UAV62" s="108"/>
      <c r="UAW62" s="108"/>
      <c r="UAX62" s="108"/>
      <c r="UAY62" s="108"/>
      <c r="UAZ62" s="108"/>
      <c r="UBA62" s="108"/>
      <c r="UBB62" s="108"/>
      <c r="UBC62" s="108"/>
      <c r="UBD62" s="108"/>
      <c r="UBE62" s="108"/>
      <c r="UBF62" s="108"/>
      <c r="UBG62" s="108"/>
      <c r="UBH62" s="108"/>
      <c r="UBI62" s="108"/>
      <c r="UBJ62" s="108"/>
      <c r="UBK62" s="108"/>
      <c r="UBL62" s="108"/>
      <c r="UBM62" s="108"/>
      <c r="UBN62" s="108"/>
      <c r="UBO62" s="108"/>
      <c r="UBP62" s="108"/>
      <c r="UBQ62" s="108"/>
      <c r="UBR62" s="108"/>
      <c r="UBS62" s="108"/>
      <c r="UBT62" s="108"/>
      <c r="UBU62" s="108"/>
      <c r="UBV62" s="108"/>
      <c r="UBW62" s="108"/>
      <c r="UBX62" s="108"/>
      <c r="UBY62" s="108"/>
      <c r="UBZ62" s="108"/>
      <c r="UCA62" s="108"/>
      <c r="UCB62" s="108"/>
      <c r="UCC62" s="108"/>
      <c r="UCD62" s="108"/>
      <c r="UCE62" s="108"/>
      <c r="UCF62" s="108"/>
      <c r="UCG62" s="108"/>
      <c r="UCH62" s="108"/>
      <c r="UCI62" s="108"/>
      <c r="UCJ62" s="108"/>
      <c r="UCK62" s="108"/>
      <c r="UCL62" s="108"/>
      <c r="UCM62" s="108"/>
      <c r="UCN62" s="108"/>
      <c r="UCO62" s="108"/>
      <c r="UCP62" s="108"/>
      <c r="UCQ62" s="108"/>
      <c r="UCR62" s="108"/>
      <c r="UCS62" s="108"/>
      <c r="UCT62" s="108"/>
      <c r="UCU62" s="108"/>
      <c r="UCV62" s="108"/>
      <c r="UCW62" s="108"/>
      <c r="UCX62" s="108"/>
      <c r="UCY62" s="108"/>
      <c r="UCZ62" s="108"/>
      <c r="UDA62" s="108"/>
      <c r="UDB62" s="108"/>
      <c r="UDC62" s="108"/>
      <c r="UDD62" s="108"/>
      <c r="UDE62" s="108"/>
      <c r="UDF62" s="108"/>
      <c r="UDG62" s="108"/>
      <c r="UDH62" s="108"/>
      <c r="UDI62" s="108"/>
      <c r="UDJ62" s="108"/>
      <c r="UDK62" s="108"/>
      <c r="UDL62" s="108"/>
      <c r="UDM62" s="108"/>
      <c r="UDN62" s="108"/>
      <c r="UDO62" s="108"/>
      <c r="UDP62" s="108"/>
      <c r="UDQ62" s="108"/>
      <c r="UDR62" s="108"/>
      <c r="UDS62" s="108"/>
      <c r="UDT62" s="108"/>
      <c r="UDU62" s="108"/>
      <c r="UDV62" s="108"/>
      <c r="UDW62" s="108"/>
      <c r="UDX62" s="108"/>
      <c r="UDY62" s="108"/>
      <c r="UDZ62" s="108"/>
      <c r="UEA62" s="108"/>
      <c r="UEB62" s="108"/>
      <c r="UEC62" s="108"/>
      <c r="UED62" s="108"/>
      <c r="UEE62" s="108"/>
      <c r="UEF62" s="108"/>
      <c r="UEG62" s="108"/>
      <c r="UEH62" s="108"/>
      <c r="UEI62" s="108"/>
      <c r="UEJ62" s="108"/>
      <c r="UEK62" s="108"/>
      <c r="UEL62" s="108"/>
      <c r="UEM62" s="108"/>
      <c r="UEN62" s="108"/>
      <c r="UEO62" s="108"/>
      <c r="UEP62" s="108"/>
      <c r="UEQ62" s="108"/>
      <c r="UER62" s="108"/>
      <c r="UES62" s="108"/>
      <c r="UET62" s="108"/>
      <c r="UEU62" s="108"/>
      <c r="UEV62" s="108"/>
      <c r="UEW62" s="108"/>
      <c r="UEX62" s="108"/>
      <c r="UEY62" s="108"/>
      <c r="UEZ62" s="108"/>
      <c r="UFA62" s="108"/>
      <c r="UFB62" s="108"/>
      <c r="UFC62" s="108"/>
      <c r="UFD62" s="108"/>
      <c r="UFE62" s="108"/>
      <c r="UFF62" s="108"/>
      <c r="UFG62" s="108"/>
      <c r="UFH62" s="108"/>
      <c r="UFI62" s="108"/>
      <c r="UFJ62" s="108"/>
      <c r="UFK62" s="108"/>
      <c r="UFL62" s="108"/>
      <c r="UFM62" s="108"/>
      <c r="UFN62" s="108"/>
      <c r="UFO62" s="108"/>
      <c r="UFP62" s="108"/>
      <c r="UFQ62" s="108"/>
      <c r="UFR62" s="108"/>
      <c r="UFS62" s="108"/>
      <c r="UFT62" s="108"/>
      <c r="UFU62" s="108"/>
      <c r="UFV62" s="108"/>
      <c r="UFW62" s="108"/>
      <c r="UFX62" s="108"/>
      <c r="UFY62" s="108"/>
      <c r="UFZ62" s="108"/>
      <c r="UGA62" s="108"/>
      <c r="UGB62" s="108"/>
      <c r="UGC62" s="108"/>
      <c r="UGD62" s="108"/>
      <c r="UGE62" s="108"/>
      <c r="UGF62" s="108"/>
      <c r="UGG62" s="108"/>
      <c r="UGH62" s="108"/>
      <c r="UGI62" s="108"/>
      <c r="UGJ62" s="108"/>
      <c r="UGK62" s="108"/>
      <c r="UGL62" s="108"/>
      <c r="UGM62" s="108"/>
      <c r="UGN62" s="108"/>
      <c r="UGO62" s="108"/>
      <c r="UGP62" s="108"/>
      <c r="UGQ62" s="108"/>
      <c r="UGR62" s="108"/>
      <c r="UGS62" s="108"/>
      <c r="UGT62" s="108"/>
      <c r="UGU62" s="108"/>
      <c r="UGV62" s="108"/>
      <c r="UGW62" s="108"/>
      <c r="UGX62" s="108"/>
      <c r="UGY62" s="108"/>
      <c r="UGZ62" s="108"/>
      <c r="UHA62" s="108"/>
      <c r="UHB62" s="108"/>
      <c r="UHC62" s="108"/>
      <c r="UHD62" s="108"/>
      <c r="UHE62" s="108"/>
      <c r="UHF62" s="108"/>
      <c r="UHG62" s="108"/>
      <c r="UHH62" s="108"/>
      <c r="UHI62" s="108"/>
      <c r="UHJ62" s="108"/>
      <c r="UHK62" s="108"/>
      <c r="UHL62" s="108"/>
      <c r="UHM62" s="108"/>
      <c r="UHN62" s="108"/>
      <c r="UHO62" s="108"/>
      <c r="UHP62" s="108"/>
      <c r="UHQ62" s="108"/>
      <c r="UHR62" s="108"/>
      <c r="UHS62" s="108"/>
      <c r="UHT62" s="108"/>
      <c r="UHU62" s="108"/>
      <c r="UHV62" s="108"/>
      <c r="UHW62" s="108"/>
      <c r="UHX62" s="108"/>
      <c r="UHY62" s="108"/>
      <c r="UHZ62" s="108"/>
      <c r="UIA62" s="108"/>
      <c r="UIB62" s="108"/>
      <c r="UIC62" s="108"/>
      <c r="UID62" s="108"/>
      <c r="UIE62" s="108"/>
      <c r="UIF62" s="108"/>
      <c r="UIG62" s="108"/>
      <c r="UIH62" s="108"/>
      <c r="UII62" s="108"/>
      <c r="UIJ62" s="108"/>
      <c r="UIK62" s="108"/>
      <c r="UIL62" s="108"/>
      <c r="UIM62" s="108"/>
      <c r="UIN62" s="108"/>
      <c r="UIO62" s="108"/>
      <c r="UIP62" s="108"/>
      <c r="UIQ62" s="108"/>
      <c r="UIR62" s="108"/>
      <c r="UIS62" s="108"/>
      <c r="UIT62" s="108"/>
      <c r="UIU62" s="108"/>
      <c r="UIV62" s="108"/>
      <c r="UIW62" s="108"/>
      <c r="UIX62" s="108"/>
      <c r="UIY62" s="108"/>
      <c r="UIZ62" s="108"/>
      <c r="UJA62" s="108"/>
      <c r="UJB62" s="108"/>
      <c r="UJC62" s="108"/>
      <c r="UJD62" s="108"/>
      <c r="UJE62" s="108"/>
      <c r="UJF62" s="108"/>
      <c r="UJG62" s="108"/>
      <c r="UJH62" s="108"/>
      <c r="UJI62" s="108"/>
      <c r="UJJ62" s="108"/>
      <c r="UJK62" s="108"/>
      <c r="UJL62" s="108"/>
      <c r="UJM62" s="108"/>
      <c r="UJN62" s="108"/>
      <c r="UJO62" s="108"/>
      <c r="UJP62" s="108"/>
      <c r="UJQ62" s="108"/>
      <c r="UJR62" s="108"/>
      <c r="UJS62" s="108"/>
      <c r="UJT62" s="108"/>
      <c r="UJU62" s="108"/>
      <c r="UJV62" s="108"/>
      <c r="UJW62" s="108"/>
      <c r="UJX62" s="108"/>
      <c r="UJY62" s="108"/>
      <c r="UJZ62" s="108"/>
      <c r="UKA62" s="108"/>
      <c r="UKB62" s="108"/>
      <c r="UKC62" s="108"/>
      <c r="UKD62" s="108"/>
      <c r="UKE62" s="108"/>
      <c r="UKF62" s="108"/>
      <c r="UKG62" s="108"/>
      <c r="UKH62" s="108"/>
      <c r="UKI62" s="108"/>
      <c r="UKJ62" s="108"/>
      <c r="UKK62" s="108"/>
      <c r="UKL62" s="108"/>
      <c r="UKM62" s="108"/>
      <c r="UKN62" s="108"/>
      <c r="UKO62" s="108"/>
      <c r="UKP62" s="108"/>
      <c r="UKQ62" s="108"/>
      <c r="UKR62" s="108"/>
      <c r="UKS62" s="108"/>
      <c r="UKT62" s="108"/>
      <c r="UKU62" s="108"/>
      <c r="UKV62" s="108"/>
      <c r="UKW62" s="108"/>
      <c r="UKX62" s="108"/>
      <c r="UKY62" s="108"/>
      <c r="UKZ62" s="108"/>
      <c r="ULA62" s="108"/>
      <c r="ULB62" s="108"/>
      <c r="ULC62" s="108"/>
      <c r="ULD62" s="108"/>
      <c r="ULE62" s="108"/>
      <c r="ULF62" s="108"/>
      <c r="ULG62" s="108"/>
      <c r="ULH62" s="108"/>
      <c r="ULI62" s="108"/>
      <c r="ULJ62" s="108"/>
      <c r="ULK62" s="108"/>
      <c r="ULL62" s="108"/>
      <c r="ULM62" s="108"/>
      <c r="ULN62" s="108"/>
      <c r="ULO62" s="108"/>
      <c r="ULP62" s="108"/>
      <c r="ULQ62" s="108"/>
      <c r="ULR62" s="108"/>
      <c r="ULS62" s="108"/>
      <c r="ULT62" s="108"/>
      <c r="ULU62" s="108"/>
      <c r="ULV62" s="108"/>
      <c r="ULW62" s="108"/>
      <c r="ULX62" s="108"/>
      <c r="ULY62" s="108"/>
      <c r="ULZ62" s="108"/>
      <c r="UMA62" s="108"/>
      <c r="UMB62" s="108"/>
      <c r="UMC62" s="108"/>
      <c r="UMD62" s="108"/>
      <c r="UME62" s="108"/>
      <c r="UMF62" s="108"/>
      <c r="UMG62" s="108"/>
      <c r="UMH62" s="108"/>
      <c r="UMI62" s="108"/>
      <c r="UMJ62" s="108"/>
      <c r="UMK62" s="108"/>
      <c r="UML62" s="108"/>
      <c r="UMM62" s="108"/>
      <c r="UMN62" s="108"/>
      <c r="UMO62" s="108"/>
      <c r="UMP62" s="108"/>
      <c r="UMQ62" s="108"/>
      <c r="UMR62" s="108"/>
      <c r="UMS62" s="108"/>
      <c r="UMT62" s="108"/>
      <c r="UMU62" s="108"/>
      <c r="UMV62" s="108"/>
      <c r="UMW62" s="108"/>
      <c r="UMX62" s="108"/>
      <c r="UMY62" s="108"/>
      <c r="UMZ62" s="108"/>
      <c r="UNA62" s="108"/>
      <c r="UNB62" s="108"/>
      <c r="UNC62" s="108"/>
      <c r="UND62" s="108"/>
      <c r="UNE62" s="108"/>
      <c r="UNF62" s="108"/>
      <c r="UNG62" s="108"/>
      <c r="UNH62" s="108"/>
      <c r="UNI62" s="108"/>
      <c r="UNJ62" s="108"/>
      <c r="UNK62" s="108"/>
      <c r="UNL62" s="108"/>
      <c r="UNM62" s="108"/>
      <c r="UNN62" s="108"/>
      <c r="UNO62" s="108"/>
      <c r="UNP62" s="108"/>
      <c r="UNQ62" s="108"/>
      <c r="UNR62" s="108"/>
      <c r="UNS62" s="108"/>
      <c r="UNT62" s="108"/>
      <c r="UNU62" s="108"/>
      <c r="UNV62" s="108"/>
      <c r="UNW62" s="108"/>
      <c r="UNX62" s="108"/>
      <c r="UNY62" s="108"/>
      <c r="UNZ62" s="108"/>
      <c r="UOA62" s="108"/>
      <c r="UOB62" s="108"/>
      <c r="UOC62" s="108"/>
      <c r="UOD62" s="108"/>
      <c r="UOE62" s="108"/>
      <c r="UOF62" s="108"/>
      <c r="UOG62" s="108"/>
      <c r="UOH62" s="108"/>
      <c r="UOI62" s="108"/>
      <c r="UOJ62" s="108"/>
      <c r="UOK62" s="108"/>
      <c r="UOL62" s="108"/>
      <c r="UOM62" s="108"/>
      <c r="UON62" s="108"/>
      <c r="UOO62" s="108"/>
      <c r="UOP62" s="108"/>
      <c r="UOQ62" s="108"/>
      <c r="UOR62" s="108"/>
      <c r="UOS62" s="108"/>
      <c r="UOT62" s="108"/>
      <c r="UOU62" s="108"/>
      <c r="UOV62" s="108"/>
      <c r="UOW62" s="108"/>
      <c r="UOX62" s="108"/>
      <c r="UOY62" s="108"/>
      <c r="UOZ62" s="108"/>
      <c r="UPA62" s="108"/>
      <c r="UPB62" s="108"/>
      <c r="UPC62" s="108"/>
      <c r="UPD62" s="108"/>
      <c r="UPE62" s="108"/>
      <c r="UPF62" s="108"/>
      <c r="UPG62" s="108"/>
      <c r="UPH62" s="108"/>
      <c r="UPI62" s="108"/>
      <c r="UPJ62" s="108"/>
      <c r="UPK62" s="108"/>
      <c r="UPL62" s="108"/>
      <c r="UPM62" s="108"/>
      <c r="UPN62" s="108"/>
      <c r="UPO62" s="108"/>
      <c r="UPP62" s="108"/>
      <c r="UPQ62" s="108"/>
      <c r="UPR62" s="108"/>
      <c r="UPS62" s="108"/>
      <c r="UPT62" s="108"/>
      <c r="UPU62" s="108"/>
      <c r="UPV62" s="108"/>
      <c r="UPW62" s="108"/>
      <c r="UPX62" s="108"/>
      <c r="UPY62" s="108"/>
      <c r="UPZ62" s="108"/>
      <c r="UQA62" s="108"/>
      <c r="UQB62" s="108"/>
      <c r="UQC62" s="108"/>
      <c r="UQD62" s="108"/>
      <c r="UQE62" s="108"/>
      <c r="UQF62" s="108"/>
      <c r="UQG62" s="108"/>
      <c r="UQH62" s="108"/>
      <c r="UQI62" s="108"/>
      <c r="UQJ62" s="108"/>
      <c r="UQK62" s="108"/>
      <c r="UQL62" s="108"/>
      <c r="UQM62" s="108"/>
      <c r="UQN62" s="108"/>
      <c r="UQO62" s="108"/>
      <c r="UQP62" s="108"/>
      <c r="UQQ62" s="108"/>
      <c r="UQR62" s="108"/>
      <c r="UQS62" s="108"/>
      <c r="UQT62" s="108"/>
      <c r="UQU62" s="108"/>
      <c r="UQV62" s="108"/>
      <c r="UQW62" s="108"/>
      <c r="UQX62" s="108"/>
      <c r="UQY62" s="108"/>
      <c r="UQZ62" s="108"/>
      <c r="URA62" s="108"/>
      <c r="URB62" s="108"/>
      <c r="URC62" s="108"/>
      <c r="URD62" s="108"/>
      <c r="URE62" s="108"/>
      <c r="URF62" s="108"/>
      <c r="URG62" s="108"/>
      <c r="URH62" s="108"/>
      <c r="URI62" s="108"/>
      <c r="URJ62" s="108"/>
      <c r="URK62" s="108"/>
      <c r="URL62" s="108"/>
      <c r="URM62" s="108"/>
      <c r="URN62" s="108"/>
      <c r="URO62" s="108"/>
      <c r="URP62" s="108"/>
      <c r="URQ62" s="108"/>
      <c r="URR62" s="108"/>
      <c r="URS62" s="108"/>
      <c r="URT62" s="108"/>
      <c r="URU62" s="108"/>
      <c r="URV62" s="108"/>
      <c r="URW62" s="108"/>
      <c r="URX62" s="108"/>
      <c r="URY62" s="108"/>
      <c r="URZ62" s="108"/>
      <c r="USA62" s="108"/>
      <c r="USB62" s="108"/>
      <c r="USC62" s="108"/>
      <c r="USD62" s="108"/>
      <c r="USE62" s="108"/>
      <c r="USF62" s="108"/>
      <c r="USG62" s="108"/>
      <c r="USH62" s="108"/>
      <c r="USI62" s="108"/>
      <c r="USJ62" s="108"/>
      <c r="USK62" s="108"/>
      <c r="USL62" s="108"/>
      <c r="USM62" s="108"/>
      <c r="USN62" s="108"/>
      <c r="USO62" s="108"/>
      <c r="USP62" s="108"/>
      <c r="USQ62" s="108"/>
      <c r="USR62" s="108"/>
      <c r="USS62" s="108"/>
      <c r="UST62" s="108"/>
      <c r="USU62" s="108"/>
      <c r="USV62" s="108"/>
      <c r="USW62" s="108"/>
      <c r="USX62" s="108"/>
      <c r="USY62" s="108"/>
      <c r="USZ62" s="108"/>
      <c r="UTA62" s="108"/>
      <c r="UTB62" s="108"/>
      <c r="UTC62" s="108"/>
      <c r="UTD62" s="108"/>
      <c r="UTE62" s="108"/>
      <c r="UTF62" s="108"/>
      <c r="UTG62" s="108"/>
      <c r="UTH62" s="108"/>
      <c r="UTI62" s="108"/>
      <c r="UTJ62" s="108"/>
      <c r="UTK62" s="108"/>
      <c r="UTL62" s="108"/>
      <c r="UTM62" s="108"/>
      <c r="UTN62" s="108"/>
      <c r="UTO62" s="108"/>
      <c r="UTP62" s="108"/>
      <c r="UTQ62" s="108"/>
      <c r="UTR62" s="108"/>
      <c r="UTS62" s="108"/>
      <c r="UTT62" s="108"/>
      <c r="UTU62" s="108"/>
      <c r="UTV62" s="108"/>
      <c r="UTW62" s="108"/>
      <c r="UTX62" s="108"/>
      <c r="UTY62" s="108"/>
      <c r="UTZ62" s="108"/>
      <c r="UUA62" s="108"/>
      <c r="UUB62" s="108"/>
      <c r="UUC62" s="108"/>
      <c r="UUD62" s="108"/>
      <c r="UUE62" s="108"/>
      <c r="UUF62" s="108"/>
      <c r="UUG62" s="108"/>
      <c r="UUH62" s="108"/>
      <c r="UUI62" s="108"/>
      <c r="UUJ62" s="108"/>
      <c r="UUK62" s="108"/>
      <c r="UUL62" s="108"/>
      <c r="UUM62" s="108"/>
      <c r="UUN62" s="108"/>
      <c r="UUO62" s="108"/>
      <c r="UUP62" s="108"/>
      <c r="UUQ62" s="108"/>
      <c r="UUR62" s="108"/>
      <c r="UUS62" s="108"/>
      <c r="UUT62" s="108"/>
      <c r="UUU62" s="108"/>
      <c r="UUV62" s="108"/>
      <c r="UUW62" s="108"/>
      <c r="UUX62" s="108"/>
      <c r="UUY62" s="108"/>
      <c r="UUZ62" s="108"/>
      <c r="UVA62" s="108"/>
      <c r="UVB62" s="108"/>
      <c r="UVC62" s="108"/>
      <c r="UVD62" s="108"/>
      <c r="UVE62" s="108"/>
      <c r="UVF62" s="108"/>
      <c r="UVG62" s="108"/>
      <c r="UVH62" s="108"/>
      <c r="UVI62" s="108"/>
      <c r="UVJ62" s="108"/>
      <c r="UVK62" s="108"/>
      <c r="UVL62" s="108"/>
      <c r="UVM62" s="108"/>
      <c r="UVN62" s="108"/>
      <c r="UVO62" s="108"/>
      <c r="UVP62" s="108"/>
      <c r="UVQ62" s="108"/>
      <c r="UVR62" s="108"/>
      <c r="UVS62" s="108"/>
      <c r="UVT62" s="108"/>
      <c r="UVU62" s="108"/>
      <c r="UVV62" s="108"/>
      <c r="UVW62" s="108"/>
      <c r="UVX62" s="108"/>
      <c r="UVY62" s="108"/>
      <c r="UVZ62" s="108"/>
      <c r="UWA62" s="108"/>
      <c r="UWB62" s="108"/>
      <c r="UWC62" s="108"/>
      <c r="UWD62" s="108"/>
      <c r="UWE62" s="108"/>
      <c r="UWF62" s="108"/>
      <c r="UWG62" s="108"/>
      <c r="UWH62" s="108"/>
      <c r="UWI62" s="108"/>
      <c r="UWJ62" s="108"/>
      <c r="UWK62" s="108"/>
      <c r="UWL62" s="108"/>
      <c r="UWM62" s="108"/>
      <c r="UWN62" s="108"/>
      <c r="UWO62" s="108"/>
      <c r="UWP62" s="108"/>
      <c r="UWQ62" s="108"/>
      <c r="UWR62" s="108"/>
      <c r="UWS62" s="108"/>
      <c r="UWT62" s="108"/>
      <c r="UWU62" s="108"/>
      <c r="UWV62" s="108"/>
      <c r="UWW62" s="108"/>
      <c r="UWX62" s="108"/>
      <c r="UWY62" s="108"/>
      <c r="UWZ62" s="108"/>
      <c r="UXA62" s="108"/>
      <c r="UXB62" s="108"/>
      <c r="UXC62" s="108"/>
      <c r="UXD62" s="108"/>
      <c r="UXE62" s="108"/>
      <c r="UXF62" s="108"/>
      <c r="UXG62" s="108"/>
      <c r="UXH62" s="108"/>
      <c r="UXI62" s="108"/>
      <c r="UXJ62" s="108"/>
      <c r="UXK62" s="108"/>
      <c r="UXL62" s="108"/>
      <c r="UXM62" s="108"/>
      <c r="UXN62" s="108"/>
      <c r="UXO62" s="108"/>
      <c r="UXP62" s="108"/>
      <c r="UXQ62" s="108"/>
      <c r="UXR62" s="108"/>
      <c r="UXS62" s="108"/>
      <c r="UXT62" s="108"/>
      <c r="UXU62" s="108"/>
      <c r="UXV62" s="108"/>
      <c r="UXW62" s="108"/>
      <c r="UXX62" s="108"/>
      <c r="UXY62" s="108"/>
      <c r="UXZ62" s="108"/>
      <c r="UYA62" s="108"/>
      <c r="UYB62" s="108"/>
      <c r="UYC62" s="108"/>
      <c r="UYD62" s="108"/>
      <c r="UYE62" s="108"/>
      <c r="UYF62" s="108"/>
      <c r="UYG62" s="108"/>
      <c r="UYH62" s="108"/>
      <c r="UYI62" s="108"/>
      <c r="UYJ62" s="108"/>
      <c r="UYK62" s="108"/>
      <c r="UYL62" s="108"/>
      <c r="UYM62" s="108"/>
      <c r="UYN62" s="108"/>
      <c r="UYO62" s="108"/>
      <c r="UYP62" s="108"/>
      <c r="UYQ62" s="108"/>
      <c r="UYR62" s="108"/>
      <c r="UYS62" s="108"/>
      <c r="UYT62" s="108"/>
      <c r="UYU62" s="108"/>
      <c r="UYV62" s="108"/>
      <c r="UYW62" s="108"/>
      <c r="UYX62" s="108"/>
      <c r="UYY62" s="108"/>
      <c r="UYZ62" s="108"/>
      <c r="UZA62" s="108"/>
      <c r="UZB62" s="108"/>
      <c r="UZC62" s="108"/>
      <c r="UZD62" s="108"/>
      <c r="UZE62" s="108"/>
      <c r="UZF62" s="108"/>
      <c r="UZG62" s="108"/>
      <c r="UZH62" s="108"/>
      <c r="UZI62" s="108"/>
      <c r="UZJ62" s="108"/>
      <c r="UZK62" s="108"/>
      <c r="UZL62" s="108"/>
      <c r="UZM62" s="108"/>
      <c r="UZN62" s="108"/>
      <c r="UZO62" s="108"/>
      <c r="UZP62" s="108"/>
      <c r="UZQ62" s="108"/>
      <c r="UZR62" s="108"/>
      <c r="UZS62" s="108"/>
      <c r="UZT62" s="108"/>
      <c r="UZU62" s="108"/>
      <c r="UZV62" s="108"/>
      <c r="UZW62" s="108"/>
      <c r="UZX62" s="108"/>
      <c r="UZY62" s="108"/>
      <c r="UZZ62" s="108"/>
      <c r="VAA62" s="108"/>
      <c r="VAB62" s="108"/>
      <c r="VAC62" s="108"/>
      <c r="VAD62" s="108"/>
      <c r="VAE62" s="108"/>
      <c r="VAF62" s="108"/>
      <c r="VAG62" s="108"/>
      <c r="VAH62" s="108"/>
      <c r="VAI62" s="108"/>
      <c r="VAJ62" s="108"/>
      <c r="VAK62" s="108"/>
      <c r="VAL62" s="108"/>
      <c r="VAM62" s="108"/>
      <c r="VAN62" s="108"/>
      <c r="VAO62" s="108"/>
      <c r="VAP62" s="108"/>
      <c r="VAQ62" s="108"/>
      <c r="VAR62" s="108"/>
      <c r="VAS62" s="108"/>
      <c r="VAT62" s="108"/>
      <c r="VAU62" s="108"/>
      <c r="VAV62" s="108"/>
      <c r="VAW62" s="108"/>
      <c r="VAX62" s="108"/>
      <c r="VAY62" s="108"/>
      <c r="VAZ62" s="108"/>
      <c r="VBA62" s="108"/>
      <c r="VBB62" s="108"/>
      <c r="VBC62" s="108"/>
      <c r="VBD62" s="108"/>
      <c r="VBE62" s="108"/>
      <c r="VBF62" s="108"/>
      <c r="VBG62" s="108"/>
      <c r="VBH62" s="108"/>
      <c r="VBI62" s="108"/>
      <c r="VBJ62" s="108"/>
      <c r="VBK62" s="108"/>
      <c r="VBL62" s="108"/>
      <c r="VBM62" s="108"/>
      <c r="VBN62" s="108"/>
      <c r="VBO62" s="108"/>
      <c r="VBP62" s="108"/>
      <c r="VBQ62" s="108"/>
      <c r="VBR62" s="108"/>
      <c r="VBS62" s="108"/>
      <c r="VBT62" s="108"/>
      <c r="VBU62" s="108"/>
      <c r="VBV62" s="108"/>
      <c r="VBW62" s="108"/>
      <c r="VBX62" s="108"/>
      <c r="VBY62" s="108"/>
      <c r="VBZ62" s="108"/>
      <c r="VCA62" s="108"/>
      <c r="VCB62" s="108"/>
      <c r="VCC62" s="108"/>
      <c r="VCD62" s="108"/>
      <c r="VCE62" s="108"/>
      <c r="VCF62" s="108"/>
      <c r="VCG62" s="108"/>
      <c r="VCH62" s="108"/>
      <c r="VCI62" s="108"/>
      <c r="VCJ62" s="108"/>
      <c r="VCK62" s="108"/>
      <c r="VCL62" s="108"/>
      <c r="VCM62" s="108"/>
      <c r="VCN62" s="108"/>
      <c r="VCO62" s="108"/>
      <c r="VCP62" s="108"/>
      <c r="VCQ62" s="108"/>
      <c r="VCR62" s="108"/>
      <c r="VCS62" s="108"/>
      <c r="VCT62" s="108"/>
      <c r="VCU62" s="108"/>
      <c r="VCV62" s="108"/>
      <c r="VCW62" s="108"/>
      <c r="VCX62" s="108"/>
      <c r="VCY62" s="108"/>
      <c r="VCZ62" s="108"/>
      <c r="VDA62" s="108"/>
      <c r="VDB62" s="108"/>
      <c r="VDC62" s="108"/>
      <c r="VDD62" s="108"/>
      <c r="VDE62" s="108"/>
      <c r="VDF62" s="108"/>
      <c r="VDG62" s="108"/>
      <c r="VDH62" s="108"/>
      <c r="VDI62" s="108"/>
      <c r="VDJ62" s="108"/>
      <c r="VDK62" s="108"/>
      <c r="VDL62" s="108"/>
      <c r="VDM62" s="108"/>
      <c r="VDN62" s="108"/>
      <c r="VDO62" s="108"/>
      <c r="VDP62" s="108"/>
      <c r="VDQ62" s="108"/>
      <c r="VDR62" s="108"/>
      <c r="VDS62" s="108"/>
      <c r="VDT62" s="108"/>
      <c r="VDU62" s="108"/>
      <c r="VDV62" s="108"/>
      <c r="VDW62" s="108"/>
      <c r="VDX62" s="108"/>
      <c r="VDY62" s="108"/>
      <c r="VDZ62" s="108"/>
      <c r="VEA62" s="108"/>
      <c r="VEB62" s="108"/>
      <c r="VEC62" s="108"/>
      <c r="VED62" s="108"/>
      <c r="VEE62" s="108"/>
      <c r="VEF62" s="108"/>
      <c r="VEG62" s="108"/>
      <c r="VEH62" s="108"/>
      <c r="VEI62" s="108"/>
      <c r="VEJ62" s="108"/>
      <c r="VEK62" s="108"/>
      <c r="VEL62" s="108"/>
      <c r="VEM62" s="108"/>
      <c r="VEN62" s="108"/>
      <c r="VEO62" s="108"/>
      <c r="VEP62" s="108"/>
      <c r="VEQ62" s="108"/>
      <c r="VER62" s="108"/>
      <c r="VES62" s="108"/>
      <c r="VET62" s="108"/>
      <c r="VEU62" s="108"/>
      <c r="VEV62" s="108"/>
      <c r="VEW62" s="108"/>
      <c r="VEX62" s="108"/>
      <c r="VEY62" s="108"/>
      <c r="VEZ62" s="108"/>
      <c r="VFA62" s="108"/>
      <c r="VFB62" s="108"/>
      <c r="VFC62" s="108"/>
      <c r="VFD62" s="108"/>
      <c r="VFE62" s="108"/>
      <c r="VFF62" s="108"/>
      <c r="VFG62" s="108"/>
      <c r="VFH62" s="108"/>
      <c r="VFI62" s="108"/>
      <c r="VFJ62" s="108"/>
      <c r="VFK62" s="108"/>
      <c r="VFL62" s="108"/>
      <c r="VFM62" s="108"/>
      <c r="VFN62" s="108"/>
      <c r="VFO62" s="108"/>
      <c r="VFP62" s="108"/>
      <c r="VFQ62" s="108"/>
      <c r="VFR62" s="108"/>
      <c r="VFS62" s="108"/>
      <c r="VFT62" s="108"/>
      <c r="VFU62" s="108"/>
      <c r="VFV62" s="108"/>
      <c r="VFW62" s="108"/>
      <c r="VFX62" s="108"/>
      <c r="VFY62" s="108"/>
      <c r="VFZ62" s="108"/>
      <c r="VGA62" s="108"/>
      <c r="VGB62" s="108"/>
      <c r="VGC62" s="108"/>
      <c r="VGD62" s="108"/>
      <c r="VGE62" s="108"/>
      <c r="VGF62" s="108"/>
      <c r="VGG62" s="108"/>
      <c r="VGH62" s="108"/>
      <c r="VGI62" s="108"/>
      <c r="VGJ62" s="108"/>
      <c r="VGK62" s="108"/>
      <c r="VGL62" s="108"/>
      <c r="VGM62" s="108"/>
      <c r="VGN62" s="108"/>
      <c r="VGO62" s="108"/>
      <c r="VGP62" s="108"/>
      <c r="VGQ62" s="108"/>
      <c r="VGR62" s="108"/>
      <c r="VGS62" s="108"/>
      <c r="VGT62" s="108"/>
      <c r="VGU62" s="108"/>
      <c r="VGV62" s="108"/>
      <c r="VGW62" s="108"/>
      <c r="VGX62" s="108"/>
      <c r="VGY62" s="108"/>
      <c r="VGZ62" s="108"/>
      <c r="VHA62" s="108"/>
      <c r="VHB62" s="108"/>
      <c r="VHC62" s="108"/>
      <c r="VHD62" s="108"/>
      <c r="VHE62" s="108"/>
      <c r="VHF62" s="108"/>
      <c r="VHG62" s="108"/>
      <c r="VHH62" s="108"/>
      <c r="VHI62" s="108"/>
      <c r="VHJ62" s="108"/>
      <c r="VHK62" s="108"/>
      <c r="VHL62" s="108"/>
      <c r="VHM62" s="108"/>
      <c r="VHN62" s="108"/>
      <c r="VHO62" s="108"/>
      <c r="VHP62" s="108"/>
      <c r="VHQ62" s="108"/>
      <c r="VHR62" s="108"/>
      <c r="VHS62" s="108"/>
      <c r="VHT62" s="108"/>
      <c r="VHU62" s="108"/>
      <c r="VHV62" s="108"/>
      <c r="VHW62" s="108"/>
      <c r="VHX62" s="108"/>
      <c r="VHY62" s="108"/>
      <c r="VHZ62" s="108"/>
      <c r="VIA62" s="108"/>
      <c r="VIB62" s="108"/>
      <c r="VIC62" s="108"/>
      <c r="VID62" s="108"/>
      <c r="VIE62" s="108"/>
      <c r="VIF62" s="108"/>
      <c r="VIG62" s="108"/>
      <c r="VIH62" s="108"/>
      <c r="VII62" s="108"/>
      <c r="VIJ62" s="108"/>
      <c r="VIK62" s="108"/>
      <c r="VIL62" s="108"/>
      <c r="VIM62" s="108"/>
      <c r="VIN62" s="108"/>
      <c r="VIO62" s="108"/>
      <c r="VIP62" s="108"/>
      <c r="VIQ62" s="108"/>
      <c r="VIR62" s="108"/>
      <c r="VIS62" s="108"/>
      <c r="VIT62" s="108"/>
      <c r="VIU62" s="108"/>
      <c r="VIV62" s="108"/>
      <c r="VIW62" s="108"/>
      <c r="VIX62" s="108"/>
      <c r="VIY62" s="108"/>
      <c r="VIZ62" s="108"/>
      <c r="VJA62" s="108"/>
      <c r="VJB62" s="108"/>
      <c r="VJC62" s="108"/>
      <c r="VJD62" s="108"/>
      <c r="VJE62" s="108"/>
      <c r="VJF62" s="108"/>
      <c r="VJG62" s="108"/>
      <c r="VJH62" s="108"/>
      <c r="VJI62" s="108"/>
      <c r="VJJ62" s="108"/>
      <c r="VJK62" s="108"/>
      <c r="VJL62" s="108"/>
      <c r="VJM62" s="108"/>
      <c r="VJN62" s="108"/>
      <c r="VJO62" s="108"/>
      <c r="VJP62" s="108"/>
      <c r="VJQ62" s="108"/>
      <c r="VJR62" s="108"/>
      <c r="VJS62" s="108"/>
      <c r="VJT62" s="108"/>
      <c r="VJU62" s="108"/>
      <c r="VJV62" s="108"/>
      <c r="VJW62" s="108"/>
      <c r="VJX62" s="108"/>
      <c r="VJY62" s="108"/>
      <c r="VJZ62" s="108"/>
      <c r="VKA62" s="108"/>
      <c r="VKB62" s="108"/>
      <c r="VKC62" s="108"/>
      <c r="VKD62" s="108"/>
      <c r="VKE62" s="108"/>
      <c r="VKF62" s="108"/>
      <c r="VKG62" s="108"/>
      <c r="VKH62" s="108"/>
      <c r="VKI62" s="108"/>
      <c r="VKJ62" s="108"/>
      <c r="VKK62" s="108"/>
      <c r="VKL62" s="108"/>
      <c r="VKM62" s="108"/>
      <c r="VKN62" s="108"/>
      <c r="VKO62" s="108"/>
      <c r="VKP62" s="108"/>
      <c r="VKQ62" s="108"/>
      <c r="VKR62" s="108"/>
      <c r="VKS62" s="108"/>
      <c r="VKT62" s="108"/>
      <c r="VKU62" s="108"/>
      <c r="VKV62" s="108"/>
      <c r="VKW62" s="108"/>
      <c r="VKX62" s="108"/>
      <c r="VKY62" s="108"/>
      <c r="VKZ62" s="108"/>
      <c r="VLA62" s="108"/>
      <c r="VLB62" s="108"/>
      <c r="VLC62" s="108"/>
      <c r="VLD62" s="108"/>
      <c r="VLE62" s="108"/>
      <c r="VLF62" s="108"/>
      <c r="VLG62" s="108"/>
      <c r="VLH62" s="108"/>
      <c r="VLI62" s="108"/>
      <c r="VLJ62" s="108"/>
      <c r="VLK62" s="108"/>
      <c r="VLL62" s="108"/>
      <c r="VLM62" s="108"/>
      <c r="VLN62" s="108"/>
      <c r="VLO62" s="108"/>
      <c r="VLP62" s="108"/>
      <c r="VLQ62" s="108"/>
      <c r="VLR62" s="108"/>
      <c r="VLS62" s="108"/>
      <c r="VLT62" s="108"/>
      <c r="VLU62" s="108"/>
      <c r="VLV62" s="108"/>
      <c r="VLW62" s="108"/>
      <c r="VLX62" s="108"/>
      <c r="VLY62" s="108"/>
      <c r="VLZ62" s="108"/>
      <c r="VMA62" s="108"/>
      <c r="VMB62" s="108"/>
      <c r="VMC62" s="108"/>
      <c r="VMD62" s="108"/>
      <c r="VME62" s="108"/>
      <c r="VMF62" s="108"/>
      <c r="VMG62" s="108"/>
      <c r="VMH62" s="108"/>
      <c r="VMI62" s="108"/>
      <c r="VMJ62" s="108"/>
      <c r="VMK62" s="108"/>
      <c r="VML62" s="108"/>
      <c r="VMM62" s="108"/>
      <c r="VMN62" s="108"/>
      <c r="VMO62" s="108"/>
      <c r="VMP62" s="108"/>
      <c r="VMQ62" s="108"/>
      <c r="VMR62" s="108"/>
      <c r="VMS62" s="108"/>
      <c r="VMT62" s="108"/>
      <c r="VMU62" s="108"/>
      <c r="VMV62" s="108"/>
      <c r="VMW62" s="108"/>
      <c r="VMX62" s="108"/>
      <c r="VMY62" s="108"/>
      <c r="VMZ62" s="108"/>
      <c r="VNA62" s="108"/>
      <c r="VNB62" s="108"/>
      <c r="VNC62" s="108"/>
      <c r="VND62" s="108"/>
      <c r="VNE62" s="108"/>
      <c r="VNF62" s="108"/>
      <c r="VNG62" s="108"/>
      <c r="VNH62" s="108"/>
      <c r="VNI62" s="108"/>
      <c r="VNJ62" s="108"/>
      <c r="VNK62" s="108"/>
      <c r="VNL62" s="108"/>
      <c r="VNM62" s="108"/>
      <c r="VNN62" s="108"/>
      <c r="VNO62" s="108"/>
      <c r="VNP62" s="108"/>
      <c r="VNQ62" s="108"/>
      <c r="VNR62" s="108"/>
      <c r="VNS62" s="108"/>
      <c r="VNT62" s="108"/>
      <c r="VNU62" s="108"/>
      <c r="VNV62" s="108"/>
      <c r="VNW62" s="108"/>
      <c r="VNX62" s="108"/>
      <c r="VNY62" s="108"/>
      <c r="VNZ62" s="108"/>
      <c r="VOA62" s="108"/>
      <c r="VOB62" s="108"/>
      <c r="VOC62" s="108"/>
      <c r="VOD62" s="108"/>
      <c r="VOE62" s="108"/>
      <c r="VOF62" s="108"/>
      <c r="VOG62" s="108"/>
      <c r="VOH62" s="108"/>
      <c r="VOI62" s="108"/>
      <c r="VOJ62" s="108"/>
      <c r="VOK62" s="108"/>
      <c r="VOL62" s="108"/>
      <c r="VOM62" s="108"/>
      <c r="VON62" s="108"/>
      <c r="VOO62" s="108"/>
      <c r="VOP62" s="108"/>
      <c r="VOQ62" s="108"/>
      <c r="VOR62" s="108"/>
      <c r="VOS62" s="108"/>
      <c r="VOT62" s="108"/>
      <c r="VOU62" s="108"/>
      <c r="VOV62" s="108"/>
      <c r="VOW62" s="108"/>
      <c r="VOX62" s="108"/>
      <c r="VOY62" s="108"/>
      <c r="VOZ62" s="108"/>
      <c r="VPA62" s="108"/>
      <c r="VPB62" s="108"/>
      <c r="VPC62" s="108"/>
      <c r="VPD62" s="108"/>
      <c r="VPE62" s="108"/>
      <c r="VPF62" s="108"/>
      <c r="VPG62" s="108"/>
      <c r="VPH62" s="108"/>
      <c r="VPI62" s="108"/>
      <c r="VPJ62" s="108"/>
      <c r="VPK62" s="108"/>
      <c r="VPL62" s="108"/>
      <c r="VPM62" s="108"/>
      <c r="VPN62" s="108"/>
      <c r="VPO62" s="108"/>
      <c r="VPP62" s="108"/>
      <c r="VPQ62" s="108"/>
      <c r="VPR62" s="108"/>
      <c r="VPS62" s="108"/>
      <c r="VPT62" s="108"/>
      <c r="VPU62" s="108"/>
      <c r="VPV62" s="108"/>
      <c r="VPW62" s="108"/>
      <c r="VPX62" s="108"/>
      <c r="VPY62" s="108"/>
      <c r="VPZ62" s="108"/>
      <c r="VQA62" s="108"/>
      <c r="VQB62" s="108"/>
      <c r="VQC62" s="108"/>
      <c r="VQD62" s="108"/>
      <c r="VQE62" s="108"/>
      <c r="VQF62" s="108"/>
      <c r="VQG62" s="108"/>
      <c r="VQH62" s="108"/>
      <c r="VQI62" s="108"/>
      <c r="VQJ62" s="108"/>
      <c r="VQK62" s="108"/>
      <c r="VQL62" s="108"/>
      <c r="VQM62" s="108"/>
      <c r="VQN62" s="108"/>
      <c r="VQO62" s="108"/>
      <c r="VQP62" s="108"/>
      <c r="VQQ62" s="108"/>
      <c r="VQR62" s="108"/>
      <c r="VQS62" s="108"/>
      <c r="VQT62" s="108"/>
      <c r="VQU62" s="108"/>
      <c r="VQV62" s="108"/>
      <c r="VQW62" s="108"/>
      <c r="VQX62" s="108"/>
      <c r="VQY62" s="108"/>
      <c r="VQZ62" s="108"/>
      <c r="VRA62" s="108"/>
      <c r="VRB62" s="108"/>
      <c r="VRC62" s="108"/>
      <c r="VRD62" s="108"/>
      <c r="VRE62" s="108"/>
      <c r="VRF62" s="108"/>
      <c r="VRG62" s="108"/>
      <c r="VRH62" s="108"/>
      <c r="VRI62" s="108"/>
      <c r="VRJ62" s="108"/>
      <c r="VRK62" s="108"/>
      <c r="VRL62" s="108"/>
      <c r="VRM62" s="108"/>
      <c r="VRN62" s="108"/>
      <c r="VRO62" s="108"/>
      <c r="VRP62" s="108"/>
      <c r="VRQ62" s="108"/>
      <c r="VRR62" s="108"/>
      <c r="VRS62" s="108"/>
      <c r="VRT62" s="108"/>
      <c r="VRU62" s="108"/>
      <c r="VRV62" s="108"/>
      <c r="VRW62" s="108"/>
      <c r="VRX62" s="108"/>
      <c r="VRY62" s="108"/>
      <c r="VRZ62" s="108"/>
      <c r="VSA62" s="108"/>
      <c r="VSB62" s="108"/>
      <c r="VSC62" s="108"/>
      <c r="VSD62" s="108"/>
      <c r="VSE62" s="108"/>
      <c r="VSF62" s="108"/>
      <c r="VSG62" s="108"/>
      <c r="VSH62" s="108"/>
      <c r="VSI62" s="108"/>
      <c r="VSJ62" s="108"/>
      <c r="VSK62" s="108"/>
      <c r="VSL62" s="108"/>
      <c r="VSM62" s="108"/>
      <c r="VSN62" s="108"/>
      <c r="VSO62" s="108"/>
      <c r="VSP62" s="108"/>
      <c r="VSQ62" s="108"/>
      <c r="VSR62" s="108"/>
      <c r="VSS62" s="108"/>
      <c r="VST62" s="108"/>
      <c r="VSU62" s="108"/>
      <c r="VSV62" s="108"/>
      <c r="VSW62" s="108"/>
      <c r="VSX62" s="108"/>
      <c r="VSY62" s="108"/>
      <c r="VSZ62" s="108"/>
      <c r="VTA62" s="108"/>
      <c r="VTB62" s="108"/>
      <c r="VTC62" s="108"/>
      <c r="VTD62" s="108"/>
      <c r="VTE62" s="108"/>
      <c r="VTF62" s="108"/>
      <c r="VTG62" s="108"/>
      <c r="VTH62" s="108"/>
      <c r="VTI62" s="108"/>
      <c r="VTJ62" s="108"/>
      <c r="VTK62" s="108"/>
      <c r="VTL62" s="108"/>
      <c r="VTM62" s="108"/>
      <c r="VTN62" s="108"/>
      <c r="VTO62" s="108"/>
      <c r="VTP62" s="108"/>
      <c r="VTQ62" s="108"/>
      <c r="VTR62" s="108"/>
      <c r="VTS62" s="108"/>
      <c r="VTT62" s="108"/>
      <c r="VTU62" s="108"/>
      <c r="VTV62" s="108"/>
      <c r="VTW62" s="108"/>
      <c r="VTX62" s="108"/>
      <c r="VTY62" s="108"/>
      <c r="VTZ62" s="108"/>
      <c r="VUA62" s="108"/>
      <c r="VUB62" s="108"/>
      <c r="VUC62" s="108"/>
      <c r="VUD62" s="108"/>
      <c r="VUE62" s="108"/>
      <c r="VUF62" s="108"/>
      <c r="VUG62" s="108"/>
      <c r="VUH62" s="108"/>
      <c r="VUI62" s="108"/>
      <c r="VUJ62" s="108"/>
      <c r="VUK62" s="108"/>
      <c r="VUL62" s="108"/>
      <c r="VUM62" s="108"/>
      <c r="VUN62" s="108"/>
      <c r="VUO62" s="108"/>
      <c r="VUP62" s="108"/>
      <c r="VUQ62" s="108"/>
      <c r="VUR62" s="108"/>
      <c r="VUS62" s="108"/>
      <c r="VUT62" s="108"/>
      <c r="VUU62" s="108"/>
      <c r="VUV62" s="108"/>
      <c r="VUW62" s="108"/>
      <c r="VUX62" s="108"/>
      <c r="VUY62" s="108"/>
      <c r="VUZ62" s="108"/>
      <c r="VVA62" s="108"/>
      <c r="VVB62" s="108"/>
      <c r="VVC62" s="108"/>
      <c r="VVD62" s="108"/>
      <c r="VVE62" s="108"/>
      <c r="VVF62" s="108"/>
      <c r="VVG62" s="108"/>
      <c r="VVH62" s="108"/>
      <c r="VVI62" s="108"/>
      <c r="VVJ62" s="108"/>
      <c r="VVK62" s="108"/>
      <c r="VVL62" s="108"/>
      <c r="VVM62" s="108"/>
      <c r="VVN62" s="108"/>
      <c r="VVO62" s="108"/>
      <c r="VVP62" s="108"/>
      <c r="VVQ62" s="108"/>
      <c r="VVR62" s="108"/>
      <c r="VVS62" s="108"/>
      <c r="VVT62" s="108"/>
      <c r="VVU62" s="108"/>
      <c r="VVV62" s="108"/>
      <c r="VVW62" s="108"/>
      <c r="VVX62" s="108"/>
      <c r="VVY62" s="108"/>
      <c r="VVZ62" s="108"/>
      <c r="VWA62" s="108"/>
      <c r="VWB62" s="108"/>
      <c r="VWC62" s="108"/>
      <c r="VWD62" s="108"/>
      <c r="VWE62" s="108"/>
      <c r="VWF62" s="108"/>
      <c r="VWG62" s="108"/>
      <c r="VWH62" s="108"/>
      <c r="VWI62" s="108"/>
      <c r="VWJ62" s="108"/>
      <c r="VWK62" s="108"/>
      <c r="VWL62" s="108"/>
      <c r="VWM62" s="108"/>
      <c r="VWN62" s="108"/>
      <c r="VWO62" s="108"/>
      <c r="VWP62" s="108"/>
      <c r="VWQ62" s="108"/>
      <c r="VWR62" s="108"/>
      <c r="VWS62" s="108"/>
      <c r="VWT62" s="108"/>
      <c r="VWU62" s="108"/>
      <c r="VWV62" s="108"/>
      <c r="VWW62" s="108"/>
      <c r="VWX62" s="108"/>
      <c r="VWY62" s="108"/>
      <c r="VWZ62" s="108"/>
      <c r="VXA62" s="108"/>
      <c r="VXB62" s="108"/>
      <c r="VXC62" s="108"/>
      <c r="VXD62" s="108"/>
      <c r="VXE62" s="108"/>
      <c r="VXF62" s="108"/>
      <c r="VXG62" s="108"/>
      <c r="VXH62" s="108"/>
      <c r="VXI62" s="108"/>
      <c r="VXJ62" s="108"/>
      <c r="VXK62" s="108"/>
      <c r="VXL62" s="108"/>
      <c r="VXM62" s="108"/>
      <c r="VXN62" s="108"/>
      <c r="VXO62" s="108"/>
      <c r="VXP62" s="108"/>
      <c r="VXQ62" s="108"/>
      <c r="VXR62" s="108"/>
      <c r="VXS62" s="108"/>
      <c r="VXT62" s="108"/>
      <c r="VXU62" s="108"/>
      <c r="VXV62" s="108"/>
      <c r="VXW62" s="108"/>
      <c r="VXX62" s="108"/>
      <c r="VXY62" s="108"/>
      <c r="VXZ62" s="108"/>
      <c r="VYA62" s="108"/>
      <c r="VYB62" s="108"/>
      <c r="VYC62" s="108"/>
      <c r="VYD62" s="108"/>
      <c r="VYE62" s="108"/>
      <c r="VYF62" s="108"/>
      <c r="VYG62" s="108"/>
      <c r="VYH62" s="108"/>
      <c r="VYI62" s="108"/>
      <c r="VYJ62" s="108"/>
      <c r="VYK62" s="108"/>
      <c r="VYL62" s="108"/>
      <c r="VYM62" s="108"/>
      <c r="VYN62" s="108"/>
      <c r="VYO62" s="108"/>
      <c r="VYP62" s="108"/>
      <c r="VYQ62" s="108"/>
      <c r="VYR62" s="108"/>
      <c r="VYS62" s="108"/>
      <c r="VYT62" s="108"/>
      <c r="VYU62" s="108"/>
      <c r="VYV62" s="108"/>
      <c r="VYW62" s="108"/>
      <c r="VYX62" s="108"/>
      <c r="VYY62" s="108"/>
      <c r="VYZ62" s="108"/>
      <c r="VZA62" s="108"/>
      <c r="VZB62" s="108"/>
      <c r="VZC62" s="108"/>
      <c r="VZD62" s="108"/>
      <c r="VZE62" s="108"/>
      <c r="VZF62" s="108"/>
      <c r="VZG62" s="108"/>
      <c r="VZH62" s="108"/>
      <c r="VZI62" s="108"/>
      <c r="VZJ62" s="108"/>
      <c r="VZK62" s="108"/>
      <c r="VZL62" s="108"/>
      <c r="VZM62" s="108"/>
      <c r="VZN62" s="108"/>
      <c r="VZO62" s="108"/>
      <c r="VZP62" s="108"/>
      <c r="VZQ62" s="108"/>
      <c r="VZR62" s="108"/>
      <c r="VZS62" s="108"/>
      <c r="VZT62" s="108"/>
      <c r="VZU62" s="108"/>
      <c r="VZV62" s="108"/>
      <c r="VZW62" s="108"/>
      <c r="VZX62" s="108"/>
      <c r="VZY62" s="108"/>
      <c r="VZZ62" s="108"/>
      <c r="WAA62" s="108"/>
      <c r="WAB62" s="108"/>
      <c r="WAC62" s="108"/>
      <c r="WAD62" s="108"/>
      <c r="WAE62" s="108"/>
      <c r="WAF62" s="108"/>
      <c r="WAG62" s="108"/>
      <c r="WAH62" s="108"/>
      <c r="WAI62" s="108"/>
      <c r="WAJ62" s="108"/>
      <c r="WAK62" s="108"/>
      <c r="WAL62" s="108"/>
      <c r="WAM62" s="108"/>
      <c r="WAN62" s="108"/>
      <c r="WAO62" s="108"/>
      <c r="WAP62" s="108"/>
      <c r="WAQ62" s="108"/>
      <c r="WAR62" s="108"/>
      <c r="WAS62" s="108"/>
      <c r="WAT62" s="108"/>
      <c r="WAU62" s="108"/>
      <c r="WAV62" s="108"/>
      <c r="WAW62" s="108"/>
      <c r="WAX62" s="108"/>
      <c r="WAY62" s="108"/>
      <c r="WAZ62" s="108"/>
      <c r="WBA62" s="108"/>
      <c r="WBB62" s="108"/>
      <c r="WBC62" s="108"/>
      <c r="WBD62" s="108"/>
      <c r="WBE62" s="108"/>
      <c r="WBF62" s="108"/>
      <c r="WBG62" s="108"/>
      <c r="WBH62" s="108"/>
      <c r="WBI62" s="108"/>
      <c r="WBJ62" s="108"/>
      <c r="WBK62" s="108"/>
      <c r="WBL62" s="108"/>
      <c r="WBM62" s="108"/>
      <c r="WBN62" s="108"/>
      <c r="WBO62" s="108"/>
      <c r="WBP62" s="108"/>
      <c r="WBQ62" s="108"/>
      <c r="WBR62" s="108"/>
      <c r="WBS62" s="108"/>
      <c r="WBT62" s="108"/>
      <c r="WBU62" s="108"/>
      <c r="WBV62" s="108"/>
      <c r="WBW62" s="108"/>
      <c r="WBX62" s="108"/>
      <c r="WBY62" s="108"/>
      <c r="WBZ62" s="108"/>
      <c r="WCA62" s="108"/>
      <c r="WCB62" s="108"/>
      <c r="WCC62" s="108"/>
      <c r="WCD62" s="108"/>
      <c r="WCE62" s="108"/>
      <c r="WCF62" s="108"/>
      <c r="WCG62" s="108"/>
      <c r="WCH62" s="108"/>
      <c r="WCI62" s="108"/>
      <c r="WCJ62" s="108"/>
      <c r="WCK62" s="108"/>
      <c r="WCL62" s="108"/>
      <c r="WCM62" s="108"/>
      <c r="WCN62" s="108"/>
      <c r="WCO62" s="108"/>
      <c r="WCP62" s="108"/>
      <c r="WCQ62" s="108"/>
      <c r="WCR62" s="108"/>
      <c r="WCS62" s="108"/>
      <c r="WCT62" s="108"/>
      <c r="WCU62" s="108"/>
      <c r="WCV62" s="108"/>
      <c r="WCW62" s="108"/>
      <c r="WCX62" s="108"/>
      <c r="WCY62" s="108"/>
      <c r="WCZ62" s="108"/>
      <c r="WDA62" s="108"/>
      <c r="WDB62" s="108"/>
      <c r="WDC62" s="108"/>
      <c r="WDD62" s="108"/>
      <c r="WDE62" s="108"/>
      <c r="WDF62" s="108"/>
      <c r="WDG62" s="108"/>
      <c r="WDH62" s="108"/>
      <c r="WDI62" s="108"/>
      <c r="WDJ62" s="108"/>
      <c r="WDK62" s="108"/>
      <c r="WDL62" s="108"/>
      <c r="WDM62" s="108"/>
      <c r="WDN62" s="108"/>
      <c r="WDO62" s="108"/>
      <c r="WDP62" s="108"/>
      <c r="WDQ62" s="108"/>
      <c r="WDR62" s="108"/>
      <c r="WDS62" s="108"/>
      <c r="WDT62" s="108"/>
      <c r="WDU62" s="108"/>
      <c r="WDV62" s="108"/>
      <c r="WDW62" s="108"/>
      <c r="WDX62" s="108"/>
      <c r="WDY62" s="108"/>
      <c r="WDZ62" s="108"/>
      <c r="WEA62" s="108"/>
      <c r="WEB62" s="108"/>
      <c r="WEC62" s="108"/>
      <c r="WED62" s="108"/>
      <c r="WEE62" s="108"/>
      <c r="WEF62" s="108"/>
      <c r="WEG62" s="108"/>
      <c r="WEH62" s="108"/>
      <c r="WEI62" s="108"/>
      <c r="WEJ62" s="108"/>
      <c r="WEK62" s="108"/>
      <c r="WEL62" s="108"/>
      <c r="WEM62" s="108"/>
      <c r="WEN62" s="108"/>
      <c r="WEO62" s="108"/>
      <c r="WEP62" s="108"/>
      <c r="WEQ62" s="108"/>
      <c r="WER62" s="108"/>
      <c r="WES62" s="108"/>
      <c r="WET62" s="108"/>
      <c r="WEU62" s="108"/>
      <c r="WEV62" s="108"/>
      <c r="WEW62" s="108"/>
      <c r="WEX62" s="108"/>
      <c r="WEY62" s="108"/>
      <c r="WEZ62" s="108"/>
      <c r="WFA62" s="108"/>
      <c r="WFB62" s="108"/>
      <c r="WFC62" s="108"/>
      <c r="WFD62" s="108"/>
      <c r="WFE62" s="108"/>
      <c r="WFF62" s="108"/>
      <c r="WFG62" s="108"/>
      <c r="WFH62" s="108"/>
      <c r="WFI62" s="108"/>
      <c r="WFJ62" s="108"/>
      <c r="WFK62" s="108"/>
      <c r="WFL62" s="108"/>
      <c r="WFM62" s="108"/>
      <c r="WFN62" s="108"/>
      <c r="WFO62" s="108"/>
      <c r="WFP62" s="108"/>
      <c r="WFQ62" s="108"/>
      <c r="WFR62" s="108"/>
      <c r="WFS62" s="108"/>
      <c r="WFT62" s="108"/>
      <c r="WFU62" s="108"/>
      <c r="WFV62" s="108"/>
      <c r="WFW62" s="108"/>
      <c r="WFX62" s="108"/>
      <c r="WFY62" s="108"/>
      <c r="WFZ62" s="108"/>
      <c r="WGA62" s="108"/>
      <c r="WGB62" s="108"/>
      <c r="WGC62" s="108"/>
      <c r="WGD62" s="108"/>
      <c r="WGE62" s="108"/>
      <c r="WGF62" s="108"/>
      <c r="WGG62" s="108"/>
      <c r="WGH62" s="108"/>
      <c r="WGI62" s="108"/>
      <c r="WGJ62" s="108"/>
      <c r="WGK62" s="108"/>
      <c r="WGL62" s="108"/>
      <c r="WGM62" s="108"/>
      <c r="WGN62" s="108"/>
      <c r="WGO62" s="108"/>
      <c r="WGP62" s="108"/>
      <c r="WGQ62" s="108"/>
      <c r="WGR62" s="108"/>
      <c r="WGS62" s="108"/>
      <c r="WGT62" s="108"/>
      <c r="WGU62" s="108"/>
      <c r="WGV62" s="108"/>
      <c r="WGW62" s="108"/>
      <c r="WGX62" s="108"/>
      <c r="WGY62" s="108"/>
      <c r="WGZ62" s="108"/>
      <c r="WHA62" s="108"/>
      <c r="WHB62" s="108"/>
      <c r="WHC62" s="108"/>
      <c r="WHD62" s="108"/>
      <c r="WHE62" s="108"/>
      <c r="WHF62" s="108"/>
      <c r="WHG62" s="108"/>
      <c r="WHH62" s="108"/>
      <c r="WHI62" s="108"/>
      <c r="WHJ62" s="108"/>
      <c r="WHK62" s="108"/>
      <c r="WHL62" s="108"/>
      <c r="WHM62" s="108"/>
      <c r="WHN62" s="108"/>
      <c r="WHO62" s="108"/>
      <c r="WHP62" s="108"/>
      <c r="WHQ62" s="108"/>
      <c r="WHR62" s="108"/>
      <c r="WHS62" s="108"/>
      <c r="WHT62" s="108"/>
      <c r="WHU62" s="108"/>
      <c r="WHV62" s="108"/>
      <c r="WHW62" s="108"/>
      <c r="WHX62" s="108"/>
      <c r="WHY62" s="108"/>
      <c r="WHZ62" s="108"/>
      <c r="WIA62" s="108"/>
      <c r="WIB62" s="108"/>
      <c r="WIC62" s="108"/>
      <c r="WID62" s="108"/>
      <c r="WIE62" s="108"/>
      <c r="WIF62" s="108"/>
      <c r="WIG62" s="108"/>
      <c r="WIH62" s="108"/>
      <c r="WII62" s="108"/>
      <c r="WIJ62" s="108"/>
      <c r="WIK62" s="108"/>
      <c r="WIL62" s="108"/>
      <c r="WIM62" s="108"/>
      <c r="WIN62" s="108"/>
      <c r="WIO62" s="108"/>
      <c r="WIP62" s="108"/>
      <c r="WIQ62" s="108"/>
      <c r="WIR62" s="108"/>
      <c r="WIS62" s="108"/>
      <c r="WIT62" s="108"/>
      <c r="WIU62" s="108"/>
      <c r="WIV62" s="108"/>
      <c r="WIW62" s="108"/>
      <c r="WIX62" s="108"/>
      <c r="WIY62" s="108"/>
      <c r="WIZ62" s="108"/>
      <c r="WJA62" s="108"/>
      <c r="WJB62" s="108"/>
      <c r="WJC62" s="108"/>
      <c r="WJD62" s="108"/>
      <c r="WJE62" s="108"/>
      <c r="WJF62" s="108"/>
      <c r="WJG62" s="108"/>
      <c r="WJH62" s="108"/>
      <c r="WJI62" s="108"/>
      <c r="WJJ62" s="108"/>
      <c r="WJK62" s="108"/>
      <c r="WJL62" s="108"/>
      <c r="WJM62" s="108"/>
      <c r="WJN62" s="108"/>
      <c r="WJO62" s="108"/>
      <c r="WJP62" s="108"/>
      <c r="WJQ62" s="108"/>
      <c r="WJR62" s="108"/>
      <c r="WJS62" s="108"/>
      <c r="WJT62" s="108"/>
      <c r="WJU62" s="108"/>
      <c r="WJV62" s="108"/>
      <c r="WJW62" s="108"/>
      <c r="WJX62" s="108"/>
      <c r="WJY62" s="108"/>
      <c r="WJZ62" s="108"/>
      <c r="WKA62" s="108"/>
      <c r="WKB62" s="108"/>
      <c r="WKC62" s="108"/>
      <c r="WKD62" s="108"/>
      <c r="WKE62" s="108"/>
      <c r="WKF62" s="108"/>
      <c r="WKG62" s="108"/>
      <c r="WKH62" s="108"/>
      <c r="WKI62" s="108"/>
      <c r="WKJ62" s="108"/>
      <c r="WKK62" s="108"/>
      <c r="WKL62" s="108"/>
      <c r="WKM62" s="108"/>
      <c r="WKN62" s="108"/>
      <c r="WKO62" s="108"/>
      <c r="WKP62" s="108"/>
      <c r="WKQ62" s="108"/>
      <c r="WKR62" s="108"/>
      <c r="WKS62" s="108"/>
      <c r="WKT62" s="108"/>
      <c r="WKU62" s="108"/>
      <c r="WKV62" s="108"/>
      <c r="WKW62" s="108"/>
      <c r="WKX62" s="108"/>
      <c r="WKY62" s="108"/>
      <c r="WKZ62" s="108"/>
      <c r="WLA62" s="108"/>
      <c r="WLB62" s="108"/>
      <c r="WLC62" s="108"/>
      <c r="WLD62" s="108"/>
      <c r="WLE62" s="108"/>
      <c r="WLF62" s="108"/>
      <c r="WLG62" s="108"/>
      <c r="WLH62" s="108"/>
      <c r="WLI62" s="108"/>
      <c r="WLJ62" s="108"/>
      <c r="WLK62" s="108"/>
      <c r="WLL62" s="108"/>
      <c r="WLM62" s="108"/>
      <c r="WLN62" s="108"/>
      <c r="WLO62" s="108"/>
      <c r="WLP62" s="108"/>
      <c r="WLQ62" s="108"/>
      <c r="WLR62" s="108"/>
      <c r="WLS62" s="108"/>
      <c r="WLT62" s="108"/>
      <c r="WLU62" s="108"/>
      <c r="WLV62" s="108"/>
      <c r="WLW62" s="108"/>
      <c r="WLX62" s="108"/>
      <c r="WLY62" s="108"/>
      <c r="WLZ62" s="108"/>
      <c r="WMA62" s="108"/>
      <c r="WMB62" s="108"/>
      <c r="WMC62" s="108"/>
      <c r="WMD62" s="108"/>
      <c r="WME62" s="108"/>
      <c r="WMF62" s="108"/>
      <c r="WMG62" s="108"/>
      <c r="WMH62" s="108"/>
      <c r="WMI62" s="108"/>
      <c r="WMJ62" s="108"/>
      <c r="WMK62" s="108"/>
      <c r="WML62" s="108"/>
      <c r="WMM62" s="108"/>
      <c r="WMN62" s="108"/>
      <c r="WMO62" s="108"/>
      <c r="WMP62" s="108"/>
      <c r="WMQ62" s="108"/>
      <c r="WMR62" s="108"/>
      <c r="WMS62" s="108"/>
      <c r="WMT62" s="108"/>
      <c r="WMU62" s="108"/>
      <c r="WMV62" s="108"/>
      <c r="WMW62" s="108"/>
      <c r="WMX62" s="108"/>
      <c r="WMY62" s="108"/>
      <c r="WMZ62" s="108"/>
      <c r="WNA62" s="108"/>
      <c r="WNB62" s="108"/>
      <c r="WNC62" s="108"/>
      <c r="WND62" s="108"/>
      <c r="WNE62" s="108"/>
      <c r="WNF62" s="108"/>
      <c r="WNG62" s="108"/>
      <c r="WNH62" s="108"/>
      <c r="WNI62" s="108"/>
      <c r="WNJ62" s="108"/>
      <c r="WNK62" s="108"/>
      <c r="WNL62" s="108"/>
      <c r="WNM62" s="108"/>
      <c r="WNN62" s="108"/>
      <c r="WNO62" s="108"/>
      <c r="WNP62" s="108"/>
      <c r="WNQ62" s="108"/>
      <c r="WNR62" s="108"/>
      <c r="WNS62" s="108"/>
      <c r="WNT62" s="108"/>
      <c r="WNU62" s="108"/>
      <c r="WNV62" s="108"/>
      <c r="WNW62" s="108"/>
      <c r="WNX62" s="108"/>
      <c r="WNY62" s="108"/>
      <c r="WNZ62" s="108"/>
      <c r="WOA62" s="108"/>
      <c r="WOB62" s="108"/>
      <c r="WOC62" s="108"/>
      <c r="WOD62" s="108"/>
      <c r="WOE62" s="108"/>
      <c r="WOF62" s="108"/>
      <c r="WOG62" s="108"/>
      <c r="WOH62" s="108"/>
      <c r="WOI62" s="108"/>
      <c r="WOJ62" s="108"/>
      <c r="WOK62" s="108"/>
      <c r="WOL62" s="108"/>
      <c r="WOM62" s="108"/>
      <c r="WON62" s="108"/>
      <c r="WOO62" s="108"/>
      <c r="WOP62" s="108"/>
      <c r="WOQ62" s="108"/>
      <c r="WOR62" s="108"/>
      <c r="WOS62" s="108"/>
      <c r="WOT62" s="108"/>
      <c r="WOU62" s="108"/>
      <c r="WOV62" s="108"/>
      <c r="WOW62" s="108"/>
      <c r="WOX62" s="108"/>
      <c r="WOY62" s="108"/>
      <c r="WOZ62" s="108"/>
      <c r="WPA62" s="108"/>
      <c r="WPB62" s="108"/>
      <c r="WPC62" s="108"/>
      <c r="WPD62" s="108"/>
      <c r="WPE62" s="108"/>
      <c r="WPF62" s="108"/>
      <c r="WPG62" s="108"/>
      <c r="WPH62" s="108"/>
      <c r="WPI62" s="108"/>
      <c r="WPJ62" s="108"/>
      <c r="WPK62" s="108"/>
      <c r="WPL62" s="108"/>
      <c r="WPM62" s="108"/>
      <c r="WPN62" s="108"/>
      <c r="WPO62" s="108"/>
      <c r="WPP62" s="108"/>
      <c r="WPQ62" s="108"/>
      <c r="WPR62" s="108"/>
      <c r="WPS62" s="108"/>
      <c r="WPT62" s="108"/>
      <c r="WPU62" s="108"/>
      <c r="WPV62" s="108"/>
      <c r="WPW62" s="108"/>
      <c r="WPX62" s="108"/>
      <c r="WPY62" s="108"/>
      <c r="WPZ62" s="108"/>
      <c r="WQA62" s="108"/>
      <c r="WQB62" s="108"/>
      <c r="WQC62" s="108"/>
      <c r="WQD62" s="108"/>
      <c r="WQE62" s="108"/>
      <c r="WQF62" s="108"/>
      <c r="WQG62" s="108"/>
      <c r="WQH62" s="108"/>
      <c r="WQI62" s="108"/>
      <c r="WQJ62" s="108"/>
      <c r="WQK62" s="108"/>
      <c r="WQL62" s="108"/>
      <c r="WQM62" s="108"/>
      <c r="WQN62" s="108"/>
      <c r="WQO62" s="108"/>
      <c r="WQP62" s="108"/>
      <c r="WQQ62" s="108"/>
      <c r="WQR62" s="108"/>
      <c r="WQS62" s="108"/>
      <c r="WQT62" s="108"/>
      <c r="WQU62" s="108"/>
      <c r="WQV62" s="108"/>
      <c r="WQW62" s="108"/>
      <c r="WQX62" s="108"/>
      <c r="WQY62" s="108"/>
      <c r="WQZ62" s="108"/>
      <c r="WRA62" s="108"/>
      <c r="WRB62" s="108"/>
      <c r="WRC62" s="108"/>
      <c r="WRD62" s="108"/>
      <c r="WRE62" s="108"/>
      <c r="WRF62" s="108"/>
      <c r="WRG62" s="108"/>
      <c r="WRH62" s="108"/>
      <c r="WRI62" s="108"/>
      <c r="WRJ62" s="108"/>
      <c r="WRK62" s="108"/>
      <c r="WRL62" s="108"/>
      <c r="WRM62" s="108"/>
      <c r="WRN62" s="108"/>
      <c r="WRO62" s="108"/>
      <c r="WRP62" s="108"/>
      <c r="WRQ62" s="108"/>
      <c r="WRR62" s="108"/>
      <c r="WRS62" s="108"/>
      <c r="WRT62" s="108"/>
      <c r="WRU62" s="108"/>
      <c r="WRV62" s="108"/>
      <c r="WRW62" s="108"/>
      <c r="WRX62" s="108"/>
      <c r="WRY62" s="108"/>
      <c r="WRZ62" s="108"/>
      <c r="WSA62" s="108"/>
      <c r="WSB62" s="108"/>
      <c r="WSC62" s="108"/>
      <c r="WSD62" s="108"/>
      <c r="WSE62" s="108"/>
      <c r="WSF62" s="108"/>
      <c r="WSG62" s="108"/>
      <c r="WSH62" s="108"/>
      <c r="WSI62" s="108"/>
      <c r="WSJ62" s="108"/>
      <c r="WSK62" s="108"/>
      <c r="WSL62" s="108"/>
      <c r="WSM62" s="108"/>
      <c r="WSN62" s="108"/>
      <c r="WSO62" s="108"/>
      <c r="WSP62" s="108"/>
      <c r="WSQ62" s="108"/>
      <c r="WSR62" s="108"/>
      <c r="WSS62" s="108"/>
      <c r="WST62" s="108"/>
      <c r="WSU62" s="108"/>
      <c r="WSV62" s="108"/>
      <c r="WSW62" s="108"/>
      <c r="WSX62" s="108"/>
      <c r="WSY62" s="108"/>
      <c r="WSZ62" s="108"/>
      <c r="WTA62" s="108"/>
      <c r="WTB62" s="108"/>
      <c r="WTC62" s="108"/>
      <c r="WTD62" s="108"/>
      <c r="WTE62" s="108"/>
      <c r="WTF62" s="108"/>
      <c r="WTG62" s="108"/>
      <c r="WTH62" s="108"/>
      <c r="WTI62" s="108"/>
      <c r="WTJ62" s="108"/>
      <c r="WTK62" s="108"/>
      <c r="WTL62" s="108"/>
      <c r="WTM62" s="108"/>
      <c r="WTN62" s="108"/>
      <c r="WTO62" s="108"/>
      <c r="WTP62" s="108"/>
      <c r="WTQ62" s="108"/>
      <c r="WTR62" s="108"/>
      <c r="WTS62" s="108"/>
      <c r="WTT62" s="108"/>
      <c r="WTU62" s="108"/>
      <c r="WTV62" s="108"/>
      <c r="WTW62" s="108"/>
      <c r="WTX62" s="108"/>
      <c r="WTY62" s="108"/>
      <c r="WTZ62" s="108"/>
      <c r="WUA62" s="108"/>
      <c r="WUB62" s="108"/>
      <c r="WUC62" s="108"/>
      <c r="WUD62" s="108"/>
      <c r="WUE62" s="108"/>
      <c r="WUF62" s="108"/>
      <c r="WUG62" s="108"/>
      <c r="WUH62" s="108"/>
      <c r="WUI62" s="108"/>
      <c r="WUJ62" s="108"/>
      <c r="WUK62" s="108"/>
      <c r="WUL62" s="108"/>
      <c r="WUM62" s="108"/>
      <c r="WUN62" s="108"/>
      <c r="WUO62" s="108"/>
      <c r="WUP62" s="108"/>
      <c r="WUQ62" s="108"/>
      <c r="WUR62" s="108"/>
      <c r="WUS62" s="108"/>
      <c r="WUT62" s="108"/>
      <c r="WUU62" s="108"/>
      <c r="WUV62" s="108"/>
      <c r="WUW62" s="108"/>
      <c r="WUX62" s="108"/>
      <c r="WUY62" s="108"/>
      <c r="WUZ62" s="108"/>
      <c r="WVA62" s="108"/>
      <c r="WVB62" s="108"/>
      <c r="WVC62" s="108"/>
      <c r="WVD62" s="108"/>
      <c r="WVE62" s="108"/>
      <c r="WVF62" s="108"/>
      <c r="WVG62" s="108"/>
      <c r="WVH62" s="108"/>
      <c r="WVI62" s="108"/>
      <c r="WVJ62" s="108"/>
      <c r="WVK62" s="108"/>
      <c r="WVL62" s="108"/>
      <c r="WVM62" s="108"/>
      <c r="WVN62" s="108"/>
      <c r="WVO62" s="108"/>
      <c r="WVP62" s="108"/>
      <c r="WVQ62" s="108"/>
      <c r="WVR62" s="108"/>
      <c r="WVS62" s="108"/>
      <c r="WVT62" s="108"/>
      <c r="WVU62" s="108"/>
      <c r="WVV62" s="108"/>
      <c r="WVW62" s="108"/>
      <c r="WVX62" s="108"/>
      <c r="WVY62" s="108"/>
      <c r="WVZ62" s="108"/>
      <c r="WWA62" s="108"/>
      <c r="WWB62" s="108"/>
      <c r="WWC62" s="108"/>
      <c r="WWD62" s="108"/>
      <c r="WWE62" s="108"/>
      <c r="WWF62" s="108"/>
      <c r="WWG62" s="108"/>
      <c r="WWH62" s="108"/>
      <c r="WWI62" s="108"/>
      <c r="WWJ62" s="108"/>
      <c r="WWK62" s="108"/>
      <c r="WWL62" s="108"/>
      <c r="WWM62" s="108"/>
      <c r="WWN62" s="108"/>
      <c r="WWO62" s="108"/>
      <c r="WWP62" s="108"/>
      <c r="WWQ62" s="108"/>
      <c r="WWR62" s="108"/>
      <c r="WWS62" s="108"/>
      <c r="WWT62" s="108"/>
      <c r="WWU62" s="108"/>
      <c r="WWV62" s="108"/>
      <c r="WWW62" s="108"/>
      <c r="WWX62" s="108"/>
      <c r="WWY62" s="108"/>
      <c r="WWZ62" s="108"/>
      <c r="WXA62" s="108"/>
      <c r="WXB62" s="108"/>
      <c r="WXC62" s="108"/>
      <c r="WXD62" s="108"/>
      <c r="WXE62" s="108"/>
      <c r="WXF62" s="108"/>
      <c r="WXG62" s="108"/>
      <c r="WXH62" s="108"/>
      <c r="WXI62" s="108"/>
      <c r="WXJ62" s="108"/>
      <c r="WXK62" s="108"/>
      <c r="WXL62" s="108"/>
      <c r="WXM62" s="108"/>
      <c r="WXN62" s="108"/>
      <c r="WXO62" s="108"/>
      <c r="WXP62" s="108"/>
      <c r="WXQ62" s="108"/>
      <c r="WXR62" s="108"/>
      <c r="WXS62" s="108"/>
      <c r="WXT62" s="108"/>
      <c r="WXU62" s="108"/>
      <c r="WXV62" s="108"/>
      <c r="WXW62" s="108"/>
      <c r="WXX62" s="108"/>
      <c r="WXY62" s="108"/>
      <c r="WXZ62" s="108"/>
      <c r="WYA62" s="108"/>
      <c r="WYB62" s="108"/>
      <c r="WYC62" s="108"/>
      <c r="WYD62" s="108"/>
      <c r="WYE62" s="108"/>
      <c r="WYF62" s="108"/>
      <c r="WYG62" s="108"/>
      <c r="WYH62" s="108"/>
      <c r="WYI62" s="108"/>
      <c r="WYJ62" s="108"/>
      <c r="WYK62" s="108"/>
      <c r="WYL62" s="108"/>
      <c r="WYM62" s="108"/>
      <c r="WYN62" s="108"/>
      <c r="WYO62" s="108"/>
      <c r="WYP62" s="108"/>
      <c r="WYQ62" s="108"/>
      <c r="WYR62" s="108"/>
      <c r="WYS62" s="108"/>
      <c r="WYT62" s="108"/>
      <c r="WYU62" s="108"/>
      <c r="WYV62" s="108"/>
      <c r="WYW62" s="108"/>
      <c r="WYX62" s="108"/>
      <c r="WYY62" s="108"/>
      <c r="WYZ62" s="108"/>
      <c r="WZA62" s="108"/>
      <c r="WZB62" s="108"/>
      <c r="WZC62" s="108"/>
      <c r="WZD62" s="108"/>
      <c r="WZE62" s="108"/>
      <c r="WZF62" s="108"/>
      <c r="WZG62" s="108"/>
      <c r="WZH62" s="108"/>
      <c r="WZI62" s="108"/>
      <c r="WZJ62" s="108"/>
      <c r="WZK62" s="108"/>
      <c r="WZL62" s="108"/>
      <c r="WZM62" s="108"/>
      <c r="WZN62" s="108"/>
      <c r="WZO62" s="108"/>
      <c r="WZP62" s="108"/>
      <c r="WZQ62" s="108"/>
      <c r="WZR62" s="108"/>
      <c r="WZS62" s="108"/>
      <c r="WZT62" s="108"/>
      <c r="WZU62" s="108"/>
      <c r="WZV62" s="108"/>
      <c r="WZW62" s="108"/>
      <c r="WZX62" s="108"/>
      <c r="WZY62" s="108"/>
      <c r="WZZ62" s="108"/>
      <c r="XAA62" s="108"/>
      <c r="XAB62" s="108"/>
      <c r="XAC62" s="108"/>
      <c r="XAD62" s="108"/>
      <c r="XAE62" s="108"/>
      <c r="XAF62" s="108"/>
      <c r="XAG62" s="108"/>
      <c r="XAH62" s="108"/>
      <c r="XAI62" s="108"/>
      <c r="XAJ62" s="108"/>
      <c r="XAK62" s="108"/>
      <c r="XAL62" s="108"/>
      <c r="XAM62" s="108"/>
      <c r="XAN62" s="108"/>
      <c r="XAO62" s="108"/>
      <c r="XAP62" s="108"/>
      <c r="XAQ62" s="108"/>
      <c r="XAR62" s="108"/>
      <c r="XAS62" s="108"/>
      <c r="XAT62" s="108"/>
      <c r="XAU62" s="108"/>
      <c r="XAV62" s="108"/>
      <c r="XAW62" s="108"/>
      <c r="XAX62" s="108"/>
      <c r="XAY62" s="108"/>
      <c r="XAZ62" s="108"/>
      <c r="XBA62" s="108"/>
      <c r="XBB62" s="108"/>
      <c r="XBC62" s="108"/>
      <c r="XBD62" s="108"/>
      <c r="XBE62" s="108"/>
      <c r="XBF62" s="108"/>
      <c r="XBG62" s="108"/>
      <c r="XBH62" s="108"/>
      <c r="XBI62" s="108"/>
      <c r="XBJ62" s="108"/>
      <c r="XBK62" s="108"/>
      <c r="XBL62" s="108"/>
      <c r="XBM62" s="108"/>
      <c r="XBN62" s="108"/>
      <c r="XBO62" s="108"/>
      <c r="XBP62" s="108"/>
      <c r="XBQ62" s="108"/>
      <c r="XBR62" s="108"/>
      <c r="XBS62" s="108"/>
      <c r="XBT62" s="108"/>
      <c r="XBU62" s="108"/>
      <c r="XBV62" s="108"/>
      <c r="XBW62" s="108"/>
      <c r="XBX62" s="108"/>
      <c r="XBY62" s="108"/>
      <c r="XBZ62" s="108"/>
      <c r="XCA62" s="108"/>
      <c r="XCB62" s="108"/>
      <c r="XCC62" s="108"/>
      <c r="XCD62" s="108"/>
      <c r="XCE62" s="108"/>
      <c r="XCF62" s="108"/>
      <c r="XCG62" s="108"/>
      <c r="XCH62" s="108"/>
      <c r="XCI62" s="108"/>
      <c r="XCJ62" s="108"/>
      <c r="XCK62" s="108"/>
      <c r="XCL62" s="108"/>
      <c r="XCM62" s="108"/>
      <c r="XCN62" s="108"/>
      <c r="XCO62" s="108"/>
      <c r="XCP62" s="108"/>
      <c r="XCQ62" s="108"/>
      <c r="XCR62" s="108"/>
      <c r="XCS62" s="108"/>
      <c r="XCT62" s="108"/>
      <c r="XCU62" s="108"/>
      <c r="XCV62" s="108"/>
      <c r="XCW62" s="108"/>
      <c r="XCX62" s="108"/>
      <c r="XCY62" s="108"/>
      <c r="XCZ62" s="108"/>
      <c r="XDA62" s="108"/>
      <c r="XDB62" s="108"/>
      <c r="XDC62" s="108"/>
      <c r="XDD62" s="108"/>
      <c r="XDE62" s="108"/>
      <c r="XDF62" s="108"/>
      <c r="XDG62" s="108"/>
      <c r="XDH62" s="108"/>
      <c r="XDI62" s="108"/>
      <c r="XDJ62" s="108"/>
      <c r="XDK62" s="108"/>
      <c r="XDL62" s="108"/>
      <c r="XDM62" s="108"/>
      <c r="XDN62" s="108"/>
      <c r="XDO62" s="108"/>
      <c r="XDP62" s="108"/>
      <c r="XDQ62" s="108"/>
      <c r="XDR62" s="108"/>
      <c r="XDS62" s="108"/>
      <c r="XDT62" s="108"/>
      <c r="XDU62" s="108"/>
      <c r="XDV62" s="108"/>
      <c r="XDW62" s="108"/>
      <c r="XDX62" s="108"/>
      <c r="XDY62" s="108"/>
      <c r="XDZ62" s="108"/>
      <c r="XEA62" s="108"/>
      <c r="XEB62" s="108"/>
      <c r="XEC62" s="108"/>
      <c r="XED62" s="108"/>
      <c r="XEE62" s="108"/>
      <c r="XEF62" s="108"/>
      <c r="XEG62" s="108"/>
      <c r="XEH62" s="108"/>
      <c r="XEI62" s="108"/>
      <c r="XEJ62" s="108"/>
      <c r="XEK62" s="108"/>
      <c r="XEL62" s="108"/>
      <c r="XEM62" s="108"/>
    </row>
    <row r="63" spans="1:16367" x14ac:dyDescent="0.25">
      <c r="A63" s="87" t="s">
        <v>199</v>
      </c>
      <c r="B63" s="104">
        <v>44181</v>
      </c>
      <c r="C63" s="105" t="s">
        <v>46</v>
      </c>
      <c r="D63" s="105"/>
      <c r="E63" s="105"/>
      <c r="F63" s="105"/>
      <c r="G63" s="105" t="s">
        <v>48</v>
      </c>
      <c r="H63" s="105" t="s">
        <v>2497</v>
      </c>
      <c r="I63" s="106"/>
      <c r="J63" s="106"/>
      <c r="K63" s="106"/>
      <c r="L63" s="106"/>
      <c r="M63" s="106">
        <v>0</v>
      </c>
      <c r="N63" s="105"/>
      <c r="O63" s="105" t="s">
        <v>2495</v>
      </c>
      <c r="P63" s="105" t="s">
        <v>2492</v>
      </c>
      <c r="Q63" s="106">
        <v>0</v>
      </c>
      <c r="R63" s="106">
        <v>0</v>
      </c>
      <c r="S63" s="106">
        <v>0</v>
      </c>
      <c r="T63" s="106">
        <v>0</v>
      </c>
      <c r="U63" s="105" t="s">
        <v>2493</v>
      </c>
      <c r="V63" s="106">
        <v>0</v>
      </c>
      <c r="W63" s="106">
        <v>0</v>
      </c>
      <c r="X63" s="105" t="s">
        <v>2493</v>
      </c>
      <c r="Y63" s="106">
        <v>0</v>
      </c>
      <c r="Z63" s="106">
        <v>0</v>
      </c>
      <c r="AA63" s="105" t="s">
        <v>49</v>
      </c>
      <c r="AB63" s="106">
        <v>0</v>
      </c>
      <c r="AC63" s="106">
        <v>0</v>
      </c>
      <c r="AD63" s="105"/>
      <c r="AE63" s="106">
        <v>0</v>
      </c>
      <c r="AF63" s="107"/>
      <c r="AG63" s="105"/>
      <c r="AH63" s="109"/>
      <c r="AI63" s="110"/>
      <c r="AJ63" s="110"/>
      <c r="AK63" s="109"/>
      <c r="AL63" s="109"/>
      <c r="AM63" s="109"/>
      <c r="AN63" s="109"/>
      <c r="AO63" s="109"/>
      <c r="AP63" s="109"/>
      <c r="AQ63" s="108"/>
      <c r="AR63" s="108"/>
      <c r="AS63" s="108"/>
      <c r="AT63" s="108"/>
      <c r="AU63" s="108"/>
      <c r="AV63" s="108"/>
      <c r="AW63" s="108"/>
      <c r="AX63" s="108"/>
      <c r="AY63" s="108"/>
      <c r="AZ63" s="108"/>
      <c r="BA63" s="108"/>
      <c r="BB63" s="108"/>
      <c r="BC63" s="108"/>
      <c r="BD63" s="108"/>
      <c r="BE63" s="108"/>
      <c r="BF63" s="108"/>
      <c r="BG63" s="108"/>
      <c r="BH63" s="108"/>
      <c r="BI63" s="108"/>
      <c r="BJ63" s="108"/>
      <c r="BK63" s="108"/>
      <c r="BL63" s="108"/>
      <c r="BM63" s="108"/>
      <c r="BN63" s="108"/>
      <c r="BO63" s="108"/>
      <c r="BP63" s="108"/>
      <c r="BQ63" s="108"/>
      <c r="BR63" s="108"/>
      <c r="BS63" s="108"/>
      <c r="BT63" s="108"/>
      <c r="BU63" s="108"/>
      <c r="BV63" s="108"/>
      <c r="BW63" s="108"/>
      <c r="BX63" s="108"/>
      <c r="BY63" s="108"/>
      <c r="BZ63" s="108"/>
      <c r="CA63" s="108"/>
      <c r="CB63" s="108"/>
      <c r="CC63" s="108"/>
      <c r="CD63" s="108"/>
      <c r="CE63" s="108"/>
      <c r="CF63" s="108"/>
      <c r="CG63" s="108"/>
      <c r="CH63" s="108"/>
      <c r="CI63" s="108"/>
      <c r="CJ63" s="108"/>
      <c r="CK63" s="108"/>
      <c r="CL63" s="108"/>
      <c r="CM63" s="108"/>
      <c r="CN63" s="108"/>
      <c r="CO63" s="108"/>
      <c r="CP63" s="108"/>
      <c r="CQ63" s="108"/>
      <c r="CR63" s="108"/>
      <c r="CS63" s="108"/>
      <c r="CT63" s="108"/>
      <c r="CU63" s="108"/>
      <c r="CV63" s="108"/>
      <c r="CW63" s="108"/>
      <c r="CX63" s="108"/>
      <c r="CY63" s="108"/>
      <c r="CZ63" s="108"/>
      <c r="DA63" s="108"/>
      <c r="DB63" s="108"/>
      <c r="DC63" s="108"/>
      <c r="DD63" s="108"/>
      <c r="DE63" s="108"/>
      <c r="DF63" s="108"/>
      <c r="DG63" s="108"/>
      <c r="DH63" s="108"/>
      <c r="DI63" s="108"/>
      <c r="DJ63" s="108"/>
      <c r="DK63" s="108"/>
      <c r="DL63" s="108"/>
      <c r="DM63" s="108"/>
      <c r="DN63" s="108"/>
      <c r="DO63" s="108"/>
      <c r="DP63" s="108"/>
      <c r="DQ63" s="108"/>
      <c r="DR63" s="108"/>
      <c r="DS63" s="108"/>
      <c r="DT63" s="108"/>
      <c r="DU63" s="108"/>
      <c r="DV63" s="108"/>
      <c r="DW63" s="108"/>
      <c r="DX63" s="108"/>
      <c r="DY63" s="108"/>
      <c r="DZ63" s="108"/>
      <c r="EA63" s="108"/>
      <c r="EB63" s="108"/>
      <c r="EC63" s="108"/>
      <c r="ED63" s="108"/>
      <c r="EE63" s="108"/>
      <c r="EF63" s="108"/>
      <c r="EG63" s="108"/>
      <c r="EH63" s="108"/>
      <c r="EI63" s="108"/>
      <c r="EJ63" s="108"/>
      <c r="EK63" s="108"/>
      <c r="EL63" s="108"/>
      <c r="EM63" s="108"/>
      <c r="EN63" s="108"/>
      <c r="EO63" s="108"/>
      <c r="EP63" s="108"/>
      <c r="EQ63" s="108"/>
      <c r="ER63" s="108"/>
      <c r="ES63" s="108"/>
      <c r="ET63" s="108"/>
      <c r="EU63" s="108"/>
      <c r="EV63" s="108"/>
      <c r="EW63" s="108"/>
      <c r="EX63" s="108"/>
      <c r="EY63" s="108"/>
      <c r="EZ63" s="108"/>
      <c r="FA63" s="108"/>
      <c r="FB63" s="108"/>
      <c r="FC63" s="108"/>
      <c r="FD63" s="108"/>
      <c r="FE63" s="108"/>
      <c r="FF63" s="108"/>
      <c r="FG63" s="108"/>
      <c r="FH63" s="108"/>
      <c r="FI63" s="108"/>
      <c r="FJ63" s="108"/>
      <c r="FK63" s="108"/>
      <c r="FL63" s="108"/>
      <c r="FM63" s="108"/>
      <c r="FN63" s="108"/>
      <c r="FO63" s="108"/>
      <c r="FP63" s="108"/>
      <c r="FQ63" s="108"/>
      <c r="FR63" s="108"/>
      <c r="FS63" s="108"/>
      <c r="FT63" s="108"/>
      <c r="FU63" s="108"/>
      <c r="FV63" s="108"/>
      <c r="FW63" s="108"/>
      <c r="FX63" s="108"/>
      <c r="FY63" s="108"/>
      <c r="FZ63" s="108"/>
      <c r="GA63" s="108"/>
      <c r="GB63" s="108"/>
      <c r="GC63" s="108"/>
      <c r="GD63" s="108"/>
      <c r="GE63" s="108"/>
      <c r="GF63" s="108"/>
      <c r="GG63" s="108"/>
      <c r="GH63" s="108"/>
      <c r="GI63" s="108"/>
      <c r="GJ63" s="108"/>
      <c r="GK63" s="108"/>
      <c r="GL63" s="108"/>
      <c r="GM63" s="108"/>
      <c r="GN63" s="108"/>
      <c r="GO63" s="108"/>
      <c r="GP63" s="108"/>
      <c r="GQ63" s="108"/>
      <c r="GR63" s="108"/>
      <c r="GS63" s="108"/>
      <c r="GT63" s="108"/>
      <c r="GU63" s="108"/>
      <c r="GV63" s="108"/>
      <c r="GW63" s="108"/>
      <c r="GX63" s="108"/>
      <c r="GY63" s="108"/>
      <c r="GZ63" s="108"/>
      <c r="HA63" s="108"/>
      <c r="HB63" s="108"/>
      <c r="HC63" s="108"/>
      <c r="HD63" s="108"/>
      <c r="HE63" s="108"/>
      <c r="HF63" s="108"/>
      <c r="HG63" s="108"/>
      <c r="HH63" s="108"/>
      <c r="HI63" s="108"/>
      <c r="HJ63" s="108"/>
      <c r="HK63" s="108"/>
      <c r="HL63" s="108"/>
      <c r="HM63" s="108"/>
      <c r="HN63" s="108"/>
      <c r="HO63" s="108"/>
      <c r="HP63" s="108"/>
      <c r="HQ63" s="108"/>
      <c r="HR63" s="108"/>
      <c r="HS63" s="108"/>
      <c r="HT63" s="108"/>
      <c r="HU63" s="108"/>
      <c r="HV63" s="108"/>
      <c r="HW63" s="108"/>
      <c r="HX63" s="108"/>
      <c r="HY63" s="108"/>
      <c r="HZ63" s="108"/>
      <c r="IA63" s="108"/>
      <c r="IB63" s="108"/>
      <c r="IC63" s="108"/>
      <c r="ID63" s="108"/>
      <c r="IE63" s="108"/>
      <c r="IF63" s="108"/>
      <c r="IG63" s="108"/>
      <c r="IH63" s="108"/>
      <c r="II63" s="108"/>
      <c r="IJ63" s="108"/>
      <c r="IK63" s="108"/>
      <c r="IL63" s="108"/>
      <c r="IM63" s="108"/>
      <c r="IN63" s="108"/>
      <c r="IO63" s="108"/>
      <c r="IP63" s="108"/>
      <c r="IQ63" s="108"/>
      <c r="IR63" s="108"/>
      <c r="IS63" s="108"/>
      <c r="IT63" s="108"/>
      <c r="IU63" s="108"/>
      <c r="IV63" s="108"/>
      <c r="IW63" s="108"/>
      <c r="IX63" s="108"/>
      <c r="IY63" s="108"/>
      <c r="IZ63" s="108"/>
      <c r="JA63" s="108"/>
      <c r="JB63" s="108"/>
      <c r="JC63" s="108"/>
      <c r="JD63" s="108"/>
      <c r="JE63" s="108"/>
      <c r="JF63" s="108"/>
      <c r="JG63" s="108"/>
      <c r="JH63" s="108"/>
      <c r="JI63" s="108"/>
      <c r="JJ63" s="108"/>
      <c r="JK63" s="108"/>
      <c r="JL63" s="108"/>
      <c r="JM63" s="108"/>
      <c r="JN63" s="108"/>
      <c r="JO63" s="108"/>
      <c r="JP63" s="108"/>
      <c r="JQ63" s="108"/>
      <c r="JR63" s="108"/>
      <c r="JS63" s="108"/>
      <c r="JT63" s="108"/>
      <c r="JU63" s="108"/>
      <c r="JV63" s="108"/>
      <c r="JW63" s="108"/>
      <c r="JX63" s="108"/>
      <c r="JY63" s="108"/>
      <c r="JZ63" s="108"/>
      <c r="KA63" s="108"/>
      <c r="KB63" s="108"/>
      <c r="KC63" s="108"/>
      <c r="KD63" s="108"/>
      <c r="KE63" s="108"/>
      <c r="KF63" s="108"/>
      <c r="KG63" s="108"/>
      <c r="KH63" s="108"/>
      <c r="KI63" s="108"/>
      <c r="KJ63" s="108"/>
      <c r="KK63" s="108"/>
      <c r="KL63" s="108"/>
      <c r="KM63" s="108"/>
      <c r="KN63" s="108"/>
      <c r="KO63" s="108"/>
      <c r="KP63" s="108"/>
      <c r="KQ63" s="108"/>
      <c r="KR63" s="108"/>
      <c r="KS63" s="108"/>
      <c r="KT63" s="108"/>
      <c r="KU63" s="108"/>
      <c r="KV63" s="108"/>
      <c r="KW63" s="108"/>
      <c r="KX63" s="108"/>
      <c r="KY63" s="108"/>
      <c r="KZ63" s="108"/>
      <c r="LA63" s="108"/>
      <c r="LB63" s="108"/>
      <c r="LC63" s="108"/>
      <c r="LD63" s="108"/>
      <c r="LE63" s="108"/>
      <c r="LF63" s="108"/>
      <c r="LG63" s="108"/>
      <c r="LH63" s="108"/>
      <c r="LI63" s="108"/>
      <c r="LJ63" s="108"/>
      <c r="LK63" s="108"/>
      <c r="LL63" s="108"/>
      <c r="LM63" s="108"/>
      <c r="LN63" s="108"/>
      <c r="LO63" s="108"/>
      <c r="LP63" s="108"/>
      <c r="LQ63" s="108"/>
      <c r="LR63" s="108"/>
      <c r="LS63" s="108"/>
      <c r="LT63" s="108"/>
      <c r="LU63" s="108"/>
      <c r="LV63" s="108"/>
      <c r="LW63" s="108"/>
      <c r="LX63" s="108"/>
      <c r="LY63" s="108"/>
      <c r="LZ63" s="108"/>
      <c r="MA63" s="108"/>
      <c r="MB63" s="108"/>
      <c r="MC63" s="108"/>
      <c r="MD63" s="108"/>
      <c r="ME63" s="108"/>
      <c r="MF63" s="108"/>
      <c r="MG63" s="108"/>
      <c r="MH63" s="108"/>
      <c r="MI63" s="108"/>
      <c r="MJ63" s="108"/>
      <c r="MK63" s="108"/>
      <c r="ML63" s="108"/>
      <c r="MM63" s="108"/>
      <c r="MN63" s="108"/>
      <c r="MO63" s="108"/>
      <c r="MP63" s="108"/>
      <c r="MQ63" s="108"/>
      <c r="MR63" s="108"/>
      <c r="MS63" s="108"/>
      <c r="MT63" s="108"/>
      <c r="MU63" s="108"/>
      <c r="MV63" s="108"/>
      <c r="MW63" s="108"/>
      <c r="MX63" s="108"/>
      <c r="MY63" s="108"/>
      <c r="MZ63" s="108"/>
      <c r="NA63" s="108"/>
      <c r="NB63" s="108"/>
      <c r="NC63" s="108"/>
      <c r="ND63" s="108"/>
      <c r="NE63" s="108"/>
      <c r="NF63" s="108"/>
      <c r="NG63" s="108"/>
      <c r="NH63" s="108"/>
      <c r="NI63" s="108"/>
      <c r="NJ63" s="108"/>
      <c r="NK63" s="108"/>
      <c r="NL63" s="108"/>
      <c r="NM63" s="108"/>
      <c r="NN63" s="108"/>
      <c r="NO63" s="108"/>
      <c r="NP63" s="108"/>
      <c r="NQ63" s="108"/>
      <c r="NR63" s="108"/>
      <c r="NS63" s="108"/>
      <c r="NT63" s="108"/>
      <c r="NU63" s="108"/>
      <c r="NV63" s="108"/>
      <c r="NW63" s="108"/>
      <c r="NX63" s="108"/>
      <c r="NY63" s="108"/>
      <c r="NZ63" s="108"/>
      <c r="OA63" s="108"/>
      <c r="OB63" s="108"/>
      <c r="OC63" s="108"/>
      <c r="OD63" s="108"/>
      <c r="OE63" s="108"/>
      <c r="OF63" s="108"/>
      <c r="OG63" s="108"/>
      <c r="OH63" s="108"/>
      <c r="OI63" s="108"/>
      <c r="OJ63" s="108"/>
      <c r="OK63" s="108"/>
      <c r="OL63" s="108"/>
      <c r="OM63" s="108"/>
      <c r="ON63" s="108"/>
      <c r="OO63" s="108"/>
      <c r="OP63" s="108"/>
      <c r="OQ63" s="108"/>
      <c r="OR63" s="108"/>
      <c r="OS63" s="108"/>
      <c r="OT63" s="108"/>
      <c r="OU63" s="108"/>
      <c r="OV63" s="108"/>
      <c r="OW63" s="108"/>
      <c r="OX63" s="108"/>
      <c r="OY63" s="108"/>
      <c r="OZ63" s="108"/>
      <c r="PA63" s="108"/>
      <c r="PB63" s="108"/>
      <c r="PC63" s="108"/>
      <c r="PD63" s="108"/>
      <c r="PE63" s="108"/>
      <c r="PF63" s="108"/>
      <c r="PG63" s="108"/>
      <c r="PH63" s="108"/>
      <c r="PI63" s="108"/>
      <c r="PJ63" s="108"/>
      <c r="PK63" s="108"/>
      <c r="PL63" s="108"/>
      <c r="PM63" s="108"/>
      <c r="PN63" s="108"/>
      <c r="PO63" s="108"/>
      <c r="PP63" s="108"/>
      <c r="PQ63" s="108"/>
      <c r="PR63" s="108"/>
      <c r="PS63" s="108"/>
      <c r="PT63" s="108"/>
      <c r="PU63" s="108"/>
      <c r="PV63" s="108"/>
      <c r="PW63" s="108"/>
      <c r="PX63" s="108"/>
      <c r="PY63" s="108"/>
      <c r="PZ63" s="108"/>
      <c r="QA63" s="108"/>
      <c r="QB63" s="108"/>
      <c r="QC63" s="108"/>
      <c r="QD63" s="108"/>
      <c r="QE63" s="108"/>
      <c r="QF63" s="108"/>
      <c r="QG63" s="108"/>
      <c r="QH63" s="108"/>
      <c r="QI63" s="108"/>
      <c r="QJ63" s="108"/>
      <c r="QK63" s="108"/>
      <c r="QL63" s="108"/>
      <c r="QM63" s="108"/>
      <c r="QN63" s="108"/>
      <c r="QO63" s="108"/>
      <c r="QP63" s="108"/>
      <c r="QQ63" s="108"/>
      <c r="QR63" s="108"/>
      <c r="QS63" s="108"/>
      <c r="QT63" s="108"/>
      <c r="QU63" s="108"/>
      <c r="QV63" s="108"/>
      <c r="QW63" s="108"/>
      <c r="QX63" s="108"/>
      <c r="QY63" s="108"/>
      <c r="QZ63" s="108"/>
      <c r="RA63" s="108"/>
      <c r="RB63" s="108"/>
      <c r="RC63" s="108"/>
      <c r="RD63" s="108"/>
      <c r="RE63" s="108"/>
      <c r="RF63" s="108"/>
      <c r="RG63" s="108"/>
      <c r="RH63" s="108"/>
      <c r="RI63" s="108"/>
      <c r="RJ63" s="108"/>
      <c r="RK63" s="108"/>
      <c r="RL63" s="108"/>
      <c r="RM63" s="108"/>
      <c r="RN63" s="108"/>
      <c r="RO63" s="108"/>
      <c r="RP63" s="108"/>
      <c r="RQ63" s="108"/>
      <c r="RR63" s="108"/>
      <c r="RS63" s="108"/>
      <c r="RT63" s="108"/>
      <c r="RU63" s="108"/>
      <c r="RV63" s="108"/>
      <c r="RW63" s="108"/>
      <c r="RX63" s="108"/>
      <c r="RY63" s="108"/>
      <c r="RZ63" s="108"/>
      <c r="SA63" s="108"/>
      <c r="SB63" s="108"/>
      <c r="SC63" s="108"/>
      <c r="SD63" s="108"/>
      <c r="SE63" s="108"/>
      <c r="SF63" s="108"/>
      <c r="SG63" s="108"/>
      <c r="SH63" s="108"/>
      <c r="SI63" s="108"/>
      <c r="SJ63" s="108"/>
      <c r="SK63" s="108"/>
      <c r="SL63" s="108"/>
      <c r="SM63" s="108"/>
      <c r="SN63" s="108"/>
      <c r="SO63" s="108"/>
      <c r="SP63" s="108"/>
      <c r="SQ63" s="108"/>
      <c r="SR63" s="108"/>
      <c r="SS63" s="108"/>
      <c r="ST63" s="108"/>
      <c r="SU63" s="108"/>
      <c r="SV63" s="108"/>
      <c r="SW63" s="108"/>
      <c r="SX63" s="108"/>
      <c r="SY63" s="108"/>
      <c r="SZ63" s="108"/>
      <c r="TA63" s="108"/>
      <c r="TB63" s="108"/>
      <c r="TC63" s="108"/>
      <c r="TD63" s="108"/>
      <c r="TE63" s="108"/>
      <c r="TF63" s="108"/>
      <c r="TG63" s="108"/>
      <c r="TH63" s="108"/>
      <c r="TI63" s="108"/>
      <c r="TJ63" s="108"/>
      <c r="TK63" s="108"/>
      <c r="TL63" s="108"/>
      <c r="TM63" s="108"/>
      <c r="TN63" s="108"/>
      <c r="TO63" s="108"/>
      <c r="TP63" s="108"/>
      <c r="TQ63" s="108"/>
      <c r="TR63" s="108"/>
      <c r="TS63" s="108"/>
      <c r="TT63" s="108"/>
      <c r="TU63" s="108"/>
      <c r="TV63" s="108"/>
      <c r="TW63" s="108"/>
      <c r="TX63" s="108"/>
      <c r="TY63" s="108"/>
      <c r="TZ63" s="108"/>
      <c r="UA63" s="108"/>
      <c r="UB63" s="108"/>
      <c r="UC63" s="108"/>
      <c r="UD63" s="108"/>
      <c r="UE63" s="108"/>
      <c r="UF63" s="108"/>
      <c r="UG63" s="108"/>
      <c r="UH63" s="108"/>
      <c r="UI63" s="108"/>
      <c r="UJ63" s="108"/>
      <c r="UK63" s="108"/>
      <c r="UL63" s="108"/>
      <c r="UM63" s="108"/>
      <c r="UN63" s="108"/>
      <c r="UO63" s="108"/>
      <c r="UP63" s="108"/>
      <c r="UQ63" s="108"/>
      <c r="UR63" s="108"/>
      <c r="US63" s="108"/>
      <c r="UT63" s="108"/>
      <c r="UU63" s="108"/>
      <c r="UV63" s="108"/>
      <c r="UW63" s="108"/>
      <c r="UX63" s="108"/>
      <c r="UY63" s="108"/>
      <c r="UZ63" s="108"/>
      <c r="VA63" s="108"/>
      <c r="VB63" s="108"/>
      <c r="VC63" s="108"/>
      <c r="VD63" s="108"/>
      <c r="VE63" s="108"/>
      <c r="VF63" s="108"/>
      <c r="VG63" s="108"/>
      <c r="VH63" s="108"/>
      <c r="VI63" s="108"/>
      <c r="VJ63" s="108"/>
      <c r="VK63" s="108"/>
      <c r="VL63" s="108"/>
      <c r="VM63" s="108"/>
      <c r="VN63" s="108"/>
      <c r="VO63" s="108"/>
      <c r="VP63" s="108"/>
      <c r="VQ63" s="108"/>
      <c r="VR63" s="108"/>
      <c r="VS63" s="108"/>
      <c r="VT63" s="108"/>
      <c r="VU63" s="108"/>
      <c r="VV63" s="108"/>
      <c r="VW63" s="108"/>
      <c r="VX63" s="108"/>
      <c r="VY63" s="108"/>
      <c r="VZ63" s="108"/>
      <c r="WA63" s="108"/>
      <c r="WB63" s="108"/>
      <c r="WC63" s="108"/>
      <c r="WD63" s="108"/>
      <c r="WE63" s="108"/>
      <c r="WF63" s="108"/>
      <c r="WG63" s="108"/>
      <c r="WH63" s="108"/>
      <c r="WI63" s="108"/>
      <c r="WJ63" s="108"/>
      <c r="WK63" s="108"/>
      <c r="WL63" s="108"/>
      <c r="WM63" s="108"/>
      <c r="WN63" s="108"/>
      <c r="WO63" s="108"/>
      <c r="WP63" s="108"/>
      <c r="WQ63" s="108"/>
      <c r="WR63" s="108"/>
      <c r="WS63" s="108"/>
      <c r="WT63" s="108"/>
      <c r="WU63" s="108"/>
      <c r="WV63" s="108"/>
      <c r="WW63" s="108"/>
      <c r="WX63" s="108"/>
      <c r="WY63" s="108"/>
      <c r="WZ63" s="108"/>
      <c r="XA63" s="108"/>
      <c r="XB63" s="108"/>
      <c r="XC63" s="108"/>
      <c r="XD63" s="108"/>
      <c r="XE63" s="108"/>
      <c r="XF63" s="108"/>
      <c r="XG63" s="108"/>
      <c r="XH63" s="108"/>
      <c r="XI63" s="108"/>
      <c r="XJ63" s="108"/>
      <c r="XK63" s="108"/>
      <c r="XL63" s="108"/>
      <c r="XM63" s="108"/>
      <c r="XN63" s="108"/>
      <c r="XO63" s="108"/>
      <c r="XP63" s="108"/>
      <c r="XQ63" s="108"/>
      <c r="XR63" s="108"/>
      <c r="XS63" s="108"/>
      <c r="XT63" s="108"/>
      <c r="XU63" s="108"/>
      <c r="XV63" s="108"/>
      <c r="XW63" s="108"/>
      <c r="XX63" s="108"/>
      <c r="XY63" s="108"/>
      <c r="XZ63" s="108"/>
      <c r="YA63" s="108"/>
      <c r="YB63" s="108"/>
      <c r="YC63" s="108"/>
      <c r="YD63" s="108"/>
      <c r="YE63" s="108"/>
      <c r="YF63" s="108"/>
      <c r="YG63" s="108"/>
      <c r="YH63" s="108"/>
      <c r="YI63" s="108"/>
      <c r="YJ63" s="108"/>
      <c r="YK63" s="108"/>
      <c r="YL63" s="108"/>
      <c r="YM63" s="108"/>
      <c r="YN63" s="108"/>
      <c r="YO63" s="108"/>
      <c r="YP63" s="108"/>
      <c r="YQ63" s="108"/>
      <c r="YR63" s="108"/>
      <c r="YS63" s="108"/>
      <c r="YT63" s="108"/>
      <c r="YU63" s="108"/>
      <c r="YV63" s="108"/>
      <c r="YW63" s="108"/>
      <c r="YX63" s="108"/>
      <c r="YY63" s="108"/>
      <c r="YZ63" s="108"/>
      <c r="ZA63" s="108"/>
      <c r="ZB63" s="108"/>
      <c r="ZC63" s="108"/>
      <c r="ZD63" s="108"/>
      <c r="ZE63" s="108"/>
      <c r="ZF63" s="108"/>
      <c r="ZG63" s="108"/>
      <c r="ZH63" s="108"/>
      <c r="ZI63" s="108"/>
      <c r="ZJ63" s="108"/>
      <c r="ZK63" s="108"/>
      <c r="ZL63" s="108"/>
      <c r="ZM63" s="108"/>
      <c r="ZN63" s="108"/>
      <c r="ZO63" s="108"/>
      <c r="ZP63" s="108"/>
      <c r="ZQ63" s="108"/>
      <c r="ZR63" s="108"/>
      <c r="ZS63" s="108"/>
      <c r="ZT63" s="108"/>
      <c r="ZU63" s="108"/>
      <c r="ZV63" s="108"/>
      <c r="ZW63" s="108"/>
      <c r="ZX63" s="108"/>
      <c r="ZY63" s="108"/>
      <c r="ZZ63" s="108"/>
      <c r="AAA63" s="108"/>
      <c r="AAB63" s="108"/>
      <c r="AAC63" s="108"/>
      <c r="AAD63" s="108"/>
      <c r="AAE63" s="108"/>
      <c r="AAF63" s="108"/>
      <c r="AAG63" s="108"/>
      <c r="AAH63" s="108"/>
      <c r="AAI63" s="108"/>
      <c r="AAJ63" s="108"/>
      <c r="AAK63" s="108"/>
      <c r="AAL63" s="108"/>
      <c r="AAM63" s="108"/>
      <c r="AAN63" s="108"/>
      <c r="AAO63" s="108"/>
      <c r="AAP63" s="108"/>
      <c r="AAQ63" s="108"/>
      <c r="AAR63" s="108"/>
      <c r="AAS63" s="108"/>
      <c r="AAT63" s="108"/>
      <c r="AAU63" s="108"/>
      <c r="AAV63" s="108"/>
      <c r="AAW63" s="108"/>
      <c r="AAX63" s="108"/>
      <c r="AAY63" s="108"/>
      <c r="AAZ63" s="108"/>
      <c r="ABA63" s="108"/>
      <c r="ABB63" s="108"/>
      <c r="ABC63" s="108"/>
      <c r="ABD63" s="108"/>
      <c r="ABE63" s="108"/>
      <c r="ABF63" s="108"/>
      <c r="ABG63" s="108"/>
      <c r="ABH63" s="108"/>
      <c r="ABI63" s="108"/>
      <c r="ABJ63" s="108"/>
      <c r="ABK63" s="108"/>
      <c r="ABL63" s="108"/>
      <c r="ABM63" s="108"/>
      <c r="ABN63" s="108"/>
      <c r="ABO63" s="108"/>
      <c r="ABP63" s="108"/>
      <c r="ABQ63" s="108"/>
      <c r="ABR63" s="108"/>
      <c r="ABS63" s="108"/>
      <c r="ABT63" s="108"/>
      <c r="ABU63" s="108"/>
      <c r="ABV63" s="108"/>
      <c r="ABW63" s="108"/>
      <c r="ABX63" s="108"/>
      <c r="ABY63" s="108"/>
      <c r="ABZ63" s="108"/>
      <c r="ACA63" s="108"/>
      <c r="ACB63" s="108"/>
      <c r="ACC63" s="108"/>
      <c r="ACD63" s="108"/>
      <c r="ACE63" s="108"/>
      <c r="ACF63" s="108"/>
      <c r="ACG63" s="108"/>
      <c r="ACH63" s="108"/>
      <c r="ACI63" s="108"/>
      <c r="ACJ63" s="108"/>
      <c r="ACK63" s="108"/>
      <c r="ACL63" s="108"/>
      <c r="ACM63" s="108"/>
      <c r="ACN63" s="108"/>
      <c r="ACO63" s="108"/>
      <c r="ACP63" s="108"/>
      <c r="ACQ63" s="108"/>
      <c r="ACR63" s="108"/>
      <c r="ACS63" s="108"/>
      <c r="ACT63" s="108"/>
      <c r="ACU63" s="108"/>
      <c r="ACV63" s="108"/>
      <c r="ACW63" s="108"/>
      <c r="ACX63" s="108"/>
      <c r="ACY63" s="108"/>
      <c r="ACZ63" s="108"/>
      <c r="ADA63" s="108"/>
      <c r="ADB63" s="108"/>
      <c r="ADC63" s="108"/>
      <c r="ADD63" s="108"/>
      <c r="ADE63" s="108"/>
      <c r="ADF63" s="108"/>
      <c r="ADG63" s="108"/>
      <c r="ADH63" s="108"/>
      <c r="ADI63" s="108"/>
      <c r="ADJ63" s="108"/>
      <c r="ADK63" s="108"/>
      <c r="ADL63" s="108"/>
      <c r="ADM63" s="108"/>
      <c r="ADN63" s="108"/>
      <c r="ADO63" s="108"/>
      <c r="ADP63" s="108"/>
      <c r="ADQ63" s="108"/>
      <c r="ADR63" s="108"/>
      <c r="ADS63" s="108"/>
      <c r="ADT63" s="108"/>
      <c r="ADU63" s="108"/>
      <c r="ADV63" s="108"/>
      <c r="ADW63" s="108"/>
      <c r="ADX63" s="108"/>
      <c r="ADY63" s="108"/>
      <c r="ADZ63" s="108"/>
      <c r="AEA63" s="108"/>
      <c r="AEB63" s="108"/>
      <c r="AEC63" s="108"/>
      <c r="AED63" s="108"/>
      <c r="AEE63" s="108"/>
      <c r="AEF63" s="108"/>
      <c r="AEG63" s="108"/>
      <c r="AEH63" s="108"/>
      <c r="AEI63" s="108"/>
      <c r="AEJ63" s="108"/>
      <c r="AEK63" s="108"/>
      <c r="AEL63" s="108"/>
      <c r="AEM63" s="108"/>
      <c r="AEN63" s="108"/>
      <c r="AEO63" s="108"/>
      <c r="AEP63" s="108"/>
      <c r="AEQ63" s="108"/>
      <c r="AER63" s="108"/>
      <c r="AES63" s="108"/>
      <c r="AET63" s="108"/>
      <c r="AEU63" s="108"/>
      <c r="AEV63" s="108"/>
      <c r="AEW63" s="108"/>
      <c r="AEX63" s="108"/>
      <c r="AEY63" s="108"/>
      <c r="AEZ63" s="108"/>
      <c r="AFA63" s="108"/>
      <c r="AFB63" s="108"/>
      <c r="AFC63" s="108"/>
      <c r="AFD63" s="108"/>
      <c r="AFE63" s="108"/>
      <c r="AFF63" s="108"/>
      <c r="AFG63" s="108"/>
      <c r="AFH63" s="108"/>
      <c r="AFI63" s="108"/>
      <c r="AFJ63" s="108"/>
      <c r="AFK63" s="108"/>
      <c r="AFL63" s="108"/>
      <c r="AFM63" s="108"/>
      <c r="AFN63" s="108"/>
      <c r="AFO63" s="108"/>
      <c r="AFP63" s="108"/>
      <c r="AFQ63" s="108"/>
      <c r="AFR63" s="108"/>
      <c r="AFS63" s="108"/>
      <c r="AFT63" s="108"/>
      <c r="AFU63" s="108"/>
      <c r="AFV63" s="108"/>
      <c r="AFW63" s="108"/>
      <c r="AFX63" s="108"/>
      <c r="AFY63" s="108"/>
      <c r="AFZ63" s="108"/>
      <c r="AGA63" s="108"/>
      <c r="AGB63" s="108"/>
      <c r="AGC63" s="108"/>
      <c r="AGD63" s="108"/>
      <c r="AGE63" s="108"/>
      <c r="AGF63" s="108"/>
      <c r="AGG63" s="108"/>
      <c r="AGH63" s="108"/>
      <c r="AGI63" s="108"/>
      <c r="AGJ63" s="108"/>
      <c r="AGK63" s="108"/>
      <c r="AGL63" s="108"/>
      <c r="AGM63" s="108"/>
      <c r="AGN63" s="108"/>
      <c r="AGO63" s="108"/>
      <c r="AGP63" s="108"/>
      <c r="AGQ63" s="108"/>
      <c r="AGR63" s="108"/>
      <c r="AGS63" s="108"/>
      <c r="AGT63" s="108"/>
      <c r="AGU63" s="108"/>
      <c r="AGV63" s="108"/>
      <c r="AGW63" s="108"/>
      <c r="AGX63" s="108"/>
      <c r="AGY63" s="108"/>
      <c r="AGZ63" s="108"/>
      <c r="AHA63" s="108"/>
      <c r="AHB63" s="108"/>
      <c r="AHC63" s="108"/>
      <c r="AHD63" s="108"/>
      <c r="AHE63" s="108"/>
      <c r="AHF63" s="108"/>
      <c r="AHG63" s="108"/>
      <c r="AHH63" s="108"/>
      <c r="AHI63" s="108"/>
      <c r="AHJ63" s="108"/>
      <c r="AHK63" s="108"/>
      <c r="AHL63" s="108"/>
      <c r="AHM63" s="108"/>
      <c r="AHN63" s="108"/>
      <c r="AHO63" s="108"/>
      <c r="AHP63" s="108"/>
      <c r="AHQ63" s="108"/>
      <c r="AHR63" s="108"/>
      <c r="AHS63" s="108"/>
      <c r="AHT63" s="108"/>
      <c r="AHU63" s="108"/>
      <c r="AHV63" s="108"/>
      <c r="AHW63" s="108"/>
      <c r="AHX63" s="108"/>
      <c r="AHY63" s="108"/>
      <c r="AHZ63" s="108"/>
      <c r="AIA63" s="108"/>
      <c r="AIB63" s="108"/>
      <c r="AIC63" s="108"/>
      <c r="AID63" s="108"/>
      <c r="AIE63" s="108"/>
      <c r="AIF63" s="108"/>
      <c r="AIG63" s="108"/>
      <c r="AIH63" s="108"/>
      <c r="AII63" s="108"/>
      <c r="AIJ63" s="108"/>
      <c r="AIK63" s="108"/>
      <c r="AIL63" s="108"/>
      <c r="AIM63" s="108"/>
      <c r="AIN63" s="108"/>
      <c r="AIO63" s="108"/>
      <c r="AIP63" s="108"/>
      <c r="AIQ63" s="108"/>
      <c r="AIR63" s="108"/>
      <c r="AIS63" s="108"/>
      <c r="AIT63" s="108"/>
      <c r="AIU63" s="108"/>
      <c r="AIV63" s="108"/>
      <c r="AIW63" s="108"/>
      <c r="AIX63" s="108"/>
      <c r="AIY63" s="108"/>
      <c r="AIZ63" s="108"/>
      <c r="AJA63" s="108"/>
      <c r="AJB63" s="108"/>
      <c r="AJC63" s="108"/>
      <c r="AJD63" s="108"/>
      <c r="AJE63" s="108"/>
      <c r="AJF63" s="108"/>
      <c r="AJG63" s="108"/>
      <c r="AJH63" s="108"/>
      <c r="AJI63" s="108"/>
      <c r="AJJ63" s="108"/>
      <c r="AJK63" s="108"/>
      <c r="AJL63" s="108"/>
      <c r="AJM63" s="108"/>
      <c r="AJN63" s="108"/>
      <c r="AJO63" s="108"/>
      <c r="AJP63" s="108"/>
      <c r="AJQ63" s="108"/>
      <c r="AJR63" s="108"/>
      <c r="AJS63" s="108"/>
      <c r="AJT63" s="108"/>
      <c r="AJU63" s="108"/>
      <c r="AJV63" s="108"/>
      <c r="AJW63" s="108"/>
      <c r="AJX63" s="108"/>
      <c r="AJY63" s="108"/>
      <c r="AJZ63" s="108"/>
      <c r="AKA63" s="108"/>
      <c r="AKB63" s="108"/>
      <c r="AKC63" s="108"/>
      <c r="AKD63" s="108"/>
      <c r="AKE63" s="108"/>
      <c r="AKF63" s="108"/>
      <c r="AKG63" s="108"/>
      <c r="AKH63" s="108"/>
      <c r="AKI63" s="108"/>
      <c r="AKJ63" s="108"/>
      <c r="AKK63" s="108"/>
      <c r="AKL63" s="108"/>
      <c r="AKM63" s="108"/>
      <c r="AKN63" s="108"/>
      <c r="AKO63" s="108"/>
      <c r="AKP63" s="108"/>
      <c r="AKQ63" s="108"/>
      <c r="AKR63" s="108"/>
      <c r="AKS63" s="108"/>
      <c r="AKT63" s="108"/>
      <c r="AKU63" s="108"/>
      <c r="AKV63" s="108"/>
      <c r="AKW63" s="108"/>
      <c r="AKX63" s="108"/>
      <c r="AKY63" s="108"/>
      <c r="AKZ63" s="108"/>
      <c r="ALA63" s="108"/>
      <c r="ALB63" s="108"/>
      <c r="ALC63" s="108"/>
      <c r="ALD63" s="108"/>
      <c r="ALE63" s="108"/>
      <c r="ALF63" s="108"/>
      <c r="ALG63" s="108"/>
      <c r="ALH63" s="108"/>
      <c r="ALI63" s="108"/>
      <c r="ALJ63" s="108"/>
      <c r="ALK63" s="108"/>
      <c r="ALL63" s="108"/>
      <c r="ALM63" s="108"/>
      <c r="ALN63" s="108"/>
      <c r="ALO63" s="108"/>
      <c r="ALP63" s="108"/>
      <c r="ALQ63" s="108"/>
      <c r="ALR63" s="108"/>
      <c r="ALS63" s="108"/>
      <c r="ALT63" s="108"/>
      <c r="ALU63" s="108"/>
      <c r="ALV63" s="108"/>
      <c r="ALW63" s="108"/>
      <c r="ALX63" s="108"/>
      <c r="ALY63" s="108"/>
      <c r="ALZ63" s="108"/>
      <c r="AMA63" s="108"/>
      <c r="AMB63" s="108"/>
      <c r="AMC63" s="108"/>
      <c r="AMD63" s="108"/>
      <c r="AME63" s="108"/>
      <c r="AMF63" s="108"/>
      <c r="AMG63" s="108"/>
      <c r="AMH63" s="108"/>
      <c r="AMI63" s="108"/>
      <c r="AMJ63" s="108"/>
      <c r="AMK63" s="108"/>
      <c r="AML63" s="108"/>
      <c r="AMM63" s="108"/>
      <c r="AMN63" s="108"/>
      <c r="AMO63" s="108"/>
      <c r="AMP63" s="108"/>
      <c r="AMQ63" s="108"/>
      <c r="AMR63" s="108"/>
      <c r="AMS63" s="108"/>
      <c r="AMT63" s="108"/>
      <c r="AMU63" s="108"/>
      <c r="AMV63" s="108"/>
      <c r="AMW63" s="108"/>
      <c r="AMX63" s="108"/>
      <c r="AMY63" s="108"/>
      <c r="AMZ63" s="108"/>
      <c r="ANA63" s="108"/>
      <c r="ANB63" s="108"/>
      <c r="ANC63" s="108"/>
      <c r="AND63" s="108"/>
      <c r="ANE63" s="108"/>
      <c r="ANF63" s="108"/>
      <c r="ANG63" s="108"/>
      <c r="ANH63" s="108"/>
      <c r="ANI63" s="108"/>
      <c r="ANJ63" s="108"/>
      <c r="ANK63" s="108"/>
      <c r="ANL63" s="108"/>
      <c r="ANM63" s="108"/>
      <c r="ANN63" s="108"/>
      <c r="ANO63" s="108"/>
      <c r="ANP63" s="108"/>
      <c r="ANQ63" s="108"/>
      <c r="ANR63" s="108"/>
      <c r="ANS63" s="108"/>
      <c r="ANT63" s="108"/>
      <c r="ANU63" s="108"/>
      <c r="ANV63" s="108"/>
      <c r="ANW63" s="108"/>
      <c r="ANX63" s="108"/>
      <c r="ANY63" s="108"/>
      <c r="ANZ63" s="108"/>
      <c r="AOA63" s="108"/>
      <c r="AOB63" s="108"/>
      <c r="AOC63" s="108"/>
      <c r="AOD63" s="108"/>
      <c r="AOE63" s="108"/>
      <c r="AOF63" s="108"/>
      <c r="AOG63" s="108"/>
      <c r="AOH63" s="108"/>
      <c r="AOI63" s="108"/>
      <c r="AOJ63" s="108"/>
      <c r="AOK63" s="108"/>
      <c r="AOL63" s="108"/>
      <c r="AOM63" s="108"/>
      <c r="AON63" s="108"/>
      <c r="AOO63" s="108"/>
      <c r="AOP63" s="108"/>
      <c r="AOQ63" s="108"/>
      <c r="AOR63" s="108"/>
      <c r="AOS63" s="108"/>
      <c r="AOT63" s="108"/>
      <c r="AOU63" s="108"/>
      <c r="AOV63" s="108"/>
      <c r="AOW63" s="108"/>
      <c r="AOX63" s="108"/>
      <c r="AOY63" s="108"/>
      <c r="AOZ63" s="108"/>
      <c r="APA63" s="108"/>
      <c r="APB63" s="108"/>
      <c r="APC63" s="108"/>
      <c r="APD63" s="108"/>
      <c r="APE63" s="108"/>
      <c r="APF63" s="108"/>
      <c r="APG63" s="108"/>
      <c r="APH63" s="108"/>
      <c r="API63" s="108"/>
      <c r="APJ63" s="108"/>
      <c r="APK63" s="108"/>
      <c r="APL63" s="108"/>
      <c r="APM63" s="108"/>
      <c r="APN63" s="108"/>
      <c r="APO63" s="108"/>
      <c r="APP63" s="108"/>
      <c r="APQ63" s="108"/>
      <c r="APR63" s="108"/>
      <c r="APS63" s="108"/>
      <c r="APT63" s="108"/>
      <c r="APU63" s="108"/>
      <c r="APV63" s="108"/>
      <c r="APW63" s="108"/>
      <c r="APX63" s="108"/>
      <c r="APY63" s="108"/>
      <c r="APZ63" s="108"/>
      <c r="AQA63" s="108"/>
      <c r="AQB63" s="108"/>
      <c r="AQC63" s="108"/>
      <c r="AQD63" s="108"/>
      <c r="AQE63" s="108"/>
      <c r="AQF63" s="108"/>
      <c r="AQG63" s="108"/>
      <c r="AQH63" s="108"/>
      <c r="AQI63" s="108"/>
      <c r="AQJ63" s="108"/>
      <c r="AQK63" s="108"/>
      <c r="AQL63" s="108"/>
      <c r="AQM63" s="108"/>
      <c r="AQN63" s="108"/>
      <c r="AQO63" s="108"/>
      <c r="AQP63" s="108"/>
      <c r="AQQ63" s="108"/>
      <c r="AQR63" s="108"/>
      <c r="AQS63" s="108"/>
      <c r="AQT63" s="108"/>
      <c r="AQU63" s="108"/>
      <c r="AQV63" s="108"/>
      <c r="AQW63" s="108"/>
      <c r="AQX63" s="108"/>
      <c r="AQY63" s="108"/>
      <c r="AQZ63" s="108"/>
      <c r="ARA63" s="108"/>
      <c r="ARB63" s="108"/>
      <c r="ARC63" s="108"/>
      <c r="ARD63" s="108"/>
      <c r="ARE63" s="108"/>
      <c r="ARF63" s="108"/>
      <c r="ARG63" s="108"/>
      <c r="ARH63" s="108"/>
      <c r="ARI63" s="108"/>
      <c r="ARJ63" s="108"/>
      <c r="ARK63" s="108"/>
      <c r="ARL63" s="108"/>
      <c r="ARM63" s="108"/>
      <c r="ARN63" s="108"/>
      <c r="ARO63" s="108"/>
      <c r="ARP63" s="108"/>
      <c r="ARQ63" s="108"/>
      <c r="ARR63" s="108"/>
      <c r="ARS63" s="108"/>
      <c r="ART63" s="108"/>
      <c r="ARU63" s="108"/>
      <c r="ARV63" s="108"/>
      <c r="ARW63" s="108"/>
      <c r="ARX63" s="108"/>
      <c r="ARY63" s="108"/>
      <c r="ARZ63" s="108"/>
      <c r="ASA63" s="108"/>
      <c r="ASB63" s="108"/>
      <c r="ASC63" s="108"/>
      <c r="ASD63" s="108"/>
      <c r="ASE63" s="108"/>
      <c r="ASF63" s="108"/>
      <c r="ASG63" s="108"/>
      <c r="ASH63" s="108"/>
      <c r="ASI63" s="108"/>
      <c r="ASJ63" s="108"/>
      <c r="ASK63" s="108"/>
      <c r="ASL63" s="108"/>
      <c r="ASM63" s="108"/>
      <c r="ASN63" s="108"/>
      <c r="ASO63" s="108"/>
      <c r="ASP63" s="108"/>
      <c r="ASQ63" s="108"/>
      <c r="ASR63" s="108"/>
      <c r="ASS63" s="108"/>
      <c r="AST63" s="108"/>
      <c r="ASU63" s="108"/>
      <c r="ASV63" s="108"/>
      <c r="ASW63" s="108"/>
      <c r="ASX63" s="108"/>
      <c r="ASY63" s="108"/>
      <c r="ASZ63" s="108"/>
      <c r="ATA63" s="108"/>
      <c r="ATB63" s="108"/>
      <c r="ATC63" s="108"/>
      <c r="ATD63" s="108"/>
      <c r="ATE63" s="108"/>
      <c r="ATF63" s="108"/>
      <c r="ATG63" s="108"/>
      <c r="ATH63" s="108"/>
      <c r="ATI63" s="108"/>
      <c r="ATJ63" s="108"/>
      <c r="ATK63" s="108"/>
      <c r="ATL63" s="108"/>
      <c r="ATM63" s="108"/>
      <c r="ATN63" s="108"/>
      <c r="ATO63" s="108"/>
      <c r="ATP63" s="108"/>
      <c r="ATQ63" s="108"/>
      <c r="ATR63" s="108"/>
      <c r="ATS63" s="108"/>
      <c r="ATT63" s="108"/>
      <c r="ATU63" s="108"/>
      <c r="ATV63" s="108"/>
      <c r="ATW63" s="108"/>
      <c r="ATX63" s="108"/>
      <c r="ATY63" s="108"/>
      <c r="ATZ63" s="108"/>
      <c r="AUA63" s="108"/>
      <c r="AUB63" s="108"/>
      <c r="AUC63" s="108"/>
      <c r="AUD63" s="108"/>
      <c r="AUE63" s="108"/>
      <c r="AUF63" s="108"/>
      <c r="AUG63" s="108"/>
      <c r="AUH63" s="108"/>
      <c r="AUI63" s="108"/>
      <c r="AUJ63" s="108"/>
      <c r="AUK63" s="108"/>
      <c r="AUL63" s="108"/>
      <c r="AUM63" s="108"/>
      <c r="AUN63" s="108"/>
      <c r="AUO63" s="108"/>
      <c r="AUP63" s="108"/>
      <c r="AUQ63" s="108"/>
      <c r="AUR63" s="108"/>
      <c r="AUS63" s="108"/>
      <c r="AUT63" s="108"/>
      <c r="AUU63" s="108"/>
      <c r="AUV63" s="108"/>
      <c r="AUW63" s="108"/>
      <c r="AUX63" s="108"/>
      <c r="AUY63" s="108"/>
      <c r="AUZ63" s="108"/>
      <c r="AVA63" s="108"/>
      <c r="AVB63" s="108"/>
      <c r="AVC63" s="108"/>
      <c r="AVD63" s="108"/>
      <c r="AVE63" s="108"/>
      <c r="AVF63" s="108"/>
      <c r="AVG63" s="108"/>
      <c r="AVH63" s="108"/>
      <c r="AVI63" s="108"/>
      <c r="AVJ63" s="108"/>
      <c r="AVK63" s="108"/>
      <c r="AVL63" s="108"/>
      <c r="AVM63" s="108"/>
      <c r="AVN63" s="108"/>
      <c r="AVO63" s="108"/>
      <c r="AVP63" s="108"/>
      <c r="AVQ63" s="108"/>
      <c r="AVR63" s="108"/>
      <c r="AVS63" s="108"/>
      <c r="AVT63" s="108"/>
      <c r="AVU63" s="108"/>
      <c r="AVV63" s="108"/>
      <c r="AVW63" s="108"/>
      <c r="AVX63" s="108"/>
      <c r="AVY63" s="108"/>
      <c r="AVZ63" s="108"/>
      <c r="AWA63" s="108"/>
      <c r="AWB63" s="108"/>
      <c r="AWC63" s="108"/>
      <c r="AWD63" s="108"/>
      <c r="AWE63" s="108"/>
      <c r="AWF63" s="108"/>
      <c r="AWG63" s="108"/>
      <c r="AWH63" s="108"/>
      <c r="AWI63" s="108"/>
      <c r="AWJ63" s="108"/>
      <c r="AWK63" s="108"/>
      <c r="AWL63" s="108"/>
      <c r="AWM63" s="108"/>
      <c r="AWN63" s="108"/>
      <c r="AWO63" s="108"/>
      <c r="AWP63" s="108"/>
      <c r="AWQ63" s="108"/>
      <c r="AWR63" s="108"/>
      <c r="AWS63" s="108"/>
      <c r="AWT63" s="108"/>
      <c r="AWU63" s="108"/>
      <c r="AWV63" s="108"/>
      <c r="AWW63" s="108"/>
      <c r="AWX63" s="108"/>
      <c r="AWY63" s="108"/>
      <c r="AWZ63" s="108"/>
      <c r="AXA63" s="108"/>
      <c r="AXB63" s="108"/>
      <c r="AXC63" s="108"/>
      <c r="AXD63" s="108"/>
      <c r="AXE63" s="108"/>
      <c r="AXF63" s="108"/>
      <c r="AXG63" s="108"/>
      <c r="AXH63" s="108"/>
      <c r="AXI63" s="108"/>
      <c r="AXJ63" s="108"/>
      <c r="AXK63" s="108"/>
      <c r="AXL63" s="108"/>
      <c r="AXM63" s="108"/>
      <c r="AXN63" s="108"/>
      <c r="AXO63" s="108"/>
      <c r="AXP63" s="108"/>
      <c r="AXQ63" s="108"/>
      <c r="AXR63" s="108"/>
      <c r="AXS63" s="108"/>
      <c r="AXT63" s="108"/>
      <c r="AXU63" s="108"/>
      <c r="AXV63" s="108"/>
      <c r="AXW63" s="108"/>
      <c r="AXX63" s="108"/>
      <c r="AXY63" s="108"/>
      <c r="AXZ63" s="108"/>
      <c r="AYA63" s="108"/>
      <c r="AYB63" s="108"/>
      <c r="AYC63" s="108"/>
      <c r="AYD63" s="108"/>
      <c r="AYE63" s="108"/>
      <c r="AYF63" s="108"/>
      <c r="AYG63" s="108"/>
      <c r="AYH63" s="108"/>
      <c r="AYI63" s="108"/>
      <c r="AYJ63" s="108"/>
      <c r="AYK63" s="108"/>
      <c r="AYL63" s="108"/>
      <c r="AYM63" s="108"/>
      <c r="AYN63" s="108"/>
      <c r="AYO63" s="108"/>
      <c r="AYP63" s="108"/>
      <c r="AYQ63" s="108"/>
      <c r="AYR63" s="108"/>
      <c r="AYS63" s="108"/>
      <c r="AYT63" s="108"/>
      <c r="AYU63" s="108"/>
      <c r="AYV63" s="108"/>
      <c r="AYW63" s="108"/>
      <c r="AYX63" s="108"/>
      <c r="AYY63" s="108"/>
      <c r="AYZ63" s="108"/>
      <c r="AZA63" s="108"/>
      <c r="AZB63" s="108"/>
      <c r="AZC63" s="108"/>
      <c r="AZD63" s="108"/>
      <c r="AZE63" s="108"/>
      <c r="AZF63" s="108"/>
      <c r="AZG63" s="108"/>
      <c r="AZH63" s="108"/>
      <c r="AZI63" s="108"/>
      <c r="AZJ63" s="108"/>
      <c r="AZK63" s="108"/>
      <c r="AZL63" s="108"/>
      <c r="AZM63" s="108"/>
      <c r="AZN63" s="108"/>
      <c r="AZO63" s="108"/>
      <c r="AZP63" s="108"/>
      <c r="AZQ63" s="108"/>
      <c r="AZR63" s="108"/>
      <c r="AZS63" s="108"/>
      <c r="AZT63" s="108"/>
      <c r="AZU63" s="108"/>
      <c r="AZV63" s="108"/>
      <c r="AZW63" s="108"/>
      <c r="AZX63" s="108"/>
      <c r="AZY63" s="108"/>
      <c r="AZZ63" s="108"/>
      <c r="BAA63" s="108"/>
      <c r="BAB63" s="108"/>
      <c r="BAC63" s="108"/>
      <c r="BAD63" s="108"/>
      <c r="BAE63" s="108"/>
      <c r="BAF63" s="108"/>
      <c r="BAG63" s="108"/>
      <c r="BAH63" s="108"/>
      <c r="BAI63" s="108"/>
      <c r="BAJ63" s="108"/>
      <c r="BAK63" s="108"/>
      <c r="BAL63" s="108"/>
      <c r="BAM63" s="108"/>
      <c r="BAN63" s="108"/>
      <c r="BAO63" s="108"/>
      <c r="BAP63" s="108"/>
      <c r="BAQ63" s="108"/>
      <c r="BAR63" s="108"/>
      <c r="BAS63" s="108"/>
      <c r="BAT63" s="108"/>
      <c r="BAU63" s="108"/>
      <c r="BAV63" s="108"/>
      <c r="BAW63" s="108"/>
      <c r="BAX63" s="108"/>
      <c r="BAY63" s="108"/>
      <c r="BAZ63" s="108"/>
      <c r="BBA63" s="108"/>
      <c r="BBB63" s="108"/>
      <c r="BBC63" s="108"/>
      <c r="BBD63" s="108"/>
      <c r="BBE63" s="108"/>
      <c r="BBF63" s="108"/>
      <c r="BBG63" s="108"/>
      <c r="BBH63" s="108"/>
      <c r="BBI63" s="108"/>
      <c r="BBJ63" s="108"/>
      <c r="BBK63" s="108"/>
      <c r="BBL63" s="108"/>
      <c r="BBM63" s="108"/>
      <c r="BBN63" s="108"/>
      <c r="BBO63" s="108"/>
      <c r="BBP63" s="108"/>
      <c r="BBQ63" s="108"/>
      <c r="BBR63" s="108"/>
      <c r="BBS63" s="108"/>
      <c r="BBT63" s="108"/>
      <c r="BBU63" s="108"/>
      <c r="BBV63" s="108"/>
      <c r="BBW63" s="108"/>
      <c r="BBX63" s="108"/>
      <c r="BBY63" s="108"/>
      <c r="BBZ63" s="108"/>
      <c r="BCA63" s="108"/>
      <c r="BCB63" s="108"/>
      <c r="BCC63" s="108"/>
      <c r="BCD63" s="108"/>
      <c r="BCE63" s="108"/>
      <c r="BCF63" s="108"/>
      <c r="BCG63" s="108"/>
      <c r="BCH63" s="108"/>
      <c r="BCI63" s="108"/>
      <c r="BCJ63" s="108"/>
      <c r="BCK63" s="108"/>
      <c r="BCL63" s="108"/>
      <c r="BCM63" s="108"/>
      <c r="BCN63" s="108"/>
      <c r="BCO63" s="108"/>
      <c r="BCP63" s="108"/>
      <c r="BCQ63" s="108"/>
      <c r="BCR63" s="108"/>
      <c r="BCS63" s="108"/>
      <c r="BCT63" s="108"/>
      <c r="BCU63" s="108"/>
      <c r="BCV63" s="108"/>
      <c r="BCW63" s="108"/>
      <c r="BCX63" s="108"/>
      <c r="BCY63" s="108"/>
      <c r="BCZ63" s="108"/>
      <c r="BDA63" s="108"/>
      <c r="BDB63" s="108"/>
      <c r="BDC63" s="108"/>
      <c r="BDD63" s="108"/>
      <c r="BDE63" s="108"/>
      <c r="BDF63" s="108"/>
      <c r="BDG63" s="108"/>
      <c r="BDH63" s="108"/>
      <c r="BDI63" s="108"/>
      <c r="BDJ63" s="108"/>
      <c r="BDK63" s="108"/>
      <c r="BDL63" s="108"/>
      <c r="BDM63" s="108"/>
      <c r="BDN63" s="108"/>
      <c r="BDO63" s="108"/>
      <c r="BDP63" s="108"/>
      <c r="BDQ63" s="108"/>
      <c r="BDR63" s="108"/>
      <c r="BDS63" s="108"/>
      <c r="BDT63" s="108"/>
      <c r="BDU63" s="108"/>
      <c r="BDV63" s="108"/>
      <c r="BDW63" s="108"/>
      <c r="BDX63" s="108"/>
      <c r="BDY63" s="108"/>
      <c r="BDZ63" s="108"/>
      <c r="BEA63" s="108"/>
      <c r="BEB63" s="108"/>
      <c r="BEC63" s="108"/>
      <c r="BED63" s="108"/>
      <c r="BEE63" s="108"/>
      <c r="BEF63" s="108"/>
      <c r="BEG63" s="108"/>
      <c r="BEH63" s="108"/>
      <c r="BEI63" s="108"/>
      <c r="BEJ63" s="108"/>
      <c r="BEK63" s="108"/>
      <c r="BEL63" s="108"/>
      <c r="BEM63" s="108"/>
      <c r="BEN63" s="108"/>
      <c r="BEO63" s="108"/>
      <c r="BEP63" s="108"/>
      <c r="BEQ63" s="108"/>
      <c r="BER63" s="108"/>
      <c r="BES63" s="108"/>
      <c r="BET63" s="108"/>
      <c r="BEU63" s="108"/>
      <c r="BEV63" s="108"/>
      <c r="BEW63" s="108"/>
      <c r="BEX63" s="108"/>
      <c r="BEY63" s="108"/>
      <c r="BEZ63" s="108"/>
      <c r="BFA63" s="108"/>
      <c r="BFB63" s="108"/>
      <c r="BFC63" s="108"/>
      <c r="BFD63" s="108"/>
      <c r="BFE63" s="108"/>
      <c r="BFF63" s="108"/>
      <c r="BFG63" s="108"/>
      <c r="BFH63" s="108"/>
      <c r="BFI63" s="108"/>
      <c r="BFJ63" s="108"/>
      <c r="BFK63" s="108"/>
      <c r="BFL63" s="108"/>
      <c r="BFM63" s="108"/>
      <c r="BFN63" s="108"/>
      <c r="BFO63" s="108"/>
      <c r="BFP63" s="108"/>
      <c r="BFQ63" s="108"/>
      <c r="BFR63" s="108"/>
      <c r="BFS63" s="108"/>
      <c r="BFT63" s="108"/>
      <c r="BFU63" s="108"/>
      <c r="BFV63" s="108"/>
      <c r="BFW63" s="108"/>
      <c r="BFX63" s="108"/>
      <c r="BFY63" s="108"/>
      <c r="BFZ63" s="108"/>
      <c r="BGA63" s="108"/>
      <c r="BGB63" s="108"/>
      <c r="BGC63" s="108"/>
      <c r="BGD63" s="108"/>
      <c r="BGE63" s="108"/>
      <c r="BGF63" s="108"/>
      <c r="BGG63" s="108"/>
      <c r="BGH63" s="108"/>
      <c r="BGI63" s="108"/>
      <c r="BGJ63" s="108"/>
      <c r="BGK63" s="108"/>
      <c r="BGL63" s="108"/>
      <c r="BGM63" s="108"/>
      <c r="BGN63" s="108"/>
      <c r="BGO63" s="108"/>
      <c r="BGP63" s="108"/>
      <c r="BGQ63" s="108"/>
      <c r="BGR63" s="108"/>
      <c r="BGS63" s="108"/>
      <c r="BGT63" s="108"/>
      <c r="BGU63" s="108"/>
      <c r="BGV63" s="108"/>
      <c r="BGW63" s="108"/>
      <c r="BGX63" s="108"/>
      <c r="BGY63" s="108"/>
      <c r="BGZ63" s="108"/>
      <c r="BHA63" s="108"/>
      <c r="BHB63" s="108"/>
      <c r="BHC63" s="108"/>
      <c r="BHD63" s="108"/>
      <c r="BHE63" s="108"/>
      <c r="BHF63" s="108"/>
      <c r="BHG63" s="108"/>
      <c r="BHH63" s="108"/>
      <c r="BHI63" s="108"/>
      <c r="BHJ63" s="108"/>
      <c r="BHK63" s="108"/>
      <c r="BHL63" s="108"/>
      <c r="BHM63" s="108"/>
      <c r="BHN63" s="108"/>
      <c r="BHO63" s="108"/>
      <c r="BHP63" s="108"/>
      <c r="BHQ63" s="108"/>
      <c r="BHR63" s="108"/>
      <c r="BHS63" s="108"/>
      <c r="BHT63" s="108"/>
      <c r="BHU63" s="108"/>
      <c r="BHV63" s="108"/>
      <c r="BHW63" s="108"/>
      <c r="BHX63" s="108"/>
      <c r="BHY63" s="108"/>
      <c r="BHZ63" s="108"/>
      <c r="BIA63" s="108"/>
      <c r="BIB63" s="108"/>
      <c r="BIC63" s="108"/>
      <c r="BID63" s="108"/>
      <c r="BIE63" s="108"/>
      <c r="BIF63" s="108"/>
      <c r="BIG63" s="108"/>
      <c r="BIH63" s="108"/>
      <c r="BII63" s="108"/>
      <c r="BIJ63" s="108"/>
      <c r="BIK63" s="108"/>
      <c r="BIL63" s="108"/>
      <c r="BIM63" s="108"/>
      <c r="BIN63" s="108"/>
      <c r="BIO63" s="108"/>
      <c r="BIP63" s="108"/>
      <c r="BIQ63" s="108"/>
      <c r="BIR63" s="108"/>
      <c r="BIS63" s="108"/>
      <c r="BIT63" s="108"/>
      <c r="BIU63" s="108"/>
      <c r="BIV63" s="108"/>
      <c r="BIW63" s="108"/>
      <c r="BIX63" s="108"/>
      <c r="BIY63" s="108"/>
      <c r="BIZ63" s="108"/>
      <c r="BJA63" s="108"/>
      <c r="BJB63" s="108"/>
      <c r="BJC63" s="108"/>
      <c r="BJD63" s="108"/>
      <c r="BJE63" s="108"/>
      <c r="BJF63" s="108"/>
      <c r="BJG63" s="108"/>
      <c r="BJH63" s="108"/>
      <c r="BJI63" s="108"/>
      <c r="BJJ63" s="108"/>
      <c r="BJK63" s="108"/>
      <c r="BJL63" s="108"/>
      <c r="BJM63" s="108"/>
      <c r="BJN63" s="108"/>
      <c r="BJO63" s="108"/>
      <c r="BJP63" s="108"/>
      <c r="BJQ63" s="108"/>
      <c r="BJR63" s="108"/>
      <c r="BJS63" s="108"/>
      <c r="BJT63" s="108"/>
      <c r="BJU63" s="108"/>
      <c r="BJV63" s="108"/>
      <c r="BJW63" s="108"/>
      <c r="BJX63" s="108"/>
      <c r="BJY63" s="108"/>
      <c r="BJZ63" s="108"/>
      <c r="BKA63" s="108"/>
      <c r="BKB63" s="108"/>
      <c r="BKC63" s="108"/>
      <c r="BKD63" s="108"/>
      <c r="BKE63" s="108"/>
      <c r="BKF63" s="108"/>
      <c r="BKG63" s="108"/>
      <c r="BKH63" s="108"/>
      <c r="BKI63" s="108"/>
      <c r="BKJ63" s="108"/>
      <c r="BKK63" s="108"/>
      <c r="BKL63" s="108"/>
      <c r="BKM63" s="108"/>
      <c r="BKN63" s="108"/>
      <c r="BKO63" s="108"/>
      <c r="BKP63" s="108"/>
      <c r="BKQ63" s="108"/>
      <c r="BKR63" s="108"/>
      <c r="BKS63" s="108"/>
      <c r="BKT63" s="108"/>
      <c r="BKU63" s="108"/>
      <c r="BKV63" s="108"/>
      <c r="BKW63" s="108"/>
      <c r="BKX63" s="108"/>
      <c r="BKY63" s="108"/>
      <c r="BKZ63" s="108"/>
      <c r="BLA63" s="108"/>
      <c r="BLB63" s="108"/>
      <c r="BLC63" s="108"/>
      <c r="BLD63" s="108"/>
      <c r="BLE63" s="108"/>
      <c r="BLF63" s="108"/>
      <c r="BLG63" s="108"/>
      <c r="BLH63" s="108"/>
      <c r="BLI63" s="108"/>
      <c r="BLJ63" s="108"/>
      <c r="BLK63" s="108"/>
      <c r="BLL63" s="108"/>
      <c r="BLM63" s="108"/>
      <c r="BLN63" s="108"/>
      <c r="BLO63" s="108"/>
      <c r="BLP63" s="108"/>
      <c r="BLQ63" s="108"/>
      <c r="BLR63" s="108"/>
      <c r="BLS63" s="108"/>
      <c r="BLT63" s="108"/>
      <c r="BLU63" s="108"/>
      <c r="BLV63" s="108"/>
      <c r="BLW63" s="108"/>
      <c r="BLX63" s="108"/>
      <c r="BLY63" s="108"/>
      <c r="BLZ63" s="108"/>
      <c r="BMA63" s="108"/>
      <c r="BMB63" s="108"/>
      <c r="BMC63" s="108"/>
      <c r="BMD63" s="108"/>
      <c r="BME63" s="108"/>
      <c r="BMF63" s="108"/>
      <c r="BMG63" s="108"/>
      <c r="BMH63" s="108"/>
      <c r="BMI63" s="108"/>
      <c r="BMJ63" s="108"/>
      <c r="BMK63" s="108"/>
      <c r="BML63" s="108"/>
      <c r="BMM63" s="108"/>
      <c r="BMN63" s="108"/>
      <c r="BMO63" s="108"/>
      <c r="BMP63" s="108"/>
      <c r="BMQ63" s="108"/>
      <c r="BMR63" s="108"/>
      <c r="BMS63" s="108"/>
      <c r="BMT63" s="108"/>
      <c r="BMU63" s="108"/>
      <c r="BMV63" s="108"/>
      <c r="BMW63" s="108"/>
      <c r="BMX63" s="108"/>
      <c r="BMY63" s="108"/>
      <c r="BMZ63" s="108"/>
      <c r="BNA63" s="108"/>
      <c r="BNB63" s="108"/>
      <c r="BNC63" s="108"/>
      <c r="BND63" s="108"/>
      <c r="BNE63" s="108"/>
      <c r="BNF63" s="108"/>
      <c r="BNG63" s="108"/>
      <c r="BNH63" s="108"/>
      <c r="BNI63" s="108"/>
      <c r="BNJ63" s="108"/>
      <c r="BNK63" s="108"/>
      <c r="BNL63" s="108"/>
      <c r="BNM63" s="108"/>
      <c r="BNN63" s="108"/>
      <c r="BNO63" s="108"/>
      <c r="BNP63" s="108"/>
      <c r="BNQ63" s="108"/>
      <c r="BNR63" s="108"/>
      <c r="BNS63" s="108"/>
      <c r="BNT63" s="108"/>
      <c r="BNU63" s="108"/>
      <c r="BNV63" s="108"/>
      <c r="BNW63" s="108"/>
      <c r="BNX63" s="108"/>
      <c r="BNY63" s="108"/>
      <c r="BNZ63" s="108"/>
      <c r="BOA63" s="108"/>
      <c r="BOB63" s="108"/>
      <c r="BOC63" s="108"/>
      <c r="BOD63" s="108"/>
      <c r="BOE63" s="108"/>
      <c r="BOF63" s="108"/>
      <c r="BOG63" s="108"/>
      <c r="BOH63" s="108"/>
      <c r="BOI63" s="108"/>
      <c r="BOJ63" s="108"/>
      <c r="BOK63" s="108"/>
      <c r="BOL63" s="108"/>
      <c r="BOM63" s="108"/>
      <c r="BON63" s="108"/>
      <c r="BOO63" s="108"/>
      <c r="BOP63" s="108"/>
      <c r="BOQ63" s="108"/>
      <c r="BOR63" s="108"/>
      <c r="BOS63" s="108"/>
      <c r="BOT63" s="108"/>
      <c r="BOU63" s="108"/>
      <c r="BOV63" s="108"/>
      <c r="BOW63" s="108"/>
      <c r="BOX63" s="108"/>
      <c r="BOY63" s="108"/>
      <c r="BOZ63" s="108"/>
      <c r="BPA63" s="108"/>
      <c r="BPB63" s="108"/>
      <c r="BPC63" s="108"/>
      <c r="BPD63" s="108"/>
      <c r="BPE63" s="108"/>
      <c r="BPF63" s="108"/>
      <c r="BPG63" s="108"/>
      <c r="BPH63" s="108"/>
      <c r="BPI63" s="108"/>
      <c r="BPJ63" s="108"/>
      <c r="BPK63" s="108"/>
      <c r="BPL63" s="108"/>
      <c r="BPM63" s="108"/>
      <c r="BPN63" s="108"/>
      <c r="BPO63" s="108"/>
      <c r="BPP63" s="108"/>
      <c r="BPQ63" s="108"/>
      <c r="BPR63" s="108"/>
      <c r="BPS63" s="108"/>
      <c r="BPT63" s="108"/>
      <c r="BPU63" s="108"/>
      <c r="BPV63" s="108"/>
      <c r="BPW63" s="108"/>
      <c r="BPX63" s="108"/>
      <c r="BPY63" s="108"/>
      <c r="BPZ63" s="108"/>
      <c r="BQA63" s="108"/>
      <c r="BQB63" s="108"/>
      <c r="BQC63" s="108"/>
      <c r="BQD63" s="108"/>
      <c r="BQE63" s="108"/>
      <c r="BQF63" s="108"/>
      <c r="BQG63" s="108"/>
      <c r="BQH63" s="108"/>
      <c r="BQI63" s="108"/>
      <c r="BQJ63" s="108"/>
      <c r="BQK63" s="108"/>
      <c r="BQL63" s="108"/>
      <c r="BQM63" s="108"/>
      <c r="BQN63" s="108"/>
      <c r="BQO63" s="108"/>
      <c r="BQP63" s="108"/>
      <c r="BQQ63" s="108"/>
      <c r="BQR63" s="108"/>
      <c r="BQS63" s="108"/>
      <c r="BQT63" s="108"/>
      <c r="BQU63" s="108"/>
      <c r="BQV63" s="108"/>
      <c r="BQW63" s="108"/>
      <c r="BQX63" s="108"/>
      <c r="BQY63" s="108"/>
      <c r="BQZ63" s="108"/>
      <c r="BRA63" s="108"/>
      <c r="BRB63" s="108"/>
      <c r="BRC63" s="108"/>
      <c r="BRD63" s="108"/>
      <c r="BRE63" s="108"/>
      <c r="BRF63" s="108"/>
      <c r="BRG63" s="108"/>
      <c r="BRH63" s="108"/>
      <c r="BRI63" s="108"/>
      <c r="BRJ63" s="108"/>
      <c r="BRK63" s="108"/>
      <c r="BRL63" s="108"/>
      <c r="BRM63" s="108"/>
      <c r="BRN63" s="108"/>
      <c r="BRO63" s="108"/>
      <c r="BRP63" s="108"/>
      <c r="BRQ63" s="108"/>
      <c r="BRR63" s="108"/>
      <c r="BRS63" s="108"/>
      <c r="BRT63" s="108"/>
      <c r="BRU63" s="108"/>
      <c r="BRV63" s="108"/>
      <c r="BRW63" s="108"/>
      <c r="BRX63" s="108"/>
      <c r="BRY63" s="108"/>
      <c r="BRZ63" s="108"/>
      <c r="BSA63" s="108"/>
      <c r="BSB63" s="108"/>
      <c r="BSC63" s="108"/>
      <c r="BSD63" s="108"/>
      <c r="BSE63" s="108"/>
      <c r="BSF63" s="108"/>
      <c r="BSG63" s="108"/>
      <c r="BSH63" s="108"/>
      <c r="BSI63" s="108"/>
      <c r="BSJ63" s="108"/>
      <c r="BSK63" s="108"/>
      <c r="BSL63" s="108"/>
      <c r="BSM63" s="108"/>
      <c r="BSN63" s="108"/>
      <c r="BSO63" s="108"/>
      <c r="BSP63" s="108"/>
      <c r="BSQ63" s="108"/>
      <c r="BSR63" s="108"/>
      <c r="BSS63" s="108"/>
      <c r="BST63" s="108"/>
      <c r="BSU63" s="108"/>
      <c r="BSV63" s="108"/>
      <c r="BSW63" s="108"/>
      <c r="BSX63" s="108"/>
      <c r="BSY63" s="108"/>
      <c r="BSZ63" s="108"/>
      <c r="BTA63" s="108"/>
      <c r="BTB63" s="108"/>
      <c r="BTC63" s="108"/>
      <c r="BTD63" s="108"/>
      <c r="BTE63" s="108"/>
      <c r="BTF63" s="108"/>
      <c r="BTG63" s="108"/>
      <c r="BTH63" s="108"/>
      <c r="BTI63" s="108"/>
      <c r="BTJ63" s="108"/>
      <c r="BTK63" s="108"/>
      <c r="BTL63" s="108"/>
      <c r="BTM63" s="108"/>
      <c r="BTN63" s="108"/>
      <c r="BTO63" s="108"/>
      <c r="BTP63" s="108"/>
      <c r="BTQ63" s="108"/>
      <c r="BTR63" s="108"/>
      <c r="BTS63" s="108"/>
      <c r="BTT63" s="108"/>
      <c r="BTU63" s="108"/>
      <c r="BTV63" s="108"/>
      <c r="BTW63" s="108"/>
      <c r="BTX63" s="108"/>
      <c r="BTY63" s="108"/>
      <c r="BTZ63" s="108"/>
      <c r="BUA63" s="108"/>
      <c r="BUB63" s="108"/>
      <c r="BUC63" s="108"/>
      <c r="BUD63" s="108"/>
      <c r="BUE63" s="108"/>
      <c r="BUF63" s="108"/>
      <c r="BUG63" s="108"/>
      <c r="BUH63" s="108"/>
      <c r="BUI63" s="108"/>
      <c r="BUJ63" s="108"/>
      <c r="BUK63" s="108"/>
      <c r="BUL63" s="108"/>
      <c r="BUM63" s="108"/>
      <c r="BUN63" s="108"/>
      <c r="BUO63" s="108"/>
      <c r="BUP63" s="108"/>
      <c r="BUQ63" s="108"/>
      <c r="BUR63" s="108"/>
      <c r="BUS63" s="108"/>
      <c r="BUT63" s="108"/>
      <c r="BUU63" s="108"/>
      <c r="BUV63" s="108"/>
      <c r="BUW63" s="108"/>
      <c r="BUX63" s="108"/>
      <c r="BUY63" s="108"/>
      <c r="BUZ63" s="108"/>
      <c r="BVA63" s="108"/>
      <c r="BVB63" s="108"/>
      <c r="BVC63" s="108"/>
      <c r="BVD63" s="108"/>
      <c r="BVE63" s="108"/>
      <c r="BVF63" s="108"/>
      <c r="BVG63" s="108"/>
      <c r="BVH63" s="108"/>
      <c r="BVI63" s="108"/>
      <c r="BVJ63" s="108"/>
      <c r="BVK63" s="108"/>
      <c r="BVL63" s="108"/>
      <c r="BVM63" s="108"/>
      <c r="BVN63" s="108"/>
      <c r="BVO63" s="108"/>
      <c r="BVP63" s="108"/>
      <c r="BVQ63" s="108"/>
      <c r="BVR63" s="108"/>
      <c r="BVS63" s="108"/>
      <c r="BVT63" s="108"/>
      <c r="BVU63" s="108"/>
      <c r="BVV63" s="108"/>
      <c r="BVW63" s="108"/>
      <c r="BVX63" s="108"/>
      <c r="BVY63" s="108"/>
      <c r="BVZ63" s="108"/>
      <c r="BWA63" s="108"/>
      <c r="BWB63" s="108"/>
      <c r="BWC63" s="108"/>
      <c r="BWD63" s="108"/>
      <c r="BWE63" s="108"/>
      <c r="BWF63" s="108"/>
      <c r="BWG63" s="108"/>
      <c r="BWH63" s="108"/>
      <c r="BWI63" s="108"/>
      <c r="BWJ63" s="108"/>
      <c r="BWK63" s="108"/>
      <c r="BWL63" s="108"/>
      <c r="BWM63" s="108"/>
      <c r="BWN63" s="108"/>
      <c r="BWO63" s="108"/>
      <c r="BWP63" s="108"/>
      <c r="BWQ63" s="108"/>
      <c r="BWR63" s="108"/>
      <c r="BWS63" s="108"/>
      <c r="BWT63" s="108"/>
      <c r="BWU63" s="108"/>
      <c r="BWV63" s="108"/>
      <c r="BWW63" s="108"/>
      <c r="BWX63" s="108"/>
      <c r="BWY63" s="108"/>
      <c r="BWZ63" s="108"/>
      <c r="BXA63" s="108"/>
      <c r="BXB63" s="108"/>
      <c r="BXC63" s="108"/>
      <c r="BXD63" s="108"/>
      <c r="BXE63" s="108"/>
      <c r="BXF63" s="108"/>
      <c r="BXG63" s="108"/>
      <c r="BXH63" s="108"/>
      <c r="BXI63" s="108"/>
      <c r="BXJ63" s="108"/>
      <c r="BXK63" s="108"/>
      <c r="BXL63" s="108"/>
      <c r="BXM63" s="108"/>
      <c r="BXN63" s="108"/>
      <c r="BXO63" s="108"/>
      <c r="BXP63" s="108"/>
      <c r="BXQ63" s="108"/>
      <c r="BXR63" s="108"/>
      <c r="BXS63" s="108"/>
      <c r="BXT63" s="108"/>
      <c r="BXU63" s="108"/>
      <c r="BXV63" s="108"/>
      <c r="BXW63" s="108"/>
      <c r="BXX63" s="108"/>
      <c r="BXY63" s="108"/>
      <c r="BXZ63" s="108"/>
      <c r="BYA63" s="108"/>
      <c r="BYB63" s="108"/>
      <c r="BYC63" s="108"/>
      <c r="BYD63" s="108"/>
      <c r="BYE63" s="108"/>
      <c r="BYF63" s="108"/>
      <c r="BYG63" s="108"/>
      <c r="BYH63" s="108"/>
      <c r="BYI63" s="108"/>
      <c r="BYJ63" s="108"/>
      <c r="BYK63" s="108"/>
      <c r="BYL63" s="108"/>
      <c r="BYM63" s="108"/>
      <c r="BYN63" s="108"/>
      <c r="BYO63" s="108"/>
      <c r="BYP63" s="108"/>
      <c r="BYQ63" s="108"/>
      <c r="BYR63" s="108"/>
      <c r="BYS63" s="108"/>
      <c r="BYT63" s="108"/>
      <c r="BYU63" s="108"/>
      <c r="BYV63" s="108"/>
      <c r="BYW63" s="108"/>
      <c r="BYX63" s="108"/>
      <c r="BYY63" s="108"/>
      <c r="BYZ63" s="108"/>
      <c r="BZA63" s="108"/>
      <c r="BZB63" s="108"/>
      <c r="BZC63" s="108"/>
      <c r="BZD63" s="108"/>
      <c r="BZE63" s="108"/>
      <c r="BZF63" s="108"/>
      <c r="BZG63" s="108"/>
      <c r="BZH63" s="108"/>
      <c r="BZI63" s="108"/>
      <c r="BZJ63" s="108"/>
      <c r="BZK63" s="108"/>
      <c r="BZL63" s="108"/>
      <c r="BZM63" s="108"/>
      <c r="BZN63" s="108"/>
      <c r="BZO63" s="108"/>
      <c r="BZP63" s="108"/>
      <c r="BZQ63" s="108"/>
      <c r="BZR63" s="108"/>
      <c r="BZS63" s="108"/>
      <c r="BZT63" s="108"/>
      <c r="BZU63" s="108"/>
      <c r="BZV63" s="108"/>
      <c r="BZW63" s="108"/>
      <c r="BZX63" s="108"/>
      <c r="BZY63" s="108"/>
      <c r="BZZ63" s="108"/>
      <c r="CAA63" s="108"/>
      <c r="CAB63" s="108"/>
      <c r="CAC63" s="108"/>
      <c r="CAD63" s="108"/>
      <c r="CAE63" s="108"/>
      <c r="CAF63" s="108"/>
      <c r="CAG63" s="108"/>
      <c r="CAH63" s="108"/>
      <c r="CAI63" s="108"/>
      <c r="CAJ63" s="108"/>
      <c r="CAK63" s="108"/>
      <c r="CAL63" s="108"/>
      <c r="CAM63" s="108"/>
      <c r="CAN63" s="108"/>
      <c r="CAO63" s="108"/>
      <c r="CAP63" s="108"/>
      <c r="CAQ63" s="108"/>
      <c r="CAR63" s="108"/>
      <c r="CAS63" s="108"/>
      <c r="CAT63" s="108"/>
      <c r="CAU63" s="108"/>
      <c r="CAV63" s="108"/>
      <c r="CAW63" s="108"/>
      <c r="CAX63" s="108"/>
      <c r="CAY63" s="108"/>
      <c r="CAZ63" s="108"/>
      <c r="CBA63" s="108"/>
      <c r="CBB63" s="108"/>
      <c r="CBC63" s="108"/>
      <c r="CBD63" s="108"/>
      <c r="CBE63" s="108"/>
      <c r="CBF63" s="108"/>
      <c r="CBG63" s="108"/>
      <c r="CBH63" s="108"/>
      <c r="CBI63" s="108"/>
      <c r="CBJ63" s="108"/>
      <c r="CBK63" s="108"/>
      <c r="CBL63" s="108"/>
      <c r="CBM63" s="108"/>
      <c r="CBN63" s="108"/>
      <c r="CBO63" s="108"/>
      <c r="CBP63" s="108"/>
      <c r="CBQ63" s="108"/>
      <c r="CBR63" s="108"/>
      <c r="CBS63" s="108"/>
      <c r="CBT63" s="108"/>
      <c r="CBU63" s="108"/>
      <c r="CBV63" s="108"/>
      <c r="CBW63" s="108"/>
      <c r="CBX63" s="108"/>
      <c r="CBY63" s="108"/>
      <c r="CBZ63" s="108"/>
      <c r="CCA63" s="108"/>
      <c r="CCB63" s="108"/>
      <c r="CCC63" s="108"/>
      <c r="CCD63" s="108"/>
      <c r="CCE63" s="108"/>
      <c r="CCF63" s="108"/>
      <c r="CCG63" s="108"/>
      <c r="CCH63" s="108"/>
      <c r="CCI63" s="108"/>
      <c r="CCJ63" s="108"/>
      <c r="CCK63" s="108"/>
      <c r="CCL63" s="108"/>
      <c r="CCM63" s="108"/>
      <c r="CCN63" s="108"/>
      <c r="CCO63" s="108"/>
      <c r="CCP63" s="108"/>
      <c r="CCQ63" s="108"/>
      <c r="CCR63" s="108"/>
      <c r="CCS63" s="108"/>
      <c r="CCT63" s="108"/>
      <c r="CCU63" s="108"/>
      <c r="CCV63" s="108"/>
      <c r="CCW63" s="108"/>
      <c r="CCX63" s="108"/>
      <c r="CCY63" s="108"/>
      <c r="CCZ63" s="108"/>
      <c r="CDA63" s="108"/>
      <c r="CDB63" s="108"/>
      <c r="CDC63" s="108"/>
      <c r="CDD63" s="108"/>
      <c r="CDE63" s="108"/>
      <c r="CDF63" s="108"/>
      <c r="CDG63" s="108"/>
      <c r="CDH63" s="108"/>
      <c r="CDI63" s="108"/>
      <c r="CDJ63" s="108"/>
      <c r="CDK63" s="108"/>
      <c r="CDL63" s="108"/>
      <c r="CDM63" s="108"/>
      <c r="CDN63" s="108"/>
      <c r="CDO63" s="108"/>
      <c r="CDP63" s="108"/>
      <c r="CDQ63" s="108"/>
      <c r="CDR63" s="108"/>
      <c r="CDS63" s="108"/>
      <c r="CDT63" s="108"/>
      <c r="CDU63" s="108"/>
      <c r="CDV63" s="108"/>
      <c r="CDW63" s="108"/>
      <c r="CDX63" s="108"/>
      <c r="CDY63" s="108"/>
      <c r="CDZ63" s="108"/>
      <c r="CEA63" s="108"/>
      <c r="CEB63" s="108"/>
      <c r="CEC63" s="108"/>
      <c r="CED63" s="108"/>
      <c r="CEE63" s="108"/>
      <c r="CEF63" s="108"/>
      <c r="CEG63" s="108"/>
      <c r="CEH63" s="108"/>
      <c r="CEI63" s="108"/>
      <c r="CEJ63" s="108"/>
      <c r="CEK63" s="108"/>
      <c r="CEL63" s="108"/>
      <c r="CEM63" s="108"/>
      <c r="CEN63" s="108"/>
      <c r="CEO63" s="108"/>
      <c r="CEP63" s="108"/>
      <c r="CEQ63" s="108"/>
      <c r="CER63" s="108"/>
      <c r="CES63" s="108"/>
      <c r="CET63" s="108"/>
      <c r="CEU63" s="108"/>
      <c r="CEV63" s="108"/>
      <c r="CEW63" s="108"/>
      <c r="CEX63" s="108"/>
      <c r="CEY63" s="108"/>
      <c r="CEZ63" s="108"/>
      <c r="CFA63" s="108"/>
      <c r="CFB63" s="108"/>
      <c r="CFC63" s="108"/>
      <c r="CFD63" s="108"/>
      <c r="CFE63" s="108"/>
      <c r="CFF63" s="108"/>
      <c r="CFG63" s="108"/>
      <c r="CFH63" s="108"/>
      <c r="CFI63" s="108"/>
      <c r="CFJ63" s="108"/>
      <c r="CFK63" s="108"/>
      <c r="CFL63" s="108"/>
      <c r="CFM63" s="108"/>
      <c r="CFN63" s="108"/>
      <c r="CFO63" s="108"/>
      <c r="CFP63" s="108"/>
      <c r="CFQ63" s="108"/>
      <c r="CFR63" s="108"/>
      <c r="CFS63" s="108"/>
      <c r="CFT63" s="108"/>
      <c r="CFU63" s="108"/>
      <c r="CFV63" s="108"/>
      <c r="CFW63" s="108"/>
      <c r="CFX63" s="108"/>
      <c r="CFY63" s="108"/>
      <c r="CFZ63" s="108"/>
      <c r="CGA63" s="108"/>
      <c r="CGB63" s="108"/>
      <c r="CGC63" s="108"/>
      <c r="CGD63" s="108"/>
      <c r="CGE63" s="108"/>
      <c r="CGF63" s="108"/>
      <c r="CGG63" s="108"/>
      <c r="CGH63" s="108"/>
      <c r="CGI63" s="108"/>
      <c r="CGJ63" s="108"/>
      <c r="CGK63" s="108"/>
      <c r="CGL63" s="108"/>
      <c r="CGM63" s="108"/>
      <c r="CGN63" s="108"/>
      <c r="CGO63" s="108"/>
      <c r="CGP63" s="108"/>
      <c r="CGQ63" s="108"/>
      <c r="CGR63" s="108"/>
      <c r="CGS63" s="108"/>
      <c r="CGT63" s="108"/>
      <c r="CGU63" s="108"/>
      <c r="CGV63" s="108"/>
      <c r="CGW63" s="108"/>
      <c r="CGX63" s="108"/>
      <c r="CGY63" s="108"/>
      <c r="CGZ63" s="108"/>
      <c r="CHA63" s="108"/>
      <c r="CHB63" s="108"/>
      <c r="CHC63" s="108"/>
      <c r="CHD63" s="108"/>
      <c r="CHE63" s="108"/>
      <c r="CHF63" s="108"/>
      <c r="CHG63" s="108"/>
      <c r="CHH63" s="108"/>
      <c r="CHI63" s="108"/>
      <c r="CHJ63" s="108"/>
      <c r="CHK63" s="108"/>
      <c r="CHL63" s="108"/>
      <c r="CHM63" s="108"/>
      <c r="CHN63" s="108"/>
      <c r="CHO63" s="108"/>
      <c r="CHP63" s="108"/>
      <c r="CHQ63" s="108"/>
      <c r="CHR63" s="108"/>
      <c r="CHS63" s="108"/>
      <c r="CHT63" s="108"/>
      <c r="CHU63" s="108"/>
      <c r="CHV63" s="108"/>
      <c r="CHW63" s="108"/>
      <c r="CHX63" s="108"/>
      <c r="CHY63" s="108"/>
      <c r="CHZ63" s="108"/>
      <c r="CIA63" s="108"/>
      <c r="CIB63" s="108"/>
      <c r="CIC63" s="108"/>
      <c r="CID63" s="108"/>
      <c r="CIE63" s="108"/>
      <c r="CIF63" s="108"/>
      <c r="CIG63" s="108"/>
      <c r="CIH63" s="108"/>
      <c r="CII63" s="108"/>
      <c r="CIJ63" s="108"/>
      <c r="CIK63" s="108"/>
      <c r="CIL63" s="108"/>
      <c r="CIM63" s="108"/>
      <c r="CIN63" s="108"/>
      <c r="CIO63" s="108"/>
      <c r="CIP63" s="108"/>
      <c r="CIQ63" s="108"/>
      <c r="CIR63" s="108"/>
      <c r="CIS63" s="108"/>
      <c r="CIT63" s="108"/>
      <c r="CIU63" s="108"/>
      <c r="CIV63" s="108"/>
      <c r="CIW63" s="108"/>
      <c r="CIX63" s="108"/>
      <c r="CIY63" s="108"/>
      <c r="CIZ63" s="108"/>
      <c r="CJA63" s="108"/>
      <c r="CJB63" s="108"/>
      <c r="CJC63" s="108"/>
      <c r="CJD63" s="108"/>
      <c r="CJE63" s="108"/>
      <c r="CJF63" s="108"/>
      <c r="CJG63" s="108"/>
      <c r="CJH63" s="108"/>
      <c r="CJI63" s="108"/>
      <c r="CJJ63" s="108"/>
      <c r="CJK63" s="108"/>
      <c r="CJL63" s="108"/>
      <c r="CJM63" s="108"/>
      <c r="CJN63" s="108"/>
      <c r="CJO63" s="108"/>
      <c r="CJP63" s="108"/>
      <c r="CJQ63" s="108"/>
      <c r="CJR63" s="108"/>
      <c r="CJS63" s="108"/>
      <c r="CJT63" s="108"/>
      <c r="CJU63" s="108"/>
      <c r="CJV63" s="108"/>
      <c r="CJW63" s="108"/>
      <c r="CJX63" s="108"/>
      <c r="CJY63" s="108"/>
      <c r="CJZ63" s="108"/>
      <c r="CKA63" s="108"/>
      <c r="CKB63" s="108"/>
      <c r="CKC63" s="108"/>
      <c r="CKD63" s="108"/>
      <c r="CKE63" s="108"/>
      <c r="CKF63" s="108"/>
      <c r="CKG63" s="108"/>
      <c r="CKH63" s="108"/>
      <c r="CKI63" s="108"/>
      <c r="CKJ63" s="108"/>
      <c r="CKK63" s="108"/>
      <c r="CKL63" s="108"/>
      <c r="CKM63" s="108"/>
      <c r="CKN63" s="108"/>
      <c r="CKO63" s="108"/>
      <c r="CKP63" s="108"/>
      <c r="CKQ63" s="108"/>
      <c r="CKR63" s="108"/>
      <c r="CKS63" s="108"/>
      <c r="CKT63" s="108"/>
      <c r="CKU63" s="108"/>
      <c r="CKV63" s="108"/>
      <c r="CKW63" s="108"/>
      <c r="CKX63" s="108"/>
      <c r="CKY63" s="108"/>
      <c r="CKZ63" s="108"/>
      <c r="CLA63" s="108"/>
      <c r="CLB63" s="108"/>
      <c r="CLC63" s="108"/>
      <c r="CLD63" s="108"/>
      <c r="CLE63" s="108"/>
      <c r="CLF63" s="108"/>
      <c r="CLG63" s="108"/>
      <c r="CLH63" s="108"/>
      <c r="CLI63" s="108"/>
      <c r="CLJ63" s="108"/>
      <c r="CLK63" s="108"/>
      <c r="CLL63" s="108"/>
      <c r="CLM63" s="108"/>
      <c r="CLN63" s="108"/>
      <c r="CLO63" s="108"/>
      <c r="CLP63" s="108"/>
      <c r="CLQ63" s="108"/>
      <c r="CLR63" s="108"/>
      <c r="CLS63" s="108"/>
      <c r="CLT63" s="108"/>
      <c r="CLU63" s="108"/>
      <c r="CLV63" s="108"/>
      <c r="CLW63" s="108"/>
      <c r="CLX63" s="108"/>
      <c r="CLY63" s="108"/>
      <c r="CLZ63" s="108"/>
      <c r="CMA63" s="108"/>
      <c r="CMB63" s="108"/>
      <c r="CMC63" s="108"/>
      <c r="CMD63" s="108"/>
      <c r="CME63" s="108"/>
      <c r="CMF63" s="108"/>
      <c r="CMG63" s="108"/>
      <c r="CMH63" s="108"/>
      <c r="CMI63" s="108"/>
      <c r="CMJ63" s="108"/>
      <c r="CMK63" s="108"/>
      <c r="CML63" s="108"/>
      <c r="CMM63" s="108"/>
      <c r="CMN63" s="108"/>
      <c r="CMO63" s="108"/>
      <c r="CMP63" s="108"/>
      <c r="CMQ63" s="108"/>
      <c r="CMR63" s="108"/>
      <c r="CMS63" s="108"/>
      <c r="CMT63" s="108"/>
      <c r="CMU63" s="108"/>
      <c r="CMV63" s="108"/>
      <c r="CMW63" s="108"/>
      <c r="CMX63" s="108"/>
      <c r="CMY63" s="108"/>
      <c r="CMZ63" s="108"/>
      <c r="CNA63" s="108"/>
      <c r="CNB63" s="108"/>
      <c r="CNC63" s="108"/>
      <c r="CND63" s="108"/>
      <c r="CNE63" s="108"/>
      <c r="CNF63" s="108"/>
      <c r="CNG63" s="108"/>
      <c r="CNH63" s="108"/>
      <c r="CNI63" s="108"/>
      <c r="CNJ63" s="108"/>
      <c r="CNK63" s="108"/>
      <c r="CNL63" s="108"/>
      <c r="CNM63" s="108"/>
      <c r="CNN63" s="108"/>
      <c r="CNO63" s="108"/>
      <c r="CNP63" s="108"/>
      <c r="CNQ63" s="108"/>
      <c r="CNR63" s="108"/>
      <c r="CNS63" s="108"/>
      <c r="CNT63" s="108"/>
      <c r="CNU63" s="108"/>
      <c r="CNV63" s="108"/>
      <c r="CNW63" s="108"/>
      <c r="CNX63" s="108"/>
      <c r="CNY63" s="108"/>
      <c r="CNZ63" s="108"/>
      <c r="COA63" s="108"/>
      <c r="COB63" s="108"/>
      <c r="COC63" s="108"/>
      <c r="COD63" s="108"/>
      <c r="COE63" s="108"/>
      <c r="COF63" s="108"/>
      <c r="COG63" s="108"/>
      <c r="COH63" s="108"/>
      <c r="COI63" s="108"/>
      <c r="COJ63" s="108"/>
      <c r="COK63" s="108"/>
      <c r="COL63" s="108"/>
      <c r="COM63" s="108"/>
      <c r="CON63" s="108"/>
      <c r="COO63" s="108"/>
      <c r="COP63" s="108"/>
      <c r="COQ63" s="108"/>
      <c r="COR63" s="108"/>
      <c r="COS63" s="108"/>
      <c r="COT63" s="108"/>
      <c r="COU63" s="108"/>
      <c r="COV63" s="108"/>
      <c r="COW63" s="108"/>
      <c r="COX63" s="108"/>
      <c r="COY63" s="108"/>
      <c r="COZ63" s="108"/>
      <c r="CPA63" s="108"/>
      <c r="CPB63" s="108"/>
      <c r="CPC63" s="108"/>
      <c r="CPD63" s="108"/>
      <c r="CPE63" s="108"/>
      <c r="CPF63" s="108"/>
      <c r="CPG63" s="108"/>
      <c r="CPH63" s="108"/>
      <c r="CPI63" s="108"/>
      <c r="CPJ63" s="108"/>
      <c r="CPK63" s="108"/>
      <c r="CPL63" s="108"/>
      <c r="CPM63" s="108"/>
      <c r="CPN63" s="108"/>
      <c r="CPO63" s="108"/>
      <c r="CPP63" s="108"/>
      <c r="CPQ63" s="108"/>
      <c r="CPR63" s="108"/>
      <c r="CPS63" s="108"/>
      <c r="CPT63" s="108"/>
      <c r="CPU63" s="108"/>
      <c r="CPV63" s="108"/>
      <c r="CPW63" s="108"/>
      <c r="CPX63" s="108"/>
      <c r="CPY63" s="108"/>
      <c r="CPZ63" s="108"/>
      <c r="CQA63" s="108"/>
      <c r="CQB63" s="108"/>
      <c r="CQC63" s="108"/>
      <c r="CQD63" s="108"/>
      <c r="CQE63" s="108"/>
      <c r="CQF63" s="108"/>
      <c r="CQG63" s="108"/>
      <c r="CQH63" s="108"/>
      <c r="CQI63" s="108"/>
      <c r="CQJ63" s="108"/>
      <c r="CQK63" s="108"/>
      <c r="CQL63" s="108"/>
      <c r="CQM63" s="108"/>
      <c r="CQN63" s="108"/>
      <c r="CQO63" s="108"/>
      <c r="CQP63" s="108"/>
      <c r="CQQ63" s="108"/>
      <c r="CQR63" s="108"/>
      <c r="CQS63" s="108"/>
      <c r="CQT63" s="108"/>
      <c r="CQU63" s="108"/>
      <c r="CQV63" s="108"/>
      <c r="CQW63" s="108"/>
      <c r="CQX63" s="108"/>
      <c r="CQY63" s="108"/>
      <c r="CQZ63" s="108"/>
      <c r="CRA63" s="108"/>
      <c r="CRB63" s="108"/>
      <c r="CRC63" s="108"/>
      <c r="CRD63" s="108"/>
      <c r="CRE63" s="108"/>
      <c r="CRF63" s="108"/>
      <c r="CRG63" s="108"/>
      <c r="CRH63" s="108"/>
      <c r="CRI63" s="108"/>
      <c r="CRJ63" s="108"/>
      <c r="CRK63" s="108"/>
      <c r="CRL63" s="108"/>
      <c r="CRM63" s="108"/>
      <c r="CRN63" s="108"/>
      <c r="CRO63" s="108"/>
      <c r="CRP63" s="108"/>
      <c r="CRQ63" s="108"/>
      <c r="CRR63" s="108"/>
      <c r="CRS63" s="108"/>
      <c r="CRT63" s="108"/>
      <c r="CRU63" s="108"/>
      <c r="CRV63" s="108"/>
      <c r="CRW63" s="108"/>
      <c r="CRX63" s="108"/>
      <c r="CRY63" s="108"/>
      <c r="CRZ63" s="108"/>
      <c r="CSA63" s="108"/>
      <c r="CSB63" s="108"/>
      <c r="CSC63" s="108"/>
      <c r="CSD63" s="108"/>
      <c r="CSE63" s="108"/>
      <c r="CSF63" s="108"/>
      <c r="CSG63" s="108"/>
      <c r="CSH63" s="108"/>
      <c r="CSI63" s="108"/>
      <c r="CSJ63" s="108"/>
      <c r="CSK63" s="108"/>
      <c r="CSL63" s="108"/>
      <c r="CSM63" s="108"/>
      <c r="CSN63" s="108"/>
      <c r="CSO63" s="108"/>
      <c r="CSP63" s="108"/>
      <c r="CSQ63" s="108"/>
      <c r="CSR63" s="108"/>
      <c r="CSS63" s="108"/>
      <c r="CST63" s="108"/>
      <c r="CSU63" s="108"/>
      <c r="CSV63" s="108"/>
      <c r="CSW63" s="108"/>
      <c r="CSX63" s="108"/>
      <c r="CSY63" s="108"/>
      <c r="CSZ63" s="108"/>
      <c r="CTA63" s="108"/>
      <c r="CTB63" s="108"/>
      <c r="CTC63" s="108"/>
      <c r="CTD63" s="108"/>
      <c r="CTE63" s="108"/>
      <c r="CTF63" s="108"/>
      <c r="CTG63" s="108"/>
      <c r="CTH63" s="108"/>
      <c r="CTI63" s="108"/>
      <c r="CTJ63" s="108"/>
      <c r="CTK63" s="108"/>
      <c r="CTL63" s="108"/>
      <c r="CTM63" s="108"/>
      <c r="CTN63" s="108"/>
      <c r="CTO63" s="108"/>
      <c r="CTP63" s="108"/>
      <c r="CTQ63" s="108"/>
      <c r="CTR63" s="108"/>
      <c r="CTS63" s="108"/>
      <c r="CTT63" s="108"/>
      <c r="CTU63" s="108"/>
      <c r="CTV63" s="108"/>
      <c r="CTW63" s="108"/>
      <c r="CTX63" s="108"/>
      <c r="CTY63" s="108"/>
      <c r="CTZ63" s="108"/>
      <c r="CUA63" s="108"/>
      <c r="CUB63" s="108"/>
      <c r="CUC63" s="108"/>
      <c r="CUD63" s="108"/>
      <c r="CUE63" s="108"/>
      <c r="CUF63" s="108"/>
      <c r="CUG63" s="108"/>
      <c r="CUH63" s="108"/>
      <c r="CUI63" s="108"/>
      <c r="CUJ63" s="108"/>
      <c r="CUK63" s="108"/>
      <c r="CUL63" s="108"/>
      <c r="CUM63" s="108"/>
      <c r="CUN63" s="108"/>
      <c r="CUO63" s="108"/>
      <c r="CUP63" s="108"/>
      <c r="CUQ63" s="108"/>
      <c r="CUR63" s="108"/>
      <c r="CUS63" s="108"/>
      <c r="CUT63" s="108"/>
      <c r="CUU63" s="108"/>
      <c r="CUV63" s="108"/>
      <c r="CUW63" s="108"/>
      <c r="CUX63" s="108"/>
      <c r="CUY63" s="108"/>
      <c r="CUZ63" s="108"/>
      <c r="CVA63" s="108"/>
      <c r="CVB63" s="108"/>
      <c r="CVC63" s="108"/>
      <c r="CVD63" s="108"/>
      <c r="CVE63" s="108"/>
      <c r="CVF63" s="108"/>
      <c r="CVG63" s="108"/>
      <c r="CVH63" s="108"/>
      <c r="CVI63" s="108"/>
      <c r="CVJ63" s="108"/>
      <c r="CVK63" s="108"/>
      <c r="CVL63" s="108"/>
      <c r="CVM63" s="108"/>
      <c r="CVN63" s="108"/>
      <c r="CVO63" s="108"/>
      <c r="CVP63" s="108"/>
      <c r="CVQ63" s="108"/>
      <c r="CVR63" s="108"/>
      <c r="CVS63" s="108"/>
      <c r="CVT63" s="108"/>
      <c r="CVU63" s="108"/>
      <c r="CVV63" s="108"/>
      <c r="CVW63" s="108"/>
      <c r="CVX63" s="108"/>
      <c r="CVY63" s="108"/>
      <c r="CVZ63" s="108"/>
      <c r="CWA63" s="108"/>
      <c r="CWB63" s="108"/>
      <c r="CWC63" s="108"/>
      <c r="CWD63" s="108"/>
      <c r="CWE63" s="108"/>
      <c r="CWF63" s="108"/>
      <c r="CWG63" s="108"/>
      <c r="CWH63" s="108"/>
      <c r="CWI63" s="108"/>
      <c r="CWJ63" s="108"/>
      <c r="CWK63" s="108"/>
      <c r="CWL63" s="108"/>
      <c r="CWM63" s="108"/>
      <c r="CWN63" s="108"/>
      <c r="CWO63" s="108"/>
      <c r="CWP63" s="108"/>
      <c r="CWQ63" s="108"/>
      <c r="CWR63" s="108"/>
      <c r="CWS63" s="108"/>
      <c r="CWT63" s="108"/>
      <c r="CWU63" s="108"/>
      <c r="CWV63" s="108"/>
      <c r="CWW63" s="108"/>
      <c r="CWX63" s="108"/>
      <c r="CWY63" s="108"/>
      <c r="CWZ63" s="108"/>
      <c r="CXA63" s="108"/>
      <c r="CXB63" s="108"/>
      <c r="CXC63" s="108"/>
      <c r="CXD63" s="108"/>
      <c r="CXE63" s="108"/>
      <c r="CXF63" s="108"/>
      <c r="CXG63" s="108"/>
      <c r="CXH63" s="108"/>
      <c r="CXI63" s="108"/>
      <c r="CXJ63" s="108"/>
      <c r="CXK63" s="108"/>
      <c r="CXL63" s="108"/>
      <c r="CXM63" s="108"/>
      <c r="CXN63" s="108"/>
      <c r="CXO63" s="108"/>
      <c r="CXP63" s="108"/>
      <c r="CXQ63" s="108"/>
      <c r="CXR63" s="108"/>
      <c r="CXS63" s="108"/>
      <c r="CXT63" s="108"/>
      <c r="CXU63" s="108"/>
      <c r="CXV63" s="108"/>
      <c r="CXW63" s="108"/>
      <c r="CXX63" s="108"/>
      <c r="CXY63" s="108"/>
      <c r="CXZ63" s="108"/>
      <c r="CYA63" s="108"/>
      <c r="CYB63" s="108"/>
      <c r="CYC63" s="108"/>
      <c r="CYD63" s="108"/>
      <c r="CYE63" s="108"/>
      <c r="CYF63" s="108"/>
      <c r="CYG63" s="108"/>
      <c r="CYH63" s="108"/>
      <c r="CYI63" s="108"/>
      <c r="CYJ63" s="108"/>
      <c r="CYK63" s="108"/>
      <c r="CYL63" s="108"/>
      <c r="CYM63" s="108"/>
      <c r="CYN63" s="108"/>
      <c r="CYO63" s="108"/>
      <c r="CYP63" s="108"/>
      <c r="CYQ63" s="108"/>
      <c r="CYR63" s="108"/>
      <c r="CYS63" s="108"/>
      <c r="CYT63" s="108"/>
      <c r="CYU63" s="108"/>
      <c r="CYV63" s="108"/>
      <c r="CYW63" s="108"/>
      <c r="CYX63" s="108"/>
      <c r="CYY63" s="108"/>
      <c r="CYZ63" s="108"/>
      <c r="CZA63" s="108"/>
      <c r="CZB63" s="108"/>
      <c r="CZC63" s="108"/>
      <c r="CZD63" s="108"/>
      <c r="CZE63" s="108"/>
      <c r="CZF63" s="108"/>
      <c r="CZG63" s="108"/>
      <c r="CZH63" s="108"/>
      <c r="CZI63" s="108"/>
      <c r="CZJ63" s="108"/>
      <c r="CZK63" s="108"/>
      <c r="CZL63" s="108"/>
      <c r="CZM63" s="108"/>
      <c r="CZN63" s="108"/>
      <c r="CZO63" s="108"/>
      <c r="CZP63" s="108"/>
      <c r="CZQ63" s="108"/>
      <c r="CZR63" s="108"/>
      <c r="CZS63" s="108"/>
      <c r="CZT63" s="108"/>
      <c r="CZU63" s="108"/>
      <c r="CZV63" s="108"/>
      <c r="CZW63" s="108"/>
      <c r="CZX63" s="108"/>
      <c r="CZY63" s="108"/>
      <c r="CZZ63" s="108"/>
      <c r="DAA63" s="108"/>
      <c r="DAB63" s="108"/>
      <c r="DAC63" s="108"/>
      <c r="DAD63" s="108"/>
      <c r="DAE63" s="108"/>
      <c r="DAF63" s="108"/>
      <c r="DAG63" s="108"/>
      <c r="DAH63" s="108"/>
      <c r="DAI63" s="108"/>
      <c r="DAJ63" s="108"/>
      <c r="DAK63" s="108"/>
      <c r="DAL63" s="108"/>
      <c r="DAM63" s="108"/>
      <c r="DAN63" s="108"/>
      <c r="DAO63" s="108"/>
      <c r="DAP63" s="108"/>
      <c r="DAQ63" s="108"/>
      <c r="DAR63" s="108"/>
      <c r="DAS63" s="108"/>
      <c r="DAT63" s="108"/>
      <c r="DAU63" s="108"/>
      <c r="DAV63" s="108"/>
      <c r="DAW63" s="108"/>
      <c r="DAX63" s="108"/>
      <c r="DAY63" s="108"/>
      <c r="DAZ63" s="108"/>
      <c r="DBA63" s="108"/>
      <c r="DBB63" s="108"/>
      <c r="DBC63" s="108"/>
      <c r="DBD63" s="108"/>
      <c r="DBE63" s="108"/>
      <c r="DBF63" s="108"/>
      <c r="DBG63" s="108"/>
      <c r="DBH63" s="108"/>
      <c r="DBI63" s="108"/>
      <c r="DBJ63" s="108"/>
      <c r="DBK63" s="108"/>
      <c r="DBL63" s="108"/>
      <c r="DBM63" s="108"/>
      <c r="DBN63" s="108"/>
      <c r="DBO63" s="108"/>
      <c r="DBP63" s="108"/>
      <c r="DBQ63" s="108"/>
      <c r="DBR63" s="108"/>
      <c r="DBS63" s="108"/>
      <c r="DBT63" s="108"/>
      <c r="DBU63" s="108"/>
      <c r="DBV63" s="108"/>
      <c r="DBW63" s="108"/>
      <c r="DBX63" s="108"/>
      <c r="DBY63" s="108"/>
      <c r="DBZ63" s="108"/>
      <c r="DCA63" s="108"/>
      <c r="DCB63" s="108"/>
      <c r="DCC63" s="108"/>
      <c r="DCD63" s="108"/>
      <c r="DCE63" s="108"/>
      <c r="DCF63" s="108"/>
      <c r="DCG63" s="108"/>
      <c r="DCH63" s="108"/>
      <c r="DCI63" s="108"/>
      <c r="DCJ63" s="108"/>
      <c r="DCK63" s="108"/>
      <c r="DCL63" s="108"/>
      <c r="DCM63" s="108"/>
      <c r="DCN63" s="108"/>
      <c r="DCO63" s="108"/>
      <c r="DCP63" s="108"/>
      <c r="DCQ63" s="108"/>
      <c r="DCR63" s="108"/>
      <c r="DCS63" s="108"/>
      <c r="DCT63" s="108"/>
      <c r="DCU63" s="108"/>
      <c r="DCV63" s="108"/>
      <c r="DCW63" s="108"/>
      <c r="DCX63" s="108"/>
      <c r="DCY63" s="108"/>
      <c r="DCZ63" s="108"/>
      <c r="DDA63" s="108"/>
      <c r="DDB63" s="108"/>
      <c r="DDC63" s="108"/>
      <c r="DDD63" s="108"/>
      <c r="DDE63" s="108"/>
      <c r="DDF63" s="108"/>
      <c r="DDG63" s="108"/>
      <c r="DDH63" s="108"/>
      <c r="DDI63" s="108"/>
      <c r="DDJ63" s="108"/>
      <c r="DDK63" s="108"/>
      <c r="DDL63" s="108"/>
      <c r="DDM63" s="108"/>
      <c r="DDN63" s="108"/>
      <c r="DDO63" s="108"/>
      <c r="DDP63" s="108"/>
      <c r="DDQ63" s="108"/>
      <c r="DDR63" s="108"/>
      <c r="DDS63" s="108"/>
      <c r="DDT63" s="108"/>
      <c r="DDU63" s="108"/>
      <c r="DDV63" s="108"/>
      <c r="DDW63" s="108"/>
      <c r="DDX63" s="108"/>
      <c r="DDY63" s="108"/>
      <c r="DDZ63" s="108"/>
      <c r="DEA63" s="108"/>
      <c r="DEB63" s="108"/>
      <c r="DEC63" s="108"/>
      <c r="DED63" s="108"/>
      <c r="DEE63" s="108"/>
      <c r="DEF63" s="108"/>
      <c r="DEG63" s="108"/>
      <c r="DEH63" s="108"/>
      <c r="DEI63" s="108"/>
      <c r="DEJ63" s="108"/>
      <c r="DEK63" s="108"/>
      <c r="DEL63" s="108"/>
      <c r="DEM63" s="108"/>
      <c r="DEN63" s="108"/>
      <c r="DEO63" s="108"/>
      <c r="DEP63" s="108"/>
      <c r="DEQ63" s="108"/>
      <c r="DER63" s="108"/>
      <c r="DES63" s="108"/>
      <c r="DET63" s="108"/>
      <c r="DEU63" s="108"/>
      <c r="DEV63" s="108"/>
      <c r="DEW63" s="108"/>
      <c r="DEX63" s="108"/>
      <c r="DEY63" s="108"/>
      <c r="DEZ63" s="108"/>
      <c r="DFA63" s="108"/>
      <c r="DFB63" s="108"/>
      <c r="DFC63" s="108"/>
      <c r="DFD63" s="108"/>
      <c r="DFE63" s="108"/>
      <c r="DFF63" s="108"/>
      <c r="DFG63" s="108"/>
      <c r="DFH63" s="108"/>
      <c r="DFI63" s="108"/>
      <c r="DFJ63" s="108"/>
      <c r="DFK63" s="108"/>
      <c r="DFL63" s="108"/>
      <c r="DFM63" s="108"/>
      <c r="DFN63" s="108"/>
      <c r="DFO63" s="108"/>
      <c r="DFP63" s="108"/>
      <c r="DFQ63" s="108"/>
      <c r="DFR63" s="108"/>
      <c r="DFS63" s="108"/>
      <c r="DFT63" s="108"/>
      <c r="DFU63" s="108"/>
      <c r="DFV63" s="108"/>
      <c r="DFW63" s="108"/>
      <c r="DFX63" s="108"/>
      <c r="DFY63" s="108"/>
      <c r="DFZ63" s="108"/>
      <c r="DGA63" s="108"/>
      <c r="DGB63" s="108"/>
      <c r="DGC63" s="108"/>
      <c r="DGD63" s="108"/>
      <c r="DGE63" s="108"/>
      <c r="DGF63" s="108"/>
      <c r="DGG63" s="108"/>
      <c r="DGH63" s="108"/>
      <c r="DGI63" s="108"/>
      <c r="DGJ63" s="108"/>
      <c r="DGK63" s="108"/>
      <c r="DGL63" s="108"/>
      <c r="DGM63" s="108"/>
      <c r="DGN63" s="108"/>
      <c r="DGO63" s="108"/>
      <c r="DGP63" s="108"/>
      <c r="DGQ63" s="108"/>
      <c r="DGR63" s="108"/>
      <c r="DGS63" s="108"/>
      <c r="DGT63" s="108"/>
      <c r="DGU63" s="108"/>
      <c r="DGV63" s="108"/>
      <c r="DGW63" s="108"/>
      <c r="DGX63" s="108"/>
      <c r="DGY63" s="108"/>
      <c r="DGZ63" s="108"/>
      <c r="DHA63" s="108"/>
      <c r="DHB63" s="108"/>
      <c r="DHC63" s="108"/>
      <c r="DHD63" s="108"/>
      <c r="DHE63" s="108"/>
      <c r="DHF63" s="108"/>
      <c r="DHG63" s="108"/>
      <c r="DHH63" s="108"/>
      <c r="DHI63" s="108"/>
      <c r="DHJ63" s="108"/>
      <c r="DHK63" s="108"/>
      <c r="DHL63" s="108"/>
      <c r="DHM63" s="108"/>
      <c r="DHN63" s="108"/>
      <c r="DHO63" s="108"/>
      <c r="DHP63" s="108"/>
      <c r="DHQ63" s="108"/>
      <c r="DHR63" s="108"/>
      <c r="DHS63" s="108"/>
      <c r="DHT63" s="108"/>
      <c r="DHU63" s="108"/>
      <c r="DHV63" s="108"/>
      <c r="DHW63" s="108"/>
      <c r="DHX63" s="108"/>
      <c r="DHY63" s="108"/>
      <c r="DHZ63" s="108"/>
      <c r="DIA63" s="108"/>
      <c r="DIB63" s="108"/>
      <c r="DIC63" s="108"/>
      <c r="DID63" s="108"/>
      <c r="DIE63" s="108"/>
      <c r="DIF63" s="108"/>
      <c r="DIG63" s="108"/>
      <c r="DIH63" s="108"/>
      <c r="DII63" s="108"/>
      <c r="DIJ63" s="108"/>
      <c r="DIK63" s="108"/>
      <c r="DIL63" s="108"/>
      <c r="DIM63" s="108"/>
      <c r="DIN63" s="108"/>
      <c r="DIO63" s="108"/>
      <c r="DIP63" s="108"/>
      <c r="DIQ63" s="108"/>
      <c r="DIR63" s="108"/>
      <c r="DIS63" s="108"/>
      <c r="DIT63" s="108"/>
      <c r="DIU63" s="108"/>
      <c r="DIV63" s="108"/>
      <c r="DIW63" s="108"/>
      <c r="DIX63" s="108"/>
      <c r="DIY63" s="108"/>
      <c r="DIZ63" s="108"/>
      <c r="DJA63" s="108"/>
      <c r="DJB63" s="108"/>
      <c r="DJC63" s="108"/>
      <c r="DJD63" s="108"/>
      <c r="DJE63" s="108"/>
      <c r="DJF63" s="108"/>
      <c r="DJG63" s="108"/>
      <c r="DJH63" s="108"/>
      <c r="DJI63" s="108"/>
      <c r="DJJ63" s="108"/>
      <c r="DJK63" s="108"/>
      <c r="DJL63" s="108"/>
      <c r="DJM63" s="108"/>
      <c r="DJN63" s="108"/>
      <c r="DJO63" s="108"/>
      <c r="DJP63" s="108"/>
      <c r="DJQ63" s="108"/>
      <c r="DJR63" s="108"/>
      <c r="DJS63" s="108"/>
      <c r="DJT63" s="108"/>
      <c r="DJU63" s="108"/>
      <c r="DJV63" s="108"/>
      <c r="DJW63" s="108"/>
      <c r="DJX63" s="108"/>
      <c r="DJY63" s="108"/>
      <c r="DJZ63" s="108"/>
      <c r="DKA63" s="108"/>
      <c r="DKB63" s="108"/>
      <c r="DKC63" s="108"/>
      <c r="DKD63" s="108"/>
      <c r="DKE63" s="108"/>
      <c r="DKF63" s="108"/>
      <c r="DKG63" s="108"/>
      <c r="DKH63" s="108"/>
      <c r="DKI63" s="108"/>
      <c r="DKJ63" s="108"/>
      <c r="DKK63" s="108"/>
      <c r="DKL63" s="108"/>
      <c r="DKM63" s="108"/>
      <c r="DKN63" s="108"/>
      <c r="DKO63" s="108"/>
      <c r="DKP63" s="108"/>
      <c r="DKQ63" s="108"/>
      <c r="DKR63" s="108"/>
      <c r="DKS63" s="108"/>
      <c r="DKT63" s="108"/>
      <c r="DKU63" s="108"/>
      <c r="DKV63" s="108"/>
      <c r="DKW63" s="108"/>
      <c r="DKX63" s="108"/>
      <c r="DKY63" s="108"/>
      <c r="DKZ63" s="108"/>
      <c r="DLA63" s="108"/>
      <c r="DLB63" s="108"/>
      <c r="DLC63" s="108"/>
      <c r="DLD63" s="108"/>
      <c r="DLE63" s="108"/>
      <c r="DLF63" s="108"/>
      <c r="DLG63" s="108"/>
      <c r="DLH63" s="108"/>
      <c r="DLI63" s="108"/>
      <c r="DLJ63" s="108"/>
      <c r="DLK63" s="108"/>
      <c r="DLL63" s="108"/>
      <c r="DLM63" s="108"/>
      <c r="DLN63" s="108"/>
      <c r="DLO63" s="108"/>
      <c r="DLP63" s="108"/>
      <c r="DLQ63" s="108"/>
      <c r="DLR63" s="108"/>
      <c r="DLS63" s="108"/>
      <c r="DLT63" s="108"/>
      <c r="DLU63" s="108"/>
      <c r="DLV63" s="108"/>
      <c r="DLW63" s="108"/>
      <c r="DLX63" s="108"/>
      <c r="DLY63" s="108"/>
      <c r="DLZ63" s="108"/>
      <c r="DMA63" s="108"/>
      <c r="DMB63" s="108"/>
      <c r="DMC63" s="108"/>
      <c r="DMD63" s="108"/>
      <c r="DME63" s="108"/>
      <c r="DMF63" s="108"/>
      <c r="DMG63" s="108"/>
      <c r="DMH63" s="108"/>
      <c r="DMI63" s="108"/>
      <c r="DMJ63" s="108"/>
      <c r="DMK63" s="108"/>
      <c r="DML63" s="108"/>
      <c r="DMM63" s="108"/>
      <c r="DMN63" s="108"/>
      <c r="DMO63" s="108"/>
      <c r="DMP63" s="108"/>
      <c r="DMQ63" s="108"/>
      <c r="DMR63" s="108"/>
      <c r="DMS63" s="108"/>
      <c r="DMT63" s="108"/>
      <c r="DMU63" s="108"/>
      <c r="DMV63" s="108"/>
      <c r="DMW63" s="108"/>
      <c r="DMX63" s="108"/>
      <c r="DMY63" s="108"/>
      <c r="DMZ63" s="108"/>
      <c r="DNA63" s="108"/>
      <c r="DNB63" s="108"/>
      <c r="DNC63" s="108"/>
      <c r="DND63" s="108"/>
      <c r="DNE63" s="108"/>
      <c r="DNF63" s="108"/>
      <c r="DNG63" s="108"/>
      <c r="DNH63" s="108"/>
      <c r="DNI63" s="108"/>
      <c r="DNJ63" s="108"/>
      <c r="DNK63" s="108"/>
      <c r="DNL63" s="108"/>
      <c r="DNM63" s="108"/>
      <c r="DNN63" s="108"/>
      <c r="DNO63" s="108"/>
      <c r="DNP63" s="108"/>
      <c r="DNQ63" s="108"/>
      <c r="DNR63" s="108"/>
      <c r="DNS63" s="108"/>
      <c r="DNT63" s="108"/>
      <c r="DNU63" s="108"/>
      <c r="DNV63" s="108"/>
      <c r="DNW63" s="108"/>
      <c r="DNX63" s="108"/>
      <c r="DNY63" s="108"/>
      <c r="DNZ63" s="108"/>
      <c r="DOA63" s="108"/>
      <c r="DOB63" s="108"/>
      <c r="DOC63" s="108"/>
      <c r="DOD63" s="108"/>
      <c r="DOE63" s="108"/>
      <c r="DOF63" s="108"/>
      <c r="DOG63" s="108"/>
      <c r="DOH63" s="108"/>
      <c r="DOI63" s="108"/>
      <c r="DOJ63" s="108"/>
      <c r="DOK63" s="108"/>
      <c r="DOL63" s="108"/>
      <c r="DOM63" s="108"/>
      <c r="DON63" s="108"/>
      <c r="DOO63" s="108"/>
      <c r="DOP63" s="108"/>
      <c r="DOQ63" s="108"/>
      <c r="DOR63" s="108"/>
      <c r="DOS63" s="108"/>
      <c r="DOT63" s="108"/>
      <c r="DOU63" s="108"/>
      <c r="DOV63" s="108"/>
      <c r="DOW63" s="108"/>
      <c r="DOX63" s="108"/>
      <c r="DOY63" s="108"/>
      <c r="DOZ63" s="108"/>
      <c r="DPA63" s="108"/>
      <c r="DPB63" s="108"/>
      <c r="DPC63" s="108"/>
      <c r="DPD63" s="108"/>
      <c r="DPE63" s="108"/>
      <c r="DPF63" s="108"/>
      <c r="DPG63" s="108"/>
      <c r="DPH63" s="108"/>
      <c r="DPI63" s="108"/>
      <c r="DPJ63" s="108"/>
      <c r="DPK63" s="108"/>
      <c r="DPL63" s="108"/>
      <c r="DPM63" s="108"/>
      <c r="DPN63" s="108"/>
      <c r="DPO63" s="108"/>
      <c r="DPP63" s="108"/>
      <c r="DPQ63" s="108"/>
      <c r="DPR63" s="108"/>
      <c r="DPS63" s="108"/>
      <c r="DPT63" s="108"/>
      <c r="DPU63" s="108"/>
      <c r="DPV63" s="108"/>
      <c r="DPW63" s="108"/>
      <c r="DPX63" s="108"/>
      <c r="DPY63" s="108"/>
      <c r="DPZ63" s="108"/>
      <c r="DQA63" s="108"/>
      <c r="DQB63" s="108"/>
      <c r="DQC63" s="108"/>
      <c r="DQD63" s="108"/>
      <c r="DQE63" s="108"/>
      <c r="DQF63" s="108"/>
      <c r="DQG63" s="108"/>
      <c r="DQH63" s="108"/>
      <c r="DQI63" s="108"/>
      <c r="DQJ63" s="108"/>
      <c r="DQK63" s="108"/>
      <c r="DQL63" s="108"/>
      <c r="DQM63" s="108"/>
      <c r="DQN63" s="108"/>
      <c r="DQO63" s="108"/>
      <c r="DQP63" s="108"/>
      <c r="DQQ63" s="108"/>
      <c r="DQR63" s="108"/>
      <c r="DQS63" s="108"/>
      <c r="DQT63" s="108"/>
      <c r="DQU63" s="108"/>
      <c r="DQV63" s="108"/>
      <c r="DQW63" s="108"/>
      <c r="DQX63" s="108"/>
      <c r="DQY63" s="108"/>
      <c r="DQZ63" s="108"/>
      <c r="DRA63" s="108"/>
      <c r="DRB63" s="108"/>
      <c r="DRC63" s="108"/>
      <c r="DRD63" s="108"/>
      <c r="DRE63" s="108"/>
      <c r="DRF63" s="108"/>
      <c r="DRG63" s="108"/>
      <c r="DRH63" s="108"/>
      <c r="DRI63" s="108"/>
      <c r="DRJ63" s="108"/>
      <c r="DRK63" s="108"/>
      <c r="DRL63" s="108"/>
      <c r="DRM63" s="108"/>
      <c r="DRN63" s="108"/>
      <c r="DRO63" s="108"/>
      <c r="DRP63" s="108"/>
      <c r="DRQ63" s="108"/>
      <c r="DRR63" s="108"/>
      <c r="DRS63" s="108"/>
      <c r="DRT63" s="108"/>
      <c r="DRU63" s="108"/>
      <c r="DRV63" s="108"/>
      <c r="DRW63" s="108"/>
      <c r="DRX63" s="108"/>
      <c r="DRY63" s="108"/>
      <c r="DRZ63" s="108"/>
      <c r="DSA63" s="108"/>
      <c r="DSB63" s="108"/>
      <c r="DSC63" s="108"/>
      <c r="DSD63" s="108"/>
      <c r="DSE63" s="108"/>
      <c r="DSF63" s="108"/>
      <c r="DSG63" s="108"/>
      <c r="DSH63" s="108"/>
      <c r="DSI63" s="108"/>
      <c r="DSJ63" s="108"/>
      <c r="DSK63" s="108"/>
      <c r="DSL63" s="108"/>
      <c r="DSM63" s="108"/>
      <c r="DSN63" s="108"/>
      <c r="DSO63" s="108"/>
      <c r="DSP63" s="108"/>
      <c r="DSQ63" s="108"/>
      <c r="DSR63" s="108"/>
      <c r="DSS63" s="108"/>
      <c r="DST63" s="108"/>
      <c r="DSU63" s="108"/>
      <c r="DSV63" s="108"/>
      <c r="DSW63" s="108"/>
      <c r="DSX63" s="108"/>
      <c r="DSY63" s="108"/>
      <c r="DSZ63" s="108"/>
      <c r="DTA63" s="108"/>
      <c r="DTB63" s="108"/>
      <c r="DTC63" s="108"/>
      <c r="DTD63" s="108"/>
      <c r="DTE63" s="108"/>
      <c r="DTF63" s="108"/>
      <c r="DTG63" s="108"/>
      <c r="DTH63" s="108"/>
      <c r="DTI63" s="108"/>
      <c r="DTJ63" s="108"/>
      <c r="DTK63" s="108"/>
      <c r="DTL63" s="108"/>
      <c r="DTM63" s="108"/>
      <c r="DTN63" s="108"/>
      <c r="DTO63" s="108"/>
      <c r="DTP63" s="108"/>
      <c r="DTQ63" s="108"/>
      <c r="DTR63" s="108"/>
      <c r="DTS63" s="108"/>
      <c r="DTT63" s="108"/>
      <c r="DTU63" s="108"/>
      <c r="DTV63" s="108"/>
      <c r="DTW63" s="108"/>
      <c r="DTX63" s="108"/>
      <c r="DTY63" s="108"/>
      <c r="DTZ63" s="108"/>
      <c r="DUA63" s="108"/>
      <c r="DUB63" s="108"/>
      <c r="DUC63" s="108"/>
      <c r="DUD63" s="108"/>
      <c r="DUE63" s="108"/>
      <c r="DUF63" s="108"/>
      <c r="DUG63" s="108"/>
      <c r="DUH63" s="108"/>
      <c r="DUI63" s="108"/>
      <c r="DUJ63" s="108"/>
      <c r="DUK63" s="108"/>
      <c r="DUL63" s="108"/>
      <c r="DUM63" s="108"/>
      <c r="DUN63" s="108"/>
      <c r="DUO63" s="108"/>
      <c r="DUP63" s="108"/>
      <c r="DUQ63" s="108"/>
      <c r="DUR63" s="108"/>
      <c r="DUS63" s="108"/>
      <c r="DUT63" s="108"/>
      <c r="DUU63" s="108"/>
      <c r="DUV63" s="108"/>
      <c r="DUW63" s="108"/>
      <c r="DUX63" s="108"/>
      <c r="DUY63" s="108"/>
      <c r="DUZ63" s="108"/>
      <c r="DVA63" s="108"/>
      <c r="DVB63" s="108"/>
      <c r="DVC63" s="108"/>
      <c r="DVD63" s="108"/>
      <c r="DVE63" s="108"/>
      <c r="DVF63" s="108"/>
      <c r="DVG63" s="108"/>
      <c r="DVH63" s="108"/>
      <c r="DVI63" s="108"/>
      <c r="DVJ63" s="108"/>
      <c r="DVK63" s="108"/>
      <c r="DVL63" s="108"/>
      <c r="DVM63" s="108"/>
      <c r="DVN63" s="108"/>
      <c r="DVO63" s="108"/>
      <c r="DVP63" s="108"/>
      <c r="DVQ63" s="108"/>
      <c r="DVR63" s="108"/>
      <c r="DVS63" s="108"/>
      <c r="DVT63" s="108"/>
      <c r="DVU63" s="108"/>
      <c r="DVV63" s="108"/>
      <c r="DVW63" s="108"/>
      <c r="DVX63" s="108"/>
      <c r="DVY63" s="108"/>
      <c r="DVZ63" s="108"/>
      <c r="DWA63" s="108"/>
      <c r="DWB63" s="108"/>
      <c r="DWC63" s="108"/>
      <c r="DWD63" s="108"/>
      <c r="DWE63" s="108"/>
      <c r="DWF63" s="108"/>
      <c r="DWG63" s="108"/>
      <c r="DWH63" s="108"/>
      <c r="DWI63" s="108"/>
      <c r="DWJ63" s="108"/>
      <c r="DWK63" s="108"/>
      <c r="DWL63" s="108"/>
      <c r="DWM63" s="108"/>
      <c r="DWN63" s="108"/>
      <c r="DWO63" s="108"/>
      <c r="DWP63" s="108"/>
      <c r="DWQ63" s="108"/>
      <c r="DWR63" s="108"/>
      <c r="DWS63" s="108"/>
      <c r="DWT63" s="108"/>
      <c r="DWU63" s="108"/>
      <c r="DWV63" s="108"/>
      <c r="DWW63" s="108"/>
      <c r="DWX63" s="108"/>
      <c r="DWY63" s="108"/>
      <c r="DWZ63" s="108"/>
      <c r="DXA63" s="108"/>
      <c r="DXB63" s="108"/>
      <c r="DXC63" s="108"/>
      <c r="DXD63" s="108"/>
      <c r="DXE63" s="108"/>
      <c r="DXF63" s="108"/>
      <c r="DXG63" s="108"/>
      <c r="DXH63" s="108"/>
      <c r="DXI63" s="108"/>
      <c r="DXJ63" s="108"/>
      <c r="DXK63" s="108"/>
      <c r="DXL63" s="108"/>
      <c r="DXM63" s="108"/>
      <c r="DXN63" s="108"/>
      <c r="DXO63" s="108"/>
      <c r="DXP63" s="108"/>
      <c r="DXQ63" s="108"/>
      <c r="DXR63" s="108"/>
      <c r="DXS63" s="108"/>
      <c r="DXT63" s="108"/>
      <c r="DXU63" s="108"/>
      <c r="DXV63" s="108"/>
      <c r="DXW63" s="108"/>
      <c r="DXX63" s="108"/>
      <c r="DXY63" s="108"/>
      <c r="DXZ63" s="108"/>
      <c r="DYA63" s="108"/>
      <c r="DYB63" s="108"/>
      <c r="DYC63" s="108"/>
      <c r="DYD63" s="108"/>
      <c r="DYE63" s="108"/>
      <c r="DYF63" s="108"/>
      <c r="DYG63" s="108"/>
      <c r="DYH63" s="108"/>
      <c r="DYI63" s="108"/>
      <c r="DYJ63" s="108"/>
      <c r="DYK63" s="108"/>
      <c r="DYL63" s="108"/>
      <c r="DYM63" s="108"/>
      <c r="DYN63" s="108"/>
      <c r="DYO63" s="108"/>
      <c r="DYP63" s="108"/>
      <c r="DYQ63" s="108"/>
      <c r="DYR63" s="108"/>
      <c r="DYS63" s="108"/>
      <c r="DYT63" s="108"/>
      <c r="DYU63" s="108"/>
      <c r="DYV63" s="108"/>
      <c r="DYW63" s="108"/>
      <c r="DYX63" s="108"/>
      <c r="DYY63" s="108"/>
      <c r="DYZ63" s="108"/>
      <c r="DZA63" s="108"/>
      <c r="DZB63" s="108"/>
      <c r="DZC63" s="108"/>
      <c r="DZD63" s="108"/>
      <c r="DZE63" s="108"/>
      <c r="DZF63" s="108"/>
      <c r="DZG63" s="108"/>
      <c r="DZH63" s="108"/>
      <c r="DZI63" s="108"/>
      <c r="DZJ63" s="108"/>
      <c r="DZK63" s="108"/>
      <c r="DZL63" s="108"/>
      <c r="DZM63" s="108"/>
      <c r="DZN63" s="108"/>
      <c r="DZO63" s="108"/>
      <c r="DZP63" s="108"/>
      <c r="DZQ63" s="108"/>
      <c r="DZR63" s="108"/>
      <c r="DZS63" s="108"/>
      <c r="DZT63" s="108"/>
      <c r="DZU63" s="108"/>
      <c r="DZV63" s="108"/>
      <c r="DZW63" s="108"/>
      <c r="DZX63" s="108"/>
      <c r="DZY63" s="108"/>
      <c r="DZZ63" s="108"/>
      <c r="EAA63" s="108"/>
      <c r="EAB63" s="108"/>
      <c r="EAC63" s="108"/>
      <c r="EAD63" s="108"/>
      <c r="EAE63" s="108"/>
      <c r="EAF63" s="108"/>
      <c r="EAG63" s="108"/>
      <c r="EAH63" s="108"/>
      <c r="EAI63" s="108"/>
      <c r="EAJ63" s="108"/>
      <c r="EAK63" s="108"/>
      <c r="EAL63" s="108"/>
      <c r="EAM63" s="108"/>
      <c r="EAN63" s="108"/>
      <c r="EAO63" s="108"/>
      <c r="EAP63" s="108"/>
      <c r="EAQ63" s="108"/>
      <c r="EAR63" s="108"/>
      <c r="EAS63" s="108"/>
      <c r="EAT63" s="108"/>
      <c r="EAU63" s="108"/>
      <c r="EAV63" s="108"/>
      <c r="EAW63" s="108"/>
      <c r="EAX63" s="108"/>
      <c r="EAY63" s="108"/>
      <c r="EAZ63" s="108"/>
      <c r="EBA63" s="108"/>
      <c r="EBB63" s="108"/>
      <c r="EBC63" s="108"/>
      <c r="EBD63" s="108"/>
      <c r="EBE63" s="108"/>
      <c r="EBF63" s="108"/>
      <c r="EBG63" s="108"/>
      <c r="EBH63" s="108"/>
      <c r="EBI63" s="108"/>
      <c r="EBJ63" s="108"/>
      <c r="EBK63" s="108"/>
      <c r="EBL63" s="108"/>
      <c r="EBM63" s="108"/>
      <c r="EBN63" s="108"/>
      <c r="EBO63" s="108"/>
      <c r="EBP63" s="108"/>
      <c r="EBQ63" s="108"/>
      <c r="EBR63" s="108"/>
      <c r="EBS63" s="108"/>
      <c r="EBT63" s="108"/>
      <c r="EBU63" s="108"/>
      <c r="EBV63" s="108"/>
      <c r="EBW63" s="108"/>
      <c r="EBX63" s="108"/>
      <c r="EBY63" s="108"/>
      <c r="EBZ63" s="108"/>
      <c r="ECA63" s="108"/>
      <c r="ECB63" s="108"/>
      <c r="ECC63" s="108"/>
      <c r="ECD63" s="108"/>
      <c r="ECE63" s="108"/>
      <c r="ECF63" s="108"/>
      <c r="ECG63" s="108"/>
      <c r="ECH63" s="108"/>
      <c r="ECI63" s="108"/>
      <c r="ECJ63" s="108"/>
      <c r="ECK63" s="108"/>
      <c r="ECL63" s="108"/>
      <c r="ECM63" s="108"/>
      <c r="ECN63" s="108"/>
      <c r="ECO63" s="108"/>
      <c r="ECP63" s="108"/>
      <c r="ECQ63" s="108"/>
      <c r="ECR63" s="108"/>
      <c r="ECS63" s="108"/>
      <c r="ECT63" s="108"/>
      <c r="ECU63" s="108"/>
      <c r="ECV63" s="108"/>
      <c r="ECW63" s="108"/>
      <c r="ECX63" s="108"/>
      <c r="ECY63" s="108"/>
      <c r="ECZ63" s="108"/>
      <c r="EDA63" s="108"/>
      <c r="EDB63" s="108"/>
      <c r="EDC63" s="108"/>
      <c r="EDD63" s="108"/>
      <c r="EDE63" s="108"/>
      <c r="EDF63" s="108"/>
      <c r="EDG63" s="108"/>
      <c r="EDH63" s="108"/>
      <c r="EDI63" s="108"/>
      <c r="EDJ63" s="108"/>
      <c r="EDK63" s="108"/>
      <c r="EDL63" s="108"/>
      <c r="EDM63" s="108"/>
      <c r="EDN63" s="108"/>
      <c r="EDO63" s="108"/>
      <c r="EDP63" s="108"/>
      <c r="EDQ63" s="108"/>
      <c r="EDR63" s="108"/>
      <c r="EDS63" s="108"/>
      <c r="EDT63" s="108"/>
      <c r="EDU63" s="108"/>
      <c r="EDV63" s="108"/>
      <c r="EDW63" s="108"/>
      <c r="EDX63" s="108"/>
      <c r="EDY63" s="108"/>
      <c r="EDZ63" s="108"/>
      <c r="EEA63" s="108"/>
      <c r="EEB63" s="108"/>
      <c r="EEC63" s="108"/>
      <c r="EED63" s="108"/>
      <c r="EEE63" s="108"/>
      <c r="EEF63" s="108"/>
      <c r="EEG63" s="108"/>
      <c r="EEH63" s="108"/>
      <c r="EEI63" s="108"/>
      <c r="EEJ63" s="108"/>
      <c r="EEK63" s="108"/>
      <c r="EEL63" s="108"/>
      <c r="EEM63" s="108"/>
      <c r="EEN63" s="108"/>
      <c r="EEO63" s="108"/>
      <c r="EEP63" s="108"/>
      <c r="EEQ63" s="108"/>
      <c r="EER63" s="108"/>
      <c r="EES63" s="108"/>
      <c r="EET63" s="108"/>
      <c r="EEU63" s="108"/>
      <c r="EEV63" s="108"/>
      <c r="EEW63" s="108"/>
      <c r="EEX63" s="108"/>
      <c r="EEY63" s="108"/>
      <c r="EEZ63" s="108"/>
      <c r="EFA63" s="108"/>
      <c r="EFB63" s="108"/>
      <c r="EFC63" s="108"/>
      <c r="EFD63" s="108"/>
      <c r="EFE63" s="108"/>
      <c r="EFF63" s="108"/>
      <c r="EFG63" s="108"/>
      <c r="EFH63" s="108"/>
      <c r="EFI63" s="108"/>
      <c r="EFJ63" s="108"/>
      <c r="EFK63" s="108"/>
      <c r="EFL63" s="108"/>
      <c r="EFM63" s="108"/>
      <c r="EFN63" s="108"/>
      <c r="EFO63" s="108"/>
      <c r="EFP63" s="108"/>
      <c r="EFQ63" s="108"/>
      <c r="EFR63" s="108"/>
      <c r="EFS63" s="108"/>
      <c r="EFT63" s="108"/>
      <c r="EFU63" s="108"/>
      <c r="EFV63" s="108"/>
      <c r="EFW63" s="108"/>
      <c r="EFX63" s="108"/>
      <c r="EFY63" s="108"/>
      <c r="EFZ63" s="108"/>
      <c r="EGA63" s="108"/>
      <c r="EGB63" s="108"/>
      <c r="EGC63" s="108"/>
      <c r="EGD63" s="108"/>
      <c r="EGE63" s="108"/>
      <c r="EGF63" s="108"/>
      <c r="EGG63" s="108"/>
      <c r="EGH63" s="108"/>
      <c r="EGI63" s="108"/>
      <c r="EGJ63" s="108"/>
      <c r="EGK63" s="108"/>
      <c r="EGL63" s="108"/>
      <c r="EGM63" s="108"/>
      <c r="EGN63" s="108"/>
      <c r="EGO63" s="108"/>
      <c r="EGP63" s="108"/>
      <c r="EGQ63" s="108"/>
      <c r="EGR63" s="108"/>
      <c r="EGS63" s="108"/>
      <c r="EGT63" s="108"/>
      <c r="EGU63" s="108"/>
      <c r="EGV63" s="108"/>
      <c r="EGW63" s="108"/>
      <c r="EGX63" s="108"/>
      <c r="EGY63" s="108"/>
      <c r="EGZ63" s="108"/>
      <c r="EHA63" s="108"/>
      <c r="EHB63" s="108"/>
      <c r="EHC63" s="108"/>
      <c r="EHD63" s="108"/>
      <c r="EHE63" s="108"/>
      <c r="EHF63" s="108"/>
      <c r="EHG63" s="108"/>
      <c r="EHH63" s="108"/>
      <c r="EHI63" s="108"/>
      <c r="EHJ63" s="108"/>
      <c r="EHK63" s="108"/>
      <c r="EHL63" s="108"/>
      <c r="EHM63" s="108"/>
      <c r="EHN63" s="108"/>
      <c r="EHO63" s="108"/>
      <c r="EHP63" s="108"/>
      <c r="EHQ63" s="108"/>
      <c r="EHR63" s="108"/>
      <c r="EHS63" s="108"/>
      <c r="EHT63" s="108"/>
      <c r="EHU63" s="108"/>
      <c r="EHV63" s="108"/>
      <c r="EHW63" s="108"/>
      <c r="EHX63" s="108"/>
      <c r="EHY63" s="108"/>
      <c r="EHZ63" s="108"/>
      <c r="EIA63" s="108"/>
      <c r="EIB63" s="108"/>
      <c r="EIC63" s="108"/>
      <c r="EID63" s="108"/>
      <c r="EIE63" s="108"/>
      <c r="EIF63" s="108"/>
      <c r="EIG63" s="108"/>
      <c r="EIH63" s="108"/>
      <c r="EII63" s="108"/>
      <c r="EIJ63" s="108"/>
      <c r="EIK63" s="108"/>
      <c r="EIL63" s="108"/>
      <c r="EIM63" s="108"/>
      <c r="EIN63" s="108"/>
      <c r="EIO63" s="108"/>
      <c r="EIP63" s="108"/>
      <c r="EIQ63" s="108"/>
      <c r="EIR63" s="108"/>
      <c r="EIS63" s="108"/>
      <c r="EIT63" s="108"/>
      <c r="EIU63" s="108"/>
      <c r="EIV63" s="108"/>
      <c r="EIW63" s="108"/>
      <c r="EIX63" s="108"/>
      <c r="EIY63" s="108"/>
      <c r="EIZ63" s="108"/>
      <c r="EJA63" s="108"/>
      <c r="EJB63" s="108"/>
      <c r="EJC63" s="108"/>
      <c r="EJD63" s="108"/>
      <c r="EJE63" s="108"/>
      <c r="EJF63" s="108"/>
      <c r="EJG63" s="108"/>
      <c r="EJH63" s="108"/>
      <c r="EJI63" s="108"/>
      <c r="EJJ63" s="108"/>
      <c r="EJK63" s="108"/>
      <c r="EJL63" s="108"/>
      <c r="EJM63" s="108"/>
      <c r="EJN63" s="108"/>
      <c r="EJO63" s="108"/>
      <c r="EJP63" s="108"/>
      <c r="EJQ63" s="108"/>
      <c r="EJR63" s="108"/>
      <c r="EJS63" s="108"/>
      <c r="EJT63" s="108"/>
      <c r="EJU63" s="108"/>
      <c r="EJV63" s="108"/>
      <c r="EJW63" s="108"/>
      <c r="EJX63" s="108"/>
      <c r="EJY63" s="108"/>
      <c r="EJZ63" s="108"/>
      <c r="EKA63" s="108"/>
      <c r="EKB63" s="108"/>
      <c r="EKC63" s="108"/>
      <c r="EKD63" s="108"/>
      <c r="EKE63" s="108"/>
      <c r="EKF63" s="108"/>
      <c r="EKG63" s="108"/>
      <c r="EKH63" s="108"/>
      <c r="EKI63" s="108"/>
      <c r="EKJ63" s="108"/>
      <c r="EKK63" s="108"/>
      <c r="EKL63" s="108"/>
      <c r="EKM63" s="108"/>
      <c r="EKN63" s="108"/>
      <c r="EKO63" s="108"/>
      <c r="EKP63" s="108"/>
      <c r="EKQ63" s="108"/>
      <c r="EKR63" s="108"/>
      <c r="EKS63" s="108"/>
      <c r="EKT63" s="108"/>
      <c r="EKU63" s="108"/>
      <c r="EKV63" s="108"/>
      <c r="EKW63" s="108"/>
      <c r="EKX63" s="108"/>
      <c r="EKY63" s="108"/>
      <c r="EKZ63" s="108"/>
      <c r="ELA63" s="108"/>
      <c r="ELB63" s="108"/>
      <c r="ELC63" s="108"/>
      <c r="ELD63" s="108"/>
      <c r="ELE63" s="108"/>
      <c r="ELF63" s="108"/>
      <c r="ELG63" s="108"/>
      <c r="ELH63" s="108"/>
      <c r="ELI63" s="108"/>
      <c r="ELJ63" s="108"/>
      <c r="ELK63" s="108"/>
      <c r="ELL63" s="108"/>
      <c r="ELM63" s="108"/>
      <c r="ELN63" s="108"/>
      <c r="ELO63" s="108"/>
      <c r="ELP63" s="108"/>
      <c r="ELQ63" s="108"/>
      <c r="ELR63" s="108"/>
      <c r="ELS63" s="108"/>
      <c r="ELT63" s="108"/>
      <c r="ELU63" s="108"/>
      <c r="ELV63" s="108"/>
      <c r="ELW63" s="108"/>
      <c r="ELX63" s="108"/>
      <c r="ELY63" s="108"/>
      <c r="ELZ63" s="108"/>
      <c r="EMA63" s="108"/>
      <c r="EMB63" s="108"/>
      <c r="EMC63" s="108"/>
      <c r="EMD63" s="108"/>
      <c r="EME63" s="108"/>
      <c r="EMF63" s="108"/>
      <c r="EMG63" s="108"/>
      <c r="EMH63" s="108"/>
      <c r="EMI63" s="108"/>
      <c r="EMJ63" s="108"/>
      <c r="EMK63" s="108"/>
      <c r="EML63" s="108"/>
      <c r="EMM63" s="108"/>
      <c r="EMN63" s="108"/>
      <c r="EMO63" s="108"/>
      <c r="EMP63" s="108"/>
      <c r="EMQ63" s="108"/>
      <c r="EMR63" s="108"/>
      <c r="EMS63" s="108"/>
      <c r="EMT63" s="108"/>
      <c r="EMU63" s="108"/>
      <c r="EMV63" s="108"/>
      <c r="EMW63" s="108"/>
      <c r="EMX63" s="108"/>
      <c r="EMY63" s="108"/>
      <c r="EMZ63" s="108"/>
      <c r="ENA63" s="108"/>
      <c r="ENB63" s="108"/>
      <c r="ENC63" s="108"/>
      <c r="END63" s="108"/>
      <c r="ENE63" s="108"/>
      <c r="ENF63" s="108"/>
      <c r="ENG63" s="108"/>
      <c r="ENH63" s="108"/>
      <c r="ENI63" s="108"/>
      <c r="ENJ63" s="108"/>
      <c r="ENK63" s="108"/>
      <c r="ENL63" s="108"/>
      <c r="ENM63" s="108"/>
      <c r="ENN63" s="108"/>
      <c r="ENO63" s="108"/>
      <c r="ENP63" s="108"/>
      <c r="ENQ63" s="108"/>
      <c r="ENR63" s="108"/>
      <c r="ENS63" s="108"/>
      <c r="ENT63" s="108"/>
      <c r="ENU63" s="108"/>
      <c r="ENV63" s="108"/>
      <c r="ENW63" s="108"/>
      <c r="ENX63" s="108"/>
      <c r="ENY63" s="108"/>
      <c r="ENZ63" s="108"/>
      <c r="EOA63" s="108"/>
      <c r="EOB63" s="108"/>
      <c r="EOC63" s="108"/>
      <c r="EOD63" s="108"/>
      <c r="EOE63" s="108"/>
      <c r="EOF63" s="108"/>
      <c r="EOG63" s="108"/>
      <c r="EOH63" s="108"/>
      <c r="EOI63" s="108"/>
      <c r="EOJ63" s="108"/>
      <c r="EOK63" s="108"/>
      <c r="EOL63" s="108"/>
      <c r="EOM63" s="108"/>
      <c r="EON63" s="108"/>
      <c r="EOO63" s="108"/>
      <c r="EOP63" s="108"/>
      <c r="EOQ63" s="108"/>
      <c r="EOR63" s="108"/>
      <c r="EOS63" s="108"/>
      <c r="EOT63" s="108"/>
      <c r="EOU63" s="108"/>
      <c r="EOV63" s="108"/>
      <c r="EOW63" s="108"/>
      <c r="EOX63" s="108"/>
      <c r="EOY63" s="108"/>
      <c r="EOZ63" s="108"/>
      <c r="EPA63" s="108"/>
      <c r="EPB63" s="108"/>
      <c r="EPC63" s="108"/>
      <c r="EPD63" s="108"/>
      <c r="EPE63" s="108"/>
      <c r="EPF63" s="108"/>
      <c r="EPG63" s="108"/>
      <c r="EPH63" s="108"/>
      <c r="EPI63" s="108"/>
      <c r="EPJ63" s="108"/>
      <c r="EPK63" s="108"/>
      <c r="EPL63" s="108"/>
      <c r="EPM63" s="108"/>
      <c r="EPN63" s="108"/>
      <c r="EPO63" s="108"/>
      <c r="EPP63" s="108"/>
      <c r="EPQ63" s="108"/>
      <c r="EPR63" s="108"/>
      <c r="EPS63" s="108"/>
      <c r="EPT63" s="108"/>
      <c r="EPU63" s="108"/>
      <c r="EPV63" s="108"/>
      <c r="EPW63" s="108"/>
      <c r="EPX63" s="108"/>
      <c r="EPY63" s="108"/>
      <c r="EPZ63" s="108"/>
      <c r="EQA63" s="108"/>
      <c r="EQB63" s="108"/>
      <c r="EQC63" s="108"/>
      <c r="EQD63" s="108"/>
      <c r="EQE63" s="108"/>
      <c r="EQF63" s="108"/>
      <c r="EQG63" s="108"/>
      <c r="EQH63" s="108"/>
      <c r="EQI63" s="108"/>
      <c r="EQJ63" s="108"/>
      <c r="EQK63" s="108"/>
      <c r="EQL63" s="108"/>
      <c r="EQM63" s="108"/>
      <c r="EQN63" s="108"/>
      <c r="EQO63" s="108"/>
      <c r="EQP63" s="108"/>
      <c r="EQQ63" s="108"/>
      <c r="EQR63" s="108"/>
      <c r="EQS63" s="108"/>
      <c r="EQT63" s="108"/>
      <c r="EQU63" s="108"/>
      <c r="EQV63" s="108"/>
      <c r="EQW63" s="108"/>
      <c r="EQX63" s="108"/>
      <c r="EQY63" s="108"/>
      <c r="EQZ63" s="108"/>
      <c r="ERA63" s="108"/>
      <c r="ERB63" s="108"/>
      <c r="ERC63" s="108"/>
      <c r="ERD63" s="108"/>
      <c r="ERE63" s="108"/>
      <c r="ERF63" s="108"/>
      <c r="ERG63" s="108"/>
      <c r="ERH63" s="108"/>
      <c r="ERI63" s="108"/>
      <c r="ERJ63" s="108"/>
      <c r="ERK63" s="108"/>
      <c r="ERL63" s="108"/>
      <c r="ERM63" s="108"/>
      <c r="ERN63" s="108"/>
      <c r="ERO63" s="108"/>
      <c r="ERP63" s="108"/>
      <c r="ERQ63" s="108"/>
      <c r="ERR63" s="108"/>
      <c r="ERS63" s="108"/>
      <c r="ERT63" s="108"/>
      <c r="ERU63" s="108"/>
      <c r="ERV63" s="108"/>
      <c r="ERW63" s="108"/>
      <c r="ERX63" s="108"/>
      <c r="ERY63" s="108"/>
      <c r="ERZ63" s="108"/>
      <c r="ESA63" s="108"/>
      <c r="ESB63" s="108"/>
      <c r="ESC63" s="108"/>
      <c r="ESD63" s="108"/>
      <c r="ESE63" s="108"/>
      <c r="ESF63" s="108"/>
      <c r="ESG63" s="108"/>
      <c r="ESH63" s="108"/>
      <c r="ESI63" s="108"/>
      <c r="ESJ63" s="108"/>
      <c r="ESK63" s="108"/>
      <c r="ESL63" s="108"/>
      <c r="ESM63" s="108"/>
      <c r="ESN63" s="108"/>
      <c r="ESO63" s="108"/>
      <c r="ESP63" s="108"/>
      <c r="ESQ63" s="108"/>
      <c r="ESR63" s="108"/>
      <c r="ESS63" s="108"/>
      <c r="EST63" s="108"/>
      <c r="ESU63" s="108"/>
      <c r="ESV63" s="108"/>
      <c r="ESW63" s="108"/>
      <c r="ESX63" s="108"/>
      <c r="ESY63" s="108"/>
      <c r="ESZ63" s="108"/>
      <c r="ETA63" s="108"/>
      <c r="ETB63" s="108"/>
      <c r="ETC63" s="108"/>
      <c r="ETD63" s="108"/>
      <c r="ETE63" s="108"/>
      <c r="ETF63" s="108"/>
      <c r="ETG63" s="108"/>
      <c r="ETH63" s="108"/>
      <c r="ETI63" s="108"/>
      <c r="ETJ63" s="108"/>
      <c r="ETK63" s="108"/>
      <c r="ETL63" s="108"/>
      <c r="ETM63" s="108"/>
      <c r="ETN63" s="108"/>
      <c r="ETO63" s="108"/>
      <c r="ETP63" s="108"/>
      <c r="ETQ63" s="108"/>
      <c r="ETR63" s="108"/>
      <c r="ETS63" s="108"/>
      <c r="ETT63" s="108"/>
      <c r="ETU63" s="108"/>
      <c r="ETV63" s="108"/>
      <c r="ETW63" s="108"/>
      <c r="ETX63" s="108"/>
      <c r="ETY63" s="108"/>
      <c r="ETZ63" s="108"/>
      <c r="EUA63" s="108"/>
      <c r="EUB63" s="108"/>
      <c r="EUC63" s="108"/>
      <c r="EUD63" s="108"/>
      <c r="EUE63" s="108"/>
      <c r="EUF63" s="108"/>
      <c r="EUG63" s="108"/>
      <c r="EUH63" s="108"/>
      <c r="EUI63" s="108"/>
      <c r="EUJ63" s="108"/>
      <c r="EUK63" s="108"/>
      <c r="EUL63" s="108"/>
      <c r="EUM63" s="108"/>
      <c r="EUN63" s="108"/>
      <c r="EUO63" s="108"/>
      <c r="EUP63" s="108"/>
      <c r="EUQ63" s="108"/>
      <c r="EUR63" s="108"/>
      <c r="EUS63" s="108"/>
      <c r="EUT63" s="108"/>
      <c r="EUU63" s="108"/>
      <c r="EUV63" s="108"/>
      <c r="EUW63" s="108"/>
      <c r="EUX63" s="108"/>
      <c r="EUY63" s="108"/>
      <c r="EUZ63" s="108"/>
      <c r="EVA63" s="108"/>
      <c r="EVB63" s="108"/>
      <c r="EVC63" s="108"/>
      <c r="EVD63" s="108"/>
      <c r="EVE63" s="108"/>
      <c r="EVF63" s="108"/>
      <c r="EVG63" s="108"/>
      <c r="EVH63" s="108"/>
      <c r="EVI63" s="108"/>
      <c r="EVJ63" s="108"/>
      <c r="EVK63" s="108"/>
      <c r="EVL63" s="108"/>
      <c r="EVM63" s="108"/>
      <c r="EVN63" s="108"/>
      <c r="EVO63" s="108"/>
      <c r="EVP63" s="108"/>
      <c r="EVQ63" s="108"/>
      <c r="EVR63" s="108"/>
      <c r="EVS63" s="108"/>
      <c r="EVT63" s="108"/>
      <c r="EVU63" s="108"/>
      <c r="EVV63" s="108"/>
      <c r="EVW63" s="108"/>
      <c r="EVX63" s="108"/>
      <c r="EVY63" s="108"/>
      <c r="EVZ63" s="108"/>
      <c r="EWA63" s="108"/>
      <c r="EWB63" s="108"/>
      <c r="EWC63" s="108"/>
      <c r="EWD63" s="108"/>
      <c r="EWE63" s="108"/>
      <c r="EWF63" s="108"/>
      <c r="EWG63" s="108"/>
      <c r="EWH63" s="108"/>
      <c r="EWI63" s="108"/>
      <c r="EWJ63" s="108"/>
      <c r="EWK63" s="108"/>
      <c r="EWL63" s="108"/>
      <c r="EWM63" s="108"/>
      <c r="EWN63" s="108"/>
      <c r="EWO63" s="108"/>
      <c r="EWP63" s="108"/>
      <c r="EWQ63" s="108"/>
      <c r="EWR63" s="108"/>
      <c r="EWS63" s="108"/>
      <c r="EWT63" s="108"/>
      <c r="EWU63" s="108"/>
      <c r="EWV63" s="108"/>
      <c r="EWW63" s="108"/>
      <c r="EWX63" s="108"/>
      <c r="EWY63" s="108"/>
      <c r="EWZ63" s="108"/>
      <c r="EXA63" s="108"/>
      <c r="EXB63" s="108"/>
      <c r="EXC63" s="108"/>
      <c r="EXD63" s="108"/>
      <c r="EXE63" s="108"/>
      <c r="EXF63" s="108"/>
      <c r="EXG63" s="108"/>
      <c r="EXH63" s="108"/>
      <c r="EXI63" s="108"/>
      <c r="EXJ63" s="108"/>
      <c r="EXK63" s="108"/>
      <c r="EXL63" s="108"/>
      <c r="EXM63" s="108"/>
      <c r="EXN63" s="108"/>
      <c r="EXO63" s="108"/>
      <c r="EXP63" s="108"/>
      <c r="EXQ63" s="108"/>
      <c r="EXR63" s="108"/>
      <c r="EXS63" s="108"/>
      <c r="EXT63" s="108"/>
      <c r="EXU63" s="108"/>
      <c r="EXV63" s="108"/>
      <c r="EXW63" s="108"/>
      <c r="EXX63" s="108"/>
      <c r="EXY63" s="108"/>
      <c r="EXZ63" s="108"/>
      <c r="EYA63" s="108"/>
      <c r="EYB63" s="108"/>
      <c r="EYC63" s="108"/>
      <c r="EYD63" s="108"/>
      <c r="EYE63" s="108"/>
      <c r="EYF63" s="108"/>
      <c r="EYG63" s="108"/>
      <c r="EYH63" s="108"/>
      <c r="EYI63" s="108"/>
      <c r="EYJ63" s="108"/>
      <c r="EYK63" s="108"/>
      <c r="EYL63" s="108"/>
      <c r="EYM63" s="108"/>
      <c r="EYN63" s="108"/>
      <c r="EYO63" s="108"/>
      <c r="EYP63" s="108"/>
      <c r="EYQ63" s="108"/>
      <c r="EYR63" s="108"/>
      <c r="EYS63" s="108"/>
      <c r="EYT63" s="108"/>
      <c r="EYU63" s="108"/>
      <c r="EYV63" s="108"/>
      <c r="EYW63" s="108"/>
      <c r="EYX63" s="108"/>
      <c r="EYY63" s="108"/>
      <c r="EYZ63" s="108"/>
      <c r="EZA63" s="108"/>
      <c r="EZB63" s="108"/>
      <c r="EZC63" s="108"/>
      <c r="EZD63" s="108"/>
      <c r="EZE63" s="108"/>
      <c r="EZF63" s="108"/>
      <c r="EZG63" s="108"/>
      <c r="EZH63" s="108"/>
      <c r="EZI63" s="108"/>
      <c r="EZJ63" s="108"/>
      <c r="EZK63" s="108"/>
      <c r="EZL63" s="108"/>
      <c r="EZM63" s="108"/>
      <c r="EZN63" s="108"/>
      <c r="EZO63" s="108"/>
      <c r="EZP63" s="108"/>
      <c r="EZQ63" s="108"/>
      <c r="EZR63" s="108"/>
      <c r="EZS63" s="108"/>
      <c r="EZT63" s="108"/>
      <c r="EZU63" s="108"/>
      <c r="EZV63" s="108"/>
      <c r="EZW63" s="108"/>
      <c r="EZX63" s="108"/>
      <c r="EZY63" s="108"/>
      <c r="EZZ63" s="108"/>
      <c r="FAA63" s="108"/>
      <c r="FAB63" s="108"/>
      <c r="FAC63" s="108"/>
      <c r="FAD63" s="108"/>
      <c r="FAE63" s="108"/>
      <c r="FAF63" s="108"/>
      <c r="FAG63" s="108"/>
      <c r="FAH63" s="108"/>
      <c r="FAI63" s="108"/>
      <c r="FAJ63" s="108"/>
      <c r="FAK63" s="108"/>
      <c r="FAL63" s="108"/>
      <c r="FAM63" s="108"/>
      <c r="FAN63" s="108"/>
      <c r="FAO63" s="108"/>
      <c r="FAP63" s="108"/>
      <c r="FAQ63" s="108"/>
      <c r="FAR63" s="108"/>
      <c r="FAS63" s="108"/>
      <c r="FAT63" s="108"/>
      <c r="FAU63" s="108"/>
      <c r="FAV63" s="108"/>
      <c r="FAW63" s="108"/>
      <c r="FAX63" s="108"/>
      <c r="FAY63" s="108"/>
      <c r="FAZ63" s="108"/>
      <c r="FBA63" s="108"/>
      <c r="FBB63" s="108"/>
      <c r="FBC63" s="108"/>
      <c r="FBD63" s="108"/>
      <c r="FBE63" s="108"/>
      <c r="FBF63" s="108"/>
      <c r="FBG63" s="108"/>
      <c r="FBH63" s="108"/>
      <c r="FBI63" s="108"/>
      <c r="FBJ63" s="108"/>
      <c r="FBK63" s="108"/>
      <c r="FBL63" s="108"/>
      <c r="FBM63" s="108"/>
      <c r="FBN63" s="108"/>
      <c r="FBO63" s="108"/>
      <c r="FBP63" s="108"/>
      <c r="FBQ63" s="108"/>
      <c r="FBR63" s="108"/>
      <c r="FBS63" s="108"/>
      <c r="FBT63" s="108"/>
      <c r="FBU63" s="108"/>
      <c r="FBV63" s="108"/>
      <c r="FBW63" s="108"/>
      <c r="FBX63" s="108"/>
      <c r="FBY63" s="108"/>
      <c r="FBZ63" s="108"/>
      <c r="FCA63" s="108"/>
      <c r="FCB63" s="108"/>
      <c r="FCC63" s="108"/>
      <c r="FCD63" s="108"/>
      <c r="FCE63" s="108"/>
      <c r="FCF63" s="108"/>
      <c r="FCG63" s="108"/>
      <c r="FCH63" s="108"/>
      <c r="FCI63" s="108"/>
      <c r="FCJ63" s="108"/>
      <c r="FCK63" s="108"/>
      <c r="FCL63" s="108"/>
      <c r="FCM63" s="108"/>
      <c r="FCN63" s="108"/>
      <c r="FCO63" s="108"/>
      <c r="FCP63" s="108"/>
      <c r="FCQ63" s="108"/>
      <c r="FCR63" s="108"/>
      <c r="FCS63" s="108"/>
      <c r="FCT63" s="108"/>
      <c r="FCU63" s="108"/>
      <c r="FCV63" s="108"/>
      <c r="FCW63" s="108"/>
      <c r="FCX63" s="108"/>
      <c r="FCY63" s="108"/>
      <c r="FCZ63" s="108"/>
      <c r="FDA63" s="108"/>
      <c r="FDB63" s="108"/>
      <c r="FDC63" s="108"/>
      <c r="FDD63" s="108"/>
      <c r="FDE63" s="108"/>
      <c r="FDF63" s="108"/>
      <c r="FDG63" s="108"/>
      <c r="FDH63" s="108"/>
      <c r="FDI63" s="108"/>
      <c r="FDJ63" s="108"/>
      <c r="FDK63" s="108"/>
      <c r="FDL63" s="108"/>
      <c r="FDM63" s="108"/>
      <c r="FDN63" s="108"/>
      <c r="FDO63" s="108"/>
      <c r="FDP63" s="108"/>
      <c r="FDQ63" s="108"/>
      <c r="FDR63" s="108"/>
      <c r="FDS63" s="108"/>
      <c r="FDT63" s="108"/>
      <c r="FDU63" s="108"/>
      <c r="FDV63" s="108"/>
      <c r="FDW63" s="108"/>
      <c r="FDX63" s="108"/>
      <c r="FDY63" s="108"/>
      <c r="FDZ63" s="108"/>
      <c r="FEA63" s="108"/>
      <c r="FEB63" s="108"/>
      <c r="FEC63" s="108"/>
      <c r="FED63" s="108"/>
      <c r="FEE63" s="108"/>
      <c r="FEF63" s="108"/>
      <c r="FEG63" s="108"/>
      <c r="FEH63" s="108"/>
      <c r="FEI63" s="108"/>
      <c r="FEJ63" s="108"/>
      <c r="FEK63" s="108"/>
      <c r="FEL63" s="108"/>
      <c r="FEM63" s="108"/>
      <c r="FEN63" s="108"/>
      <c r="FEO63" s="108"/>
      <c r="FEP63" s="108"/>
      <c r="FEQ63" s="108"/>
      <c r="FER63" s="108"/>
      <c r="FES63" s="108"/>
      <c r="FET63" s="108"/>
      <c r="FEU63" s="108"/>
      <c r="FEV63" s="108"/>
      <c r="FEW63" s="108"/>
      <c r="FEX63" s="108"/>
      <c r="FEY63" s="108"/>
      <c r="FEZ63" s="108"/>
      <c r="FFA63" s="108"/>
      <c r="FFB63" s="108"/>
      <c r="FFC63" s="108"/>
      <c r="FFD63" s="108"/>
      <c r="FFE63" s="108"/>
      <c r="FFF63" s="108"/>
      <c r="FFG63" s="108"/>
      <c r="FFH63" s="108"/>
      <c r="FFI63" s="108"/>
      <c r="FFJ63" s="108"/>
      <c r="FFK63" s="108"/>
      <c r="FFL63" s="108"/>
      <c r="FFM63" s="108"/>
      <c r="FFN63" s="108"/>
      <c r="FFO63" s="108"/>
      <c r="FFP63" s="108"/>
      <c r="FFQ63" s="108"/>
      <c r="FFR63" s="108"/>
      <c r="FFS63" s="108"/>
      <c r="FFT63" s="108"/>
      <c r="FFU63" s="108"/>
      <c r="FFV63" s="108"/>
      <c r="FFW63" s="108"/>
      <c r="FFX63" s="108"/>
      <c r="FFY63" s="108"/>
      <c r="FFZ63" s="108"/>
      <c r="FGA63" s="108"/>
      <c r="FGB63" s="108"/>
      <c r="FGC63" s="108"/>
      <c r="FGD63" s="108"/>
      <c r="FGE63" s="108"/>
      <c r="FGF63" s="108"/>
      <c r="FGG63" s="108"/>
      <c r="FGH63" s="108"/>
      <c r="FGI63" s="108"/>
      <c r="FGJ63" s="108"/>
      <c r="FGK63" s="108"/>
      <c r="FGL63" s="108"/>
      <c r="FGM63" s="108"/>
      <c r="FGN63" s="108"/>
      <c r="FGO63" s="108"/>
      <c r="FGP63" s="108"/>
      <c r="FGQ63" s="108"/>
      <c r="FGR63" s="108"/>
      <c r="FGS63" s="108"/>
      <c r="FGT63" s="108"/>
      <c r="FGU63" s="108"/>
      <c r="FGV63" s="108"/>
      <c r="FGW63" s="108"/>
      <c r="FGX63" s="108"/>
      <c r="FGY63" s="108"/>
      <c r="FGZ63" s="108"/>
      <c r="FHA63" s="108"/>
      <c r="FHB63" s="108"/>
      <c r="FHC63" s="108"/>
      <c r="FHD63" s="108"/>
      <c r="FHE63" s="108"/>
      <c r="FHF63" s="108"/>
      <c r="FHG63" s="108"/>
      <c r="FHH63" s="108"/>
      <c r="FHI63" s="108"/>
      <c r="FHJ63" s="108"/>
      <c r="FHK63" s="108"/>
      <c r="FHL63" s="108"/>
      <c r="FHM63" s="108"/>
      <c r="FHN63" s="108"/>
      <c r="FHO63" s="108"/>
      <c r="FHP63" s="108"/>
      <c r="FHQ63" s="108"/>
      <c r="FHR63" s="108"/>
      <c r="FHS63" s="108"/>
      <c r="FHT63" s="108"/>
      <c r="FHU63" s="108"/>
      <c r="FHV63" s="108"/>
      <c r="FHW63" s="108"/>
      <c r="FHX63" s="108"/>
      <c r="FHY63" s="108"/>
      <c r="FHZ63" s="108"/>
      <c r="FIA63" s="108"/>
      <c r="FIB63" s="108"/>
      <c r="FIC63" s="108"/>
      <c r="FID63" s="108"/>
      <c r="FIE63" s="108"/>
      <c r="FIF63" s="108"/>
      <c r="FIG63" s="108"/>
      <c r="FIH63" s="108"/>
      <c r="FII63" s="108"/>
      <c r="FIJ63" s="108"/>
      <c r="FIK63" s="108"/>
      <c r="FIL63" s="108"/>
      <c r="FIM63" s="108"/>
      <c r="FIN63" s="108"/>
      <c r="FIO63" s="108"/>
      <c r="FIP63" s="108"/>
      <c r="FIQ63" s="108"/>
      <c r="FIR63" s="108"/>
      <c r="FIS63" s="108"/>
      <c r="FIT63" s="108"/>
      <c r="FIU63" s="108"/>
      <c r="FIV63" s="108"/>
      <c r="FIW63" s="108"/>
      <c r="FIX63" s="108"/>
      <c r="FIY63" s="108"/>
      <c r="FIZ63" s="108"/>
      <c r="FJA63" s="108"/>
      <c r="FJB63" s="108"/>
      <c r="FJC63" s="108"/>
      <c r="FJD63" s="108"/>
      <c r="FJE63" s="108"/>
      <c r="FJF63" s="108"/>
      <c r="FJG63" s="108"/>
      <c r="FJH63" s="108"/>
      <c r="FJI63" s="108"/>
      <c r="FJJ63" s="108"/>
      <c r="FJK63" s="108"/>
      <c r="FJL63" s="108"/>
      <c r="FJM63" s="108"/>
      <c r="FJN63" s="108"/>
      <c r="FJO63" s="108"/>
      <c r="FJP63" s="108"/>
      <c r="FJQ63" s="108"/>
      <c r="FJR63" s="108"/>
      <c r="FJS63" s="108"/>
      <c r="FJT63" s="108"/>
      <c r="FJU63" s="108"/>
      <c r="FJV63" s="108"/>
      <c r="FJW63" s="108"/>
      <c r="FJX63" s="108"/>
      <c r="FJY63" s="108"/>
      <c r="FJZ63" s="108"/>
      <c r="FKA63" s="108"/>
      <c r="FKB63" s="108"/>
      <c r="FKC63" s="108"/>
      <c r="FKD63" s="108"/>
      <c r="FKE63" s="108"/>
      <c r="FKF63" s="108"/>
      <c r="FKG63" s="108"/>
      <c r="FKH63" s="108"/>
      <c r="FKI63" s="108"/>
      <c r="FKJ63" s="108"/>
      <c r="FKK63" s="108"/>
      <c r="FKL63" s="108"/>
      <c r="FKM63" s="108"/>
      <c r="FKN63" s="108"/>
      <c r="FKO63" s="108"/>
      <c r="FKP63" s="108"/>
      <c r="FKQ63" s="108"/>
      <c r="FKR63" s="108"/>
      <c r="FKS63" s="108"/>
      <c r="FKT63" s="108"/>
      <c r="FKU63" s="108"/>
      <c r="FKV63" s="108"/>
      <c r="FKW63" s="108"/>
      <c r="FKX63" s="108"/>
      <c r="FKY63" s="108"/>
      <c r="FKZ63" s="108"/>
      <c r="FLA63" s="108"/>
      <c r="FLB63" s="108"/>
      <c r="FLC63" s="108"/>
      <c r="FLD63" s="108"/>
      <c r="FLE63" s="108"/>
      <c r="FLF63" s="108"/>
      <c r="FLG63" s="108"/>
      <c r="FLH63" s="108"/>
      <c r="FLI63" s="108"/>
      <c r="FLJ63" s="108"/>
      <c r="FLK63" s="108"/>
      <c r="FLL63" s="108"/>
      <c r="FLM63" s="108"/>
      <c r="FLN63" s="108"/>
      <c r="FLO63" s="108"/>
      <c r="FLP63" s="108"/>
      <c r="FLQ63" s="108"/>
      <c r="FLR63" s="108"/>
      <c r="FLS63" s="108"/>
      <c r="FLT63" s="108"/>
      <c r="FLU63" s="108"/>
      <c r="FLV63" s="108"/>
      <c r="FLW63" s="108"/>
      <c r="FLX63" s="108"/>
      <c r="FLY63" s="108"/>
      <c r="FLZ63" s="108"/>
      <c r="FMA63" s="108"/>
      <c r="FMB63" s="108"/>
      <c r="FMC63" s="108"/>
      <c r="FMD63" s="108"/>
      <c r="FME63" s="108"/>
      <c r="FMF63" s="108"/>
      <c r="FMG63" s="108"/>
      <c r="FMH63" s="108"/>
      <c r="FMI63" s="108"/>
      <c r="FMJ63" s="108"/>
      <c r="FMK63" s="108"/>
      <c r="FML63" s="108"/>
      <c r="FMM63" s="108"/>
      <c r="FMN63" s="108"/>
      <c r="FMO63" s="108"/>
      <c r="FMP63" s="108"/>
      <c r="FMQ63" s="108"/>
      <c r="FMR63" s="108"/>
      <c r="FMS63" s="108"/>
      <c r="FMT63" s="108"/>
      <c r="FMU63" s="108"/>
      <c r="FMV63" s="108"/>
      <c r="FMW63" s="108"/>
      <c r="FMX63" s="108"/>
      <c r="FMY63" s="108"/>
      <c r="FMZ63" s="108"/>
      <c r="FNA63" s="108"/>
      <c r="FNB63" s="108"/>
      <c r="FNC63" s="108"/>
      <c r="FND63" s="108"/>
      <c r="FNE63" s="108"/>
      <c r="FNF63" s="108"/>
      <c r="FNG63" s="108"/>
      <c r="FNH63" s="108"/>
      <c r="FNI63" s="108"/>
      <c r="FNJ63" s="108"/>
      <c r="FNK63" s="108"/>
      <c r="FNL63" s="108"/>
      <c r="FNM63" s="108"/>
      <c r="FNN63" s="108"/>
      <c r="FNO63" s="108"/>
      <c r="FNP63" s="108"/>
      <c r="FNQ63" s="108"/>
      <c r="FNR63" s="108"/>
      <c r="FNS63" s="108"/>
      <c r="FNT63" s="108"/>
      <c r="FNU63" s="108"/>
      <c r="FNV63" s="108"/>
      <c r="FNW63" s="108"/>
      <c r="FNX63" s="108"/>
      <c r="FNY63" s="108"/>
      <c r="FNZ63" s="108"/>
      <c r="FOA63" s="108"/>
      <c r="FOB63" s="108"/>
      <c r="FOC63" s="108"/>
      <c r="FOD63" s="108"/>
      <c r="FOE63" s="108"/>
      <c r="FOF63" s="108"/>
      <c r="FOG63" s="108"/>
      <c r="FOH63" s="108"/>
      <c r="FOI63" s="108"/>
      <c r="FOJ63" s="108"/>
      <c r="FOK63" s="108"/>
      <c r="FOL63" s="108"/>
      <c r="FOM63" s="108"/>
      <c r="FON63" s="108"/>
      <c r="FOO63" s="108"/>
      <c r="FOP63" s="108"/>
      <c r="FOQ63" s="108"/>
      <c r="FOR63" s="108"/>
      <c r="FOS63" s="108"/>
      <c r="FOT63" s="108"/>
      <c r="FOU63" s="108"/>
      <c r="FOV63" s="108"/>
      <c r="FOW63" s="108"/>
      <c r="FOX63" s="108"/>
      <c r="FOY63" s="108"/>
      <c r="FOZ63" s="108"/>
      <c r="FPA63" s="108"/>
      <c r="FPB63" s="108"/>
      <c r="FPC63" s="108"/>
      <c r="FPD63" s="108"/>
      <c r="FPE63" s="108"/>
      <c r="FPF63" s="108"/>
      <c r="FPG63" s="108"/>
      <c r="FPH63" s="108"/>
      <c r="FPI63" s="108"/>
      <c r="FPJ63" s="108"/>
      <c r="FPK63" s="108"/>
      <c r="FPL63" s="108"/>
      <c r="FPM63" s="108"/>
      <c r="FPN63" s="108"/>
      <c r="FPO63" s="108"/>
      <c r="FPP63" s="108"/>
      <c r="FPQ63" s="108"/>
      <c r="FPR63" s="108"/>
      <c r="FPS63" s="108"/>
      <c r="FPT63" s="108"/>
      <c r="FPU63" s="108"/>
      <c r="FPV63" s="108"/>
      <c r="FPW63" s="108"/>
      <c r="FPX63" s="108"/>
      <c r="FPY63" s="108"/>
      <c r="FPZ63" s="108"/>
      <c r="FQA63" s="108"/>
      <c r="FQB63" s="108"/>
      <c r="FQC63" s="108"/>
      <c r="FQD63" s="108"/>
      <c r="FQE63" s="108"/>
      <c r="FQF63" s="108"/>
      <c r="FQG63" s="108"/>
      <c r="FQH63" s="108"/>
      <c r="FQI63" s="108"/>
      <c r="FQJ63" s="108"/>
      <c r="FQK63" s="108"/>
      <c r="FQL63" s="108"/>
      <c r="FQM63" s="108"/>
      <c r="FQN63" s="108"/>
      <c r="FQO63" s="108"/>
      <c r="FQP63" s="108"/>
      <c r="FQQ63" s="108"/>
      <c r="FQR63" s="108"/>
      <c r="FQS63" s="108"/>
      <c r="FQT63" s="108"/>
      <c r="FQU63" s="108"/>
      <c r="FQV63" s="108"/>
      <c r="FQW63" s="108"/>
      <c r="FQX63" s="108"/>
      <c r="FQY63" s="108"/>
      <c r="FQZ63" s="108"/>
      <c r="FRA63" s="108"/>
      <c r="FRB63" s="108"/>
      <c r="FRC63" s="108"/>
      <c r="FRD63" s="108"/>
      <c r="FRE63" s="108"/>
      <c r="FRF63" s="108"/>
      <c r="FRG63" s="108"/>
      <c r="FRH63" s="108"/>
      <c r="FRI63" s="108"/>
      <c r="FRJ63" s="108"/>
      <c r="FRK63" s="108"/>
      <c r="FRL63" s="108"/>
      <c r="FRM63" s="108"/>
      <c r="FRN63" s="108"/>
      <c r="FRO63" s="108"/>
      <c r="FRP63" s="108"/>
      <c r="FRQ63" s="108"/>
      <c r="FRR63" s="108"/>
      <c r="FRS63" s="108"/>
      <c r="FRT63" s="108"/>
      <c r="FRU63" s="108"/>
      <c r="FRV63" s="108"/>
      <c r="FRW63" s="108"/>
      <c r="FRX63" s="108"/>
      <c r="FRY63" s="108"/>
      <c r="FRZ63" s="108"/>
      <c r="FSA63" s="108"/>
      <c r="FSB63" s="108"/>
      <c r="FSC63" s="108"/>
      <c r="FSD63" s="108"/>
      <c r="FSE63" s="108"/>
      <c r="FSF63" s="108"/>
      <c r="FSG63" s="108"/>
      <c r="FSH63" s="108"/>
      <c r="FSI63" s="108"/>
      <c r="FSJ63" s="108"/>
      <c r="FSK63" s="108"/>
      <c r="FSL63" s="108"/>
      <c r="FSM63" s="108"/>
      <c r="FSN63" s="108"/>
      <c r="FSO63" s="108"/>
      <c r="FSP63" s="108"/>
      <c r="FSQ63" s="108"/>
      <c r="FSR63" s="108"/>
      <c r="FSS63" s="108"/>
      <c r="FST63" s="108"/>
      <c r="FSU63" s="108"/>
      <c r="FSV63" s="108"/>
      <c r="FSW63" s="108"/>
      <c r="FSX63" s="108"/>
      <c r="FSY63" s="108"/>
      <c r="FSZ63" s="108"/>
      <c r="FTA63" s="108"/>
      <c r="FTB63" s="108"/>
      <c r="FTC63" s="108"/>
      <c r="FTD63" s="108"/>
      <c r="FTE63" s="108"/>
      <c r="FTF63" s="108"/>
      <c r="FTG63" s="108"/>
      <c r="FTH63" s="108"/>
      <c r="FTI63" s="108"/>
      <c r="FTJ63" s="108"/>
      <c r="FTK63" s="108"/>
      <c r="FTL63" s="108"/>
      <c r="FTM63" s="108"/>
      <c r="FTN63" s="108"/>
      <c r="FTO63" s="108"/>
      <c r="FTP63" s="108"/>
      <c r="FTQ63" s="108"/>
      <c r="FTR63" s="108"/>
      <c r="FTS63" s="108"/>
      <c r="FTT63" s="108"/>
      <c r="FTU63" s="108"/>
      <c r="FTV63" s="108"/>
      <c r="FTW63" s="108"/>
      <c r="FTX63" s="108"/>
      <c r="FTY63" s="108"/>
      <c r="FTZ63" s="108"/>
      <c r="FUA63" s="108"/>
      <c r="FUB63" s="108"/>
      <c r="FUC63" s="108"/>
      <c r="FUD63" s="108"/>
      <c r="FUE63" s="108"/>
      <c r="FUF63" s="108"/>
      <c r="FUG63" s="108"/>
      <c r="FUH63" s="108"/>
      <c r="FUI63" s="108"/>
      <c r="FUJ63" s="108"/>
      <c r="FUK63" s="108"/>
      <c r="FUL63" s="108"/>
      <c r="FUM63" s="108"/>
      <c r="FUN63" s="108"/>
      <c r="FUO63" s="108"/>
      <c r="FUP63" s="108"/>
      <c r="FUQ63" s="108"/>
      <c r="FUR63" s="108"/>
      <c r="FUS63" s="108"/>
      <c r="FUT63" s="108"/>
      <c r="FUU63" s="108"/>
      <c r="FUV63" s="108"/>
      <c r="FUW63" s="108"/>
      <c r="FUX63" s="108"/>
      <c r="FUY63" s="108"/>
      <c r="FUZ63" s="108"/>
      <c r="FVA63" s="108"/>
      <c r="FVB63" s="108"/>
      <c r="FVC63" s="108"/>
      <c r="FVD63" s="108"/>
      <c r="FVE63" s="108"/>
      <c r="FVF63" s="108"/>
      <c r="FVG63" s="108"/>
      <c r="FVH63" s="108"/>
      <c r="FVI63" s="108"/>
      <c r="FVJ63" s="108"/>
      <c r="FVK63" s="108"/>
      <c r="FVL63" s="108"/>
      <c r="FVM63" s="108"/>
      <c r="FVN63" s="108"/>
      <c r="FVO63" s="108"/>
      <c r="FVP63" s="108"/>
      <c r="FVQ63" s="108"/>
      <c r="FVR63" s="108"/>
      <c r="FVS63" s="108"/>
      <c r="FVT63" s="108"/>
      <c r="FVU63" s="108"/>
      <c r="FVV63" s="108"/>
      <c r="FVW63" s="108"/>
      <c r="FVX63" s="108"/>
      <c r="FVY63" s="108"/>
      <c r="FVZ63" s="108"/>
      <c r="FWA63" s="108"/>
      <c r="FWB63" s="108"/>
      <c r="FWC63" s="108"/>
      <c r="FWD63" s="108"/>
      <c r="FWE63" s="108"/>
      <c r="FWF63" s="108"/>
      <c r="FWG63" s="108"/>
      <c r="FWH63" s="108"/>
      <c r="FWI63" s="108"/>
      <c r="FWJ63" s="108"/>
      <c r="FWK63" s="108"/>
      <c r="FWL63" s="108"/>
      <c r="FWM63" s="108"/>
      <c r="FWN63" s="108"/>
      <c r="FWO63" s="108"/>
      <c r="FWP63" s="108"/>
      <c r="FWQ63" s="108"/>
      <c r="FWR63" s="108"/>
      <c r="FWS63" s="108"/>
      <c r="FWT63" s="108"/>
      <c r="FWU63" s="108"/>
      <c r="FWV63" s="108"/>
      <c r="FWW63" s="108"/>
      <c r="FWX63" s="108"/>
      <c r="FWY63" s="108"/>
      <c r="FWZ63" s="108"/>
      <c r="FXA63" s="108"/>
      <c r="FXB63" s="108"/>
      <c r="FXC63" s="108"/>
      <c r="FXD63" s="108"/>
      <c r="FXE63" s="108"/>
      <c r="FXF63" s="108"/>
      <c r="FXG63" s="108"/>
      <c r="FXH63" s="108"/>
      <c r="FXI63" s="108"/>
      <c r="FXJ63" s="108"/>
      <c r="FXK63" s="108"/>
      <c r="FXL63" s="108"/>
      <c r="FXM63" s="108"/>
      <c r="FXN63" s="108"/>
      <c r="FXO63" s="108"/>
      <c r="FXP63" s="108"/>
      <c r="FXQ63" s="108"/>
      <c r="FXR63" s="108"/>
      <c r="FXS63" s="108"/>
      <c r="FXT63" s="108"/>
      <c r="FXU63" s="108"/>
      <c r="FXV63" s="108"/>
      <c r="FXW63" s="108"/>
      <c r="FXX63" s="108"/>
      <c r="FXY63" s="108"/>
      <c r="FXZ63" s="108"/>
      <c r="FYA63" s="108"/>
      <c r="FYB63" s="108"/>
      <c r="FYC63" s="108"/>
      <c r="FYD63" s="108"/>
      <c r="FYE63" s="108"/>
      <c r="FYF63" s="108"/>
      <c r="FYG63" s="108"/>
      <c r="FYH63" s="108"/>
      <c r="FYI63" s="108"/>
      <c r="FYJ63" s="108"/>
      <c r="FYK63" s="108"/>
      <c r="FYL63" s="108"/>
      <c r="FYM63" s="108"/>
      <c r="FYN63" s="108"/>
      <c r="FYO63" s="108"/>
      <c r="FYP63" s="108"/>
      <c r="FYQ63" s="108"/>
      <c r="FYR63" s="108"/>
      <c r="FYS63" s="108"/>
      <c r="FYT63" s="108"/>
      <c r="FYU63" s="108"/>
      <c r="FYV63" s="108"/>
      <c r="FYW63" s="108"/>
      <c r="FYX63" s="108"/>
      <c r="FYY63" s="108"/>
      <c r="FYZ63" s="108"/>
      <c r="FZA63" s="108"/>
      <c r="FZB63" s="108"/>
      <c r="FZC63" s="108"/>
      <c r="FZD63" s="108"/>
      <c r="FZE63" s="108"/>
      <c r="FZF63" s="108"/>
      <c r="FZG63" s="108"/>
      <c r="FZH63" s="108"/>
      <c r="FZI63" s="108"/>
      <c r="FZJ63" s="108"/>
      <c r="FZK63" s="108"/>
      <c r="FZL63" s="108"/>
      <c r="FZM63" s="108"/>
      <c r="FZN63" s="108"/>
      <c r="FZO63" s="108"/>
      <c r="FZP63" s="108"/>
      <c r="FZQ63" s="108"/>
      <c r="FZR63" s="108"/>
      <c r="FZS63" s="108"/>
      <c r="FZT63" s="108"/>
      <c r="FZU63" s="108"/>
      <c r="FZV63" s="108"/>
      <c r="FZW63" s="108"/>
      <c r="FZX63" s="108"/>
      <c r="FZY63" s="108"/>
      <c r="FZZ63" s="108"/>
      <c r="GAA63" s="108"/>
      <c r="GAB63" s="108"/>
      <c r="GAC63" s="108"/>
      <c r="GAD63" s="108"/>
      <c r="GAE63" s="108"/>
      <c r="GAF63" s="108"/>
      <c r="GAG63" s="108"/>
      <c r="GAH63" s="108"/>
      <c r="GAI63" s="108"/>
      <c r="GAJ63" s="108"/>
      <c r="GAK63" s="108"/>
      <c r="GAL63" s="108"/>
      <c r="GAM63" s="108"/>
      <c r="GAN63" s="108"/>
      <c r="GAO63" s="108"/>
      <c r="GAP63" s="108"/>
      <c r="GAQ63" s="108"/>
      <c r="GAR63" s="108"/>
      <c r="GAS63" s="108"/>
      <c r="GAT63" s="108"/>
      <c r="GAU63" s="108"/>
      <c r="GAV63" s="108"/>
      <c r="GAW63" s="108"/>
      <c r="GAX63" s="108"/>
      <c r="GAY63" s="108"/>
      <c r="GAZ63" s="108"/>
      <c r="GBA63" s="108"/>
      <c r="GBB63" s="108"/>
      <c r="GBC63" s="108"/>
      <c r="GBD63" s="108"/>
      <c r="GBE63" s="108"/>
      <c r="GBF63" s="108"/>
      <c r="GBG63" s="108"/>
      <c r="GBH63" s="108"/>
      <c r="GBI63" s="108"/>
      <c r="GBJ63" s="108"/>
      <c r="GBK63" s="108"/>
      <c r="GBL63" s="108"/>
      <c r="GBM63" s="108"/>
      <c r="GBN63" s="108"/>
      <c r="GBO63" s="108"/>
      <c r="GBP63" s="108"/>
      <c r="GBQ63" s="108"/>
      <c r="GBR63" s="108"/>
      <c r="GBS63" s="108"/>
      <c r="GBT63" s="108"/>
      <c r="GBU63" s="108"/>
      <c r="GBV63" s="108"/>
      <c r="GBW63" s="108"/>
      <c r="GBX63" s="108"/>
      <c r="GBY63" s="108"/>
      <c r="GBZ63" s="108"/>
      <c r="GCA63" s="108"/>
      <c r="GCB63" s="108"/>
      <c r="GCC63" s="108"/>
      <c r="GCD63" s="108"/>
      <c r="GCE63" s="108"/>
      <c r="GCF63" s="108"/>
      <c r="GCG63" s="108"/>
      <c r="GCH63" s="108"/>
      <c r="GCI63" s="108"/>
      <c r="GCJ63" s="108"/>
      <c r="GCK63" s="108"/>
      <c r="GCL63" s="108"/>
      <c r="GCM63" s="108"/>
      <c r="GCN63" s="108"/>
      <c r="GCO63" s="108"/>
      <c r="GCP63" s="108"/>
      <c r="GCQ63" s="108"/>
      <c r="GCR63" s="108"/>
      <c r="GCS63" s="108"/>
      <c r="GCT63" s="108"/>
      <c r="GCU63" s="108"/>
      <c r="GCV63" s="108"/>
      <c r="GCW63" s="108"/>
      <c r="GCX63" s="108"/>
      <c r="GCY63" s="108"/>
      <c r="GCZ63" s="108"/>
      <c r="GDA63" s="108"/>
      <c r="GDB63" s="108"/>
      <c r="GDC63" s="108"/>
      <c r="GDD63" s="108"/>
      <c r="GDE63" s="108"/>
      <c r="GDF63" s="108"/>
      <c r="GDG63" s="108"/>
      <c r="GDH63" s="108"/>
      <c r="GDI63" s="108"/>
      <c r="GDJ63" s="108"/>
      <c r="GDK63" s="108"/>
      <c r="GDL63" s="108"/>
      <c r="GDM63" s="108"/>
      <c r="GDN63" s="108"/>
      <c r="GDO63" s="108"/>
      <c r="GDP63" s="108"/>
      <c r="GDQ63" s="108"/>
      <c r="GDR63" s="108"/>
      <c r="GDS63" s="108"/>
      <c r="GDT63" s="108"/>
      <c r="GDU63" s="108"/>
      <c r="GDV63" s="108"/>
      <c r="GDW63" s="108"/>
      <c r="GDX63" s="108"/>
      <c r="GDY63" s="108"/>
      <c r="GDZ63" s="108"/>
      <c r="GEA63" s="108"/>
      <c r="GEB63" s="108"/>
      <c r="GEC63" s="108"/>
      <c r="GED63" s="108"/>
      <c r="GEE63" s="108"/>
      <c r="GEF63" s="108"/>
      <c r="GEG63" s="108"/>
      <c r="GEH63" s="108"/>
      <c r="GEI63" s="108"/>
      <c r="GEJ63" s="108"/>
      <c r="GEK63" s="108"/>
      <c r="GEL63" s="108"/>
      <c r="GEM63" s="108"/>
      <c r="GEN63" s="108"/>
      <c r="GEO63" s="108"/>
      <c r="GEP63" s="108"/>
      <c r="GEQ63" s="108"/>
      <c r="GER63" s="108"/>
      <c r="GES63" s="108"/>
      <c r="GET63" s="108"/>
      <c r="GEU63" s="108"/>
      <c r="GEV63" s="108"/>
      <c r="GEW63" s="108"/>
      <c r="GEX63" s="108"/>
      <c r="GEY63" s="108"/>
      <c r="GEZ63" s="108"/>
      <c r="GFA63" s="108"/>
      <c r="GFB63" s="108"/>
      <c r="GFC63" s="108"/>
      <c r="GFD63" s="108"/>
      <c r="GFE63" s="108"/>
      <c r="GFF63" s="108"/>
      <c r="GFG63" s="108"/>
      <c r="GFH63" s="108"/>
      <c r="GFI63" s="108"/>
      <c r="GFJ63" s="108"/>
      <c r="GFK63" s="108"/>
      <c r="GFL63" s="108"/>
      <c r="GFM63" s="108"/>
      <c r="GFN63" s="108"/>
      <c r="GFO63" s="108"/>
      <c r="GFP63" s="108"/>
      <c r="GFQ63" s="108"/>
      <c r="GFR63" s="108"/>
      <c r="GFS63" s="108"/>
      <c r="GFT63" s="108"/>
      <c r="GFU63" s="108"/>
      <c r="GFV63" s="108"/>
      <c r="GFW63" s="108"/>
      <c r="GFX63" s="108"/>
      <c r="GFY63" s="108"/>
      <c r="GFZ63" s="108"/>
      <c r="GGA63" s="108"/>
      <c r="GGB63" s="108"/>
      <c r="GGC63" s="108"/>
      <c r="GGD63" s="108"/>
      <c r="GGE63" s="108"/>
      <c r="GGF63" s="108"/>
      <c r="GGG63" s="108"/>
      <c r="GGH63" s="108"/>
      <c r="GGI63" s="108"/>
      <c r="GGJ63" s="108"/>
      <c r="GGK63" s="108"/>
      <c r="GGL63" s="108"/>
      <c r="GGM63" s="108"/>
      <c r="GGN63" s="108"/>
      <c r="GGO63" s="108"/>
      <c r="GGP63" s="108"/>
      <c r="GGQ63" s="108"/>
      <c r="GGR63" s="108"/>
      <c r="GGS63" s="108"/>
      <c r="GGT63" s="108"/>
      <c r="GGU63" s="108"/>
      <c r="GGV63" s="108"/>
      <c r="GGW63" s="108"/>
      <c r="GGX63" s="108"/>
      <c r="GGY63" s="108"/>
      <c r="GGZ63" s="108"/>
      <c r="GHA63" s="108"/>
      <c r="GHB63" s="108"/>
      <c r="GHC63" s="108"/>
      <c r="GHD63" s="108"/>
      <c r="GHE63" s="108"/>
      <c r="GHF63" s="108"/>
      <c r="GHG63" s="108"/>
      <c r="GHH63" s="108"/>
      <c r="GHI63" s="108"/>
      <c r="GHJ63" s="108"/>
      <c r="GHK63" s="108"/>
      <c r="GHL63" s="108"/>
      <c r="GHM63" s="108"/>
      <c r="GHN63" s="108"/>
      <c r="GHO63" s="108"/>
      <c r="GHP63" s="108"/>
      <c r="GHQ63" s="108"/>
      <c r="GHR63" s="108"/>
      <c r="GHS63" s="108"/>
      <c r="GHT63" s="108"/>
      <c r="GHU63" s="108"/>
      <c r="GHV63" s="108"/>
      <c r="GHW63" s="108"/>
      <c r="GHX63" s="108"/>
      <c r="GHY63" s="108"/>
      <c r="GHZ63" s="108"/>
      <c r="GIA63" s="108"/>
      <c r="GIB63" s="108"/>
      <c r="GIC63" s="108"/>
      <c r="GID63" s="108"/>
      <c r="GIE63" s="108"/>
      <c r="GIF63" s="108"/>
      <c r="GIG63" s="108"/>
      <c r="GIH63" s="108"/>
      <c r="GII63" s="108"/>
      <c r="GIJ63" s="108"/>
      <c r="GIK63" s="108"/>
      <c r="GIL63" s="108"/>
      <c r="GIM63" s="108"/>
      <c r="GIN63" s="108"/>
      <c r="GIO63" s="108"/>
      <c r="GIP63" s="108"/>
      <c r="GIQ63" s="108"/>
      <c r="GIR63" s="108"/>
      <c r="GIS63" s="108"/>
      <c r="GIT63" s="108"/>
      <c r="GIU63" s="108"/>
      <c r="GIV63" s="108"/>
      <c r="GIW63" s="108"/>
      <c r="GIX63" s="108"/>
      <c r="GIY63" s="108"/>
      <c r="GIZ63" s="108"/>
      <c r="GJA63" s="108"/>
      <c r="GJB63" s="108"/>
      <c r="GJC63" s="108"/>
      <c r="GJD63" s="108"/>
      <c r="GJE63" s="108"/>
      <c r="GJF63" s="108"/>
      <c r="GJG63" s="108"/>
      <c r="GJH63" s="108"/>
      <c r="GJI63" s="108"/>
      <c r="GJJ63" s="108"/>
      <c r="GJK63" s="108"/>
      <c r="GJL63" s="108"/>
      <c r="GJM63" s="108"/>
      <c r="GJN63" s="108"/>
      <c r="GJO63" s="108"/>
      <c r="GJP63" s="108"/>
      <c r="GJQ63" s="108"/>
      <c r="GJR63" s="108"/>
      <c r="GJS63" s="108"/>
      <c r="GJT63" s="108"/>
      <c r="GJU63" s="108"/>
      <c r="GJV63" s="108"/>
      <c r="GJW63" s="108"/>
      <c r="GJX63" s="108"/>
      <c r="GJY63" s="108"/>
      <c r="GJZ63" s="108"/>
      <c r="GKA63" s="108"/>
      <c r="GKB63" s="108"/>
      <c r="GKC63" s="108"/>
      <c r="GKD63" s="108"/>
      <c r="GKE63" s="108"/>
      <c r="GKF63" s="108"/>
      <c r="GKG63" s="108"/>
      <c r="GKH63" s="108"/>
      <c r="GKI63" s="108"/>
      <c r="GKJ63" s="108"/>
      <c r="GKK63" s="108"/>
      <c r="GKL63" s="108"/>
      <c r="GKM63" s="108"/>
      <c r="GKN63" s="108"/>
      <c r="GKO63" s="108"/>
      <c r="GKP63" s="108"/>
      <c r="GKQ63" s="108"/>
      <c r="GKR63" s="108"/>
      <c r="GKS63" s="108"/>
      <c r="GKT63" s="108"/>
      <c r="GKU63" s="108"/>
      <c r="GKV63" s="108"/>
      <c r="GKW63" s="108"/>
      <c r="GKX63" s="108"/>
      <c r="GKY63" s="108"/>
      <c r="GKZ63" s="108"/>
      <c r="GLA63" s="108"/>
      <c r="GLB63" s="108"/>
      <c r="GLC63" s="108"/>
      <c r="GLD63" s="108"/>
      <c r="GLE63" s="108"/>
      <c r="GLF63" s="108"/>
      <c r="GLG63" s="108"/>
      <c r="GLH63" s="108"/>
      <c r="GLI63" s="108"/>
      <c r="GLJ63" s="108"/>
      <c r="GLK63" s="108"/>
      <c r="GLL63" s="108"/>
      <c r="GLM63" s="108"/>
      <c r="GLN63" s="108"/>
      <c r="GLO63" s="108"/>
      <c r="GLP63" s="108"/>
      <c r="GLQ63" s="108"/>
      <c r="GLR63" s="108"/>
      <c r="GLS63" s="108"/>
      <c r="GLT63" s="108"/>
      <c r="GLU63" s="108"/>
      <c r="GLV63" s="108"/>
      <c r="GLW63" s="108"/>
      <c r="GLX63" s="108"/>
      <c r="GLY63" s="108"/>
      <c r="GLZ63" s="108"/>
      <c r="GMA63" s="108"/>
      <c r="GMB63" s="108"/>
      <c r="GMC63" s="108"/>
      <c r="GMD63" s="108"/>
      <c r="GME63" s="108"/>
      <c r="GMF63" s="108"/>
      <c r="GMG63" s="108"/>
      <c r="GMH63" s="108"/>
      <c r="GMI63" s="108"/>
      <c r="GMJ63" s="108"/>
      <c r="GMK63" s="108"/>
      <c r="GML63" s="108"/>
      <c r="GMM63" s="108"/>
      <c r="GMN63" s="108"/>
      <c r="GMO63" s="108"/>
      <c r="GMP63" s="108"/>
      <c r="GMQ63" s="108"/>
      <c r="GMR63" s="108"/>
      <c r="GMS63" s="108"/>
      <c r="GMT63" s="108"/>
      <c r="GMU63" s="108"/>
      <c r="GMV63" s="108"/>
      <c r="GMW63" s="108"/>
      <c r="GMX63" s="108"/>
      <c r="GMY63" s="108"/>
      <c r="GMZ63" s="108"/>
      <c r="GNA63" s="108"/>
      <c r="GNB63" s="108"/>
      <c r="GNC63" s="108"/>
      <c r="GND63" s="108"/>
      <c r="GNE63" s="108"/>
      <c r="GNF63" s="108"/>
      <c r="GNG63" s="108"/>
      <c r="GNH63" s="108"/>
      <c r="GNI63" s="108"/>
      <c r="GNJ63" s="108"/>
      <c r="GNK63" s="108"/>
      <c r="GNL63" s="108"/>
      <c r="GNM63" s="108"/>
      <c r="GNN63" s="108"/>
      <c r="GNO63" s="108"/>
      <c r="GNP63" s="108"/>
      <c r="GNQ63" s="108"/>
      <c r="GNR63" s="108"/>
      <c r="GNS63" s="108"/>
      <c r="GNT63" s="108"/>
      <c r="GNU63" s="108"/>
      <c r="GNV63" s="108"/>
      <c r="GNW63" s="108"/>
      <c r="GNX63" s="108"/>
      <c r="GNY63" s="108"/>
      <c r="GNZ63" s="108"/>
      <c r="GOA63" s="108"/>
      <c r="GOB63" s="108"/>
      <c r="GOC63" s="108"/>
      <c r="GOD63" s="108"/>
      <c r="GOE63" s="108"/>
      <c r="GOF63" s="108"/>
      <c r="GOG63" s="108"/>
      <c r="GOH63" s="108"/>
      <c r="GOI63" s="108"/>
      <c r="GOJ63" s="108"/>
      <c r="GOK63" s="108"/>
      <c r="GOL63" s="108"/>
      <c r="GOM63" s="108"/>
      <c r="GON63" s="108"/>
      <c r="GOO63" s="108"/>
      <c r="GOP63" s="108"/>
      <c r="GOQ63" s="108"/>
      <c r="GOR63" s="108"/>
      <c r="GOS63" s="108"/>
      <c r="GOT63" s="108"/>
      <c r="GOU63" s="108"/>
      <c r="GOV63" s="108"/>
      <c r="GOW63" s="108"/>
      <c r="GOX63" s="108"/>
      <c r="GOY63" s="108"/>
      <c r="GOZ63" s="108"/>
      <c r="GPA63" s="108"/>
      <c r="GPB63" s="108"/>
      <c r="GPC63" s="108"/>
      <c r="GPD63" s="108"/>
      <c r="GPE63" s="108"/>
      <c r="GPF63" s="108"/>
      <c r="GPG63" s="108"/>
      <c r="GPH63" s="108"/>
      <c r="GPI63" s="108"/>
      <c r="GPJ63" s="108"/>
      <c r="GPK63" s="108"/>
      <c r="GPL63" s="108"/>
      <c r="GPM63" s="108"/>
      <c r="GPN63" s="108"/>
      <c r="GPO63" s="108"/>
      <c r="GPP63" s="108"/>
      <c r="GPQ63" s="108"/>
      <c r="GPR63" s="108"/>
      <c r="GPS63" s="108"/>
      <c r="GPT63" s="108"/>
      <c r="GPU63" s="108"/>
      <c r="GPV63" s="108"/>
      <c r="GPW63" s="108"/>
      <c r="GPX63" s="108"/>
      <c r="GPY63" s="108"/>
      <c r="GPZ63" s="108"/>
      <c r="GQA63" s="108"/>
      <c r="GQB63" s="108"/>
      <c r="GQC63" s="108"/>
      <c r="GQD63" s="108"/>
      <c r="GQE63" s="108"/>
      <c r="GQF63" s="108"/>
      <c r="GQG63" s="108"/>
      <c r="GQH63" s="108"/>
      <c r="GQI63" s="108"/>
      <c r="GQJ63" s="108"/>
      <c r="GQK63" s="108"/>
      <c r="GQL63" s="108"/>
      <c r="GQM63" s="108"/>
      <c r="GQN63" s="108"/>
      <c r="GQO63" s="108"/>
      <c r="GQP63" s="108"/>
      <c r="GQQ63" s="108"/>
      <c r="GQR63" s="108"/>
      <c r="GQS63" s="108"/>
      <c r="GQT63" s="108"/>
      <c r="GQU63" s="108"/>
      <c r="GQV63" s="108"/>
      <c r="GQW63" s="108"/>
      <c r="GQX63" s="108"/>
      <c r="GQY63" s="108"/>
      <c r="GQZ63" s="108"/>
      <c r="GRA63" s="108"/>
      <c r="GRB63" s="108"/>
      <c r="GRC63" s="108"/>
      <c r="GRD63" s="108"/>
      <c r="GRE63" s="108"/>
      <c r="GRF63" s="108"/>
      <c r="GRG63" s="108"/>
      <c r="GRH63" s="108"/>
      <c r="GRI63" s="108"/>
      <c r="GRJ63" s="108"/>
      <c r="GRK63" s="108"/>
      <c r="GRL63" s="108"/>
      <c r="GRM63" s="108"/>
      <c r="GRN63" s="108"/>
      <c r="GRO63" s="108"/>
      <c r="GRP63" s="108"/>
      <c r="GRQ63" s="108"/>
      <c r="GRR63" s="108"/>
      <c r="GRS63" s="108"/>
      <c r="GRT63" s="108"/>
      <c r="GRU63" s="108"/>
      <c r="GRV63" s="108"/>
      <c r="GRW63" s="108"/>
      <c r="GRX63" s="108"/>
      <c r="GRY63" s="108"/>
      <c r="GRZ63" s="108"/>
      <c r="GSA63" s="108"/>
      <c r="GSB63" s="108"/>
      <c r="GSC63" s="108"/>
      <c r="GSD63" s="108"/>
      <c r="GSE63" s="108"/>
      <c r="GSF63" s="108"/>
      <c r="GSG63" s="108"/>
      <c r="GSH63" s="108"/>
      <c r="GSI63" s="108"/>
      <c r="GSJ63" s="108"/>
      <c r="GSK63" s="108"/>
      <c r="GSL63" s="108"/>
      <c r="GSM63" s="108"/>
      <c r="GSN63" s="108"/>
      <c r="GSO63" s="108"/>
      <c r="GSP63" s="108"/>
      <c r="GSQ63" s="108"/>
      <c r="GSR63" s="108"/>
      <c r="GSS63" s="108"/>
      <c r="GST63" s="108"/>
      <c r="GSU63" s="108"/>
      <c r="GSV63" s="108"/>
      <c r="GSW63" s="108"/>
      <c r="GSX63" s="108"/>
      <c r="GSY63" s="108"/>
      <c r="GSZ63" s="108"/>
      <c r="GTA63" s="108"/>
      <c r="GTB63" s="108"/>
      <c r="GTC63" s="108"/>
      <c r="GTD63" s="108"/>
      <c r="GTE63" s="108"/>
      <c r="GTF63" s="108"/>
      <c r="GTG63" s="108"/>
      <c r="GTH63" s="108"/>
      <c r="GTI63" s="108"/>
      <c r="GTJ63" s="108"/>
      <c r="GTK63" s="108"/>
      <c r="GTL63" s="108"/>
      <c r="GTM63" s="108"/>
      <c r="GTN63" s="108"/>
      <c r="GTO63" s="108"/>
      <c r="GTP63" s="108"/>
      <c r="GTQ63" s="108"/>
      <c r="GTR63" s="108"/>
      <c r="GTS63" s="108"/>
      <c r="GTT63" s="108"/>
      <c r="GTU63" s="108"/>
      <c r="GTV63" s="108"/>
      <c r="GTW63" s="108"/>
      <c r="GTX63" s="108"/>
      <c r="GTY63" s="108"/>
      <c r="GTZ63" s="108"/>
      <c r="GUA63" s="108"/>
      <c r="GUB63" s="108"/>
      <c r="GUC63" s="108"/>
      <c r="GUD63" s="108"/>
      <c r="GUE63" s="108"/>
      <c r="GUF63" s="108"/>
      <c r="GUG63" s="108"/>
      <c r="GUH63" s="108"/>
      <c r="GUI63" s="108"/>
      <c r="GUJ63" s="108"/>
      <c r="GUK63" s="108"/>
      <c r="GUL63" s="108"/>
      <c r="GUM63" s="108"/>
      <c r="GUN63" s="108"/>
      <c r="GUO63" s="108"/>
      <c r="GUP63" s="108"/>
      <c r="GUQ63" s="108"/>
      <c r="GUR63" s="108"/>
      <c r="GUS63" s="108"/>
      <c r="GUT63" s="108"/>
      <c r="GUU63" s="108"/>
      <c r="GUV63" s="108"/>
      <c r="GUW63" s="108"/>
      <c r="GUX63" s="108"/>
      <c r="GUY63" s="108"/>
      <c r="GUZ63" s="108"/>
      <c r="GVA63" s="108"/>
      <c r="GVB63" s="108"/>
      <c r="GVC63" s="108"/>
      <c r="GVD63" s="108"/>
      <c r="GVE63" s="108"/>
      <c r="GVF63" s="108"/>
      <c r="GVG63" s="108"/>
      <c r="GVH63" s="108"/>
      <c r="GVI63" s="108"/>
      <c r="GVJ63" s="108"/>
      <c r="GVK63" s="108"/>
      <c r="GVL63" s="108"/>
      <c r="GVM63" s="108"/>
      <c r="GVN63" s="108"/>
      <c r="GVO63" s="108"/>
      <c r="GVP63" s="108"/>
      <c r="GVQ63" s="108"/>
      <c r="GVR63" s="108"/>
      <c r="GVS63" s="108"/>
      <c r="GVT63" s="108"/>
      <c r="GVU63" s="108"/>
      <c r="GVV63" s="108"/>
      <c r="GVW63" s="108"/>
      <c r="GVX63" s="108"/>
      <c r="GVY63" s="108"/>
      <c r="GVZ63" s="108"/>
      <c r="GWA63" s="108"/>
      <c r="GWB63" s="108"/>
      <c r="GWC63" s="108"/>
      <c r="GWD63" s="108"/>
      <c r="GWE63" s="108"/>
      <c r="GWF63" s="108"/>
      <c r="GWG63" s="108"/>
      <c r="GWH63" s="108"/>
      <c r="GWI63" s="108"/>
      <c r="GWJ63" s="108"/>
      <c r="GWK63" s="108"/>
      <c r="GWL63" s="108"/>
      <c r="GWM63" s="108"/>
      <c r="GWN63" s="108"/>
      <c r="GWO63" s="108"/>
      <c r="GWP63" s="108"/>
      <c r="GWQ63" s="108"/>
      <c r="GWR63" s="108"/>
      <c r="GWS63" s="108"/>
      <c r="GWT63" s="108"/>
      <c r="GWU63" s="108"/>
      <c r="GWV63" s="108"/>
      <c r="GWW63" s="108"/>
      <c r="GWX63" s="108"/>
      <c r="GWY63" s="108"/>
      <c r="GWZ63" s="108"/>
      <c r="GXA63" s="108"/>
      <c r="GXB63" s="108"/>
      <c r="GXC63" s="108"/>
      <c r="GXD63" s="108"/>
      <c r="GXE63" s="108"/>
      <c r="GXF63" s="108"/>
      <c r="GXG63" s="108"/>
      <c r="GXH63" s="108"/>
      <c r="GXI63" s="108"/>
      <c r="GXJ63" s="108"/>
      <c r="GXK63" s="108"/>
      <c r="GXL63" s="108"/>
      <c r="GXM63" s="108"/>
      <c r="GXN63" s="108"/>
      <c r="GXO63" s="108"/>
      <c r="GXP63" s="108"/>
      <c r="GXQ63" s="108"/>
      <c r="GXR63" s="108"/>
      <c r="GXS63" s="108"/>
      <c r="GXT63" s="108"/>
      <c r="GXU63" s="108"/>
      <c r="GXV63" s="108"/>
      <c r="GXW63" s="108"/>
      <c r="GXX63" s="108"/>
      <c r="GXY63" s="108"/>
      <c r="GXZ63" s="108"/>
      <c r="GYA63" s="108"/>
      <c r="GYB63" s="108"/>
      <c r="GYC63" s="108"/>
      <c r="GYD63" s="108"/>
      <c r="GYE63" s="108"/>
      <c r="GYF63" s="108"/>
      <c r="GYG63" s="108"/>
      <c r="GYH63" s="108"/>
      <c r="GYI63" s="108"/>
      <c r="GYJ63" s="108"/>
      <c r="GYK63" s="108"/>
      <c r="GYL63" s="108"/>
      <c r="GYM63" s="108"/>
      <c r="GYN63" s="108"/>
      <c r="GYO63" s="108"/>
      <c r="GYP63" s="108"/>
      <c r="GYQ63" s="108"/>
      <c r="GYR63" s="108"/>
      <c r="GYS63" s="108"/>
      <c r="GYT63" s="108"/>
      <c r="GYU63" s="108"/>
      <c r="GYV63" s="108"/>
      <c r="GYW63" s="108"/>
      <c r="GYX63" s="108"/>
      <c r="GYY63" s="108"/>
      <c r="GYZ63" s="108"/>
      <c r="GZA63" s="108"/>
      <c r="GZB63" s="108"/>
      <c r="GZC63" s="108"/>
      <c r="GZD63" s="108"/>
      <c r="GZE63" s="108"/>
      <c r="GZF63" s="108"/>
      <c r="GZG63" s="108"/>
      <c r="GZH63" s="108"/>
      <c r="GZI63" s="108"/>
      <c r="GZJ63" s="108"/>
      <c r="GZK63" s="108"/>
      <c r="GZL63" s="108"/>
      <c r="GZM63" s="108"/>
      <c r="GZN63" s="108"/>
      <c r="GZO63" s="108"/>
      <c r="GZP63" s="108"/>
      <c r="GZQ63" s="108"/>
      <c r="GZR63" s="108"/>
      <c r="GZS63" s="108"/>
      <c r="GZT63" s="108"/>
      <c r="GZU63" s="108"/>
      <c r="GZV63" s="108"/>
      <c r="GZW63" s="108"/>
      <c r="GZX63" s="108"/>
      <c r="GZY63" s="108"/>
      <c r="GZZ63" s="108"/>
      <c r="HAA63" s="108"/>
      <c r="HAB63" s="108"/>
      <c r="HAC63" s="108"/>
      <c r="HAD63" s="108"/>
      <c r="HAE63" s="108"/>
      <c r="HAF63" s="108"/>
      <c r="HAG63" s="108"/>
      <c r="HAH63" s="108"/>
      <c r="HAI63" s="108"/>
      <c r="HAJ63" s="108"/>
      <c r="HAK63" s="108"/>
      <c r="HAL63" s="108"/>
      <c r="HAM63" s="108"/>
      <c r="HAN63" s="108"/>
      <c r="HAO63" s="108"/>
      <c r="HAP63" s="108"/>
      <c r="HAQ63" s="108"/>
      <c r="HAR63" s="108"/>
      <c r="HAS63" s="108"/>
      <c r="HAT63" s="108"/>
      <c r="HAU63" s="108"/>
      <c r="HAV63" s="108"/>
      <c r="HAW63" s="108"/>
      <c r="HAX63" s="108"/>
      <c r="HAY63" s="108"/>
      <c r="HAZ63" s="108"/>
      <c r="HBA63" s="108"/>
      <c r="HBB63" s="108"/>
      <c r="HBC63" s="108"/>
      <c r="HBD63" s="108"/>
      <c r="HBE63" s="108"/>
      <c r="HBF63" s="108"/>
      <c r="HBG63" s="108"/>
      <c r="HBH63" s="108"/>
      <c r="HBI63" s="108"/>
      <c r="HBJ63" s="108"/>
      <c r="HBK63" s="108"/>
      <c r="HBL63" s="108"/>
      <c r="HBM63" s="108"/>
      <c r="HBN63" s="108"/>
      <c r="HBO63" s="108"/>
      <c r="HBP63" s="108"/>
      <c r="HBQ63" s="108"/>
      <c r="HBR63" s="108"/>
      <c r="HBS63" s="108"/>
      <c r="HBT63" s="108"/>
      <c r="HBU63" s="108"/>
      <c r="HBV63" s="108"/>
      <c r="HBW63" s="108"/>
      <c r="HBX63" s="108"/>
      <c r="HBY63" s="108"/>
      <c r="HBZ63" s="108"/>
      <c r="HCA63" s="108"/>
      <c r="HCB63" s="108"/>
      <c r="HCC63" s="108"/>
      <c r="HCD63" s="108"/>
      <c r="HCE63" s="108"/>
      <c r="HCF63" s="108"/>
      <c r="HCG63" s="108"/>
      <c r="HCH63" s="108"/>
      <c r="HCI63" s="108"/>
      <c r="HCJ63" s="108"/>
      <c r="HCK63" s="108"/>
      <c r="HCL63" s="108"/>
      <c r="HCM63" s="108"/>
      <c r="HCN63" s="108"/>
      <c r="HCO63" s="108"/>
      <c r="HCP63" s="108"/>
      <c r="HCQ63" s="108"/>
      <c r="HCR63" s="108"/>
      <c r="HCS63" s="108"/>
      <c r="HCT63" s="108"/>
      <c r="HCU63" s="108"/>
      <c r="HCV63" s="108"/>
      <c r="HCW63" s="108"/>
      <c r="HCX63" s="108"/>
      <c r="HCY63" s="108"/>
      <c r="HCZ63" s="108"/>
      <c r="HDA63" s="108"/>
      <c r="HDB63" s="108"/>
      <c r="HDC63" s="108"/>
      <c r="HDD63" s="108"/>
      <c r="HDE63" s="108"/>
      <c r="HDF63" s="108"/>
      <c r="HDG63" s="108"/>
      <c r="HDH63" s="108"/>
      <c r="HDI63" s="108"/>
      <c r="HDJ63" s="108"/>
      <c r="HDK63" s="108"/>
      <c r="HDL63" s="108"/>
      <c r="HDM63" s="108"/>
      <c r="HDN63" s="108"/>
      <c r="HDO63" s="108"/>
      <c r="HDP63" s="108"/>
      <c r="HDQ63" s="108"/>
      <c r="HDR63" s="108"/>
      <c r="HDS63" s="108"/>
      <c r="HDT63" s="108"/>
      <c r="HDU63" s="108"/>
      <c r="HDV63" s="108"/>
      <c r="HDW63" s="108"/>
      <c r="HDX63" s="108"/>
      <c r="HDY63" s="108"/>
      <c r="HDZ63" s="108"/>
      <c r="HEA63" s="108"/>
      <c r="HEB63" s="108"/>
      <c r="HEC63" s="108"/>
      <c r="HED63" s="108"/>
      <c r="HEE63" s="108"/>
      <c r="HEF63" s="108"/>
      <c r="HEG63" s="108"/>
      <c r="HEH63" s="108"/>
      <c r="HEI63" s="108"/>
      <c r="HEJ63" s="108"/>
      <c r="HEK63" s="108"/>
      <c r="HEL63" s="108"/>
      <c r="HEM63" s="108"/>
      <c r="HEN63" s="108"/>
      <c r="HEO63" s="108"/>
      <c r="HEP63" s="108"/>
      <c r="HEQ63" s="108"/>
      <c r="HER63" s="108"/>
      <c r="HES63" s="108"/>
      <c r="HET63" s="108"/>
      <c r="HEU63" s="108"/>
      <c r="HEV63" s="108"/>
      <c r="HEW63" s="108"/>
      <c r="HEX63" s="108"/>
      <c r="HEY63" s="108"/>
      <c r="HEZ63" s="108"/>
      <c r="HFA63" s="108"/>
      <c r="HFB63" s="108"/>
      <c r="HFC63" s="108"/>
      <c r="HFD63" s="108"/>
      <c r="HFE63" s="108"/>
      <c r="HFF63" s="108"/>
      <c r="HFG63" s="108"/>
      <c r="HFH63" s="108"/>
      <c r="HFI63" s="108"/>
      <c r="HFJ63" s="108"/>
      <c r="HFK63" s="108"/>
      <c r="HFL63" s="108"/>
      <c r="HFM63" s="108"/>
      <c r="HFN63" s="108"/>
      <c r="HFO63" s="108"/>
      <c r="HFP63" s="108"/>
      <c r="HFQ63" s="108"/>
      <c r="HFR63" s="108"/>
      <c r="HFS63" s="108"/>
      <c r="HFT63" s="108"/>
      <c r="HFU63" s="108"/>
      <c r="HFV63" s="108"/>
      <c r="HFW63" s="108"/>
      <c r="HFX63" s="108"/>
      <c r="HFY63" s="108"/>
      <c r="HFZ63" s="108"/>
      <c r="HGA63" s="108"/>
      <c r="HGB63" s="108"/>
      <c r="HGC63" s="108"/>
      <c r="HGD63" s="108"/>
      <c r="HGE63" s="108"/>
      <c r="HGF63" s="108"/>
      <c r="HGG63" s="108"/>
      <c r="HGH63" s="108"/>
      <c r="HGI63" s="108"/>
      <c r="HGJ63" s="108"/>
      <c r="HGK63" s="108"/>
      <c r="HGL63" s="108"/>
      <c r="HGM63" s="108"/>
      <c r="HGN63" s="108"/>
      <c r="HGO63" s="108"/>
      <c r="HGP63" s="108"/>
      <c r="HGQ63" s="108"/>
      <c r="HGR63" s="108"/>
      <c r="HGS63" s="108"/>
      <c r="HGT63" s="108"/>
      <c r="HGU63" s="108"/>
      <c r="HGV63" s="108"/>
      <c r="HGW63" s="108"/>
      <c r="HGX63" s="108"/>
      <c r="HGY63" s="108"/>
      <c r="HGZ63" s="108"/>
      <c r="HHA63" s="108"/>
      <c r="HHB63" s="108"/>
      <c r="HHC63" s="108"/>
      <c r="HHD63" s="108"/>
      <c r="HHE63" s="108"/>
      <c r="HHF63" s="108"/>
      <c r="HHG63" s="108"/>
      <c r="HHH63" s="108"/>
      <c r="HHI63" s="108"/>
      <c r="HHJ63" s="108"/>
      <c r="HHK63" s="108"/>
      <c r="HHL63" s="108"/>
      <c r="HHM63" s="108"/>
      <c r="HHN63" s="108"/>
      <c r="HHO63" s="108"/>
      <c r="HHP63" s="108"/>
      <c r="HHQ63" s="108"/>
      <c r="HHR63" s="108"/>
      <c r="HHS63" s="108"/>
      <c r="HHT63" s="108"/>
      <c r="HHU63" s="108"/>
      <c r="HHV63" s="108"/>
      <c r="HHW63" s="108"/>
      <c r="HHX63" s="108"/>
      <c r="HHY63" s="108"/>
      <c r="HHZ63" s="108"/>
      <c r="HIA63" s="108"/>
      <c r="HIB63" s="108"/>
      <c r="HIC63" s="108"/>
      <c r="HID63" s="108"/>
      <c r="HIE63" s="108"/>
      <c r="HIF63" s="108"/>
      <c r="HIG63" s="108"/>
      <c r="HIH63" s="108"/>
      <c r="HII63" s="108"/>
      <c r="HIJ63" s="108"/>
      <c r="HIK63" s="108"/>
      <c r="HIL63" s="108"/>
      <c r="HIM63" s="108"/>
      <c r="HIN63" s="108"/>
      <c r="HIO63" s="108"/>
      <c r="HIP63" s="108"/>
      <c r="HIQ63" s="108"/>
      <c r="HIR63" s="108"/>
      <c r="HIS63" s="108"/>
      <c r="HIT63" s="108"/>
      <c r="HIU63" s="108"/>
      <c r="HIV63" s="108"/>
      <c r="HIW63" s="108"/>
      <c r="HIX63" s="108"/>
      <c r="HIY63" s="108"/>
      <c r="HIZ63" s="108"/>
      <c r="HJA63" s="108"/>
      <c r="HJB63" s="108"/>
      <c r="HJC63" s="108"/>
      <c r="HJD63" s="108"/>
      <c r="HJE63" s="108"/>
      <c r="HJF63" s="108"/>
      <c r="HJG63" s="108"/>
      <c r="HJH63" s="108"/>
      <c r="HJI63" s="108"/>
      <c r="HJJ63" s="108"/>
      <c r="HJK63" s="108"/>
      <c r="HJL63" s="108"/>
      <c r="HJM63" s="108"/>
      <c r="HJN63" s="108"/>
      <c r="HJO63" s="108"/>
      <c r="HJP63" s="108"/>
      <c r="HJQ63" s="108"/>
      <c r="HJR63" s="108"/>
      <c r="HJS63" s="108"/>
      <c r="HJT63" s="108"/>
      <c r="HJU63" s="108"/>
      <c r="HJV63" s="108"/>
      <c r="HJW63" s="108"/>
      <c r="HJX63" s="108"/>
      <c r="HJY63" s="108"/>
      <c r="HJZ63" s="108"/>
      <c r="HKA63" s="108"/>
      <c r="HKB63" s="108"/>
      <c r="HKC63" s="108"/>
      <c r="HKD63" s="108"/>
      <c r="HKE63" s="108"/>
      <c r="HKF63" s="108"/>
      <c r="HKG63" s="108"/>
      <c r="HKH63" s="108"/>
      <c r="HKI63" s="108"/>
      <c r="HKJ63" s="108"/>
      <c r="HKK63" s="108"/>
      <c r="HKL63" s="108"/>
      <c r="HKM63" s="108"/>
      <c r="HKN63" s="108"/>
      <c r="HKO63" s="108"/>
      <c r="HKP63" s="108"/>
      <c r="HKQ63" s="108"/>
      <c r="HKR63" s="108"/>
      <c r="HKS63" s="108"/>
      <c r="HKT63" s="108"/>
      <c r="HKU63" s="108"/>
      <c r="HKV63" s="108"/>
      <c r="HKW63" s="108"/>
      <c r="HKX63" s="108"/>
      <c r="HKY63" s="108"/>
      <c r="HKZ63" s="108"/>
      <c r="HLA63" s="108"/>
      <c r="HLB63" s="108"/>
      <c r="HLC63" s="108"/>
      <c r="HLD63" s="108"/>
      <c r="HLE63" s="108"/>
      <c r="HLF63" s="108"/>
      <c r="HLG63" s="108"/>
      <c r="HLH63" s="108"/>
      <c r="HLI63" s="108"/>
      <c r="HLJ63" s="108"/>
      <c r="HLK63" s="108"/>
      <c r="HLL63" s="108"/>
      <c r="HLM63" s="108"/>
      <c r="HLN63" s="108"/>
      <c r="HLO63" s="108"/>
      <c r="HLP63" s="108"/>
      <c r="HLQ63" s="108"/>
      <c r="HLR63" s="108"/>
      <c r="HLS63" s="108"/>
      <c r="HLT63" s="108"/>
      <c r="HLU63" s="108"/>
      <c r="HLV63" s="108"/>
      <c r="HLW63" s="108"/>
      <c r="HLX63" s="108"/>
      <c r="HLY63" s="108"/>
      <c r="HLZ63" s="108"/>
      <c r="HMA63" s="108"/>
      <c r="HMB63" s="108"/>
      <c r="HMC63" s="108"/>
      <c r="HMD63" s="108"/>
      <c r="HME63" s="108"/>
      <c r="HMF63" s="108"/>
      <c r="HMG63" s="108"/>
      <c r="HMH63" s="108"/>
      <c r="HMI63" s="108"/>
      <c r="HMJ63" s="108"/>
      <c r="HMK63" s="108"/>
      <c r="HML63" s="108"/>
      <c r="HMM63" s="108"/>
      <c r="HMN63" s="108"/>
      <c r="HMO63" s="108"/>
      <c r="HMP63" s="108"/>
      <c r="HMQ63" s="108"/>
      <c r="HMR63" s="108"/>
      <c r="HMS63" s="108"/>
      <c r="HMT63" s="108"/>
      <c r="HMU63" s="108"/>
      <c r="HMV63" s="108"/>
      <c r="HMW63" s="108"/>
      <c r="HMX63" s="108"/>
      <c r="HMY63" s="108"/>
      <c r="HMZ63" s="108"/>
      <c r="HNA63" s="108"/>
      <c r="HNB63" s="108"/>
      <c r="HNC63" s="108"/>
      <c r="HND63" s="108"/>
      <c r="HNE63" s="108"/>
      <c r="HNF63" s="108"/>
      <c r="HNG63" s="108"/>
      <c r="HNH63" s="108"/>
      <c r="HNI63" s="108"/>
      <c r="HNJ63" s="108"/>
      <c r="HNK63" s="108"/>
      <c r="HNL63" s="108"/>
      <c r="HNM63" s="108"/>
      <c r="HNN63" s="108"/>
      <c r="HNO63" s="108"/>
      <c r="HNP63" s="108"/>
      <c r="HNQ63" s="108"/>
      <c r="HNR63" s="108"/>
      <c r="HNS63" s="108"/>
      <c r="HNT63" s="108"/>
      <c r="HNU63" s="108"/>
      <c r="HNV63" s="108"/>
      <c r="HNW63" s="108"/>
      <c r="HNX63" s="108"/>
      <c r="HNY63" s="108"/>
      <c r="HNZ63" s="108"/>
      <c r="HOA63" s="108"/>
      <c r="HOB63" s="108"/>
      <c r="HOC63" s="108"/>
      <c r="HOD63" s="108"/>
      <c r="HOE63" s="108"/>
      <c r="HOF63" s="108"/>
      <c r="HOG63" s="108"/>
      <c r="HOH63" s="108"/>
      <c r="HOI63" s="108"/>
      <c r="HOJ63" s="108"/>
      <c r="HOK63" s="108"/>
      <c r="HOL63" s="108"/>
      <c r="HOM63" s="108"/>
      <c r="HON63" s="108"/>
      <c r="HOO63" s="108"/>
      <c r="HOP63" s="108"/>
      <c r="HOQ63" s="108"/>
      <c r="HOR63" s="108"/>
      <c r="HOS63" s="108"/>
      <c r="HOT63" s="108"/>
      <c r="HOU63" s="108"/>
      <c r="HOV63" s="108"/>
      <c r="HOW63" s="108"/>
      <c r="HOX63" s="108"/>
      <c r="HOY63" s="108"/>
      <c r="HOZ63" s="108"/>
      <c r="HPA63" s="108"/>
      <c r="HPB63" s="108"/>
      <c r="HPC63" s="108"/>
      <c r="HPD63" s="108"/>
      <c r="HPE63" s="108"/>
      <c r="HPF63" s="108"/>
      <c r="HPG63" s="108"/>
      <c r="HPH63" s="108"/>
      <c r="HPI63" s="108"/>
      <c r="HPJ63" s="108"/>
      <c r="HPK63" s="108"/>
      <c r="HPL63" s="108"/>
      <c r="HPM63" s="108"/>
      <c r="HPN63" s="108"/>
      <c r="HPO63" s="108"/>
      <c r="HPP63" s="108"/>
      <c r="HPQ63" s="108"/>
      <c r="HPR63" s="108"/>
      <c r="HPS63" s="108"/>
      <c r="HPT63" s="108"/>
      <c r="HPU63" s="108"/>
      <c r="HPV63" s="108"/>
      <c r="HPW63" s="108"/>
      <c r="HPX63" s="108"/>
      <c r="HPY63" s="108"/>
      <c r="HPZ63" s="108"/>
      <c r="HQA63" s="108"/>
      <c r="HQB63" s="108"/>
      <c r="HQC63" s="108"/>
      <c r="HQD63" s="108"/>
      <c r="HQE63" s="108"/>
      <c r="HQF63" s="108"/>
      <c r="HQG63" s="108"/>
      <c r="HQH63" s="108"/>
      <c r="HQI63" s="108"/>
      <c r="HQJ63" s="108"/>
      <c r="HQK63" s="108"/>
      <c r="HQL63" s="108"/>
      <c r="HQM63" s="108"/>
      <c r="HQN63" s="108"/>
      <c r="HQO63" s="108"/>
      <c r="HQP63" s="108"/>
      <c r="HQQ63" s="108"/>
      <c r="HQR63" s="108"/>
      <c r="HQS63" s="108"/>
      <c r="HQT63" s="108"/>
      <c r="HQU63" s="108"/>
      <c r="HQV63" s="108"/>
      <c r="HQW63" s="108"/>
      <c r="HQX63" s="108"/>
      <c r="HQY63" s="108"/>
      <c r="HQZ63" s="108"/>
      <c r="HRA63" s="108"/>
      <c r="HRB63" s="108"/>
      <c r="HRC63" s="108"/>
      <c r="HRD63" s="108"/>
      <c r="HRE63" s="108"/>
      <c r="HRF63" s="108"/>
      <c r="HRG63" s="108"/>
      <c r="HRH63" s="108"/>
      <c r="HRI63" s="108"/>
      <c r="HRJ63" s="108"/>
      <c r="HRK63" s="108"/>
      <c r="HRL63" s="108"/>
      <c r="HRM63" s="108"/>
      <c r="HRN63" s="108"/>
      <c r="HRO63" s="108"/>
      <c r="HRP63" s="108"/>
      <c r="HRQ63" s="108"/>
      <c r="HRR63" s="108"/>
      <c r="HRS63" s="108"/>
      <c r="HRT63" s="108"/>
      <c r="HRU63" s="108"/>
      <c r="HRV63" s="108"/>
      <c r="HRW63" s="108"/>
      <c r="HRX63" s="108"/>
      <c r="HRY63" s="108"/>
      <c r="HRZ63" s="108"/>
      <c r="HSA63" s="108"/>
      <c r="HSB63" s="108"/>
      <c r="HSC63" s="108"/>
      <c r="HSD63" s="108"/>
      <c r="HSE63" s="108"/>
      <c r="HSF63" s="108"/>
      <c r="HSG63" s="108"/>
      <c r="HSH63" s="108"/>
      <c r="HSI63" s="108"/>
      <c r="HSJ63" s="108"/>
      <c r="HSK63" s="108"/>
      <c r="HSL63" s="108"/>
      <c r="HSM63" s="108"/>
      <c r="HSN63" s="108"/>
      <c r="HSO63" s="108"/>
      <c r="HSP63" s="108"/>
      <c r="HSQ63" s="108"/>
      <c r="HSR63" s="108"/>
      <c r="HSS63" s="108"/>
      <c r="HST63" s="108"/>
      <c r="HSU63" s="108"/>
      <c r="HSV63" s="108"/>
      <c r="HSW63" s="108"/>
      <c r="HSX63" s="108"/>
      <c r="HSY63" s="108"/>
      <c r="HSZ63" s="108"/>
      <c r="HTA63" s="108"/>
      <c r="HTB63" s="108"/>
      <c r="HTC63" s="108"/>
      <c r="HTD63" s="108"/>
      <c r="HTE63" s="108"/>
      <c r="HTF63" s="108"/>
      <c r="HTG63" s="108"/>
      <c r="HTH63" s="108"/>
      <c r="HTI63" s="108"/>
      <c r="HTJ63" s="108"/>
      <c r="HTK63" s="108"/>
      <c r="HTL63" s="108"/>
      <c r="HTM63" s="108"/>
      <c r="HTN63" s="108"/>
      <c r="HTO63" s="108"/>
      <c r="HTP63" s="108"/>
      <c r="HTQ63" s="108"/>
      <c r="HTR63" s="108"/>
      <c r="HTS63" s="108"/>
      <c r="HTT63" s="108"/>
      <c r="HTU63" s="108"/>
      <c r="HTV63" s="108"/>
      <c r="HTW63" s="108"/>
      <c r="HTX63" s="108"/>
      <c r="HTY63" s="108"/>
      <c r="HTZ63" s="108"/>
      <c r="HUA63" s="108"/>
      <c r="HUB63" s="108"/>
      <c r="HUC63" s="108"/>
      <c r="HUD63" s="108"/>
      <c r="HUE63" s="108"/>
      <c r="HUF63" s="108"/>
      <c r="HUG63" s="108"/>
      <c r="HUH63" s="108"/>
      <c r="HUI63" s="108"/>
      <c r="HUJ63" s="108"/>
      <c r="HUK63" s="108"/>
      <c r="HUL63" s="108"/>
      <c r="HUM63" s="108"/>
      <c r="HUN63" s="108"/>
      <c r="HUO63" s="108"/>
      <c r="HUP63" s="108"/>
      <c r="HUQ63" s="108"/>
      <c r="HUR63" s="108"/>
      <c r="HUS63" s="108"/>
      <c r="HUT63" s="108"/>
      <c r="HUU63" s="108"/>
      <c r="HUV63" s="108"/>
      <c r="HUW63" s="108"/>
      <c r="HUX63" s="108"/>
      <c r="HUY63" s="108"/>
      <c r="HUZ63" s="108"/>
      <c r="HVA63" s="108"/>
      <c r="HVB63" s="108"/>
      <c r="HVC63" s="108"/>
      <c r="HVD63" s="108"/>
      <c r="HVE63" s="108"/>
      <c r="HVF63" s="108"/>
      <c r="HVG63" s="108"/>
      <c r="HVH63" s="108"/>
      <c r="HVI63" s="108"/>
      <c r="HVJ63" s="108"/>
      <c r="HVK63" s="108"/>
      <c r="HVL63" s="108"/>
      <c r="HVM63" s="108"/>
      <c r="HVN63" s="108"/>
      <c r="HVO63" s="108"/>
      <c r="HVP63" s="108"/>
      <c r="HVQ63" s="108"/>
      <c r="HVR63" s="108"/>
      <c r="HVS63" s="108"/>
      <c r="HVT63" s="108"/>
      <c r="HVU63" s="108"/>
      <c r="HVV63" s="108"/>
      <c r="HVW63" s="108"/>
      <c r="HVX63" s="108"/>
      <c r="HVY63" s="108"/>
      <c r="HVZ63" s="108"/>
      <c r="HWA63" s="108"/>
      <c r="HWB63" s="108"/>
      <c r="HWC63" s="108"/>
      <c r="HWD63" s="108"/>
      <c r="HWE63" s="108"/>
      <c r="HWF63" s="108"/>
      <c r="HWG63" s="108"/>
      <c r="HWH63" s="108"/>
      <c r="HWI63" s="108"/>
      <c r="HWJ63" s="108"/>
      <c r="HWK63" s="108"/>
      <c r="HWL63" s="108"/>
      <c r="HWM63" s="108"/>
      <c r="HWN63" s="108"/>
      <c r="HWO63" s="108"/>
      <c r="HWP63" s="108"/>
      <c r="HWQ63" s="108"/>
      <c r="HWR63" s="108"/>
      <c r="HWS63" s="108"/>
      <c r="HWT63" s="108"/>
      <c r="HWU63" s="108"/>
      <c r="HWV63" s="108"/>
      <c r="HWW63" s="108"/>
      <c r="HWX63" s="108"/>
      <c r="HWY63" s="108"/>
      <c r="HWZ63" s="108"/>
      <c r="HXA63" s="108"/>
      <c r="HXB63" s="108"/>
      <c r="HXC63" s="108"/>
      <c r="HXD63" s="108"/>
      <c r="HXE63" s="108"/>
      <c r="HXF63" s="108"/>
      <c r="HXG63" s="108"/>
      <c r="HXH63" s="108"/>
      <c r="HXI63" s="108"/>
      <c r="HXJ63" s="108"/>
      <c r="HXK63" s="108"/>
      <c r="HXL63" s="108"/>
      <c r="HXM63" s="108"/>
      <c r="HXN63" s="108"/>
      <c r="HXO63" s="108"/>
      <c r="HXP63" s="108"/>
      <c r="HXQ63" s="108"/>
      <c r="HXR63" s="108"/>
      <c r="HXS63" s="108"/>
      <c r="HXT63" s="108"/>
      <c r="HXU63" s="108"/>
      <c r="HXV63" s="108"/>
      <c r="HXW63" s="108"/>
      <c r="HXX63" s="108"/>
      <c r="HXY63" s="108"/>
      <c r="HXZ63" s="108"/>
      <c r="HYA63" s="108"/>
      <c r="HYB63" s="108"/>
      <c r="HYC63" s="108"/>
      <c r="HYD63" s="108"/>
      <c r="HYE63" s="108"/>
      <c r="HYF63" s="108"/>
      <c r="HYG63" s="108"/>
      <c r="HYH63" s="108"/>
      <c r="HYI63" s="108"/>
      <c r="HYJ63" s="108"/>
      <c r="HYK63" s="108"/>
      <c r="HYL63" s="108"/>
      <c r="HYM63" s="108"/>
      <c r="HYN63" s="108"/>
      <c r="HYO63" s="108"/>
      <c r="HYP63" s="108"/>
      <c r="HYQ63" s="108"/>
      <c r="HYR63" s="108"/>
      <c r="HYS63" s="108"/>
      <c r="HYT63" s="108"/>
      <c r="HYU63" s="108"/>
      <c r="HYV63" s="108"/>
      <c r="HYW63" s="108"/>
      <c r="HYX63" s="108"/>
      <c r="HYY63" s="108"/>
      <c r="HYZ63" s="108"/>
      <c r="HZA63" s="108"/>
      <c r="HZB63" s="108"/>
      <c r="HZC63" s="108"/>
      <c r="HZD63" s="108"/>
      <c r="HZE63" s="108"/>
      <c r="HZF63" s="108"/>
      <c r="HZG63" s="108"/>
      <c r="HZH63" s="108"/>
      <c r="HZI63" s="108"/>
      <c r="HZJ63" s="108"/>
      <c r="HZK63" s="108"/>
      <c r="HZL63" s="108"/>
      <c r="HZM63" s="108"/>
      <c r="HZN63" s="108"/>
      <c r="HZO63" s="108"/>
      <c r="HZP63" s="108"/>
      <c r="HZQ63" s="108"/>
      <c r="HZR63" s="108"/>
      <c r="HZS63" s="108"/>
      <c r="HZT63" s="108"/>
      <c r="HZU63" s="108"/>
      <c r="HZV63" s="108"/>
      <c r="HZW63" s="108"/>
      <c r="HZX63" s="108"/>
      <c r="HZY63" s="108"/>
      <c r="HZZ63" s="108"/>
      <c r="IAA63" s="108"/>
      <c r="IAB63" s="108"/>
      <c r="IAC63" s="108"/>
      <c r="IAD63" s="108"/>
      <c r="IAE63" s="108"/>
      <c r="IAF63" s="108"/>
      <c r="IAG63" s="108"/>
      <c r="IAH63" s="108"/>
      <c r="IAI63" s="108"/>
      <c r="IAJ63" s="108"/>
      <c r="IAK63" s="108"/>
      <c r="IAL63" s="108"/>
      <c r="IAM63" s="108"/>
      <c r="IAN63" s="108"/>
      <c r="IAO63" s="108"/>
      <c r="IAP63" s="108"/>
      <c r="IAQ63" s="108"/>
      <c r="IAR63" s="108"/>
      <c r="IAS63" s="108"/>
      <c r="IAT63" s="108"/>
      <c r="IAU63" s="108"/>
      <c r="IAV63" s="108"/>
      <c r="IAW63" s="108"/>
      <c r="IAX63" s="108"/>
      <c r="IAY63" s="108"/>
      <c r="IAZ63" s="108"/>
      <c r="IBA63" s="108"/>
      <c r="IBB63" s="108"/>
      <c r="IBC63" s="108"/>
      <c r="IBD63" s="108"/>
      <c r="IBE63" s="108"/>
      <c r="IBF63" s="108"/>
      <c r="IBG63" s="108"/>
      <c r="IBH63" s="108"/>
      <c r="IBI63" s="108"/>
      <c r="IBJ63" s="108"/>
      <c r="IBK63" s="108"/>
      <c r="IBL63" s="108"/>
      <c r="IBM63" s="108"/>
      <c r="IBN63" s="108"/>
      <c r="IBO63" s="108"/>
      <c r="IBP63" s="108"/>
      <c r="IBQ63" s="108"/>
      <c r="IBR63" s="108"/>
      <c r="IBS63" s="108"/>
      <c r="IBT63" s="108"/>
      <c r="IBU63" s="108"/>
      <c r="IBV63" s="108"/>
      <c r="IBW63" s="108"/>
      <c r="IBX63" s="108"/>
      <c r="IBY63" s="108"/>
      <c r="IBZ63" s="108"/>
      <c r="ICA63" s="108"/>
      <c r="ICB63" s="108"/>
      <c r="ICC63" s="108"/>
      <c r="ICD63" s="108"/>
      <c r="ICE63" s="108"/>
      <c r="ICF63" s="108"/>
      <c r="ICG63" s="108"/>
      <c r="ICH63" s="108"/>
      <c r="ICI63" s="108"/>
      <c r="ICJ63" s="108"/>
      <c r="ICK63" s="108"/>
      <c r="ICL63" s="108"/>
      <c r="ICM63" s="108"/>
      <c r="ICN63" s="108"/>
      <c r="ICO63" s="108"/>
      <c r="ICP63" s="108"/>
      <c r="ICQ63" s="108"/>
      <c r="ICR63" s="108"/>
      <c r="ICS63" s="108"/>
      <c r="ICT63" s="108"/>
      <c r="ICU63" s="108"/>
      <c r="ICV63" s="108"/>
      <c r="ICW63" s="108"/>
      <c r="ICX63" s="108"/>
      <c r="ICY63" s="108"/>
      <c r="ICZ63" s="108"/>
      <c r="IDA63" s="108"/>
      <c r="IDB63" s="108"/>
      <c r="IDC63" s="108"/>
      <c r="IDD63" s="108"/>
      <c r="IDE63" s="108"/>
      <c r="IDF63" s="108"/>
      <c r="IDG63" s="108"/>
      <c r="IDH63" s="108"/>
      <c r="IDI63" s="108"/>
      <c r="IDJ63" s="108"/>
      <c r="IDK63" s="108"/>
      <c r="IDL63" s="108"/>
      <c r="IDM63" s="108"/>
      <c r="IDN63" s="108"/>
      <c r="IDO63" s="108"/>
      <c r="IDP63" s="108"/>
      <c r="IDQ63" s="108"/>
      <c r="IDR63" s="108"/>
      <c r="IDS63" s="108"/>
      <c r="IDT63" s="108"/>
      <c r="IDU63" s="108"/>
      <c r="IDV63" s="108"/>
      <c r="IDW63" s="108"/>
      <c r="IDX63" s="108"/>
      <c r="IDY63" s="108"/>
      <c r="IDZ63" s="108"/>
      <c r="IEA63" s="108"/>
      <c r="IEB63" s="108"/>
      <c r="IEC63" s="108"/>
      <c r="IED63" s="108"/>
      <c r="IEE63" s="108"/>
      <c r="IEF63" s="108"/>
      <c r="IEG63" s="108"/>
      <c r="IEH63" s="108"/>
      <c r="IEI63" s="108"/>
      <c r="IEJ63" s="108"/>
      <c r="IEK63" s="108"/>
      <c r="IEL63" s="108"/>
      <c r="IEM63" s="108"/>
      <c r="IEN63" s="108"/>
      <c r="IEO63" s="108"/>
      <c r="IEP63" s="108"/>
      <c r="IEQ63" s="108"/>
      <c r="IER63" s="108"/>
      <c r="IES63" s="108"/>
      <c r="IET63" s="108"/>
      <c r="IEU63" s="108"/>
      <c r="IEV63" s="108"/>
      <c r="IEW63" s="108"/>
      <c r="IEX63" s="108"/>
      <c r="IEY63" s="108"/>
      <c r="IEZ63" s="108"/>
      <c r="IFA63" s="108"/>
      <c r="IFB63" s="108"/>
      <c r="IFC63" s="108"/>
      <c r="IFD63" s="108"/>
      <c r="IFE63" s="108"/>
      <c r="IFF63" s="108"/>
      <c r="IFG63" s="108"/>
      <c r="IFH63" s="108"/>
      <c r="IFI63" s="108"/>
      <c r="IFJ63" s="108"/>
      <c r="IFK63" s="108"/>
      <c r="IFL63" s="108"/>
      <c r="IFM63" s="108"/>
      <c r="IFN63" s="108"/>
      <c r="IFO63" s="108"/>
      <c r="IFP63" s="108"/>
      <c r="IFQ63" s="108"/>
      <c r="IFR63" s="108"/>
      <c r="IFS63" s="108"/>
      <c r="IFT63" s="108"/>
      <c r="IFU63" s="108"/>
      <c r="IFV63" s="108"/>
      <c r="IFW63" s="108"/>
      <c r="IFX63" s="108"/>
      <c r="IFY63" s="108"/>
      <c r="IFZ63" s="108"/>
      <c r="IGA63" s="108"/>
      <c r="IGB63" s="108"/>
      <c r="IGC63" s="108"/>
      <c r="IGD63" s="108"/>
      <c r="IGE63" s="108"/>
      <c r="IGF63" s="108"/>
      <c r="IGG63" s="108"/>
      <c r="IGH63" s="108"/>
      <c r="IGI63" s="108"/>
      <c r="IGJ63" s="108"/>
      <c r="IGK63" s="108"/>
      <c r="IGL63" s="108"/>
      <c r="IGM63" s="108"/>
      <c r="IGN63" s="108"/>
      <c r="IGO63" s="108"/>
      <c r="IGP63" s="108"/>
      <c r="IGQ63" s="108"/>
      <c r="IGR63" s="108"/>
      <c r="IGS63" s="108"/>
      <c r="IGT63" s="108"/>
      <c r="IGU63" s="108"/>
      <c r="IGV63" s="108"/>
      <c r="IGW63" s="108"/>
      <c r="IGX63" s="108"/>
      <c r="IGY63" s="108"/>
      <c r="IGZ63" s="108"/>
      <c r="IHA63" s="108"/>
      <c r="IHB63" s="108"/>
      <c r="IHC63" s="108"/>
      <c r="IHD63" s="108"/>
      <c r="IHE63" s="108"/>
      <c r="IHF63" s="108"/>
      <c r="IHG63" s="108"/>
      <c r="IHH63" s="108"/>
      <c r="IHI63" s="108"/>
      <c r="IHJ63" s="108"/>
      <c r="IHK63" s="108"/>
      <c r="IHL63" s="108"/>
      <c r="IHM63" s="108"/>
      <c r="IHN63" s="108"/>
      <c r="IHO63" s="108"/>
      <c r="IHP63" s="108"/>
      <c r="IHQ63" s="108"/>
      <c r="IHR63" s="108"/>
      <c r="IHS63" s="108"/>
      <c r="IHT63" s="108"/>
      <c r="IHU63" s="108"/>
      <c r="IHV63" s="108"/>
      <c r="IHW63" s="108"/>
      <c r="IHX63" s="108"/>
      <c r="IHY63" s="108"/>
      <c r="IHZ63" s="108"/>
      <c r="IIA63" s="108"/>
      <c r="IIB63" s="108"/>
      <c r="IIC63" s="108"/>
      <c r="IID63" s="108"/>
      <c r="IIE63" s="108"/>
      <c r="IIF63" s="108"/>
      <c r="IIG63" s="108"/>
      <c r="IIH63" s="108"/>
      <c r="III63" s="108"/>
      <c r="IIJ63" s="108"/>
      <c r="IIK63" s="108"/>
      <c r="IIL63" s="108"/>
      <c r="IIM63" s="108"/>
      <c r="IIN63" s="108"/>
      <c r="IIO63" s="108"/>
      <c r="IIP63" s="108"/>
      <c r="IIQ63" s="108"/>
      <c r="IIR63" s="108"/>
      <c r="IIS63" s="108"/>
      <c r="IIT63" s="108"/>
      <c r="IIU63" s="108"/>
      <c r="IIV63" s="108"/>
      <c r="IIW63" s="108"/>
      <c r="IIX63" s="108"/>
      <c r="IIY63" s="108"/>
      <c r="IIZ63" s="108"/>
      <c r="IJA63" s="108"/>
      <c r="IJB63" s="108"/>
      <c r="IJC63" s="108"/>
      <c r="IJD63" s="108"/>
      <c r="IJE63" s="108"/>
      <c r="IJF63" s="108"/>
      <c r="IJG63" s="108"/>
      <c r="IJH63" s="108"/>
      <c r="IJI63" s="108"/>
      <c r="IJJ63" s="108"/>
      <c r="IJK63" s="108"/>
      <c r="IJL63" s="108"/>
      <c r="IJM63" s="108"/>
      <c r="IJN63" s="108"/>
      <c r="IJO63" s="108"/>
      <c r="IJP63" s="108"/>
      <c r="IJQ63" s="108"/>
      <c r="IJR63" s="108"/>
      <c r="IJS63" s="108"/>
      <c r="IJT63" s="108"/>
      <c r="IJU63" s="108"/>
      <c r="IJV63" s="108"/>
      <c r="IJW63" s="108"/>
      <c r="IJX63" s="108"/>
      <c r="IJY63" s="108"/>
      <c r="IJZ63" s="108"/>
      <c r="IKA63" s="108"/>
      <c r="IKB63" s="108"/>
      <c r="IKC63" s="108"/>
      <c r="IKD63" s="108"/>
      <c r="IKE63" s="108"/>
      <c r="IKF63" s="108"/>
      <c r="IKG63" s="108"/>
      <c r="IKH63" s="108"/>
      <c r="IKI63" s="108"/>
      <c r="IKJ63" s="108"/>
      <c r="IKK63" s="108"/>
      <c r="IKL63" s="108"/>
      <c r="IKM63" s="108"/>
      <c r="IKN63" s="108"/>
      <c r="IKO63" s="108"/>
      <c r="IKP63" s="108"/>
      <c r="IKQ63" s="108"/>
      <c r="IKR63" s="108"/>
      <c r="IKS63" s="108"/>
      <c r="IKT63" s="108"/>
      <c r="IKU63" s="108"/>
      <c r="IKV63" s="108"/>
      <c r="IKW63" s="108"/>
      <c r="IKX63" s="108"/>
      <c r="IKY63" s="108"/>
      <c r="IKZ63" s="108"/>
      <c r="ILA63" s="108"/>
      <c r="ILB63" s="108"/>
      <c r="ILC63" s="108"/>
      <c r="ILD63" s="108"/>
      <c r="ILE63" s="108"/>
      <c r="ILF63" s="108"/>
      <c r="ILG63" s="108"/>
      <c r="ILH63" s="108"/>
      <c r="ILI63" s="108"/>
      <c r="ILJ63" s="108"/>
      <c r="ILK63" s="108"/>
      <c r="ILL63" s="108"/>
      <c r="ILM63" s="108"/>
      <c r="ILN63" s="108"/>
      <c r="ILO63" s="108"/>
      <c r="ILP63" s="108"/>
      <c r="ILQ63" s="108"/>
      <c r="ILR63" s="108"/>
      <c r="ILS63" s="108"/>
      <c r="ILT63" s="108"/>
      <c r="ILU63" s="108"/>
      <c r="ILV63" s="108"/>
      <c r="ILW63" s="108"/>
      <c r="ILX63" s="108"/>
      <c r="ILY63" s="108"/>
      <c r="ILZ63" s="108"/>
      <c r="IMA63" s="108"/>
      <c r="IMB63" s="108"/>
      <c r="IMC63" s="108"/>
      <c r="IMD63" s="108"/>
      <c r="IME63" s="108"/>
      <c r="IMF63" s="108"/>
      <c r="IMG63" s="108"/>
      <c r="IMH63" s="108"/>
      <c r="IMI63" s="108"/>
      <c r="IMJ63" s="108"/>
      <c r="IMK63" s="108"/>
      <c r="IML63" s="108"/>
      <c r="IMM63" s="108"/>
      <c r="IMN63" s="108"/>
      <c r="IMO63" s="108"/>
      <c r="IMP63" s="108"/>
      <c r="IMQ63" s="108"/>
      <c r="IMR63" s="108"/>
      <c r="IMS63" s="108"/>
      <c r="IMT63" s="108"/>
      <c r="IMU63" s="108"/>
      <c r="IMV63" s="108"/>
      <c r="IMW63" s="108"/>
      <c r="IMX63" s="108"/>
      <c r="IMY63" s="108"/>
      <c r="IMZ63" s="108"/>
      <c r="INA63" s="108"/>
      <c r="INB63" s="108"/>
      <c r="INC63" s="108"/>
      <c r="IND63" s="108"/>
      <c r="INE63" s="108"/>
      <c r="INF63" s="108"/>
      <c r="ING63" s="108"/>
      <c r="INH63" s="108"/>
      <c r="INI63" s="108"/>
      <c r="INJ63" s="108"/>
      <c r="INK63" s="108"/>
      <c r="INL63" s="108"/>
      <c r="INM63" s="108"/>
      <c r="INN63" s="108"/>
      <c r="INO63" s="108"/>
      <c r="INP63" s="108"/>
      <c r="INQ63" s="108"/>
      <c r="INR63" s="108"/>
      <c r="INS63" s="108"/>
      <c r="INT63" s="108"/>
      <c r="INU63" s="108"/>
      <c r="INV63" s="108"/>
      <c r="INW63" s="108"/>
      <c r="INX63" s="108"/>
      <c r="INY63" s="108"/>
      <c r="INZ63" s="108"/>
      <c r="IOA63" s="108"/>
      <c r="IOB63" s="108"/>
      <c r="IOC63" s="108"/>
      <c r="IOD63" s="108"/>
      <c r="IOE63" s="108"/>
      <c r="IOF63" s="108"/>
      <c r="IOG63" s="108"/>
      <c r="IOH63" s="108"/>
      <c r="IOI63" s="108"/>
      <c r="IOJ63" s="108"/>
      <c r="IOK63" s="108"/>
      <c r="IOL63" s="108"/>
      <c r="IOM63" s="108"/>
      <c r="ION63" s="108"/>
      <c r="IOO63" s="108"/>
      <c r="IOP63" s="108"/>
      <c r="IOQ63" s="108"/>
      <c r="IOR63" s="108"/>
      <c r="IOS63" s="108"/>
      <c r="IOT63" s="108"/>
      <c r="IOU63" s="108"/>
      <c r="IOV63" s="108"/>
      <c r="IOW63" s="108"/>
      <c r="IOX63" s="108"/>
      <c r="IOY63" s="108"/>
      <c r="IOZ63" s="108"/>
      <c r="IPA63" s="108"/>
      <c r="IPB63" s="108"/>
      <c r="IPC63" s="108"/>
      <c r="IPD63" s="108"/>
      <c r="IPE63" s="108"/>
      <c r="IPF63" s="108"/>
      <c r="IPG63" s="108"/>
      <c r="IPH63" s="108"/>
      <c r="IPI63" s="108"/>
      <c r="IPJ63" s="108"/>
      <c r="IPK63" s="108"/>
      <c r="IPL63" s="108"/>
      <c r="IPM63" s="108"/>
      <c r="IPN63" s="108"/>
      <c r="IPO63" s="108"/>
      <c r="IPP63" s="108"/>
      <c r="IPQ63" s="108"/>
      <c r="IPR63" s="108"/>
      <c r="IPS63" s="108"/>
      <c r="IPT63" s="108"/>
      <c r="IPU63" s="108"/>
      <c r="IPV63" s="108"/>
      <c r="IPW63" s="108"/>
      <c r="IPX63" s="108"/>
      <c r="IPY63" s="108"/>
      <c r="IPZ63" s="108"/>
      <c r="IQA63" s="108"/>
      <c r="IQB63" s="108"/>
      <c r="IQC63" s="108"/>
      <c r="IQD63" s="108"/>
      <c r="IQE63" s="108"/>
      <c r="IQF63" s="108"/>
      <c r="IQG63" s="108"/>
      <c r="IQH63" s="108"/>
      <c r="IQI63" s="108"/>
      <c r="IQJ63" s="108"/>
      <c r="IQK63" s="108"/>
      <c r="IQL63" s="108"/>
      <c r="IQM63" s="108"/>
      <c r="IQN63" s="108"/>
      <c r="IQO63" s="108"/>
      <c r="IQP63" s="108"/>
      <c r="IQQ63" s="108"/>
      <c r="IQR63" s="108"/>
      <c r="IQS63" s="108"/>
      <c r="IQT63" s="108"/>
      <c r="IQU63" s="108"/>
      <c r="IQV63" s="108"/>
      <c r="IQW63" s="108"/>
      <c r="IQX63" s="108"/>
      <c r="IQY63" s="108"/>
      <c r="IQZ63" s="108"/>
      <c r="IRA63" s="108"/>
      <c r="IRB63" s="108"/>
      <c r="IRC63" s="108"/>
      <c r="IRD63" s="108"/>
      <c r="IRE63" s="108"/>
      <c r="IRF63" s="108"/>
      <c r="IRG63" s="108"/>
      <c r="IRH63" s="108"/>
      <c r="IRI63" s="108"/>
      <c r="IRJ63" s="108"/>
      <c r="IRK63" s="108"/>
      <c r="IRL63" s="108"/>
      <c r="IRM63" s="108"/>
      <c r="IRN63" s="108"/>
      <c r="IRO63" s="108"/>
      <c r="IRP63" s="108"/>
      <c r="IRQ63" s="108"/>
      <c r="IRR63" s="108"/>
      <c r="IRS63" s="108"/>
      <c r="IRT63" s="108"/>
      <c r="IRU63" s="108"/>
      <c r="IRV63" s="108"/>
      <c r="IRW63" s="108"/>
      <c r="IRX63" s="108"/>
      <c r="IRY63" s="108"/>
      <c r="IRZ63" s="108"/>
      <c r="ISA63" s="108"/>
      <c r="ISB63" s="108"/>
      <c r="ISC63" s="108"/>
      <c r="ISD63" s="108"/>
      <c r="ISE63" s="108"/>
      <c r="ISF63" s="108"/>
      <c r="ISG63" s="108"/>
      <c r="ISH63" s="108"/>
      <c r="ISI63" s="108"/>
      <c r="ISJ63" s="108"/>
      <c r="ISK63" s="108"/>
      <c r="ISL63" s="108"/>
      <c r="ISM63" s="108"/>
      <c r="ISN63" s="108"/>
      <c r="ISO63" s="108"/>
      <c r="ISP63" s="108"/>
      <c r="ISQ63" s="108"/>
      <c r="ISR63" s="108"/>
      <c r="ISS63" s="108"/>
      <c r="IST63" s="108"/>
      <c r="ISU63" s="108"/>
      <c r="ISV63" s="108"/>
      <c r="ISW63" s="108"/>
      <c r="ISX63" s="108"/>
      <c r="ISY63" s="108"/>
      <c r="ISZ63" s="108"/>
      <c r="ITA63" s="108"/>
      <c r="ITB63" s="108"/>
      <c r="ITC63" s="108"/>
      <c r="ITD63" s="108"/>
      <c r="ITE63" s="108"/>
      <c r="ITF63" s="108"/>
      <c r="ITG63" s="108"/>
      <c r="ITH63" s="108"/>
      <c r="ITI63" s="108"/>
      <c r="ITJ63" s="108"/>
      <c r="ITK63" s="108"/>
      <c r="ITL63" s="108"/>
      <c r="ITM63" s="108"/>
      <c r="ITN63" s="108"/>
      <c r="ITO63" s="108"/>
      <c r="ITP63" s="108"/>
      <c r="ITQ63" s="108"/>
      <c r="ITR63" s="108"/>
      <c r="ITS63" s="108"/>
      <c r="ITT63" s="108"/>
      <c r="ITU63" s="108"/>
      <c r="ITV63" s="108"/>
      <c r="ITW63" s="108"/>
      <c r="ITX63" s="108"/>
      <c r="ITY63" s="108"/>
      <c r="ITZ63" s="108"/>
      <c r="IUA63" s="108"/>
      <c r="IUB63" s="108"/>
      <c r="IUC63" s="108"/>
      <c r="IUD63" s="108"/>
      <c r="IUE63" s="108"/>
      <c r="IUF63" s="108"/>
      <c r="IUG63" s="108"/>
      <c r="IUH63" s="108"/>
      <c r="IUI63" s="108"/>
      <c r="IUJ63" s="108"/>
      <c r="IUK63" s="108"/>
      <c r="IUL63" s="108"/>
      <c r="IUM63" s="108"/>
      <c r="IUN63" s="108"/>
      <c r="IUO63" s="108"/>
      <c r="IUP63" s="108"/>
      <c r="IUQ63" s="108"/>
      <c r="IUR63" s="108"/>
      <c r="IUS63" s="108"/>
      <c r="IUT63" s="108"/>
      <c r="IUU63" s="108"/>
      <c r="IUV63" s="108"/>
      <c r="IUW63" s="108"/>
      <c r="IUX63" s="108"/>
      <c r="IUY63" s="108"/>
      <c r="IUZ63" s="108"/>
      <c r="IVA63" s="108"/>
      <c r="IVB63" s="108"/>
      <c r="IVC63" s="108"/>
      <c r="IVD63" s="108"/>
      <c r="IVE63" s="108"/>
      <c r="IVF63" s="108"/>
      <c r="IVG63" s="108"/>
      <c r="IVH63" s="108"/>
      <c r="IVI63" s="108"/>
      <c r="IVJ63" s="108"/>
      <c r="IVK63" s="108"/>
      <c r="IVL63" s="108"/>
      <c r="IVM63" s="108"/>
      <c r="IVN63" s="108"/>
      <c r="IVO63" s="108"/>
      <c r="IVP63" s="108"/>
      <c r="IVQ63" s="108"/>
      <c r="IVR63" s="108"/>
      <c r="IVS63" s="108"/>
      <c r="IVT63" s="108"/>
      <c r="IVU63" s="108"/>
      <c r="IVV63" s="108"/>
      <c r="IVW63" s="108"/>
      <c r="IVX63" s="108"/>
      <c r="IVY63" s="108"/>
      <c r="IVZ63" s="108"/>
      <c r="IWA63" s="108"/>
      <c r="IWB63" s="108"/>
      <c r="IWC63" s="108"/>
      <c r="IWD63" s="108"/>
      <c r="IWE63" s="108"/>
      <c r="IWF63" s="108"/>
      <c r="IWG63" s="108"/>
      <c r="IWH63" s="108"/>
      <c r="IWI63" s="108"/>
      <c r="IWJ63" s="108"/>
      <c r="IWK63" s="108"/>
      <c r="IWL63" s="108"/>
      <c r="IWM63" s="108"/>
      <c r="IWN63" s="108"/>
      <c r="IWO63" s="108"/>
      <c r="IWP63" s="108"/>
      <c r="IWQ63" s="108"/>
      <c r="IWR63" s="108"/>
      <c r="IWS63" s="108"/>
      <c r="IWT63" s="108"/>
      <c r="IWU63" s="108"/>
      <c r="IWV63" s="108"/>
      <c r="IWW63" s="108"/>
      <c r="IWX63" s="108"/>
      <c r="IWY63" s="108"/>
      <c r="IWZ63" s="108"/>
      <c r="IXA63" s="108"/>
      <c r="IXB63" s="108"/>
      <c r="IXC63" s="108"/>
      <c r="IXD63" s="108"/>
      <c r="IXE63" s="108"/>
      <c r="IXF63" s="108"/>
      <c r="IXG63" s="108"/>
      <c r="IXH63" s="108"/>
      <c r="IXI63" s="108"/>
      <c r="IXJ63" s="108"/>
      <c r="IXK63" s="108"/>
      <c r="IXL63" s="108"/>
      <c r="IXM63" s="108"/>
      <c r="IXN63" s="108"/>
      <c r="IXO63" s="108"/>
      <c r="IXP63" s="108"/>
      <c r="IXQ63" s="108"/>
      <c r="IXR63" s="108"/>
      <c r="IXS63" s="108"/>
      <c r="IXT63" s="108"/>
      <c r="IXU63" s="108"/>
      <c r="IXV63" s="108"/>
      <c r="IXW63" s="108"/>
      <c r="IXX63" s="108"/>
      <c r="IXY63" s="108"/>
      <c r="IXZ63" s="108"/>
      <c r="IYA63" s="108"/>
      <c r="IYB63" s="108"/>
      <c r="IYC63" s="108"/>
      <c r="IYD63" s="108"/>
      <c r="IYE63" s="108"/>
      <c r="IYF63" s="108"/>
      <c r="IYG63" s="108"/>
      <c r="IYH63" s="108"/>
      <c r="IYI63" s="108"/>
      <c r="IYJ63" s="108"/>
      <c r="IYK63" s="108"/>
      <c r="IYL63" s="108"/>
      <c r="IYM63" s="108"/>
      <c r="IYN63" s="108"/>
      <c r="IYO63" s="108"/>
      <c r="IYP63" s="108"/>
      <c r="IYQ63" s="108"/>
      <c r="IYR63" s="108"/>
      <c r="IYS63" s="108"/>
      <c r="IYT63" s="108"/>
      <c r="IYU63" s="108"/>
      <c r="IYV63" s="108"/>
      <c r="IYW63" s="108"/>
      <c r="IYX63" s="108"/>
      <c r="IYY63" s="108"/>
      <c r="IYZ63" s="108"/>
      <c r="IZA63" s="108"/>
      <c r="IZB63" s="108"/>
      <c r="IZC63" s="108"/>
      <c r="IZD63" s="108"/>
      <c r="IZE63" s="108"/>
      <c r="IZF63" s="108"/>
      <c r="IZG63" s="108"/>
      <c r="IZH63" s="108"/>
      <c r="IZI63" s="108"/>
      <c r="IZJ63" s="108"/>
      <c r="IZK63" s="108"/>
      <c r="IZL63" s="108"/>
      <c r="IZM63" s="108"/>
      <c r="IZN63" s="108"/>
      <c r="IZO63" s="108"/>
      <c r="IZP63" s="108"/>
      <c r="IZQ63" s="108"/>
      <c r="IZR63" s="108"/>
      <c r="IZS63" s="108"/>
      <c r="IZT63" s="108"/>
      <c r="IZU63" s="108"/>
      <c r="IZV63" s="108"/>
      <c r="IZW63" s="108"/>
      <c r="IZX63" s="108"/>
      <c r="IZY63" s="108"/>
      <c r="IZZ63" s="108"/>
      <c r="JAA63" s="108"/>
      <c r="JAB63" s="108"/>
      <c r="JAC63" s="108"/>
      <c r="JAD63" s="108"/>
      <c r="JAE63" s="108"/>
      <c r="JAF63" s="108"/>
      <c r="JAG63" s="108"/>
      <c r="JAH63" s="108"/>
      <c r="JAI63" s="108"/>
      <c r="JAJ63" s="108"/>
      <c r="JAK63" s="108"/>
      <c r="JAL63" s="108"/>
      <c r="JAM63" s="108"/>
      <c r="JAN63" s="108"/>
      <c r="JAO63" s="108"/>
      <c r="JAP63" s="108"/>
      <c r="JAQ63" s="108"/>
      <c r="JAR63" s="108"/>
      <c r="JAS63" s="108"/>
      <c r="JAT63" s="108"/>
      <c r="JAU63" s="108"/>
      <c r="JAV63" s="108"/>
      <c r="JAW63" s="108"/>
      <c r="JAX63" s="108"/>
      <c r="JAY63" s="108"/>
      <c r="JAZ63" s="108"/>
      <c r="JBA63" s="108"/>
      <c r="JBB63" s="108"/>
      <c r="JBC63" s="108"/>
      <c r="JBD63" s="108"/>
      <c r="JBE63" s="108"/>
      <c r="JBF63" s="108"/>
      <c r="JBG63" s="108"/>
      <c r="JBH63" s="108"/>
      <c r="JBI63" s="108"/>
      <c r="JBJ63" s="108"/>
      <c r="JBK63" s="108"/>
      <c r="JBL63" s="108"/>
      <c r="JBM63" s="108"/>
      <c r="JBN63" s="108"/>
      <c r="JBO63" s="108"/>
      <c r="JBP63" s="108"/>
      <c r="JBQ63" s="108"/>
      <c r="JBR63" s="108"/>
      <c r="JBS63" s="108"/>
      <c r="JBT63" s="108"/>
      <c r="JBU63" s="108"/>
      <c r="JBV63" s="108"/>
      <c r="JBW63" s="108"/>
      <c r="JBX63" s="108"/>
      <c r="JBY63" s="108"/>
      <c r="JBZ63" s="108"/>
      <c r="JCA63" s="108"/>
      <c r="JCB63" s="108"/>
      <c r="JCC63" s="108"/>
      <c r="JCD63" s="108"/>
      <c r="JCE63" s="108"/>
      <c r="JCF63" s="108"/>
      <c r="JCG63" s="108"/>
      <c r="JCH63" s="108"/>
      <c r="JCI63" s="108"/>
      <c r="JCJ63" s="108"/>
      <c r="JCK63" s="108"/>
      <c r="JCL63" s="108"/>
      <c r="JCM63" s="108"/>
      <c r="JCN63" s="108"/>
      <c r="JCO63" s="108"/>
      <c r="JCP63" s="108"/>
      <c r="JCQ63" s="108"/>
      <c r="JCR63" s="108"/>
      <c r="JCS63" s="108"/>
      <c r="JCT63" s="108"/>
      <c r="JCU63" s="108"/>
      <c r="JCV63" s="108"/>
      <c r="JCW63" s="108"/>
      <c r="JCX63" s="108"/>
      <c r="JCY63" s="108"/>
      <c r="JCZ63" s="108"/>
      <c r="JDA63" s="108"/>
      <c r="JDB63" s="108"/>
      <c r="JDC63" s="108"/>
      <c r="JDD63" s="108"/>
      <c r="JDE63" s="108"/>
      <c r="JDF63" s="108"/>
      <c r="JDG63" s="108"/>
      <c r="JDH63" s="108"/>
      <c r="JDI63" s="108"/>
      <c r="JDJ63" s="108"/>
      <c r="JDK63" s="108"/>
      <c r="JDL63" s="108"/>
      <c r="JDM63" s="108"/>
      <c r="JDN63" s="108"/>
      <c r="JDO63" s="108"/>
      <c r="JDP63" s="108"/>
      <c r="JDQ63" s="108"/>
      <c r="JDR63" s="108"/>
      <c r="JDS63" s="108"/>
      <c r="JDT63" s="108"/>
      <c r="JDU63" s="108"/>
      <c r="JDV63" s="108"/>
      <c r="JDW63" s="108"/>
      <c r="JDX63" s="108"/>
      <c r="JDY63" s="108"/>
      <c r="JDZ63" s="108"/>
      <c r="JEA63" s="108"/>
      <c r="JEB63" s="108"/>
      <c r="JEC63" s="108"/>
      <c r="JED63" s="108"/>
      <c r="JEE63" s="108"/>
      <c r="JEF63" s="108"/>
      <c r="JEG63" s="108"/>
      <c r="JEH63" s="108"/>
      <c r="JEI63" s="108"/>
      <c r="JEJ63" s="108"/>
      <c r="JEK63" s="108"/>
      <c r="JEL63" s="108"/>
      <c r="JEM63" s="108"/>
      <c r="JEN63" s="108"/>
      <c r="JEO63" s="108"/>
      <c r="JEP63" s="108"/>
      <c r="JEQ63" s="108"/>
      <c r="JER63" s="108"/>
      <c r="JES63" s="108"/>
      <c r="JET63" s="108"/>
      <c r="JEU63" s="108"/>
      <c r="JEV63" s="108"/>
      <c r="JEW63" s="108"/>
      <c r="JEX63" s="108"/>
      <c r="JEY63" s="108"/>
      <c r="JEZ63" s="108"/>
      <c r="JFA63" s="108"/>
      <c r="JFB63" s="108"/>
      <c r="JFC63" s="108"/>
      <c r="JFD63" s="108"/>
      <c r="JFE63" s="108"/>
      <c r="JFF63" s="108"/>
      <c r="JFG63" s="108"/>
      <c r="JFH63" s="108"/>
      <c r="JFI63" s="108"/>
      <c r="JFJ63" s="108"/>
      <c r="JFK63" s="108"/>
      <c r="JFL63" s="108"/>
      <c r="JFM63" s="108"/>
      <c r="JFN63" s="108"/>
      <c r="JFO63" s="108"/>
      <c r="JFP63" s="108"/>
      <c r="JFQ63" s="108"/>
      <c r="JFR63" s="108"/>
      <c r="JFS63" s="108"/>
      <c r="JFT63" s="108"/>
      <c r="JFU63" s="108"/>
      <c r="JFV63" s="108"/>
      <c r="JFW63" s="108"/>
      <c r="JFX63" s="108"/>
      <c r="JFY63" s="108"/>
      <c r="JFZ63" s="108"/>
      <c r="JGA63" s="108"/>
      <c r="JGB63" s="108"/>
      <c r="JGC63" s="108"/>
      <c r="JGD63" s="108"/>
      <c r="JGE63" s="108"/>
      <c r="JGF63" s="108"/>
      <c r="JGG63" s="108"/>
      <c r="JGH63" s="108"/>
      <c r="JGI63" s="108"/>
      <c r="JGJ63" s="108"/>
      <c r="JGK63" s="108"/>
      <c r="JGL63" s="108"/>
      <c r="JGM63" s="108"/>
      <c r="JGN63" s="108"/>
      <c r="JGO63" s="108"/>
      <c r="JGP63" s="108"/>
      <c r="JGQ63" s="108"/>
      <c r="JGR63" s="108"/>
      <c r="JGS63" s="108"/>
      <c r="JGT63" s="108"/>
      <c r="JGU63" s="108"/>
      <c r="JGV63" s="108"/>
      <c r="JGW63" s="108"/>
      <c r="JGX63" s="108"/>
      <c r="JGY63" s="108"/>
      <c r="JGZ63" s="108"/>
      <c r="JHA63" s="108"/>
      <c r="JHB63" s="108"/>
      <c r="JHC63" s="108"/>
      <c r="JHD63" s="108"/>
      <c r="JHE63" s="108"/>
      <c r="JHF63" s="108"/>
      <c r="JHG63" s="108"/>
      <c r="JHH63" s="108"/>
      <c r="JHI63" s="108"/>
      <c r="JHJ63" s="108"/>
      <c r="JHK63" s="108"/>
      <c r="JHL63" s="108"/>
      <c r="JHM63" s="108"/>
      <c r="JHN63" s="108"/>
      <c r="JHO63" s="108"/>
      <c r="JHP63" s="108"/>
      <c r="JHQ63" s="108"/>
      <c r="JHR63" s="108"/>
      <c r="JHS63" s="108"/>
      <c r="JHT63" s="108"/>
      <c r="JHU63" s="108"/>
      <c r="JHV63" s="108"/>
      <c r="JHW63" s="108"/>
      <c r="JHX63" s="108"/>
      <c r="JHY63" s="108"/>
      <c r="JHZ63" s="108"/>
      <c r="JIA63" s="108"/>
      <c r="JIB63" s="108"/>
      <c r="JIC63" s="108"/>
      <c r="JID63" s="108"/>
      <c r="JIE63" s="108"/>
      <c r="JIF63" s="108"/>
      <c r="JIG63" s="108"/>
      <c r="JIH63" s="108"/>
      <c r="JII63" s="108"/>
      <c r="JIJ63" s="108"/>
      <c r="JIK63" s="108"/>
      <c r="JIL63" s="108"/>
      <c r="JIM63" s="108"/>
      <c r="JIN63" s="108"/>
      <c r="JIO63" s="108"/>
      <c r="JIP63" s="108"/>
      <c r="JIQ63" s="108"/>
      <c r="JIR63" s="108"/>
      <c r="JIS63" s="108"/>
      <c r="JIT63" s="108"/>
      <c r="JIU63" s="108"/>
      <c r="JIV63" s="108"/>
      <c r="JIW63" s="108"/>
      <c r="JIX63" s="108"/>
      <c r="JIY63" s="108"/>
      <c r="JIZ63" s="108"/>
      <c r="JJA63" s="108"/>
      <c r="JJB63" s="108"/>
      <c r="JJC63" s="108"/>
      <c r="JJD63" s="108"/>
      <c r="JJE63" s="108"/>
      <c r="JJF63" s="108"/>
      <c r="JJG63" s="108"/>
      <c r="JJH63" s="108"/>
      <c r="JJI63" s="108"/>
      <c r="JJJ63" s="108"/>
      <c r="JJK63" s="108"/>
      <c r="JJL63" s="108"/>
      <c r="JJM63" s="108"/>
      <c r="JJN63" s="108"/>
      <c r="JJO63" s="108"/>
      <c r="JJP63" s="108"/>
      <c r="JJQ63" s="108"/>
      <c r="JJR63" s="108"/>
      <c r="JJS63" s="108"/>
      <c r="JJT63" s="108"/>
      <c r="JJU63" s="108"/>
      <c r="JJV63" s="108"/>
      <c r="JJW63" s="108"/>
      <c r="JJX63" s="108"/>
      <c r="JJY63" s="108"/>
      <c r="JJZ63" s="108"/>
      <c r="JKA63" s="108"/>
      <c r="JKB63" s="108"/>
      <c r="JKC63" s="108"/>
      <c r="JKD63" s="108"/>
      <c r="JKE63" s="108"/>
      <c r="JKF63" s="108"/>
      <c r="JKG63" s="108"/>
      <c r="JKH63" s="108"/>
      <c r="JKI63" s="108"/>
      <c r="JKJ63" s="108"/>
      <c r="JKK63" s="108"/>
      <c r="JKL63" s="108"/>
      <c r="JKM63" s="108"/>
      <c r="JKN63" s="108"/>
      <c r="JKO63" s="108"/>
      <c r="JKP63" s="108"/>
      <c r="JKQ63" s="108"/>
      <c r="JKR63" s="108"/>
      <c r="JKS63" s="108"/>
      <c r="JKT63" s="108"/>
      <c r="JKU63" s="108"/>
      <c r="JKV63" s="108"/>
      <c r="JKW63" s="108"/>
      <c r="JKX63" s="108"/>
      <c r="JKY63" s="108"/>
      <c r="JKZ63" s="108"/>
      <c r="JLA63" s="108"/>
      <c r="JLB63" s="108"/>
      <c r="JLC63" s="108"/>
      <c r="JLD63" s="108"/>
      <c r="JLE63" s="108"/>
      <c r="JLF63" s="108"/>
      <c r="JLG63" s="108"/>
      <c r="JLH63" s="108"/>
      <c r="JLI63" s="108"/>
      <c r="JLJ63" s="108"/>
      <c r="JLK63" s="108"/>
      <c r="JLL63" s="108"/>
      <c r="JLM63" s="108"/>
      <c r="JLN63" s="108"/>
      <c r="JLO63" s="108"/>
      <c r="JLP63" s="108"/>
      <c r="JLQ63" s="108"/>
      <c r="JLR63" s="108"/>
      <c r="JLS63" s="108"/>
      <c r="JLT63" s="108"/>
      <c r="JLU63" s="108"/>
      <c r="JLV63" s="108"/>
      <c r="JLW63" s="108"/>
      <c r="JLX63" s="108"/>
      <c r="JLY63" s="108"/>
      <c r="JLZ63" s="108"/>
      <c r="JMA63" s="108"/>
      <c r="JMB63" s="108"/>
      <c r="JMC63" s="108"/>
      <c r="JMD63" s="108"/>
      <c r="JME63" s="108"/>
      <c r="JMF63" s="108"/>
      <c r="JMG63" s="108"/>
      <c r="JMH63" s="108"/>
      <c r="JMI63" s="108"/>
      <c r="JMJ63" s="108"/>
      <c r="JMK63" s="108"/>
      <c r="JML63" s="108"/>
      <c r="JMM63" s="108"/>
      <c r="JMN63" s="108"/>
      <c r="JMO63" s="108"/>
      <c r="JMP63" s="108"/>
      <c r="JMQ63" s="108"/>
      <c r="JMR63" s="108"/>
      <c r="JMS63" s="108"/>
      <c r="JMT63" s="108"/>
      <c r="JMU63" s="108"/>
      <c r="JMV63" s="108"/>
      <c r="JMW63" s="108"/>
      <c r="JMX63" s="108"/>
      <c r="JMY63" s="108"/>
      <c r="JMZ63" s="108"/>
      <c r="JNA63" s="108"/>
      <c r="JNB63" s="108"/>
      <c r="JNC63" s="108"/>
      <c r="JND63" s="108"/>
      <c r="JNE63" s="108"/>
      <c r="JNF63" s="108"/>
      <c r="JNG63" s="108"/>
      <c r="JNH63" s="108"/>
      <c r="JNI63" s="108"/>
      <c r="JNJ63" s="108"/>
      <c r="JNK63" s="108"/>
      <c r="JNL63" s="108"/>
      <c r="JNM63" s="108"/>
      <c r="JNN63" s="108"/>
      <c r="JNO63" s="108"/>
      <c r="JNP63" s="108"/>
      <c r="JNQ63" s="108"/>
      <c r="JNR63" s="108"/>
      <c r="JNS63" s="108"/>
      <c r="JNT63" s="108"/>
      <c r="JNU63" s="108"/>
      <c r="JNV63" s="108"/>
      <c r="JNW63" s="108"/>
      <c r="JNX63" s="108"/>
      <c r="JNY63" s="108"/>
      <c r="JNZ63" s="108"/>
      <c r="JOA63" s="108"/>
      <c r="JOB63" s="108"/>
      <c r="JOC63" s="108"/>
      <c r="JOD63" s="108"/>
      <c r="JOE63" s="108"/>
      <c r="JOF63" s="108"/>
      <c r="JOG63" s="108"/>
      <c r="JOH63" s="108"/>
      <c r="JOI63" s="108"/>
      <c r="JOJ63" s="108"/>
      <c r="JOK63" s="108"/>
      <c r="JOL63" s="108"/>
      <c r="JOM63" s="108"/>
      <c r="JON63" s="108"/>
      <c r="JOO63" s="108"/>
      <c r="JOP63" s="108"/>
      <c r="JOQ63" s="108"/>
      <c r="JOR63" s="108"/>
      <c r="JOS63" s="108"/>
      <c r="JOT63" s="108"/>
      <c r="JOU63" s="108"/>
      <c r="JOV63" s="108"/>
      <c r="JOW63" s="108"/>
      <c r="JOX63" s="108"/>
      <c r="JOY63" s="108"/>
      <c r="JOZ63" s="108"/>
      <c r="JPA63" s="108"/>
      <c r="JPB63" s="108"/>
      <c r="JPC63" s="108"/>
      <c r="JPD63" s="108"/>
      <c r="JPE63" s="108"/>
      <c r="JPF63" s="108"/>
      <c r="JPG63" s="108"/>
      <c r="JPH63" s="108"/>
      <c r="JPI63" s="108"/>
      <c r="JPJ63" s="108"/>
      <c r="JPK63" s="108"/>
      <c r="JPL63" s="108"/>
      <c r="JPM63" s="108"/>
      <c r="JPN63" s="108"/>
      <c r="JPO63" s="108"/>
      <c r="JPP63" s="108"/>
      <c r="JPQ63" s="108"/>
      <c r="JPR63" s="108"/>
      <c r="JPS63" s="108"/>
      <c r="JPT63" s="108"/>
      <c r="JPU63" s="108"/>
      <c r="JPV63" s="108"/>
      <c r="JPW63" s="108"/>
      <c r="JPX63" s="108"/>
      <c r="JPY63" s="108"/>
      <c r="JPZ63" s="108"/>
      <c r="JQA63" s="108"/>
      <c r="JQB63" s="108"/>
      <c r="JQC63" s="108"/>
      <c r="JQD63" s="108"/>
      <c r="JQE63" s="108"/>
      <c r="JQF63" s="108"/>
      <c r="JQG63" s="108"/>
      <c r="JQH63" s="108"/>
      <c r="JQI63" s="108"/>
      <c r="JQJ63" s="108"/>
      <c r="JQK63" s="108"/>
      <c r="JQL63" s="108"/>
      <c r="JQM63" s="108"/>
      <c r="JQN63" s="108"/>
      <c r="JQO63" s="108"/>
      <c r="JQP63" s="108"/>
      <c r="JQQ63" s="108"/>
      <c r="JQR63" s="108"/>
      <c r="JQS63" s="108"/>
      <c r="JQT63" s="108"/>
      <c r="JQU63" s="108"/>
      <c r="JQV63" s="108"/>
      <c r="JQW63" s="108"/>
      <c r="JQX63" s="108"/>
      <c r="JQY63" s="108"/>
      <c r="JQZ63" s="108"/>
      <c r="JRA63" s="108"/>
      <c r="JRB63" s="108"/>
      <c r="JRC63" s="108"/>
      <c r="JRD63" s="108"/>
      <c r="JRE63" s="108"/>
      <c r="JRF63" s="108"/>
      <c r="JRG63" s="108"/>
      <c r="JRH63" s="108"/>
      <c r="JRI63" s="108"/>
      <c r="JRJ63" s="108"/>
      <c r="JRK63" s="108"/>
      <c r="JRL63" s="108"/>
      <c r="JRM63" s="108"/>
      <c r="JRN63" s="108"/>
      <c r="JRO63" s="108"/>
      <c r="JRP63" s="108"/>
      <c r="JRQ63" s="108"/>
      <c r="JRR63" s="108"/>
      <c r="JRS63" s="108"/>
      <c r="JRT63" s="108"/>
      <c r="JRU63" s="108"/>
      <c r="JRV63" s="108"/>
      <c r="JRW63" s="108"/>
      <c r="JRX63" s="108"/>
      <c r="JRY63" s="108"/>
      <c r="JRZ63" s="108"/>
      <c r="JSA63" s="108"/>
      <c r="JSB63" s="108"/>
      <c r="JSC63" s="108"/>
      <c r="JSD63" s="108"/>
      <c r="JSE63" s="108"/>
      <c r="JSF63" s="108"/>
      <c r="JSG63" s="108"/>
      <c r="JSH63" s="108"/>
      <c r="JSI63" s="108"/>
      <c r="JSJ63" s="108"/>
      <c r="JSK63" s="108"/>
      <c r="JSL63" s="108"/>
      <c r="JSM63" s="108"/>
      <c r="JSN63" s="108"/>
      <c r="JSO63" s="108"/>
      <c r="JSP63" s="108"/>
      <c r="JSQ63" s="108"/>
      <c r="JSR63" s="108"/>
      <c r="JSS63" s="108"/>
      <c r="JST63" s="108"/>
      <c r="JSU63" s="108"/>
      <c r="JSV63" s="108"/>
      <c r="JSW63" s="108"/>
      <c r="JSX63" s="108"/>
      <c r="JSY63" s="108"/>
      <c r="JSZ63" s="108"/>
      <c r="JTA63" s="108"/>
      <c r="JTB63" s="108"/>
      <c r="JTC63" s="108"/>
      <c r="JTD63" s="108"/>
      <c r="JTE63" s="108"/>
      <c r="JTF63" s="108"/>
      <c r="JTG63" s="108"/>
      <c r="JTH63" s="108"/>
      <c r="JTI63" s="108"/>
      <c r="JTJ63" s="108"/>
      <c r="JTK63" s="108"/>
      <c r="JTL63" s="108"/>
      <c r="JTM63" s="108"/>
      <c r="JTN63" s="108"/>
      <c r="JTO63" s="108"/>
      <c r="JTP63" s="108"/>
      <c r="JTQ63" s="108"/>
      <c r="JTR63" s="108"/>
      <c r="JTS63" s="108"/>
      <c r="JTT63" s="108"/>
      <c r="JTU63" s="108"/>
      <c r="JTV63" s="108"/>
      <c r="JTW63" s="108"/>
      <c r="JTX63" s="108"/>
      <c r="JTY63" s="108"/>
      <c r="JTZ63" s="108"/>
      <c r="JUA63" s="108"/>
      <c r="JUB63" s="108"/>
      <c r="JUC63" s="108"/>
      <c r="JUD63" s="108"/>
      <c r="JUE63" s="108"/>
      <c r="JUF63" s="108"/>
      <c r="JUG63" s="108"/>
      <c r="JUH63" s="108"/>
      <c r="JUI63" s="108"/>
      <c r="JUJ63" s="108"/>
      <c r="JUK63" s="108"/>
      <c r="JUL63" s="108"/>
      <c r="JUM63" s="108"/>
      <c r="JUN63" s="108"/>
      <c r="JUO63" s="108"/>
      <c r="JUP63" s="108"/>
      <c r="JUQ63" s="108"/>
      <c r="JUR63" s="108"/>
      <c r="JUS63" s="108"/>
      <c r="JUT63" s="108"/>
      <c r="JUU63" s="108"/>
      <c r="JUV63" s="108"/>
      <c r="JUW63" s="108"/>
      <c r="JUX63" s="108"/>
      <c r="JUY63" s="108"/>
      <c r="JUZ63" s="108"/>
      <c r="JVA63" s="108"/>
      <c r="JVB63" s="108"/>
      <c r="JVC63" s="108"/>
      <c r="JVD63" s="108"/>
      <c r="JVE63" s="108"/>
      <c r="JVF63" s="108"/>
      <c r="JVG63" s="108"/>
      <c r="JVH63" s="108"/>
      <c r="JVI63" s="108"/>
      <c r="JVJ63" s="108"/>
      <c r="JVK63" s="108"/>
      <c r="JVL63" s="108"/>
      <c r="JVM63" s="108"/>
      <c r="JVN63" s="108"/>
      <c r="JVO63" s="108"/>
      <c r="JVP63" s="108"/>
      <c r="JVQ63" s="108"/>
      <c r="JVR63" s="108"/>
      <c r="JVS63" s="108"/>
      <c r="JVT63" s="108"/>
      <c r="JVU63" s="108"/>
      <c r="JVV63" s="108"/>
      <c r="JVW63" s="108"/>
      <c r="JVX63" s="108"/>
      <c r="JVY63" s="108"/>
      <c r="JVZ63" s="108"/>
      <c r="JWA63" s="108"/>
      <c r="JWB63" s="108"/>
      <c r="JWC63" s="108"/>
      <c r="JWD63" s="108"/>
      <c r="JWE63" s="108"/>
      <c r="JWF63" s="108"/>
      <c r="JWG63" s="108"/>
      <c r="JWH63" s="108"/>
      <c r="JWI63" s="108"/>
      <c r="JWJ63" s="108"/>
      <c r="JWK63" s="108"/>
      <c r="JWL63" s="108"/>
      <c r="JWM63" s="108"/>
      <c r="JWN63" s="108"/>
      <c r="JWO63" s="108"/>
      <c r="JWP63" s="108"/>
      <c r="JWQ63" s="108"/>
      <c r="JWR63" s="108"/>
      <c r="JWS63" s="108"/>
      <c r="JWT63" s="108"/>
      <c r="JWU63" s="108"/>
      <c r="JWV63" s="108"/>
      <c r="JWW63" s="108"/>
      <c r="JWX63" s="108"/>
      <c r="JWY63" s="108"/>
      <c r="JWZ63" s="108"/>
      <c r="JXA63" s="108"/>
      <c r="JXB63" s="108"/>
      <c r="JXC63" s="108"/>
      <c r="JXD63" s="108"/>
      <c r="JXE63" s="108"/>
      <c r="JXF63" s="108"/>
      <c r="JXG63" s="108"/>
      <c r="JXH63" s="108"/>
      <c r="JXI63" s="108"/>
      <c r="JXJ63" s="108"/>
      <c r="JXK63" s="108"/>
      <c r="JXL63" s="108"/>
      <c r="JXM63" s="108"/>
      <c r="JXN63" s="108"/>
      <c r="JXO63" s="108"/>
      <c r="JXP63" s="108"/>
      <c r="JXQ63" s="108"/>
      <c r="JXR63" s="108"/>
      <c r="JXS63" s="108"/>
      <c r="JXT63" s="108"/>
      <c r="JXU63" s="108"/>
      <c r="JXV63" s="108"/>
      <c r="JXW63" s="108"/>
      <c r="JXX63" s="108"/>
      <c r="JXY63" s="108"/>
      <c r="JXZ63" s="108"/>
      <c r="JYA63" s="108"/>
      <c r="JYB63" s="108"/>
      <c r="JYC63" s="108"/>
      <c r="JYD63" s="108"/>
      <c r="JYE63" s="108"/>
      <c r="JYF63" s="108"/>
      <c r="JYG63" s="108"/>
      <c r="JYH63" s="108"/>
      <c r="JYI63" s="108"/>
      <c r="JYJ63" s="108"/>
      <c r="JYK63" s="108"/>
      <c r="JYL63" s="108"/>
      <c r="JYM63" s="108"/>
      <c r="JYN63" s="108"/>
      <c r="JYO63" s="108"/>
      <c r="JYP63" s="108"/>
      <c r="JYQ63" s="108"/>
      <c r="JYR63" s="108"/>
      <c r="JYS63" s="108"/>
      <c r="JYT63" s="108"/>
      <c r="JYU63" s="108"/>
      <c r="JYV63" s="108"/>
      <c r="JYW63" s="108"/>
      <c r="JYX63" s="108"/>
      <c r="JYY63" s="108"/>
      <c r="JYZ63" s="108"/>
      <c r="JZA63" s="108"/>
      <c r="JZB63" s="108"/>
      <c r="JZC63" s="108"/>
      <c r="JZD63" s="108"/>
      <c r="JZE63" s="108"/>
      <c r="JZF63" s="108"/>
      <c r="JZG63" s="108"/>
      <c r="JZH63" s="108"/>
      <c r="JZI63" s="108"/>
      <c r="JZJ63" s="108"/>
      <c r="JZK63" s="108"/>
      <c r="JZL63" s="108"/>
      <c r="JZM63" s="108"/>
      <c r="JZN63" s="108"/>
      <c r="JZO63" s="108"/>
      <c r="JZP63" s="108"/>
      <c r="JZQ63" s="108"/>
      <c r="JZR63" s="108"/>
      <c r="JZS63" s="108"/>
      <c r="JZT63" s="108"/>
      <c r="JZU63" s="108"/>
      <c r="JZV63" s="108"/>
      <c r="JZW63" s="108"/>
      <c r="JZX63" s="108"/>
      <c r="JZY63" s="108"/>
      <c r="JZZ63" s="108"/>
      <c r="KAA63" s="108"/>
      <c r="KAB63" s="108"/>
      <c r="KAC63" s="108"/>
      <c r="KAD63" s="108"/>
      <c r="KAE63" s="108"/>
      <c r="KAF63" s="108"/>
      <c r="KAG63" s="108"/>
      <c r="KAH63" s="108"/>
      <c r="KAI63" s="108"/>
      <c r="KAJ63" s="108"/>
      <c r="KAK63" s="108"/>
      <c r="KAL63" s="108"/>
      <c r="KAM63" s="108"/>
      <c r="KAN63" s="108"/>
      <c r="KAO63" s="108"/>
      <c r="KAP63" s="108"/>
      <c r="KAQ63" s="108"/>
      <c r="KAR63" s="108"/>
      <c r="KAS63" s="108"/>
      <c r="KAT63" s="108"/>
      <c r="KAU63" s="108"/>
      <c r="KAV63" s="108"/>
      <c r="KAW63" s="108"/>
      <c r="KAX63" s="108"/>
      <c r="KAY63" s="108"/>
      <c r="KAZ63" s="108"/>
      <c r="KBA63" s="108"/>
      <c r="KBB63" s="108"/>
      <c r="KBC63" s="108"/>
      <c r="KBD63" s="108"/>
      <c r="KBE63" s="108"/>
      <c r="KBF63" s="108"/>
      <c r="KBG63" s="108"/>
      <c r="KBH63" s="108"/>
      <c r="KBI63" s="108"/>
      <c r="KBJ63" s="108"/>
      <c r="KBK63" s="108"/>
      <c r="KBL63" s="108"/>
      <c r="KBM63" s="108"/>
      <c r="KBN63" s="108"/>
      <c r="KBO63" s="108"/>
      <c r="KBP63" s="108"/>
      <c r="KBQ63" s="108"/>
      <c r="KBR63" s="108"/>
      <c r="KBS63" s="108"/>
      <c r="KBT63" s="108"/>
      <c r="KBU63" s="108"/>
      <c r="KBV63" s="108"/>
      <c r="KBW63" s="108"/>
      <c r="KBX63" s="108"/>
      <c r="KBY63" s="108"/>
      <c r="KBZ63" s="108"/>
      <c r="KCA63" s="108"/>
      <c r="KCB63" s="108"/>
      <c r="KCC63" s="108"/>
      <c r="KCD63" s="108"/>
      <c r="KCE63" s="108"/>
      <c r="KCF63" s="108"/>
      <c r="KCG63" s="108"/>
      <c r="KCH63" s="108"/>
      <c r="KCI63" s="108"/>
      <c r="KCJ63" s="108"/>
      <c r="KCK63" s="108"/>
      <c r="KCL63" s="108"/>
      <c r="KCM63" s="108"/>
      <c r="KCN63" s="108"/>
      <c r="KCO63" s="108"/>
      <c r="KCP63" s="108"/>
      <c r="KCQ63" s="108"/>
      <c r="KCR63" s="108"/>
      <c r="KCS63" s="108"/>
      <c r="KCT63" s="108"/>
      <c r="KCU63" s="108"/>
      <c r="KCV63" s="108"/>
      <c r="KCW63" s="108"/>
      <c r="KCX63" s="108"/>
      <c r="KCY63" s="108"/>
      <c r="KCZ63" s="108"/>
      <c r="KDA63" s="108"/>
      <c r="KDB63" s="108"/>
      <c r="KDC63" s="108"/>
      <c r="KDD63" s="108"/>
      <c r="KDE63" s="108"/>
      <c r="KDF63" s="108"/>
      <c r="KDG63" s="108"/>
      <c r="KDH63" s="108"/>
      <c r="KDI63" s="108"/>
      <c r="KDJ63" s="108"/>
      <c r="KDK63" s="108"/>
      <c r="KDL63" s="108"/>
      <c r="KDM63" s="108"/>
      <c r="KDN63" s="108"/>
      <c r="KDO63" s="108"/>
      <c r="KDP63" s="108"/>
      <c r="KDQ63" s="108"/>
      <c r="KDR63" s="108"/>
      <c r="KDS63" s="108"/>
      <c r="KDT63" s="108"/>
      <c r="KDU63" s="108"/>
      <c r="KDV63" s="108"/>
      <c r="KDW63" s="108"/>
      <c r="KDX63" s="108"/>
      <c r="KDY63" s="108"/>
      <c r="KDZ63" s="108"/>
      <c r="KEA63" s="108"/>
      <c r="KEB63" s="108"/>
      <c r="KEC63" s="108"/>
      <c r="KED63" s="108"/>
      <c r="KEE63" s="108"/>
      <c r="KEF63" s="108"/>
      <c r="KEG63" s="108"/>
      <c r="KEH63" s="108"/>
      <c r="KEI63" s="108"/>
      <c r="KEJ63" s="108"/>
      <c r="KEK63" s="108"/>
      <c r="KEL63" s="108"/>
      <c r="KEM63" s="108"/>
      <c r="KEN63" s="108"/>
      <c r="KEO63" s="108"/>
      <c r="KEP63" s="108"/>
      <c r="KEQ63" s="108"/>
      <c r="KER63" s="108"/>
      <c r="KES63" s="108"/>
      <c r="KET63" s="108"/>
      <c r="KEU63" s="108"/>
      <c r="KEV63" s="108"/>
      <c r="KEW63" s="108"/>
      <c r="KEX63" s="108"/>
      <c r="KEY63" s="108"/>
      <c r="KEZ63" s="108"/>
      <c r="KFA63" s="108"/>
      <c r="KFB63" s="108"/>
      <c r="KFC63" s="108"/>
      <c r="KFD63" s="108"/>
      <c r="KFE63" s="108"/>
      <c r="KFF63" s="108"/>
      <c r="KFG63" s="108"/>
      <c r="KFH63" s="108"/>
      <c r="KFI63" s="108"/>
      <c r="KFJ63" s="108"/>
      <c r="KFK63" s="108"/>
      <c r="KFL63" s="108"/>
      <c r="KFM63" s="108"/>
      <c r="KFN63" s="108"/>
      <c r="KFO63" s="108"/>
      <c r="KFP63" s="108"/>
      <c r="KFQ63" s="108"/>
      <c r="KFR63" s="108"/>
      <c r="KFS63" s="108"/>
      <c r="KFT63" s="108"/>
      <c r="KFU63" s="108"/>
      <c r="KFV63" s="108"/>
      <c r="KFW63" s="108"/>
      <c r="KFX63" s="108"/>
      <c r="KFY63" s="108"/>
      <c r="KFZ63" s="108"/>
      <c r="KGA63" s="108"/>
      <c r="KGB63" s="108"/>
      <c r="KGC63" s="108"/>
      <c r="KGD63" s="108"/>
      <c r="KGE63" s="108"/>
      <c r="KGF63" s="108"/>
      <c r="KGG63" s="108"/>
      <c r="KGH63" s="108"/>
      <c r="KGI63" s="108"/>
      <c r="KGJ63" s="108"/>
      <c r="KGK63" s="108"/>
      <c r="KGL63" s="108"/>
      <c r="KGM63" s="108"/>
      <c r="KGN63" s="108"/>
      <c r="KGO63" s="108"/>
      <c r="KGP63" s="108"/>
      <c r="KGQ63" s="108"/>
      <c r="KGR63" s="108"/>
      <c r="KGS63" s="108"/>
      <c r="KGT63" s="108"/>
      <c r="KGU63" s="108"/>
      <c r="KGV63" s="108"/>
      <c r="KGW63" s="108"/>
      <c r="KGX63" s="108"/>
      <c r="KGY63" s="108"/>
      <c r="KGZ63" s="108"/>
      <c r="KHA63" s="108"/>
      <c r="KHB63" s="108"/>
      <c r="KHC63" s="108"/>
      <c r="KHD63" s="108"/>
      <c r="KHE63" s="108"/>
      <c r="KHF63" s="108"/>
      <c r="KHG63" s="108"/>
      <c r="KHH63" s="108"/>
      <c r="KHI63" s="108"/>
      <c r="KHJ63" s="108"/>
      <c r="KHK63" s="108"/>
      <c r="KHL63" s="108"/>
      <c r="KHM63" s="108"/>
      <c r="KHN63" s="108"/>
      <c r="KHO63" s="108"/>
      <c r="KHP63" s="108"/>
      <c r="KHQ63" s="108"/>
      <c r="KHR63" s="108"/>
      <c r="KHS63" s="108"/>
      <c r="KHT63" s="108"/>
      <c r="KHU63" s="108"/>
      <c r="KHV63" s="108"/>
      <c r="KHW63" s="108"/>
      <c r="KHX63" s="108"/>
      <c r="KHY63" s="108"/>
      <c r="KHZ63" s="108"/>
      <c r="KIA63" s="108"/>
      <c r="KIB63" s="108"/>
      <c r="KIC63" s="108"/>
      <c r="KID63" s="108"/>
      <c r="KIE63" s="108"/>
      <c r="KIF63" s="108"/>
      <c r="KIG63" s="108"/>
      <c r="KIH63" s="108"/>
      <c r="KII63" s="108"/>
      <c r="KIJ63" s="108"/>
      <c r="KIK63" s="108"/>
      <c r="KIL63" s="108"/>
      <c r="KIM63" s="108"/>
      <c r="KIN63" s="108"/>
      <c r="KIO63" s="108"/>
      <c r="KIP63" s="108"/>
      <c r="KIQ63" s="108"/>
      <c r="KIR63" s="108"/>
      <c r="KIS63" s="108"/>
      <c r="KIT63" s="108"/>
      <c r="KIU63" s="108"/>
      <c r="KIV63" s="108"/>
      <c r="KIW63" s="108"/>
      <c r="KIX63" s="108"/>
      <c r="KIY63" s="108"/>
      <c r="KIZ63" s="108"/>
      <c r="KJA63" s="108"/>
      <c r="KJB63" s="108"/>
      <c r="KJC63" s="108"/>
      <c r="KJD63" s="108"/>
      <c r="KJE63" s="108"/>
      <c r="KJF63" s="108"/>
      <c r="KJG63" s="108"/>
      <c r="KJH63" s="108"/>
      <c r="KJI63" s="108"/>
      <c r="KJJ63" s="108"/>
      <c r="KJK63" s="108"/>
      <c r="KJL63" s="108"/>
      <c r="KJM63" s="108"/>
      <c r="KJN63" s="108"/>
      <c r="KJO63" s="108"/>
      <c r="KJP63" s="108"/>
      <c r="KJQ63" s="108"/>
      <c r="KJR63" s="108"/>
      <c r="KJS63" s="108"/>
      <c r="KJT63" s="108"/>
      <c r="KJU63" s="108"/>
      <c r="KJV63" s="108"/>
      <c r="KJW63" s="108"/>
      <c r="KJX63" s="108"/>
      <c r="KJY63" s="108"/>
      <c r="KJZ63" s="108"/>
      <c r="KKA63" s="108"/>
      <c r="KKB63" s="108"/>
      <c r="KKC63" s="108"/>
      <c r="KKD63" s="108"/>
      <c r="KKE63" s="108"/>
      <c r="KKF63" s="108"/>
      <c r="KKG63" s="108"/>
      <c r="KKH63" s="108"/>
      <c r="KKI63" s="108"/>
      <c r="KKJ63" s="108"/>
      <c r="KKK63" s="108"/>
      <c r="KKL63" s="108"/>
      <c r="KKM63" s="108"/>
      <c r="KKN63" s="108"/>
      <c r="KKO63" s="108"/>
      <c r="KKP63" s="108"/>
      <c r="KKQ63" s="108"/>
      <c r="KKR63" s="108"/>
      <c r="KKS63" s="108"/>
      <c r="KKT63" s="108"/>
      <c r="KKU63" s="108"/>
      <c r="KKV63" s="108"/>
      <c r="KKW63" s="108"/>
      <c r="KKX63" s="108"/>
      <c r="KKY63" s="108"/>
      <c r="KKZ63" s="108"/>
      <c r="KLA63" s="108"/>
      <c r="KLB63" s="108"/>
      <c r="KLC63" s="108"/>
      <c r="KLD63" s="108"/>
      <c r="KLE63" s="108"/>
      <c r="KLF63" s="108"/>
      <c r="KLG63" s="108"/>
      <c r="KLH63" s="108"/>
      <c r="KLI63" s="108"/>
      <c r="KLJ63" s="108"/>
      <c r="KLK63" s="108"/>
      <c r="KLL63" s="108"/>
      <c r="KLM63" s="108"/>
      <c r="KLN63" s="108"/>
      <c r="KLO63" s="108"/>
      <c r="KLP63" s="108"/>
      <c r="KLQ63" s="108"/>
      <c r="KLR63" s="108"/>
      <c r="KLS63" s="108"/>
      <c r="KLT63" s="108"/>
      <c r="KLU63" s="108"/>
      <c r="KLV63" s="108"/>
      <c r="KLW63" s="108"/>
      <c r="KLX63" s="108"/>
      <c r="KLY63" s="108"/>
      <c r="KLZ63" s="108"/>
      <c r="KMA63" s="108"/>
      <c r="KMB63" s="108"/>
      <c r="KMC63" s="108"/>
      <c r="KMD63" s="108"/>
      <c r="KME63" s="108"/>
      <c r="KMF63" s="108"/>
      <c r="KMG63" s="108"/>
      <c r="KMH63" s="108"/>
      <c r="KMI63" s="108"/>
      <c r="KMJ63" s="108"/>
      <c r="KMK63" s="108"/>
      <c r="KML63" s="108"/>
      <c r="KMM63" s="108"/>
      <c r="KMN63" s="108"/>
      <c r="KMO63" s="108"/>
      <c r="KMP63" s="108"/>
      <c r="KMQ63" s="108"/>
      <c r="KMR63" s="108"/>
      <c r="KMS63" s="108"/>
      <c r="KMT63" s="108"/>
      <c r="KMU63" s="108"/>
      <c r="KMV63" s="108"/>
      <c r="KMW63" s="108"/>
      <c r="KMX63" s="108"/>
      <c r="KMY63" s="108"/>
      <c r="KMZ63" s="108"/>
      <c r="KNA63" s="108"/>
      <c r="KNB63" s="108"/>
      <c r="KNC63" s="108"/>
      <c r="KND63" s="108"/>
      <c r="KNE63" s="108"/>
      <c r="KNF63" s="108"/>
      <c r="KNG63" s="108"/>
      <c r="KNH63" s="108"/>
      <c r="KNI63" s="108"/>
      <c r="KNJ63" s="108"/>
      <c r="KNK63" s="108"/>
      <c r="KNL63" s="108"/>
      <c r="KNM63" s="108"/>
      <c r="KNN63" s="108"/>
      <c r="KNO63" s="108"/>
      <c r="KNP63" s="108"/>
      <c r="KNQ63" s="108"/>
      <c r="KNR63" s="108"/>
      <c r="KNS63" s="108"/>
      <c r="KNT63" s="108"/>
      <c r="KNU63" s="108"/>
      <c r="KNV63" s="108"/>
      <c r="KNW63" s="108"/>
      <c r="KNX63" s="108"/>
      <c r="KNY63" s="108"/>
      <c r="KNZ63" s="108"/>
      <c r="KOA63" s="108"/>
      <c r="KOB63" s="108"/>
      <c r="KOC63" s="108"/>
      <c r="KOD63" s="108"/>
      <c r="KOE63" s="108"/>
      <c r="KOF63" s="108"/>
      <c r="KOG63" s="108"/>
      <c r="KOH63" s="108"/>
      <c r="KOI63" s="108"/>
      <c r="KOJ63" s="108"/>
      <c r="KOK63" s="108"/>
      <c r="KOL63" s="108"/>
      <c r="KOM63" s="108"/>
      <c r="KON63" s="108"/>
      <c r="KOO63" s="108"/>
      <c r="KOP63" s="108"/>
      <c r="KOQ63" s="108"/>
      <c r="KOR63" s="108"/>
      <c r="KOS63" s="108"/>
      <c r="KOT63" s="108"/>
      <c r="KOU63" s="108"/>
      <c r="KOV63" s="108"/>
      <c r="KOW63" s="108"/>
      <c r="KOX63" s="108"/>
      <c r="KOY63" s="108"/>
      <c r="KOZ63" s="108"/>
      <c r="KPA63" s="108"/>
      <c r="KPB63" s="108"/>
      <c r="KPC63" s="108"/>
      <c r="KPD63" s="108"/>
      <c r="KPE63" s="108"/>
      <c r="KPF63" s="108"/>
      <c r="KPG63" s="108"/>
      <c r="KPH63" s="108"/>
      <c r="KPI63" s="108"/>
      <c r="KPJ63" s="108"/>
      <c r="KPK63" s="108"/>
      <c r="KPL63" s="108"/>
      <c r="KPM63" s="108"/>
      <c r="KPN63" s="108"/>
      <c r="KPO63" s="108"/>
      <c r="KPP63" s="108"/>
      <c r="KPQ63" s="108"/>
      <c r="KPR63" s="108"/>
      <c r="KPS63" s="108"/>
      <c r="KPT63" s="108"/>
      <c r="KPU63" s="108"/>
      <c r="KPV63" s="108"/>
      <c r="KPW63" s="108"/>
      <c r="KPX63" s="108"/>
      <c r="KPY63" s="108"/>
      <c r="KPZ63" s="108"/>
      <c r="KQA63" s="108"/>
      <c r="KQB63" s="108"/>
      <c r="KQC63" s="108"/>
      <c r="KQD63" s="108"/>
      <c r="KQE63" s="108"/>
      <c r="KQF63" s="108"/>
      <c r="KQG63" s="108"/>
      <c r="KQH63" s="108"/>
      <c r="KQI63" s="108"/>
      <c r="KQJ63" s="108"/>
      <c r="KQK63" s="108"/>
      <c r="KQL63" s="108"/>
      <c r="KQM63" s="108"/>
      <c r="KQN63" s="108"/>
      <c r="KQO63" s="108"/>
      <c r="KQP63" s="108"/>
      <c r="KQQ63" s="108"/>
      <c r="KQR63" s="108"/>
      <c r="KQS63" s="108"/>
      <c r="KQT63" s="108"/>
      <c r="KQU63" s="108"/>
      <c r="KQV63" s="108"/>
      <c r="KQW63" s="108"/>
      <c r="KQX63" s="108"/>
      <c r="KQY63" s="108"/>
      <c r="KQZ63" s="108"/>
      <c r="KRA63" s="108"/>
      <c r="KRB63" s="108"/>
      <c r="KRC63" s="108"/>
      <c r="KRD63" s="108"/>
      <c r="KRE63" s="108"/>
      <c r="KRF63" s="108"/>
      <c r="KRG63" s="108"/>
      <c r="KRH63" s="108"/>
      <c r="KRI63" s="108"/>
      <c r="KRJ63" s="108"/>
      <c r="KRK63" s="108"/>
      <c r="KRL63" s="108"/>
      <c r="KRM63" s="108"/>
      <c r="KRN63" s="108"/>
      <c r="KRO63" s="108"/>
      <c r="KRP63" s="108"/>
      <c r="KRQ63" s="108"/>
      <c r="KRR63" s="108"/>
      <c r="KRS63" s="108"/>
      <c r="KRT63" s="108"/>
      <c r="KRU63" s="108"/>
      <c r="KRV63" s="108"/>
      <c r="KRW63" s="108"/>
      <c r="KRX63" s="108"/>
      <c r="KRY63" s="108"/>
      <c r="KRZ63" s="108"/>
      <c r="KSA63" s="108"/>
      <c r="KSB63" s="108"/>
      <c r="KSC63" s="108"/>
      <c r="KSD63" s="108"/>
      <c r="KSE63" s="108"/>
      <c r="KSF63" s="108"/>
      <c r="KSG63" s="108"/>
      <c r="KSH63" s="108"/>
      <c r="KSI63" s="108"/>
      <c r="KSJ63" s="108"/>
      <c r="KSK63" s="108"/>
      <c r="KSL63" s="108"/>
      <c r="KSM63" s="108"/>
      <c r="KSN63" s="108"/>
      <c r="KSO63" s="108"/>
      <c r="KSP63" s="108"/>
      <c r="KSQ63" s="108"/>
      <c r="KSR63" s="108"/>
      <c r="KSS63" s="108"/>
      <c r="KST63" s="108"/>
      <c r="KSU63" s="108"/>
      <c r="KSV63" s="108"/>
      <c r="KSW63" s="108"/>
      <c r="KSX63" s="108"/>
      <c r="KSY63" s="108"/>
      <c r="KSZ63" s="108"/>
      <c r="KTA63" s="108"/>
      <c r="KTB63" s="108"/>
      <c r="KTC63" s="108"/>
      <c r="KTD63" s="108"/>
      <c r="KTE63" s="108"/>
      <c r="KTF63" s="108"/>
      <c r="KTG63" s="108"/>
      <c r="KTH63" s="108"/>
      <c r="KTI63" s="108"/>
      <c r="KTJ63" s="108"/>
      <c r="KTK63" s="108"/>
      <c r="KTL63" s="108"/>
      <c r="KTM63" s="108"/>
      <c r="KTN63" s="108"/>
      <c r="KTO63" s="108"/>
      <c r="KTP63" s="108"/>
      <c r="KTQ63" s="108"/>
      <c r="KTR63" s="108"/>
      <c r="KTS63" s="108"/>
      <c r="KTT63" s="108"/>
      <c r="KTU63" s="108"/>
      <c r="KTV63" s="108"/>
      <c r="KTW63" s="108"/>
      <c r="KTX63" s="108"/>
      <c r="KTY63" s="108"/>
      <c r="KTZ63" s="108"/>
      <c r="KUA63" s="108"/>
      <c r="KUB63" s="108"/>
      <c r="KUC63" s="108"/>
      <c r="KUD63" s="108"/>
      <c r="KUE63" s="108"/>
      <c r="KUF63" s="108"/>
      <c r="KUG63" s="108"/>
      <c r="KUH63" s="108"/>
      <c r="KUI63" s="108"/>
      <c r="KUJ63" s="108"/>
      <c r="KUK63" s="108"/>
      <c r="KUL63" s="108"/>
      <c r="KUM63" s="108"/>
      <c r="KUN63" s="108"/>
      <c r="KUO63" s="108"/>
      <c r="KUP63" s="108"/>
      <c r="KUQ63" s="108"/>
      <c r="KUR63" s="108"/>
      <c r="KUS63" s="108"/>
      <c r="KUT63" s="108"/>
      <c r="KUU63" s="108"/>
      <c r="KUV63" s="108"/>
      <c r="KUW63" s="108"/>
      <c r="KUX63" s="108"/>
      <c r="KUY63" s="108"/>
      <c r="KUZ63" s="108"/>
      <c r="KVA63" s="108"/>
      <c r="KVB63" s="108"/>
      <c r="KVC63" s="108"/>
      <c r="KVD63" s="108"/>
      <c r="KVE63" s="108"/>
      <c r="KVF63" s="108"/>
      <c r="KVG63" s="108"/>
      <c r="KVH63" s="108"/>
      <c r="KVI63" s="108"/>
      <c r="KVJ63" s="108"/>
      <c r="KVK63" s="108"/>
      <c r="KVL63" s="108"/>
      <c r="KVM63" s="108"/>
      <c r="KVN63" s="108"/>
      <c r="KVO63" s="108"/>
      <c r="KVP63" s="108"/>
      <c r="KVQ63" s="108"/>
      <c r="KVR63" s="108"/>
      <c r="KVS63" s="108"/>
      <c r="KVT63" s="108"/>
      <c r="KVU63" s="108"/>
      <c r="KVV63" s="108"/>
      <c r="KVW63" s="108"/>
      <c r="KVX63" s="108"/>
      <c r="KVY63" s="108"/>
      <c r="KVZ63" s="108"/>
      <c r="KWA63" s="108"/>
      <c r="KWB63" s="108"/>
      <c r="KWC63" s="108"/>
      <c r="KWD63" s="108"/>
      <c r="KWE63" s="108"/>
      <c r="KWF63" s="108"/>
      <c r="KWG63" s="108"/>
      <c r="KWH63" s="108"/>
      <c r="KWI63" s="108"/>
      <c r="KWJ63" s="108"/>
      <c r="KWK63" s="108"/>
      <c r="KWL63" s="108"/>
      <c r="KWM63" s="108"/>
      <c r="KWN63" s="108"/>
      <c r="KWO63" s="108"/>
      <c r="KWP63" s="108"/>
      <c r="KWQ63" s="108"/>
      <c r="KWR63" s="108"/>
      <c r="KWS63" s="108"/>
      <c r="KWT63" s="108"/>
      <c r="KWU63" s="108"/>
      <c r="KWV63" s="108"/>
      <c r="KWW63" s="108"/>
      <c r="KWX63" s="108"/>
      <c r="KWY63" s="108"/>
      <c r="KWZ63" s="108"/>
      <c r="KXA63" s="108"/>
      <c r="KXB63" s="108"/>
      <c r="KXC63" s="108"/>
      <c r="KXD63" s="108"/>
      <c r="KXE63" s="108"/>
      <c r="KXF63" s="108"/>
      <c r="KXG63" s="108"/>
      <c r="KXH63" s="108"/>
      <c r="KXI63" s="108"/>
      <c r="KXJ63" s="108"/>
      <c r="KXK63" s="108"/>
      <c r="KXL63" s="108"/>
      <c r="KXM63" s="108"/>
      <c r="KXN63" s="108"/>
      <c r="KXO63" s="108"/>
      <c r="KXP63" s="108"/>
      <c r="KXQ63" s="108"/>
      <c r="KXR63" s="108"/>
      <c r="KXS63" s="108"/>
      <c r="KXT63" s="108"/>
      <c r="KXU63" s="108"/>
      <c r="KXV63" s="108"/>
      <c r="KXW63" s="108"/>
      <c r="KXX63" s="108"/>
      <c r="KXY63" s="108"/>
      <c r="KXZ63" s="108"/>
      <c r="KYA63" s="108"/>
      <c r="KYB63" s="108"/>
      <c r="KYC63" s="108"/>
      <c r="KYD63" s="108"/>
      <c r="KYE63" s="108"/>
      <c r="KYF63" s="108"/>
      <c r="KYG63" s="108"/>
      <c r="KYH63" s="108"/>
      <c r="KYI63" s="108"/>
      <c r="KYJ63" s="108"/>
      <c r="KYK63" s="108"/>
      <c r="KYL63" s="108"/>
      <c r="KYM63" s="108"/>
      <c r="KYN63" s="108"/>
      <c r="KYO63" s="108"/>
      <c r="KYP63" s="108"/>
      <c r="KYQ63" s="108"/>
      <c r="KYR63" s="108"/>
      <c r="KYS63" s="108"/>
      <c r="KYT63" s="108"/>
      <c r="KYU63" s="108"/>
      <c r="KYV63" s="108"/>
      <c r="KYW63" s="108"/>
      <c r="KYX63" s="108"/>
      <c r="KYY63" s="108"/>
      <c r="KYZ63" s="108"/>
      <c r="KZA63" s="108"/>
      <c r="KZB63" s="108"/>
      <c r="KZC63" s="108"/>
      <c r="KZD63" s="108"/>
      <c r="KZE63" s="108"/>
      <c r="KZF63" s="108"/>
      <c r="KZG63" s="108"/>
      <c r="KZH63" s="108"/>
      <c r="KZI63" s="108"/>
      <c r="KZJ63" s="108"/>
      <c r="KZK63" s="108"/>
      <c r="KZL63" s="108"/>
      <c r="KZM63" s="108"/>
      <c r="KZN63" s="108"/>
      <c r="KZO63" s="108"/>
      <c r="KZP63" s="108"/>
      <c r="KZQ63" s="108"/>
      <c r="KZR63" s="108"/>
      <c r="KZS63" s="108"/>
      <c r="KZT63" s="108"/>
      <c r="KZU63" s="108"/>
      <c r="KZV63" s="108"/>
      <c r="KZW63" s="108"/>
      <c r="KZX63" s="108"/>
      <c r="KZY63" s="108"/>
      <c r="KZZ63" s="108"/>
      <c r="LAA63" s="108"/>
      <c r="LAB63" s="108"/>
      <c r="LAC63" s="108"/>
      <c r="LAD63" s="108"/>
      <c r="LAE63" s="108"/>
      <c r="LAF63" s="108"/>
      <c r="LAG63" s="108"/>
      <c r="LAH63" s="108"/>
      <c r="LAI63" s="108"/>
      <c r="LAJ63" s="108"/>
      <c r="LAK63" s="108"/>
      <c r="LAL63" s="108"/>
      <c r="LAM63" s="108"/>
      <c r="LAN63" s="108"/>
      <c r="LAO63" s="108"/>
      <c r="LAP63" s="108"/>
      <c r="LAQ63" s="108"/>
      <c r="LAR63" s="108"/>
      <c r="LAS63" s="108"/>
      <c r="LAT63" s="108"/>
      <c r="LAU63" s="108"/>
      <c r="LAV63" s="108"/>
      <c r="LAW63" s="108"/>
      <c r="LAX63" s="108"/>
      <c r="LAY63" s="108"/>
      <c r="LAZ63" s="108"/>
      <c r="LBA63" s="108"/>
      <c r="LBB63" s="108"/>
      <c r="LBC63" s="108"/>
      <c r="LBD63" s="108"/>
      <c r="LBE63" s="108"/>
      <c r="LBF63" s="108"/>
      <c r="LBG63" s="108"/>
      <c r="LBH63" s="108"/>
      <c r="LBI63" s="108"/>
      <c r="LBJ63" s="108"/>
      <c r="LBK63" s="108"/>
      <c r="LBL63" s="108"/>
      <c r="LBM63" s="108"/>
      <c r="LBN63" s="108"/>
      <c r="LBO63" s="108"/>
      <c r="LBP63" s="108"/>
      <c r="LBQ63" s="108"/>
      <c r="LBR63" s="108"/>
      <c r="LBS63" s="108"/>
      <c r="LBT63" s="108"/>
      <c r="LBU63" s="108"/>
      <c r="LBV63" s="108"/>
      <c r="LBW63" s="108"/>
      <c r="LBX63" s="108"/>
      <c r="LBY63" s="108"/>
      <c r="LBZ63" s="108"/>
      <c r="LCA63" s="108"/>
      <c r="LCB63" s="108"/>
      <c r="LCC63" s="108"/>
      <c r="LCD63" s="108"/>
      <c r="LCE63" s="108"/>
      <c r="LCF63" s="108"/>
      <c r="LCG63" s="108"/>
      <c r="LCH63" s="108"/>
      <c r="LCI63" s="108"/>
      <c r="LCJ63" s="108"/>
      <c r="LCK63" s="108"/>
      <c r="LCL63" s="108"/>
      <c r="LCM63" s="108"/>
      <c r="LCN63" s="108"/>
      <c r="LCO63" s="108"/>
      <c r="LCP63" s="108"/>
      <c r="LCQ63" s="108"/>
      <c r="LCR63" s="108"/>
      <c r="LCS63" s="108"/>
      <c r="LCT63" s="108"/>
      <c r="LCU63" s="108"/>
      <c r="LCV63" s="108"/>
      <c r="LCW63" s="108"/>
      <c r="LCX63" s="108"/>
      <c r="LCY63" s="108"/>
      <c r="LCZ63" s="108"/>
      <c r="LDA63" s="108"/>
      <c r="LDB63" s="108"/>
      <c r="LDC63" s="108"/>
      <c r="LDD63" s="108"/>
      <c r="LDE63" s="108"/>
      <c r="LDF63" s="108"/>
      <c r="LDG63" s="108"/>
      <c r="LDH63" s="108"/>
      <c r="LDI63" s="108"/>
      <c r="LDJ63" s="108"/>
      <c r="LDK63" s="108"/>
      <c r="LDL63" s="108"/>
      <c r="LDM63" s="108"/>
      <c r="LDN63" s="108"/>
      <c r="LDO63" s="108"/>
      <c r="LDP63" s="108"/>
      <c r="LDQ63" s="108"/>
      <c r="LDR63" s="108"/>
      <c r="LDS63" s="108"/>
      <c r="LDT63" s="108"/>
      <c r="LDU63" s="108"/>
      <c r="LDV63" s="108"/>
      <c r="LDW63" s="108"/>
      <c r="LDX63" s="108"/>
      <c r="LDY63" s="108"/>
      <c r="LDZ63" s="108"/>
      <c r="LEA63" s="108"/>
      <c r="LEB63" s="108"/>
      <c r="LEC63" s="108"/>
      <c r="LED63" s="108"/>
      <c r="LEE63" s="108"/>
      <c r="LEF63" s="108"/>
      <c r="LEG63" s="108"/>
      <c r="LEH63" s="108"/>
      <c r="LEI63" s="108"/>
      <c r="LEJ63" s="108"/>
      <c r="LEK63" s="108"/>
      <c r="LEL63" s="108"/>
      <c r="LEM63" s="108"/>
      <c r="LEN63" s="108"/>
      <c r="LEO63" s="108"/>
      <c r="LEP63" s="108"/>
      <c r="LEQ63" s="108"/>
      <c r="LER63" s="108"/>
      <c r="LES63" s="108"/>
      <c r="LET63" s="108"/>
      <c r="LEU63" s="108"/>
      <c r="LEV63" s="108"/>
      <c r="LEW63" s="108"/>
      <c r="LEX63" s="108"/>
      <c r="LEY63" s="108"/>
      <c r="LEZ63" s="108"/>
      <c r="LFA63" s="108"/>
      <c r="LFB63" s="108"/>
      <c r="LFC63" s="108"/>
      <c r="LFD63" s="108"/>
      <c r="LFE63" s="108"/>
      <c r="LFF63" s="108"/>
      <c r="LFG63" s="108"/>
      <c r="LFH63" s="108"/>
      <c r="LFI63" s="108"/>
      <c r="LFJ63" s="108"/>
      <c r="LFK63" s="108"/>
      <c r="LFL63" s="108"/>
      <c r="LFM63" s="108"/>
      <c r="LFN63" s="108"/>
      <c r="LFO63" s="108"/>
      <c r="LFP63" s="108"/>
      <c r="LFQ63" s="108"/>
      <c r="LFR63" s="108"/>
      <c r="LFS63" s="108"/>
      <c r="LFT63" s="108"/>
      <c r="LFU63" s="108"/>
      <c r="LFV63" s="108"/>
      <c r="LFW63" s="108"/>
      <c r="LFX63" s="108"/>
      <c r="LFY63" s="108"/>
      <c r="LFZ63" s="108"/>
      <c r="LGA63" s="108"/>
      <c r="LGB63" s="108"/>
      <c r="LGC63" s="108"/>
      <c r="LGD63" s="108"/>
      <c r="LGE63" s="108"/>
      <c r="LGF63" s="108"/>
      <c r="LGG63" s="108"/>
      <c r="LGH63" s="108"/>
      <c r="LGI63" s="108"/>
      <c r="LGJ63" s="108"/>
      <c r="LGK63" s="108"/>
      <c r="LGL63" s="108"/>
      <c r="LGM63" s="108"/>
      <c r="LGN63" s="108"/>
      <c r="LGO63" s="108"/>
      <c r="LGP63" s="108"/>
      <c r="LGQ63" s="108"/>
      <c r="LGR63" s="108"/>
      <c r="LGS63" s="108"/>
      <c r="LGT63" s="108"/>
      <c r="LGU63" s="108"/>
      <c r="LGV63" s="108"/>
      <c r="LGW63" s="108"/>
      <c r="LGX63" s="108"/>
      <c r="LGY63" s="108"/>
      <c r="LGZ63" s="108"/>
      <c r="LHA63" s="108"/>
      <c r="LHB63" s="108"/>
      <c r="LHC63" s="108"/>
      <c r="LHD63" s="108"/>
      <c r="LHE63" s="108"/>
      <c r="LHF63" s="108"/>
      <c r="LHG63" s="108"/>
      <c r="LHH63" s="108"/>
      <c r="LHI63" s="108"/>
      <c r="LHJ63" s="108"/>
      <c r="LHK63" s="108"/>
      <c r="LHL63" s="108"/>
      <c r="LHM63" s="108"/>
      <c r="LHN63" s="108"/>
      <c r="LHO63" s="108"/>
      <c r="LHP63" s="108"/>
      <c r="LHQ63" s="108"/>
      <c r="LHR63" s="108"/>
      <c r="LHS63" s="108"/>
      <c r="LHT63" s="108"/>
      <c r="LHU63" s="108"/>
      <c r="LHV63" s="108"/>
      <c r="LHW63" s="108"/>
      <c r="LHX63" s="108"/>
      <c r="LHY63" s="108"/>
      <c r="LHZ63" s="108"/>
      <c r="LIA63" s="108"/>
      <c r="LIB63" s="108"/>
      <c r="LIC63" s="108"/>
      <c r="LID63" s="108"/>
      <c r="LIE63" s="108"/>
      <c r="LIF63" s="108"/>
      <c r="LIG63" s="108"/>
      <c r="LIH63" s="108"/>
      <c r="LII63" s="108"/>
      <c r="LIJ63" s="108"/>
      <c r="LIK63" s="108"/>
      <c r="LIL63" s="108"/>
      <c r="LIM63" s="108"/>
      <c r="LIN63" s="108"/>
      <c r="LIO63" s="108"/>
      <c r="LIP63" s="108"/>
      <c r="LIQ63" s="108"/>
      <c r="LIR63" s="108"/>
      <c r="LIS63" s="108"/>
      <c r="LIT63" s="108"/>
      <c r="LIU63" s="108"/>
      <c r="LIV63" s="108"/>
      <c r="LIW63" s="108"/>
      <c r="LIX63" s="108"/>
      <c r="LIY63" s="108"/>
      <c r="LIZ63" s="108"/>
      <c r="LJA63" s="108"/>
      <c r="LJB63" s="108"/>
      <c r="LJC63" s="108"/>
      <c r="LJD63" s="108"/>
      <c r="LJE63" s="108"/>
      <c r="LJF63" s="108"/>
      <c r="LJG63" s="108"/>
      <c r="LJH63" s="108"/>
      <c r="LJI63" s="108"/>
      <c r="LJJ63" s="108"/>
      <c r="LJK63" s="108"/>
      <c r="LJL63" s="108"/>
      <c r="LJM63" s="108"/>
      <c r="LJN63" s="108"/>
      <c r="LJO63" s="108"/>
      <c r="LJP63" s="108"/>
      <c r="LJQ63" s="108"/>
      <c r="LJR63" s="108"/>
      <c r="LJS63" s="108"/>
      <c r="LJT63" s="108"/>
      <c r="LJU63" s="108"/>
      <c r="LJV63" s="108"/>
      <c r="LJW63" s="108"/>
      <c r="LJX63" s="108"/>
      <c r="LJY63" s="108"/>
      <c r="LJZ63" s="108"/>
      <c r="LKA63" s="108"/>
      <c r="LKB63" s="108"/>
      <c r="LKC63" s="108"/>
      <c r="LKD63" s="108"/>
      <c r="LKE63" s="108"/>
      <c r="LKF63" s="108"/>
      <c r="LKG63" s="108"/>
      <c r="LKH63" s="108"/>
      <c r="LKI63" s="108"/>
      <c r="LKJ63" s="108"/>
      <c r="LKK63" s="108"/>
      <c r="LKL63" s="108"/>
      <c r="LKM63" s="108"/>
      <c r="LKN63" s="108"/>
      <c r="LKO63" s="108"/>
      <c r="LKP63" s="108"/>
      <c r="LKQ63" s="108"/>
      <c r="LKR63" s="108"/>
      <c r="LKS63" s="108"/>
      <c r="LKT63" s="108"/>
      <c r="LKU63" s="108"/>
      <c r="LKV63" s="108"/>
      <c r="LKW63" s="108"/>
      <c r="LKX63" s="108"/>
      <c r="LKY63" s="108"/>
      <c r="LKZ63" s="108"/>
      <c r="LLA63" s="108"/>
      <c r="LLB63" s="108"/>
      <c r="LLC63" s="108"/>
      <c r="LLD63" s="108"/>
      <c r="LLE63" s="108"/>
      <c r="LLF63" s="108"/>
      <c r="LLG63" s="108"/>
      <c r="LLH63" s="108"/>
      <c r="LLI63" s="108"/>
      <c r="LLJ63" s="108"/>
      <c r="LLK63" s="108"/>
      <c r="LLL63" s="108"/>
      <c r="LLM63" s="108"/>
      <c r="LLN63" s="108"/>
      <c r="LLO63" s="108"/>
      <c r="LLP63" s="108"/>
      <c r="LLQ63" s="108"/>
      <c r="LLR63" s="108"/>
      <c r="LLS63" s="108"/>
      <c r="LLT63" s="108"/>
      <c r="LLU63" s="108"/>
      <c r="LLV63" s="108"/>
      <c r="LLW63" s="108"/>
      <c r="LLX63" s="108"/>
      <c r="LLY63" s="108"/>
      <c r="LLZ63" s="108"/>
      <c r="LMA63" s="108"/>
      <c r="LMB63" s="108"/>
      <c r="LMC63" s="108"/>
      <c r="LMD63" s="108"/>
      <c r="LME63" s="108"/>
      <c r="LMF63" s="108"/>
      <c r="LMG63" s="108"/>
      <c r="LMH63" s="108"/>
      <c r="LMI63" s="108"/>
      <c r="LMJ63" s="108"/>
      <c r="LMK63" s="108"/>
      <c r="LML63" s="108"/>
      <c r="LMM63" s="108"/>
      <c r="LMN63" s="108"/>
      <c r="LMO63" s="108"/>
      <c r="LMP63" s="108"/>
      <c r="LMQ63" s="108"/>
      <c r="LMR63" s="108"/>
      <c r="LMS63" s="108"/>
      <c r="LMT63" s="108"/>
      <c r="LMU63" s="108"/>
      <c r="LMV63" s="108"/>
      <c r="LMW63" s="108"/>
      <c r="LMX63" s="108"/>
      <c r="LMY63" s="108"/>
      <c r="LMZ63" s="108"/>
      <c r="LNA63" s="108"/>
      <c r="LNB63" s="108"/>
      <c r="LNC63" s="108"/>
      <c r="LND63" s="108"/>
      <c r="LNE63" s="108"/>
      <c r="LNF63" s="108"/>
      <c r="LNG63" s="108"/>
      <c r="LNH63" s="108"/>
      <c r="LNI63" s="108"/>
      <c r="LNJ63" s="108"/>
      <c r="LNK63" s="108"/>
      <c r="LNL63" s="108"/>
      <c r="LNM63" s="108"/>
      <c r="LNN63" s="108"/>
      <c r="LNO63" s="108"/>
      <c r="LNP63" s="108"/>
      <c r="LNQ63" s="108"/>
      <c r="LNR63" s="108"/>
      <c r="LNS63" s="108"/>
      <c r="LNT63" s="108"/>
      <c r="LNU63" s="108"/>
      <c r="LNV63" s="108"/>
      <c r="LNW63" s="108"/>
      <c r="LNX63" s="108"/>
      <c r="LNY63" s="108"/>
      <c r="LNZ63" s="108"/>
      <c r="LOA63" s="108"/>
      <c r="LOB63" s="108"/>
      <c r="LOC63" s="108"/>
      <c r="LOD63" s="108"/>
      <c r="LOE63" s="108"/>
      <c r="LOF63" s="108"/>
      <c r="LOG63" s="108"/>
      <c r="LOH63" s="108"/>
      <c r="LOI63" s="108"/>
      <c r="LOJ63" s="108"/>
      <c r="LOK63" s="108"/>
      <c r="LOL63" s="108"/>
      <c r="LOM63" s="108"/>
      <c r="LON63" s="108"/>
      <c r="LOO63" s="108"/>
      <c r="LOP63" s="108"/>
      <c r="LOQ63" s="108"/>
      <c r="LOR63" s="108"/>
      <c r="LOS63" s="108"/>
      <c r="LOT63" s="108"/>
      <c r="LOU63" s="108"/>
      <c r="LOV63" s="108"/>
      <c r="LOW63" s="108"/>
      <c r="LOX63" s="108"/>
      <c r="LOY63" s="108"/>
      <c r="LOZ63" s="108"/>
      <c r="LPA63" s="108"/>
      <c r="LPB63" s="108"/>
      <c r="LPC63" s="108"/>
      <c r="LPD63" s="108"/>
      <c r="LPE63" s="108"/>
      <c r="LPF63" s="108"/>
      <c r="LPG63" s="108"/>
      <c r="LPH63" s="108"/>
      <c r="LPI63" s="108"/>
      <c r="LPJ63" s="108"/>
      <c r="LPK63" s="108"/>
      <c r="LPL63" s="108"/>
      <c r="LPM63" s="108"/>
      <c r="LPN63" s="108"/>
      <c r="LPO63" s="108"/>
      <c r="LPP63" s="108"/>
      <c r="LPQ63" s="108"/>
      <c r="LPR63" s="108"/>
      <c r="LPS63" s="108"/>
      <c r="LPT63" s="108"/>
      <c r="LPU63" s="108"/>
      <c r="LPV63" s="108"/>
      <c r="LPW63" s="108"/>
      <c r="LPX63" s="108"/>
      <c r="LPY63" s="108"/>
      <c r="LPZ63" s="108"/>
      <c r="LQA63" s="108"/>
      <c r="LQB63" s="108"/>
      <c r="LQC63" s="108"/>
      <c r="LQD63" s="108"/>
      <c r="LQE63" s="108"/>
      <c r="LQF63" s="108"/>
      <c r="LQG63" s="108"/>
      <c r="LQH63" s="108"/>
      <c r="LQI63" s="108"/>
      <c r="LQJ63" s="108"/>
      <c r="LQK63" s="108"/>
      <c r="LQL63" s="108"/>
      <c r="LQM63" s="108"/>
      <c r="LQN63" s="108"/>
      <c r="LQO63" s="108"/>
      <c r="LQP63" s="108"/>
      <c r="LQQ63" s="108"/>
      <c r="LQR63" s="108"/>
      <c r="LQS63" s="108"/>
      <c r="LQT63" s="108"/>
      <c r="LQU63" s="108"/>
      <c r="LQV63" s="108"/>
      <c r="LQW63" s="108"/>
      <c r="LQX63" s="108"/>
      <c r="LQY63" s="108"/>
      <c r="LQZ63" s="108"/>
      <c r="LRA63" s="108"/>
      <c r="LRB63" s="108"/>
      <c r="LRC63" s="108"/>
      <c r="LRD63" s="108"/>
      <c r="LRE63" s="108"/>
      <c r="LRF63" s="108"/>
      <c r="LRG63" s="108"/>
      <c r="LRH63" s="108"/>
      <c r="LRI63" s="108"/>
      <c r="LRJ63" s="108"/>
      <c r="LRK63" s="108"/>
      <c r="LRL63" s="108"/>
      <c r="LRM63" s="108"/>
      <c r="LRN63" s="108"/>
      <c r="LRO63" s="108"/>
      <c r="LRP63" s="108"/>
      <c r="LRQ63" s="108"/>
      <c r="LRR63" s="108"/>
      <c r="LRS63" s="108"/>
      <c r="LRT63" s="108"/>
      <c r="LRU63" s="108"/>
      <c r="LRV63" s="108"/>
      <c r="LRW63" s="108"/>
      <c r="LRX63" s="108"/>
      <c r="LRY63" s="108"/>
      <c r="LRZ63" s="108"/>
      <c r="LSA63" s="108"/>
      <c r="LSB63" s="108"/>
      <c r="LSC63" s="108"/>
      <c r="LSD63" s="108"/>
      <c r="LSE63" s="108"/>
      <c r="LSF63" s="108"/>
      <c r="LSG63" s="108"/>
      <c r="LSH63" s="108"/>
      <c r="LSI63" s="108"/>
      <c r="LSJ63" s="108"/>
      <c r="LSK63" s="108"/>
      <c r="LSL63" s="108"/>
      <c r="LSM63" s="108"/>
      <c r="LSN63" s="108"/>
      <c r="LSO63" s="108"/>
      <c r="LSP63" s="108"/>
      <c r="LSQ63" s="108"/>
      <c r="LSR63" s="108"/>
      <c r="LSS63" s="108"/>
      <c r="LST63" s="108"/>
      <c r="LSU63" s="108"/>
      <c r="LSV63" s="108"/>
      <c r="LSW63" s="108"/>
      <c r="LSX63" s="108"/>
      <c r="LSY63" s="108"/>
      <c r="LSZ63" s="108"/>
      <c r="LTA63" s="108"/>
      <c r="LTB63" s="108"/>
      <c r="LTC63" s="108"/>
      <c r="LTD63" s="108"/>
      <c r="LTE63" s="108"/>
      <c r="LTF63" s="108"/>
      <c r="LTG63" s="108"/>
      <c r="LTH63" s="108"/>
      <c r="LTI63" s="108"/>
      <c r="LTJ63" s="108"/>
      <c r="LTK63" s="108"/>
      <c r="LTL63" s="108"/>
      <c r="LTM63" s="108"/>
      <c r="LTN63" s="108"/>
      <c r="LTO63" s="108"/>
      <c r="LTP63" s="108"/>
      <c r="LTQ63" s="108"/>
      <c r="LTR63" s="108"/>
      <c r="LTS63" s="108"/>
      <c r="LTT63" s="108"/>
      <c r="LTU63" s="108"/>
      <c r="LTV63" s="108"/>
      <c r="LTW63" s="108"/>
      <c r="LTX63" s="108"/>
      <c r="LTY63" s="108"/>
      <c r="LTZ63" s="108"/>
      <c r="LUA63" s="108"/>
      <c r="LUB63" s="108"/>
      <c r="LUC63" s="108"/>
      <c r="LUD63" s="108"/>
      <c r="LUE63" s="108"/>
      <c r="LUF63" s="108"/>
      <c r="LUG63" s="108"/>
      <c r="LUH63" s="108"/>
      <c r="LUI63" s="108"/>
      <c r="LUJ63" s="108"/>
      <c r="LUK63" s="108"/>
      <c r="LUL63" s="108"/>
      <c r="LUM63" s="108"/>
      <c r="LUN63" s="108"/>
      <c r="LUO63" s="108"/>
      <c r="LUP63" s="108"/>
      <c r="LUQ63" s="108"/>
      <c r="LUR63" s="108"/>
      <c r="LUS63" s="108"/>
      <c r="LUT63" s="108"/>
      <c r="LUU63" s="108"/>
      <c r="LUV63" s="108"/>
      <c r="LUW63" s="108"/>
      <c r="LUX63" s="108"/>
      <c r="LUY63" s="108"/>
      <c r="LUZ63" s="108"/>
      <c r="LVA63" s="108"/>
      <c r="LVB63" s="108"/>
      <c r="LVC63" s="108"/>
      <c r="LVD63" s="108"/>
      <c r="LVE63" s="108"/>
      <c r="LVF63" s="108"/>
      <c r="LVG63" s="108"/>
      <c r="LVH63" s="108"/>
      <c r="LVI63" s="108"/>
      <c r="LVJ63" s="108"/>
      <c r="LVK63" s="108"/>
      <c r="LVL63" s="108"/>
      <c r="LVM63" s="108"/>
      <c r="LVN63" s="108"/>
      <c r="LVO63" s="108"/>
      <c r="LVP63" s="108"/>
      <c r="LVQ63" s="108"/>
      <c r="LVR63" s="108"/>
      <c r="LVS63" s="108"/>
      <c r="LVT63" s="108"/>
      <c r="LVU63" s="108"/>
      <c r="LVV63" s="108"/>
      <c r="LVW63" s="108"/>
      <c r="LVX63" s="108"/>
      <c r="LVY63" s="108"/>
      <c r="LVZ63" s="108"/>
      <c r="LWA63" s="108"/>
      <c r="LWB63" s="108"/>
      <c r="LWC63" s="108"/>
      <c r="LWD63" s="108"/>
      <c r="LWE63" s="108"/>
      <c r="LWF63" s="108"/>
      <c r="LWG63" s="108"/>
      <c r="LWH63" s="108"/>
      <c r="LWI63" s="108"/>
      <c r="LWJ63" s="108"/>
      <c r="LWK63" s="108"/>
      <c r="LWL63" s="108"/>
      <c r="LWM63" s="108"/>
      <c r="LWN63" s="108"/>
      <c r="LWO63" s="108"/>
      <c r="LWP63" s="108"/>
      <c r="LWQ63" s="108"/>
      <c r="LWR63" s="108"/>
      <c r="LWS63" s="108"/>
      <c r="LWT63" s="108"/>
      <c r="LWU63" s="108"/>
      <c r="LWV63" s="108"/>
      <c r="LWW63" s="108"/>
      <c r="LWX63" s="108"/>
      <c r="LWY63" s="108"/>
      <c r="LWZ63" s="108"/>
      <c r="LXA63" s="108"/>
      <c r="LXB63" s="108"/>
      <c r="LXC63" s="108"/>
      <c r="LXD63" s="108"/>
      <c r="LXE63" s="108"/>
      <c r="LXF63" s="108"/>
      <c r="LXG63" s="108"/>
      <c r="LXH63" s="108"/>
      <c r="LXI63" s="108"/>
      <c r="LXJ63" s="108"/>
      <c r="LXK63" s="108"/>
      <c r="LXL63" s="108"/>
      <c r="LXM63" s="108"/>
      <c r="LXN63" s="108"/>
      <c r="LXO63" s="108"/>
      <c r="LXP63" s="108"/>
      <c r="LXQ63" s="108"/>
      <c r="LXR63" s="108"/>
      <c r="LXS63" s="108"/>
      <c r="LXT63" s="108"/>
      <c r="LXU63" s="108"/>
      <c r="LXV63" s="108"/>
      <c r="LXW63" s="108"/>
      <c r="LXX63" s="108"/>
      <c r="LXY63" s="108"/>
      <c r="LXZ63" s="108"/>
      <c r="LYA63" s="108"/>
      <c r="LYB63" s="108"/>
      <c r="LYC63" s="108"/>
      <c r="LYD63" s="108"/>
      <c r="LYE63" s="108"/>
      <c r="LYF63" s="108"/>
      <c r="LYG63" s="108"/>
      <c r="LYH63" s="108"/>
      <c r="LYI63" s="108"/>
      <c r="LYJ63" s="108"/>
      <c r="LYK63" s="108"/>
      <c r="LYL63" s="108"/>
      <c r="LYM63" s="108"/>
      <c r="LYN63" s="108"/>
      <c r="LYO63" s="108"/>
      <c r="LYP63" s="108"/>
      <c r="LYQ63" s="108"/>
      <c r="LYR63" s="108"/>
      <c r="LYS63" s="108"/>
      <c r="LYT63" s="108"/>
      <c r="LYU63" s="108"/>
      <c r="LYV63" s="108"/>
      <c r="LYW63" s="108"/>
      <c r="LYX63" s="108"/>
      <c r="LYY63" s="108"/>
      <c r="LYZ63" s="108"/>
      <c r="LZA63" s="108"/>
      <c r="LZB63" s="108"/>
      <c r="LZC63" s="108"/>
      <c r="LZD63" s="108"/>
      <c r="LZE63" s="108"/>
      <c r="LZF63" s="108"/>
      <c r="LZG63" s="108"/>
      <c r="LZH63" s="108"/>
      <c r="LZI63" s="108"/>
      <c r="LZJ63" s="108"/>
      <c r="LZK63" s="108"/>
      <c r="LZL63" s="108"/>
      <c r="LZM63" s="108"/>
      <c r="LZN63" s="108"/>
      <c r="LZO63" s="108"/>
      <c r="LZP63" s="108"/>
      <c r="LZQ63" s="108"/>
      <c r="LZR63" s="108"/>
      <c r="LZS63" s="108"/>
      <c r="LZT63" s="108"/>
      <c r="LZU63" s="108"/>
      <c r="LZV63" s="108"/>
      <c r="LZW63" s="108"/>
      <c r="LZX63" s="108"/>
      <c r="LZY63" s="108"/>
      <c r="LZZ63" s="108"/>
      <c r="MAA63" s="108"/>
      <c r="MAB63" s="108"/>
      <c r="MAC63" s="108"/>
      <c r="MAD63" s="108"/>
      <c r="MAE63" s="108"/>
      <c r="MAF63" s="108"/>
      <c r="MAG63" s="108"/>
      <c r="MAH63" s="108"/>
      <c r="MAI63" s="108"/>
      <c r="MAJ63" s="108"/>
      <c r="MAK63" s="108"/>
      <c r="MAL63" s="108"/>
      <c r="MAM63" s="108"/>
      <c r="MAN63" s="108"/>
      <c r="MAO63" s="108"/>
      <c r="MAP63" s="108"/>
      <c r="MAQ63" s="108"/>
      <c r="MAR63" s="108"/>
      <c r="MAS63" s="108"/>
      <c r="MAT63" s="108"/>
      <c r="MAU63" s="108"/>
      <c r="MAV63" s="108"/>
      <c r="MAW63" s="108"/>
      <c r="MAX63" s="108"/>
      <c r="MAY63" s="108"/>
      <c r="MAZ63" s="108"/>
      <c r="MBA63" s="108"/>
      <c r="MBB63" s="108"/>
      <c r="MBC63" s="108"/>
      <c r="MBD63" s="108"/>
      <c r="MBE63" s="108"/>
      <c r="MBF63" s="108"/>
      <c r="MBG63" s="108"/>
      <c r="MBH63" s="108"/>
      <c r="MBI63" s="108"/>
      <c r="MBJ63" s="108"/>
      <c r="MBK63" s="108"/>
      <c r="MBL63" s="108"/>
      <c r="MBM63" s="108"/>
      <c r="MBN63" s="108"/>
      <c r="MBO63" s="108"/>
      <c r="MBP63" s="108"/>
      <c r="MBQ63" s="108"/>
      <c r="MBR63" s="108"/>
      <c r="MBS63" s="108"/>
      <c r="MBT63" s="108"/>
      <c r="MBU63" s="108"/>
      <c r="MBV63" s="108"/>
      <c r="MBW63" s="108"/>
      <c r="MBX63" s="108"/>
      <c r="MBY63" s="108"/>
      <c r="MBZ63" s="108"/>
      <c r="MCA63" s="108"/>
      <c r="MCB63" s="108"/>
      <c r="MCC63" s="108"/>
      <c r="MCD63" s="108"/>
      <c r="MCE63" s="108"/>
      <c r="MCF63" s="108"/>
      <c r="MCG63" s="108"/>
      <c r="MCH63" s="108"/>
      <c r="MCI63" s="108"/>
      <c r="MCJ63" s="108"/>
      <c r="MCK63" s="108"/>
      <c r="MCL63" s="108"/>
      <c r="MCM63" s="108"/>
      <c r="MCN63" s="108"/>
      <c r="MCO63" s="108"/>
      <c r="MCP63" s="108"/>
      <c r="MCQ63" s="108"/>
      <c r="MCR63" s="108"/>
      <c r="MCS63" s="108"/>
      <c r="MCT63" s="108"/>
      <c r="MCU63" s="108"/>
      <c r="MCV63" s="108"/>
      <c r="MCW63" s="108"/>
      <c r="MCX63" s="108"/>
      <c r="MCY63" s="108"/>
      <c r="MCZ63" s="108"/>
      <c r="MDA63" s="108"/>
      <c r="MDB63" s="108"/>
      <c r="MDC63" s="108"/>
      <c r="MDD63" s="108"/>
      <c r="MDE63" s="108"/>
      <c r="MDF63" s="108"/>
      <c r="MDG63" s="108"/>
      <c r="MDH63" s="108"/>
      <c r="MDI63" s="108"/>
      <c r="MDJ63" s="108"/>
      <c r="MDK63" s="108"/>
      <c r="MDL63" s="108"/>
      <c r="MDM63" s="108"/>
      <c r="MDN63" s="108"/>
      <c r="MDO63" s="108"/>
      <c r="MDP63" s="108"/>
      <c r="MDQ63" s="108"/>
      <c r="MDR63" s="108"/>
      <c r="MDS63" s="108"/>
      <c r="MDT63" s="108"/>
      <c r="MDU63" s="108"/>
      <c r="MDV63" s="108"/>
      <c r="MDW63" s="108"/>
      <c r="MDX63" s="108"/>
      <c r="MDY63" s="108"/>
      <c r="MDZ63" s="108"/>
      <c r="MEA63" s="108"/>
      <c r="MEB63" s="108"/>
      <c r="MEC63" s="108"/>
      <c r="MED63" s="108"/>
      <c r="MEE63" s="108"/>
      <c r="MEF63" s="108"/>
      <c r="MEG63" s="108"/>
      <c r="MEH63" s="108"/>
      <c r="MEI63" s="108"/>
      <c r="MEJ63" s="108"/>
      <c r="MEK63" s="108"/>
      <c r="MEL63" s="108"/>
      <c r="MEM63" s="108"/>
      <c r="MEN63" s="108"/>
      <c r="MEO63" s="108"/>
      <c r="MEP63" s="108"/>
      <c r="MEQ63" s="108"/>
      <c r="MER63" s="108"/>
      <c r="MES63" s="108"/>
      <c r="MET63" s="108"/>
      <c r="MEU63" s="108"/>
      <c r="MEV63" s="108"/>
      <c r="MEW63" s="108"/>
      <c r="MEX63" s="108"/>
      <c r="MEY63" s="108"/>
      <c r="MEZ63" s="108"/>
      <c r="MFA63" s="108"/>
      <c r="MFB63" s="108"/>
      <c r="MFC63" s="108"/>
      <c r="MFD63" s="108"/>
      <c r="MFE63" s="108"/>
      <c r="MFF63" s="108"/>
      <c r="MFG63" s="108"/>
      <c r="MFH63" s="108"/>
      <c r="MFI63" s="108"/>
      <c r="MFJ63" s="108"/>
      <c r="MFK63" s="108"/>
      <c r="MFL63" s="108"/>
      <c r="MFM63" s="108"/>
      <c r="MFN63" s="108"/>
      <c r="MFO63" s="108"/>
      <c r="MFP63" s="108"/>
      <c r="MFQ63" s="108"/>
      <c r="MFR63" s="108"/>
      <c r="MFS63" s="108"/>
      <c r="MFT63" s="108"/>
      <c r="MFU63" s="108"/>
      <c r="MFV63" s="108"/>
      <c r="MFW63" s="108"/>
      <c r="MFX63" s="108"/>
      <c r="MFY63" s="108"/>
      <c r="MFZ63" s="108"/>
      <c r="MGA63" s="108"/>
      <c r="MGB63" s="108"/>
      <c r="MGC63" s="108"/>
      <c r="MGD63" s="108"/>
      <c r="MGE63" s="108"/>
      <c r="MGF63" s="108"/>
      <c r="MGG63" s="108"/>
      <c r="MGH63" s="108"/>
      <c r="MGI63" s="108"/>
      <c r="MGJ63" s="108"/>
      <c r="MGK63" s="108"/>
      <c r="MGL63" s="108"/>
      <c r="MGM63" s="108"/>
      <c r="MGN63" s="108"/>
      <c r="MGO63" s="108"/>
      <c r="MGP63" s="108"/>
      <c r="MGQ63" s="108"/>
      <c r="MGR63" s="108"/>
      <c r="MGS63" s="108"/>
      <c r="MGT63" s="108"/>
      <c r="MGU63" s="108"/>
      <c r="MGV63" s="108"/>
      <c r="MGW63" s="108"/>
      <c r="MGX63" s="108"/>
      <c r="MGY63" s="108"/>
      <c r="MGZ63" s="108"/>
      <c r="MHA63" s="108"/>
      <c r="MHB63" s="108"/>
      <c r="MHC63" s="108"/>
      <c r="MHD63" s="108"/>
      <c r="MHE63" s="108"/>
      <c r="MHF63" s="108"/>
      <c r="MHG63" s="108"/>
      <c r="MHH63" s="108"/>
      <c r="MHI63" s="108"/>
      <c r="MHJ63" s="108"/>
      <c r="MHK63" s="108"/>
      <c r="MHL63" s="108"/>
      <c r="MHM63" s="108"/>
      <c r="MHN63" s="108"/>
      <c r="MHO63" s="108"/>
      <c r="MHP63" s="108"/>
      <c r="MHQ63" s="108"/>
      <c r="MHR63" s="108"/>
      <c r="MHS63" s="108"/>
      <c r="MHT63" s="108"/>
      <c r="MHU63" s="108"/>
      <c r="MHV63" s="108"/>
      <c r="MHW63" s="108"/>
      <c r="MHX63" s="108"/>
      <c r="MHY63" s="108"/>
      <c r="MHZ63" s="108"/>
      <c r="MIA63" s="108"/>
      <c r="MIB63" s="108"/>
      <c r="MIC63" s="108"/>
      <c r="MID63" s="108"/>
      <c r="MIE63" s="108"/>
      <c r="MIF63" s="108"/>
      <c r="MIG63" s="108"/>
      <c r="MIH63" s="108"/>
      <c r="MII63" s="108"/>
      <c r="MIJ63" s="108"/>
      <c r="MIK63" s="108"/>
      <c r="MIL63" s="108"/>
      <c r="MIM63" s="108"/>
      <c r="MIN63" s="108"/>
      <c r="MIO63" s="108"/>
      <c r="MIP63" s="108"/>
      <c r="MIQ63" s="108"/>
      <c r="MIR63" s="108"/>
      <c r="MIS63" s="108"/>
      <c r="MIT63" s="108"/>
      <c r="MIU63" s="108"/>
      <c r="MIV63" s="108"/>
      <c r="MIW63" s="108"/>
      <c r="MIX63" s="108"/>
      <c r="MIY63" s="108"/>
      <c r="MIZ63" s="108"/>
      <c r="MJA63" s="108"/>
      <c r="MJB63" s="108"/>
      <c r="MJC63" s="108"/>
      <c r="MJD63" s="108"/>
      <c r="MJE63" s="108"/>
      <c r="MJF63" s="108"/>
      <c r="MJG63" s="108"/>
      <c r="MJH63" s="108"/>
      <c r="MJI63" s="108"/>
      <c r="MJJ63" s="108"/>
      <c r="MJK63" s="108"/>
      <c r="MJL63" s="108"/>
      <c r="MJM63" s="108"/>
      <c r="MJN63" s="108"/>
      <c r="MJO63" s="108"/>
      <c r="MJP63" s="108"/>
      <c r="MJQ63" s="108"/>
      <c r="MJR63" s="108"/>
      <c r="MJS63" s="108"/>
      <c r="MJT63" s="108"/>
      <c r="MJU63" s="108"/>
      <c r="MJV63" s="108"/>
      <c r="MJW63" s="108"/>
      <c r="MJX63" s="108"/>
      <c r="MJY63" s="108"/>
      <c r="MJZ63" s="108"/>
      <c r="MKA63" s="108"/>
      <c r="MKB63" s="108"/>
      <c r="MKC63" s="108"/>
      <c r="MKD63" s="108"/>
      <c r="MKE63" s="108"/>
      <c r="MKF63" s="108"/>
      <c r="MKG63" s="108"/>
      <c r="MKH63" s="108"/>
      <c r="MKI63" s="108"/>
      <c r="MKJ63" s="108"/>
      <c r="MKK63" s="108"/>
      <c r="MKL63" s="108"/>
      <c r="MKM63" s="108"/>
      <c r="MKN63" s="108"/>
      <c r="MKO63" s="108"/>
      <c r="MKP63" s="108"/>
      <c r="MKQ63" s="108"/>
      <c r="MKR63" s="108"/>
      <c r="MKS63" s="108"/>
      <c r="MKT63" s="108"/>
      <c r="MKU63" s="108"/>
      <c r="MKV63" s="108"/>
      <c r="MKW63" s="108"/>
      <c r="MKX63" s="108"/>
      <c r="MKY63" s="108"/>
      <c r="MKZ63" s="108"/>
      <c r="MLA63" s="108"/>
      <c r="MLB63" s="108"/>
      <c r="MLC63" s="108"/>
      <c r="MLD63" s="108"/>
      <c r="MLE63" s="108"/>
      <c r="MLF63" s="108"/>
      <c r="MLG63" s="108"/>
      <c r="MLH63" s="108"/>
      <c r="MLI63" s="108"/>
      <c r="MLJ63" s="108"/>
      <c r="MLK63" s="108"/>
      <c r="MLL63" s="108"/>
      <c r="MLM63" s="108"/>
      <c r="MLN63" s="108"/>
      <c r="MLO63" s="108"/>
      <c r="MLP63" s="108"/>
      <c r="MLQ63" s="108"/>
      <c r="MLR63" s="108"/>
      <c r="MLS63" s="108"/>
      <c r="MLT63" s="108"/>
      <c r="MLU63" s="108"/>
      <c r="MLV63" s="108"/>
      <c r="MLW63" s="108"/>
      <c r="MLX63" s="108"/>
      <c r="MLY63" s="108"/>
      <c r="MLZ63" s="108"/>
      <c r="MMA63" s="108"/>
      <c r="MMB63" s="108"/>
      <c r="MMC63" s="108"/>
      <c r="MMD63" s="108"/>
      <c r="MME63" s="108"/>
      <c r="MMF63" s="108"/>
      <c r="MMG63" s="108"/>
      <c r="MMH63" s="108"/>
      <c r="MMI63" s="108"/>
      <c r="MMJ63" s="108"/>
      <c r="MMK63" s="108"/>
      <c r="MML63" s="108"/>
      <c r="MMM63" s="108"/>
      <c r="MMN63" s="108"/>
      <c r="MMO63" s="108"/>
      <c r="MMP63" s="108"/>
      <c r="MMQ63" s="108"/>
      <c r="MMR63" s="108"/>
      <c r="MMS63" s="108"/>
      <c r="MMT63" s="108"/>
      <c r="MMU63" s="108"/>
      <c r="MMV63" s="108"/>
      <c r="MMW63" s="108"/>
      <c r="MMX63" s="108"/>
      <c r="MMY63" s="108"/>
      <c r="MMZ63" s="108"/>
      <c r="MNA63" s="108"/>
      <c r="MNB63" s="108"/>
      <c r="MNC63" s="108"/>
      <c r="MND63" s="108"/>
      <c r="MNE63" s="108"/>
      <c r="MNF63" s="108"/>
      <c r="MNG63" s="108"/>
      <c r="MNH63" s="108"/>
      <c r="MNI63" s="108"/>
      <c r="MNJ63" s="108"/>
      <c r="MNK63" s="108"/>
      <c r="MNL63" s="108"/>
      <c r="MNM63" s="108"/>
      <c r="MNN63" s="108"/>
      <c r="MNO63" s="108"/>
      <c r="MNP63" s="108"/>
      <c r="MNQ63" s="108"/>
      <c r="MNR63" s="108"/>
      <c r="MNS63" s="108"/>
      <c r="MNT63" s="108"/>
      <c r="MNU63" s="108"/>
      <c r="MNV63" s="108"/>
      <c r="MNW63" s="108"/>
      <c r="MNX63" s="108"/>
      <c r="MNY63" s="108"/>
      <c r="MNZ63" s="108"/>
      <c r="MOA63" s="108"/>
      <c r="MOB63" s="108"/>
      <c r="MOC63" s="108"/>
      <c r="MOD63" s="108"/>
      <c r="MOE63" s="108"/>
      <c r="MOF63" s="108"/>
      <c r="MOG63" s="108"/>
      <c r="MOH63" s="108"/>
      <c r="MOI63" s="108"/>
      <c r="MOJ63" s="108"/>
      <c r="MOK63" s="108"/>
      <c r="MOL63" s="108"/>
      <c r="MOM63" s="108"/>
      <c r="MON63" s="108"/>
      <c r="MOO63" s="108"/>
      <c r="MOP63" s="108"/>
      <c r="MOQ63" s="108"/>
      <c r="MOR63" s="108"/>
      <c r="MOS63" s="108"/>
      <c r="MOT63" s="108"/>
      <c r="MOU63" s="108"/>
      <c r="MOV63" s="108"/>
      <c r="MOW63" s="108"/>
      <c r="MOX63" s="108"/>
      <c r="MOY63" s="108"/>
      <c r="MOZ63" s="108"/>
      <c r="MPA63" s="108"/>
      <c r="MPB63" s="108"/>
      <c r="MPC63" s="108"/>
      <c r="MPD63" s="108"/>
      <c r="MPE63" s="108"/>
      <c r="MPF63" s="108"/>
      <c r="MPG63" s="108"/>
      <c r="MPH63" s="108"/>
      <c r="MPI63" s="108"/>
      <c r="MPJ63" s="108"/>
      <c r="MPK63" s="108"/>
      <c r="MPL63" s="108"/>
      <c r="MPM63" s="108"/>
      <c r="MPN63" s="108"/>
      <c r="MPO63" s="108"/>
      <c r="MPP63" s="108"/>
      <c r="MPQ63" s="108"/>
      <c r="MPR63" s="108"/>
      <c r="MPS63" s="108"/>
      <c r="MPT63" s="108"/>
      <c r="MPU63" s="108"/>
      <c r="MPV63" s="108"/>
      <c r="MPW63" s="108"/>
      <c r="MPX63" s="108"/>
      <c r="MPY63" s="108"/>
      <c r="MPZ63" s="108"/>
      <c r="MQA63" s="108"/>
      <c r="MQB63" s="108"/>
      <c r="MQC63" s="108"/>
      <c r="MQD63" s="108"/>
      <c r="MQE63" s="108"/>
      <c r="MQF63" s="108"/>
      <c r="MQG63" s="108"/>
      <c r="MQH63" s="108"/>
      <c r="MQI63" s="108"/>
      <c r="MQJ63" s="108"/>
      <c r="MQK63" s="108"/>
      <c r="MQL63" s="108"/>
      <c r="MQM63" s="108"/>
      <c r="MQN63" s="108"/>
      <c r="MQO63" s="108"/>
      <c r="MQP63" s="108"/>
      <c r="MQQ63" s="108"/>
      <c r="MQR63" s="108"/>
      <c r="MQS63" s="108"/>
      <c r="MQT63" s="108"/>
      <c r="MQU63" s="108"/>
      <c r="MQV63" s="108"/>
      <c r="MQW63" s="108"/>
      <c r="MQX63" s="108"/>
      <c r="MQY63" s="108"/>
      <c r="MQZ63" s="108"/>
      <c r="MRA63" s="108"/>
      <c r="MRB63" s="108"/>
      <c r="MRC63" s="108"/>
      <c r="MRD63" s="108"/>
      <c r="MRE63" s="108"/>
      <c r="MRF63" s="108"/>
      <c r="MRG63" s="108"/>
      <c r="MRH63" s="108"/>
      <c r="MRI63" s="108"/>
      <c r="MRJ63" s="108"/>
      <c r="MRK63" s="108"/>
      <c r="MRL63" s="108"/>
      <c r="MRM63" s="108"/>
      <c r="MRN63" s="108"/>
      <c r="MRO63" s="108"/>
      <c r="MRP63" s="108"/>
      <c r="MRQ63" s="108"/>
      <c r="MRR63" s="108"/>
      <c r="MRS63" s="108"/>
      <c r="MRT63" s="108"/>
      <c r="MRU63" s="108"/>
      <c r="MRV63" s="108"/>
      <c r="MRW63" s="108"/>
      <c r="MRX63" s="108"/>
      <c r="MRY63" s="108"/>
      <c r="MRZ63" s="108"/>
      <c r="MSA63" s="108"/>
      <c r="MSB63" s="108"/>
      <c r="MSC63" s="108"/>
      <c r="MSD63" s="108"/>
      <c r="MSE63" s="108"/>
      <c r="MSF63" s="108"/>
      <c r="MSG63" s="108"/>
      <c r="MSH63" s="108"/>
      <c r="MSI63" s="108"/>
      <c r="MSJ63" s="108"/>
      <c r="MSK63" s="108"/>
      <c r="MSL63" s="108"/>
      <c r="MSM63" s="108"/>
      <c r="MSN63" s="108"/>
      <c r="MSO63" s="108"/>
      <c r="MSP63" s="108"/>
      <c r="MSQ63" s="108"/>
      <c r="MSR63" s="108"/>
      <c r="MSS63" s="108"/>
      <c r="MST63" s="108"/>
      <c r="MSU63" s="108"/>
      <c r="MSV63" s="108"/>
      <c r="MSW63" s="108"/>
      <c r="MSX63" s="108"/>
      <c r="MSY63" s="108"/>
      <c r="MSZ63" s="108"/>
      <c r="MTA63" s="108"/>
      <c r="MTB63" s="108"/>
      <c r="MTC63" s="108"/>
      <c r="MTD63" s="108"/>
      <c r="MTE63" s="108"/>
      <c r="MTF63" s="108"/>
      <c r="MTG63" s="108"/>
      <c r="MTH63" s="108"/>
      <c r="MTI63" s="108"/>
      <c r="MTJ63" s="108"/>
      <c r="MTK63" s="108"/>
      <c r="MTL63" s="108"/>
      <c r="MTM63" s="108"/>
      <c r="MTN63" s="108"/>
      <c r="MTO63" s="108"/>
      <c r="MTP63" s="108"/>
      <c r="MTQ63" s="108"/>
      <c r="MTR63" s="108"/>
      <c r="MTS63" s="108"/>
      <c r="MTT63" s="108"/>
      <c r="MTU63" s="108"/>
      <c r="MTV63" s="108"/>
      <c r="MTW63" s="108"/>
      <c r="MTX63" s="108"/>
      <c r="MTY63" s="108"/>
      <c r="MTZ63" s="108"/>
      <c r="MUA63" s="108"/>
      <c r="MUB63" s="108"/>
      <c r="MUC63" s="108"/>
      <c r="MUD63" s="108"/>
      <c r="MUE63" s="108"/>
      <c r="MUF63" s="108"/>
      <c r="MUG63" s="108"/>
      <c r="MUH63" s="108"/>
      <c r="MUI63" s="108"/>
      <c r="MUJ63" s="108"/>
      <c r="MUK63" s="108"/>
      <c r="MUL63" s="108"/>
      <c r="MUM63" s="108"/>
      <c r="MUN63" s="108"/>
      <c r="MUO63" s="108"/>
      <c r="MUP63" s="108"/>
      <c r="MUQ63" s="108"/>
      <c r="MUR63" s="108"/>
      <c r="MUS63" s="108"/>
      <c r="MUT63" s="108"/>
      <c r="MUU63" s="108"/>
      <c r="MUV63" s="108"/>
      <c r="MUW63" s="108"/>
      <c r="MUX63" s="108"/>
      <c r="MUY63" s="108"/>
      <c r="MUZ63" s="108"/>
      <c r="MVA63" s="108"/>
      <c r="MVB63" s="108"/>
      <c r="MVC63" s="108"/>
      <c r="MVD63" s="108"/>
      <c r="MVE63" s="108"/>
      <c r="MVF63" s="108"/>
      <c r="MVG63" s="108"/>
      <c r="MVH63" s="108"/>
      <c r="MVI63" s="108"/>
      <c r="MVJ63" s="108"/>
      <c r="MVK63" s="108"/>
      <c r="MVL63" s="108"/>
      <c r="MVM63" s="108"/>
      <c r="MVN63" s="108"/>
      <c r="MVO63" s="108"/>
      <c r="MVP63" s="108"/>
      <c r="MVQ63" s="108"/>
      <c r="MVR63" s="108"/>
      <c r="MVS63" s="108"/>
      <c r="MVT63" s="108"/>
      <c r="MVU63" s="108"/>
      <c r="MVV63" s="108"/>
      <c r="MVW63" s="108"/>
      <c r="MVX63" s="108"/>
      <c r="MVY63" s="108"/>
      <c r="MVZ63" s="108"/>
      <c r="MWA63" s="108"/>
      <c r="MWB63" s="108"/>
      <c r="MWC63" s="108"/>
      <c r="MWD63" s="108"/>
      <c r="MWE63" s="108"/>
      <c r="MWF63" s="108"/>
      <c r="MWG63" s="108"/>
      <c r="MWH63" s="108"/>
      <c r="MWI63" s="108"/>
      <c r="MWJ63" s="108"/>
      <c r="MWK63" s="108"/>
      <c r="MWL63" s="108"/>
      <c r="MWM63" s="108"/>
      <c r="MWN63" s="108"/>
      <c r="MWO63" s="108"/>
      <c r="MWP63" s="108"/>
      <c r="MWQ63" s="108"/>
      <c r="MWR63" s="108"/>
      <c r="MWS63" s="108"/>
      <c r="MWT63" s="108"/>
      <c r="MWU63" s="108"/>
      <c r="MWV63" s="108"/>
      <c r="MWW63" s="108"/>
      <c r="MWX63" s="108"/>
      <c r="MWY63" s="108"/>
      <c r="MWZ63" s="108"/>
      <c r="MXA63" s="108"/>
      <c r="MXB63" s="108"/>
      <c r="MXC63" s="108"/>
      <c r="MXD63" s="108"/>
      <c r="MXE63" s="108"/>
      <c r="MXF63" s="108"/>
      <c r="MXG63" s="108"/>
      <c r="MXH63" s="108"/>
      <c r="MXI63" s="108"/>
      <c r="MXJ63" s="108"/>
      <c r="MXK63" s="108"/>
      <c r="MXL63" s="108"/>
      <c r="MXM63" s="108"/>
      <c r="MXN63" s="108"/>
      <c r="MXO63" s="108"/>
      <c r="MXP63" s="108"/>
      <c r="MXQ63" s="108"/>
      <c r="MXR63" s="108"/>
      <c r="MXS63" s="108"/>
      <c r="MXT63" s="108"/>
      <c r="MXU63" s="108"/>
      <c r="MXV63" s="108"/>
      <c r="MXW63" s="108"/>
      <c r="MXX63" s="108"/>
      <c r="MXY63" s="108"/>
      <c r="MXZ63" s="108"/>
      <c r="MYA63" s="108"/>
      <c r="MYB63" s="108"/>
      <c r="MYC63" s="108"/>
      <c r="MYD63" s="108"/>
      <c r="MYE63" s="108"/>
      <c r="MYF63" s="108"/>
      <c r="MYG63" s="108"/>
      <c r="MYH63" s="108"/>
      <c r="MYI63" s="108"/>
      <c r="MYJ63" s="108"/>
      <c r="MYK63" s="108"/>
      <c r="MYL63" s="108"/>
      <c r="MYM63" s="108"/>
      <c r="MYN63" s="108"/>
      <c r="MYO63" s="108"/>
      <c r="MYP63" s="108"/>
      <c r="MYQ63" s="108"/>
      <c r="MYR63" s="108"/>
      <c r="MYS63" s="108"/>
      <c r="MYT63" s="108"/>
      <c r="MYU63" s="108"/>
      <c r="MYV63" s="108"/>
      <c r="MYW63" s="108"/>
      <c r="MYX63" s="108"/>
      <c r="MYY63" s="108"/>
      <c r="MYZ63" s="108"/>
      <c r="MZA63" s="108"/>
      <c r="MZB63" s="108"/>
      <c r="MZC63" s="108"/>
      <c r="MZD63" s="108"/>
      <c r="MZE63" s="108"/>
      <c r="MZF63" s="108"/>
      <c r="MZG63" s="108"/>
      <c r="MZH63" s="108"/>
      <c r="MZI63" s="108"/>
      <c r="MZJ63" s="108"/>
      <c r="MZK63" s="108"/>
      <c r="MZL63" s="108"/>
      <c r="MZM63" s="108"/>
      <c r="MZN63" s="108"/>
      <c r="MZO63" s="108"/>
      <c r="MZP63" s="108"/>
      <c r="MZQ63" s="108"/>
      <c r="MZR63" s="108"/>
      <c r="MZS63" s="108"/>
      <c r="MZT63" s="108"/>
      <c r="MZU63" s="108"/>
      <c r="MZV63" s="108"/>
      <c r="MZW63" s="108"/>
      <c r="MZX63" s="108"/>
      <c r="MZY63" s="108"/>
      <c r="MZZ63" s="108"/>
      <c r="NAA63" s="108"/>
      <c r="NAB63" s="108"/>
      <c r="NAC63" s="108"/>
      <c r="NAD63" s="108"/>
      <c r="NAE63" s="108"/>
      <c r="NAF63" s="108"/>
      <c r="NAG63" s="108"/>
      <c r="NAH63" s="108"/>
      <c r="NAI63" s="108"/>
      <c r="NAJ63" s="108"/>
      <c r="NAK63" s="108"/>
      <c r="NAL63" s="108"/>
      <c r="NAM63" s="108"/>
      <c r="NAN63" s="108"/>
      <c r="NAO63" s="108"/>
      <c r="NAP63" s="108"/>
      <c r="NAQ63" s="108"/>
      <c r="NAR63" s="108"/>
      <c r="NAS63" s="108"/>
      <c r="NAT63" s="108"/>
      <c r="NAU63" s="108"/>
      <c r="NAV63" s="108"/>
      <c r="NAW63" s="108"/>
      <c r="NAX63" s="108"/>
      <c r="NAY63" s="108"/>
      <c r="NAZ63" s="108"/>
      <c r="NBA63" s="108"/>
      <c r="NBB63" s="108"/>
      <c r="NBC63" s="108"/>
      <c r="NBD63" s="108"/>
      <c r="NBE63" s="108"/>
      <c r="NBF63" s="108"/>
      <c r="NBG63" s="108"/>
      <c r="NBH63" s="108"/>
      <c r="NBI63" s="108"/>
      <c r="NBJ63" s="108"/>
      <c r="NBK63" s="108"/>
      <c r="NBL63" s="108"/>
      <c r="NBM63" s="108"/>
      <c r="NBN63" s="108"/>
      <c r="NBO63" s="108"/>
      <c r="NBP63" s="108"/>
      <c r="NBQ63" s="108"/>
      <c r="NBR63" s="108"/>
      <c r="NBS63" s="108"/>
      <c r="NBT63" s="108"/>
      <c r="NBU63" s="108"/>
      <c r="NBV63" s="108"/>
      <c r="NBW63" s="108"/>
      <c r="NBX63" s="108"/>
      <c r="NBY63" s="108"/>
      <c r="NBZ63" s="108"/>
      <c r="NCA63" s="108"/>
      <c r="NCB63" s="108"/>
      <c r="NCC63" s="108"/>
      <c r="NCD63" s="108"/>
      <c r="NCE63" s="108"/>
      <c r="NCF63" s="108"/>
      <c r="NCG63" s="108"/>
      <c r="NCH63" s="108"/>
      <c r="NCI63" s="108"/>
      <c r="NCJ63" s="108"/>
      <c r="NCK63" s="108"/>
      <c r="NCL63" s="108"/>
      <c r="NCM63" s="108"/>
      <c r="NCN63" s="108"/>
      <c r="NCO63" s="108"/>
      <c r="NCP63" s="108"/>
      <c r="NCQ63" s="108"/>
      <c r="NCR63" s="108"/>
      <c r="NCS63" s="108"/>
      <c r="NCT63" s="108"/>
      <c r="NCU63" s="108"/>
      <c r="NCV63" s="108"/>
      <c r="NCW63" s="108"/>
      <c r="NCX63" s="108"/>
      <c r="NCY63" s="108"/>
      <c r="NCZ63" s="108"/>
      <c r="NDA63" s="108"/>
      <c r="NDB63" s="108"/>
      <c r="NDC63" s="108"/>
      <c r="NDD63" s="108"/>
      <c r="NDE63" s="108"/>
      <c r="NDF63" s="108"/>
      <c r="NDG63" s="108"/>
      <c r="NDH63" s="108"/>
      <c r="NDI63" s="108"/>
      <c r="NDJ63" s="108"/>
      <c r="NDK63" s="108"/>
      <c r="NDL63" s="108"/>
      <c r="NDM63" s="108"/>
      <c r="NDN63" s="108"/>
      <c r="NDO63" s="108"/>
      <c r="NDP63" s="108"/>
      <c r="NDQ63" s="108"/>
      <c r="NDR63" s="108"/>
      <c r="NDS63" s="108"/>
      <c r="NDT63" s="108"/>
      <c r="NDU63" s="108"/>
      <c r="NDV63" s="108"/>
      <c r="NDW63" s="108"/>
      <c r="NDX63" s="108"/>
      <c r="NDY63" s="108"/>
      <c r="NDZ63" s="108"/>
      <c r="NEA63" s="108"/>
      <c r="NEB63" s="108"/>
      <c r="NEC63" s="108"/>
      <c r="NED63" s="108"/>
      <c r="NEE63" s="108"/>
      <c r="NEF63" s="108"/>
      <c r="NEG63" s="108"/>
      <c r="NEH63" s="108"/>
      <c r="NEI63" s="108"/>
      <c r="NEJ63" s="108"/>
      <c r="NEK63" s="108"/>
      <c r="NEL63" s="108"/>
      <c r="NEM63" s="108"/>
      <c r="NEN63" s="108"/>
      <c r="NEO63" s="108"/>
      <c r="NEP63" s="108"/>
      <c r="NEQ63" s="108"/>
      <c r="NER63" s="108"/>
      <c r="NES63" s="108"/>
      <c r="NET63" s="108"/>
      <c r="NEU63" s="108"/>
      <c r="NEV63" s="108"/>
      <c r="NEW63" s="108"/>
      <c r="NEX63" s="108"/>
      <c r="NEY63" s="108"/>
      <c r="NEZ63" s="108"/>
      <c r="NFA63" s="108"/>
      <c r="NFB63" s="108"/>
      <c r="NFC63" s="108"/>
      <c r="NFD63" s="108"/>
      <c r="NFE63" s="108"/>
      <c r="NFF63" s="108"/>
      <c r="NFG63" s="108"/>
      <c r="NFH63" s="108"/>
      <c r="NFI63" s="108"/>
      <c r="NFJ63" s="108"/>
      <c r="NFK63" s="108"/>
      <c r="NFL63" s="108"/>
      <c r="NFM63" s="108"/>
      <c r="NFN63" s="108"/>
      <c r="NFO63" s="108"/>
      <c r="NFP63" s="108"/>
      <c r="NFQ63" s="108"/>
      <c r="NFR63" s="108"/>
      <c r="NFS63" s="108"/>
      <c r="NFT63" s="108"/>
      <c r="NFU63" s="108"/>
      <c r="NFV63" s="108"/>
      <c r="NFW63" s="108"/>
      <c r="NFX63" s="108"/>
      <c r="NFY63" s="108"/>
      <c r="NFZ63" s="108"/>
      <c r="NGA63" s="108"/>
      <c r="NGB63" s="108"/>
      <c r="NGC63" s="108"/>
      <c r="NGD63" s="108"/>
      <c r="NGE63" s="108"/>
      <c r="NGF63" s="108"/>
      <c r="NGG63" s="108"/>
      <c r="NGH63" s="108"/>
      <c r="NGI63" s="108"/>
      <c r="NGJ63" s="108"/>
      <c r="NGK63" s="108"/>
      <c r="NGL63" s="108"/>
      <c r="NGM63" s="108"/>
      <c r="NGN63" s="108"/>
      <c r="NGO63" s="108"/>
      <c r="NGP63" s="108"/>
      <c r="NGQ63" s="108"/>
      <c r="NGR63" s="108"/>
      <c r="NGS63" s="108"/>
      <c r="NGT63" s="108"/>
      <c r="NGU63" s="108"/>
      <c r="NGV63" s="108"/>
      <c r="NGW63" s="108"/>
      <c r="NGX63" s="108"/>
      <c r="NGY63" s="108"/>
      <c r="NGZ63" s="108"/>
      <c r="NHA63" s="108"/>
      <c r="NHB63" s="108"/>
      <c r="NHC63" s="108"/>
      <c r="NHD63" s="108"/>
      <c r="NHE63" s="108"/>
      <c r="NHF63" s="108"/>
      <c r="NHG63" s="108"/>
      <c r="NHH63" s="108"/>
      <c r="NHI63" s="108"/>
      <c r="NHJ63" s="108"/>
      <c r="NHK63" s="108"/>
      <c r="NHL63" s="108"/>
      <c r="NHM63" s="108"/>
      <c r="NHN63" s="108"/>
      <c r="NHO63" s="108"/>
      <c r="NHP63" s="108"/>
      <c r="NHQ63" s="108"/>
      <c r="NHR63" s="108"/>
      <c r="NHS63" s="108"/>
      <c r="NHT63" s="108"/>
      <c r="NHU63" s="108"/>
      <c r="NHV63" s="108"/>
      <c r="NHW63" s="108"/>
      <c r="NHX63" s="108"/>
      <c r="NHY63" s="108"/>
      <c r="NHZ63" s="108"/>
      <c r="NIA63" s="108"/>
      <c r="NIB63" s="108"/>
      <c r="NIC63" s="108"/>
      <c r="NID63" s="108"/>
      <c r="NIE63" s="108"/>
      <c r="NIF63" s="108"/>
      <c r="NIG63" s="108"/>
      <c r="NIH63" s="108"/>
      <c r="NII63" s="108"/>
      <c r="NIJ63" s="108"/>
      <c r="NIK63" s="108"/>
      <c r="NIL63" s="108"/>
      <c r="NIM63" s="108"/>
      <c r="NIN63" s="108"/>
      <c r="NIO63" s="108"/>
      <c r="NIP63" s="108"/>
      <c r="NIQ63" s="108"/>
      <c r="NIR63" s="108"/>
      <c r="NIS63" s="108"/>
      <c r="NIT63" s="108"/>
      <c r="NIU63" s="108"/>
      <c r="NIV63" s="108"/>
      <c r="NIW63" s="108"/>
      <c r="NIX63" s="108"/>
      <c r="NIY63" s="108"/>
      <c r="NIZ63" s="108"/>
      <c r="NJA63" s="108"/>
      <c r="NJB63" s="108"/>
      <c r="NJC63" s="108"/>
      <c r="NJD63" s="108"/>
      <c r="NJE63" s="108"/>
      <c r="NJF63" s="108"/>
      <c r="NJG63" s="108"/>
      <c r="NJH63" s="108"/>
      <c r="NJI63" s="108"/>
      <c r="NJJ63" s="108"/>
      <c r="NJK63" s="108"/>
      <c r="NJL63" s="108"/>
      <c r="NJM63" s="108"/>
      <c r="NJN63" s="108"/>
      <c r="NJO63" s="108"/>
      <c r="NJP63" s="108"/>
      <c r="NJQ63" s="108"/>
      <c r="NJR63" s="108"/>
      <c r="NJS63" s="108"/>
      <c r="NJT63" s="108"/>
      <c r="NJU63" s="108"/>
      <c r="NJV63" s="108"/>
      <c r="NJW63" s="108"/>
      <c r="NJX63" s="108"/>
      <c r="NJY63" s="108"/>
      <c r="NJZ63" s="108"/>
      <c r="NKA63" s="108"/>
      <c r="NKB63" s="108"/>
      <c r="NKC63" s="108"/>
      <c r="NKD63" s="108"/>
      <c r="NKE63" s="108"/>
      <c r="NKF63" s="108"/>
      <c r="NKG63" s="108"/>
      <c r="NKH63" s="108"/>
      <c r="NKI63" s="108"/>
      <c r="NKJ63" s="108"/>
      <c r="NKK63" s="108"/>
      <c r="NKL63" s="108"/>
      <c r="NKM63" s="108"/>
      <c r="NKN63" s="108"/>
      <c r="NKO63" s="108"/>
      <c r="NKP63" s="108"/>
      <c r="NKQ63" s="108"/>
      <c r="NKR63" s="108"/>
      <c r="NKS63" s="108"/>
      <c r="NKT63" s="108"/>
      <c r="NKU63" s="108"/>
      <c r="NKV63" s="108"/>
      <c r="NKW63" s="108"/>
      <c r="NKX63" s="108"/>
      <c r="NKY63" s="108"/>
      <c r="NKZ63" s="108"/>
      <c r="NLA63" s="108"/>
      <c r="NLB63" s="108"/>
      <c r="NLC63" s="108"/>
      <c r="NLD63" s="108"/>
      <c r="NLE63" s="108"/>
      <c r="NLF63" s="108"/>
      <c r="NLG63" s="108"/>
      <c r="NLH63" s="108"/>
      <c r="NLI63" s="108"/>
      <c r="NLJ63" s="108"/>
      <c r="NLK63" s="108"/>
      <c r="NLL63" s="108"/>
      <c r="NLM63" s="108"/>
      <c r="NLN63" s="108"/>
      <c r="NLO63" s="108"/>
      <c r="NLP63" s="108"/>
      <c r="NLQ63" s="108"/>
      <c r="NLR63" s="108"/>
      <c r="NLS63" s="108"/>
      <c r="NLT63" s="108"/>
      <c r="NLU63" s="108"/>
      <c r="NLV63" s="108"/>
      <c r="NLW63" s="108"/>
      <c r="NLX63" s="108"/>
      <c r="NLY63" s="108"/>
      <c r="NLZ63" s="108"/>
      <c r="NMA63" s="108"/>
      <c r="NMB63" s="108"/>
      <c r="NMC63" s="108"/>
      <c r="NMD63" s="108"/>
      <c r="NME63" s="108"/>
      <c r="NMF63" s="108"/>
      <c r="NMG63" s="108"/>
      <c r="NMH63" s="108"/>
      <c r="NMI63" s="108"/>
      <c r="NMJ63" s="108"/>
      <c r="NMK63" s="108"/>
      <c r="NML63" s="108"/>
      <c r="NMM63" s="108"/>
      <c r="NMN63" s="108"/>
      <c r="NMO63" s="108"/>
      <c r="NMP63" s="108"/>
      <c r="NMQ63" s="108"/>
      <c r="NMR63" s="108"/>
      <c r="NMS63" s="108"/>
      <c r="NMT63" s="108"/>
      <c r="NMU63" s="108"/>
      <c r="NMV63" s="108"/>
      <c r="NMW63" s="108"/>
      <c r="NMX63" s="108"/>
      <c r="NMY63" s="108"/>
      <c r="NMZ63" s="108"/>
      <c r="NNA63" s="108"/>
      <c r="NNB63" s="108"/>
      <c r="NNC63" s="108"/>
      <c r="NND63" s="108"/>
      <c r="NNE63" s="108"/>
      <c r="NNF63" s="108"/>
      <c r="NNG63" s="108"/>
      <c r="NNH63" s="108"/>
      <c r="NNI63" s="108"/>
      <c r="NNJ63" s="108"/>
      <c r="NNK63" s="108"/>
      <c r="NNL63" s="108"/>
      <c r="NNM63" s="108"/>
      <c r="NNN63" s="108"/>
      <c r="NNO63" s="108"/>
      <c r="NNP63" s="108"/>
      <c r="NNQ63" s="108"/>
      <c r="NNR63" s="108"/>
      <c r="NNS63" s="108"/>
      <c r="NNT63" s="108"/>
      <c r="NNU63" s="108"/>
      <c r="NNV63" s="108"/>
      <c r="NNW63" s="108"/>
      <c r="NNX63" s="108"/>
      <c r="NNY63" s="108"/>
      <c r="NNZ63" s="108"/>
      <c r="NOA63" s="108"/>
      <c r="NOB63" s="108"/>
      <c r="NOC63" s="108"/>
      <c r="NOD63" s="108"/>
      <c r="NOE63" s="108"/>
      <c r="NOF63" s="108"/>
      <c r="NOG63" s="108"/>
      <c r="NOH63" s="108"/>
      <c r="NOI63" s="108"/>
      <c r="NOJ63" s="108"/>
      <c r="NOK63" s="108"/>
      <c r="NOL63" s="108"/>
      <c r="NOM63" s="108"/>
      <c r="NON63" s="108"/>
      <c r="NOO63" s="108"/>
      <c r="NOP63" s="108"/>
      <c r="NOQ63" s="108"/>
      <c r="NOR63" s="108"/>
      <c r="NOS63" s="108"/>
      <c r="NOT63" s="108"/>
      <c r="NOU63" s="108"/>
      <c r="NOV63" s="108"/>
      <c r="NOW63" s="108"/>
      <c r="NOX63" s="108"/>
      <c r="NOY63" s="108"/>
      <c r="NOZ63" s="108"/>
      <c r="NPA63" s="108"/>
      <c r="NPB63" s="108"/>
      <c r="NPC63" s="108"/>
      <c r="NPD63" s="108"/>
      <c r="NPE63" s="108"/>
      <c r="NPF63" s="108"/>
      <c r="NPG63" s="108"/>
      <c r="NPH63" s="108"/>
      <c r="NPI63" s="108"/>
      <c r="NPJ63" s="108"/>
      <c r="NPK63" s="108"/>
      <c r="NPL63" s="108"/>
      <c r="NPM63" s="108"/>
      <c r="NPN63" s="108"/>
      <c r="NPO63" s="108"/>
      <c r="NPP63" s="108"/>
      <c r="NPQ63" s="108"/>
      <c r="NPR63" s="108"/>
      <c r="NPS63" s="108"/>
      <c r="NPT63" s="108"/>
      <c r="NPU63" s="108"/>
      <c r="NPV63" s="108"/>
      <c r="NPW63" s="108"/>
      <c r="NPX63" s="108"/>
      <c r="NPY63" s="108"/>
      <c r="NPZ63" s="108"/>
      <c r="NQA63" s="108"/>
      <c r="NQB63" s="108"/>
      <c r="NQC63" s="108"/>
      <c r="NQD63" s="108"/>
      <c r="NQE63" s="108"/>
      <c r="NQF63" s="108"/>
      <c r="NQG63" s="108"/>
      <c r="NQH63" s="108"/>
      <c r="NQI63" s="108"/>
      <c r="NQJ63" s="108"/>
      <c r="NQK63" s="108"/>
      <c r="NQL63" s="108"/>
      <c r="NQM63" s="108"/>
      <c r="NQN63" s="108"/>
      <c r="NQO63" s="108"/>
      <c r="NQP63" s="108"/>
      <c r="NQQ63" s="108"/>
      <c r="NQR63" s="108"/>
      <c r="NQS63" s="108"/>
      <c r="NQT63" s="108"/>
      <c r="NQU63" s="108"/>
      <c r="NQV63" s="108"/>
      <c r="NQW63" s="108"/>
      <c r="NQX63" s="108"/>
      <c r="NQY63" s="108"/>
      <c r="NQZ63" s="108"/>
      <c r="NRA63" s="108"/>
      <c r="NRB63" s="108"/>
      <c r="NRC63" s="108"/>
      <c r="NRD63" s="108"/>
      <c r="NRE63" s="108"/>
      <c r="NRF63" s="108"/>
      <c r="NRG63" s="108"/>
      <c r="NRH63" s="108"/>
      <c r="NRI63" s="108"/>
      <c r="NRJ63" s="108"/>
      <c r="NRK63" s="108"/>
      <c r="NRL63" s="108"/>
      <c r="NRM63" s="108"/>
      <c r="NRN63" s="108"/>
      <c r="NRO63" s="108"/>
      <c r="NRP63" s="108"/>
      <c r="NRQ63" s="108"/>
      <c r="NRR63" s="108"/>
      <c r="NRS63" s="108"/>
      <c r="NRT63" s="108"/>
      <c r="NRU63" s="108"/>
      <c r="NRV63" s="108"/>
      <c r="NRW63" s="108"/>
      <c r="NRX63" s="108"/>
      <c r="NRY63" s="108"/>
      <c r="NRZ63" s="108"/>
      <c r="NSA63" s="108"/>
      <c r="NSB63" s="108"/>
      <c r="NSC63" s="108"/>
      <c r="NSD63" s="108"/>
      <c r="NSE63" s="108"/>
      <c r="NSF63" s="108"/>
      <c r="NSG63" s="108"/>
      <c r="NSH63" s="108"/>
      <c r="NSI63" s="108"/>
      <c r="NSJ63" s="108"/>
      <c r="NSK63" s="108"/>
      <c r="NSL63" s="108"/>
      <c r="NSM63" s="108"/>
      <c r="NSN63" s="108"/>
      <c r="NSO63" s="108"/>
      <c r="NSP63" s="108"/>
      <c r="NSQ63" s="108"/>
      <c r="NSR63" s="108"/>
      <c r="NSS63" s="108"/>
      <c r="NST63" s="108"/>
      <c r="NSU63" s="108"/>
      <c r="NSV63" s="108"/>
      <c r="NSW63" s="108"/>
      <c r="NSX63" s="108"/>
      <c r="NSY63" s="108"/>
      <c r="NSZ63" s="108"/>
      <c r="NTA63" s="108"/>
      <c r="NTB63" s="108"/>
      <c r="NTC63" s="108"/>
      <c r="NTD63" s="108"/>
      <c r="NTE63" s="108"/>
      <c r="NTF63" s="108"/>
      <c r="NTG63" s="108"/>
      <c r="NTH63" s="108"/>
      <c r="NTI63" s="108"/>
      <c r="NTJ63" s="108"/>
      <c r="NTK63" s="108"/>
      <c r="NTL63" s="108"/>
      <c r="NTM63" s="108"/>
      <c r="NTN63" s="108"/>
      <c r="NTO63" s="108"/>
      <c r="NTP63" s="108"/>
      <c r="NTQ63" s="108"/>
      <c r="NTR63" s="108"/>
      <c r="NTS63" s="108"/>
      <c r="NTT63" s="108"/>
      <c r="NTU63" s="108"/>
      <c r="NTV63" s="108"/>
      <c r="NTW63" s="108"/>
      <c r="NTX63" s="108"/>
      <c r="NTY63" s="108"/>
      <c r="NTZ63" s="108"/>
      <c r="NUA63" s="108"/>
      <c r="NUB63" s="108"/>
      <c r="NUC63" s="108"/>
      <c r="NUD63" s="108"/>
      <c r="NUE63" s="108"/>
      <c r="NUF63" s="108"/>
      <c r="NUG63" s="108"/>
      <c r="NUH63" s="108"/>
      <c r="NUI63" s="108"/>
      <c r="NUJ63" s="108"/>
      <c r="NUK63" s="108"/>
      <c r="NUL63" s="108"/>
      <c r="NUM63" s="108"/>
      <c r="NUN63" s="108"/>
      <c r="NUO63" s="108"/>
      <c r="NUP63" s="108"/>
      <c r="NUQ63" s="108"/>
      <c r="NUR63" s="108"/>
      <c r="NUS63" s="108"/>
      <c r="NUT63" s="108"/>
      <c r="NUU63" s="108"/>
      <c r="NUV63" s="108"/>
      <c r="NUW63" s="108"/>
      <c r="NUX63" s="108"/>
      <c r="NUY63" s="108"/>
      <c r="NUZ63" s="108"/>
      <c r="NVA63" s="108"/>
      <c r="NVB63" s="108"/>
      <c r="NVC63" s="108"/>
      <c r="NVD63" s="108"/>
      <c r="NVE63" s="108"/>
      <c r="NVF63" s="108"/>
      <c r="NVG63" s="108"/>
      <c r="NVH63" s="108"/>
      <c r="NVI63" s="108"/>
      <c r="NVJ63" s="108"/>
      <c r="NVK63" s="108"/>
      <c r="NVL63" s="108"/>
      <c r="NVM63" s="108"/>
      <c r="NVN63" s="108"/>
      <c r="NVO63" s="108"/>
      <c r="NVP63" s="108"/>
      <c r="NVQ63" s="108"/>
      <c r="NVR63" s="108"/>
      <c r="NVS63" s="108"/>
      <c r="NVT63" s="108"/>
      <c r="NVU63" s="108"/>
      <c r="NVV63" s="108"/>
      <c r="NVW63" s="108"/>
      <c r="NVX63" s="108"/>
      <c r="NVY63" s="108"/>
      <c r="NVZ63" s="108"/>
      <c r="NWA63" s="108"/>
      <c r="NWB63" s="108"/>
      <c r="NWC63" s="108"/>
      <c r="NWD63" s="108"/>
      <c r="NWE63" s="108"/>
      <c r="NWF63" s="108"/>
      <c r="NWG63" s="108"/>
      <c r="NWH63" s="108"/>
      <c r="NWI63" s="108"/>
      <c r="NWJ63" s="108"/>
      <c r="NWK63" s="108"/>
      <c r="NWL63" s="108"/>
      <c r="NWM63" s="108"/>
      <c r="NWN63" s="108"/>
      <c r="NWO63" s="108"/>
      <c r="NWP63" s="108"/>
      <c r="NWQ63" s="108"/>
      <c r="NWR63" s="108"/>
      <c r="NWS63" s="108"/>
      <c r="NWT63" s="108"/>
      <c r="NWU63" s="108"/>
      <c r="NWV63" s="108"/>
      <c r="NWW63" s="108"/>
      <c r="NWX63" s="108"/>
      <c r="NWY63" s="108"/>
      <c r="NWZ63" s="108"/>
      <c r="NXA63" s="108"/>
      <c r="NXB63" s="108"/>
      <c r="NXC63" s="108"/>
      <c r="NXD63" s="108"/>
      <c r="NXE63" s="108"/>
      <c r="NXF63" s="108"/>
      <c r="NXG63" s="108"/>
      <c r="NXH63" s="108"/>
      <c r="NXI63" s="108"/>
      <c r="NXJ63" s="108"/>
      <c r="NXK63" s="108"/>
      <c r="NXL63" s="108"/>
      <c r="NXM63" s="108"/>
      <c r="NXN63" s="108"/>
      <c r="NXO63" s="108"/>
      <c r="NXP63" s="108"/>
      <c r="NXQ63" s="108"/>
      <c r="NXR63" s="108"/>
      <c r="NXS63" s="108"/>
      <c r="NXT63" s="108"/>
      <c r="NXU63" s="108"/>
      <c r="NXV63" s="108"/>
      <c r="NXW63" s="108"/>
      <c r="NXX63" s="108"/>
      <c r="NXY63" s="108"/>
      <c r="NXZ63" s="108"/>
      <c r="NYA63" s="108"/>
      <c r="NYB63" s="108"/>
      <c r="NYC63" s="108"/>
      <c r="NYD63" s="108"/>
      <c r="NYE63" s="108"/>
      <c r="NYF63" s="108"/>
      <c r="NYG63" s="108"/>
      <c r="NYH63" s="108"/>
      <c r="NYI63" s="108"/>
      <c r="NYJ63" s="108"/>
      <c r="NYK63" s="108"/>
      <c r="NYL63" s="108"/>
      <c r="NYM63" s="108"/>
      <c r="NYN63" s="108"/>
      <c r="NYO63" s="108"/>
      <c r="NYP63" s="108"/>
      <c r="NYQ63" s="108"/>
      <c r="NYR63" s="108"/>
      <c r="NYS63" s="108"/>
      <c r="NYT63" s="108"/>
      <c r="NYU63" s="108"/>
      <c r="NYV63" s="108"/>
      <c r="NYW63" s="108"/>
      <c r="NYX63" s="108"/>
      <c r="NYY63" s="108"/>
      <c r="NYZ63" s="108"/>
      <c r="NZA63" s="108"/>
      <c r="NZB63" s="108"/>
      <c r="NZC63" s="108"/>
      <c r="NZD63" s="108"/>
      <c r="NZE63" s="108"/>
      <c r="NZF63" s="108"/>
      <c r="NZG63" s="108"/>
      <c r="NZH63" s="108"/>
      <c r="NZI63" s="108"/>
      <c r="NZJ63" s="108"/>
      <c r="NZK63" s="108"/>
      <c r="NZL63" s="108"/>
      <c r="NZM63" s="108"/>
      <c r="NZN63" s="108"/>
      <c r="NZO63" s="108"/>
      <c r="NZP63" s="108"/>
      <c r="NZQ63" s="108"/>
      <c r="NZR63" s="108"/>
      <c r="NZS63" s="108"/>
      <c r="NZT63" s="108"/>
      <c r="NZU63" s="108"/>
      <c r="NZV63" s="108"/>
      <c r="NZW63" s="108"/>
      <c r="NZX63" s="108"/>
      <c r="NZY63" s="108"/>
      <c r="NZZ63" s="108"/>
      <c r="OAA63" s="108"/>
      <c r="OAB63" s="108"/>
      <c r="OAC63" s="108"/>
      <c r="OAD63" s="108"/>
      <c r="OAE63" s="108"/>
      <c r="OAF63" s="108"/>
      <c r="OAG63" s="108"/>
      <c r="OAH63" s="108"/>
      <c r="OAI63" s="108"/>
      <c r="OAJ63" s="108"/>
      <c r="OAK63" s="108"/>
      <c r="OAL63" s="108"/>
      <c r="OAM63" s="108"/>
      <c r="OAN63" s="108"/>
      <c r="OAO63" s="108"/>
      <c r="OAP63" s="108"/>
      <c r="OAQ63" s="108"/>
      <c r="OAR63" s="108"/>
      <c r="OAS63" s="108"/>
      <c r="OAT63" s="108"/>
      <c r="OAU63" s="108"/>
      <c r="OAV63" s="108"/>
      <c r="OAW63" s="108"/>
      <c r="OAX63" s="108"/>
      <c r="OAY63" s="108"/>
      <c r="OAZ63" s="108"/>
      <c r="OBA63" s="108"/>
      <c r="OBB63" s="108"/>
      <c r="OBC63" s="108"/>
      <c r="OBD63" s="108"/>
      <c r="OBE63" s="108"/>
      <c r="OBF63" s="108"/>
      <c r="OBG63" s="108"/>
      <c r="OBH63" s="108"/>
      <c r="OBI63" s="108"/>
      <c r="OBJ63" s="108"/>
      <c r="OBK63" s="108"/>
      <c r="OBL63" s="108"/>
      <c r="OBM63" s="108"/>
      <c r="OBN63" s="108"/>
      <c r="OBO63" s="108"/>
      <c r="OBP63" s="108"/>
      <c r="OBQ63" s="108"/>
      <c r="OBR63" s="108"/>
      <c r="OBS63" s="108"/>
      <c r="OBT63" s="108"/>
      <c r="OBU63" s="108"/>
      <c r="OBV63" s="108"/>
      <c r="OBW63" s="108"/>
      <c r="OBX63" s="108"/>
      <c r="OBY63" s="108"/>
      <c r="OBZ63" s="108"/>
      <c r="OCA63" s="108"/>
      <c r="OCB63" s="108"/>
      <c r="OCC63" s="108"/>
      <c r="OCD63" s="108"/>
      <c r="OCE63" s="108"/>
      <c r="OCF63" s="108"/>
      <c r="OCG63" s="108"/>
      <c r="OCH63" s="108"/>
      <c r="OCI63" s="108"/>
      <c r="OCJ63" s="108"/>
      <c r="OCK63" s="108"/>
      <c r="OCL63" s="108"/>
      <c r="OCM63" s="108"/>
      <c r="OCN63" s="108"/>
      <c r="OCO63" s="108"/>
      <c r="OCP63" s="108"/>
      <c r="OCQ63" s="108"/>
      <c r="OCR63" s="108"/>
      <c r="OCS63" s="108"/>
      <c r="OCT63" s="108"/>
      <c r="OCU63" s="108"/>
      <c r="OCV63" s="108"/>
      <c r="OCW63" s="108"/>
      <c r="OCX63" s="108"/>
      <c r="OCY63" s="108"/>
      <c r="OCZ63" s="108"/>
      <c r="ODA63" s="108"/>
      <c r="ODB63" s="108"/>
      <c r="ODC63" s="108"/>
      <c r="ODD63" s="108"/>
      <c r="ODE63" s="108"/>
      <c r="ODF63" s="108"/>
      <c r="ODG63" s="108"/>
      <c r="ODH63" s="108"/>
      <c r="ODI63" s="108"/>
      <c r="ODJ63" s="108"/>
      <c r="ODK63" s="108"/>
      <c r="ODL63" s="108"/>
      <c r="ODM63" s="108"/>
      <c r="ODN63" s="108"/>
      <c r="ODO63" s="108"/>
      <c r="ODP63" s="108"/>
      <c r="ODQ63" s="108"/>
      <c r="ODR63" s="108"/>
      <c r="ODS63" s="108"/>
      <c r="ODT63" s="108"/>
      <c r="ODU63" s="108"/>
      <c r="ODV63" s="108"/>
      <c r="ODW63" s="108"/>
      <c r="ODX63" s="108"/>
      <c r="ODY63" s="108"/>
      <c r="ODZ63" s="108"/>
      <c r="OEA63" s="108"/>
      <c r="OEB63" s="108"/>
      <c r="OEC63" s="108"/>
      <c r="OED63" s="108"/>
      <c r="OEE63" s="108"/>
      <c r="OEF63" s="108"/>
      <c r="OEG63" s="108"/>
      <c r="OEH63" s="108"/>
      <c r="OEI63" s="108"/>
      <c r="OEJ63" s="108"/>
      <c r="OEK63" s="108"/>
      <c r="OEL63" s="108"/>
      <c r="OEM63" s="108"/>
      <c r="OEN63" s="108"/>
      <c r="OEO63" s="108"/>
      <c r="OEP63" s="108"/>
      <c r="OEQ63" s="108"/>
      <c r="OER63" s="108"/>
      <c r="OES63" s="108"/>
      <c r="OET63" s="108"/>
      <c r="OEU63" s="108"/>
      <c r="OEV63" s="108"/>
      <c r="OEW63" s="108"/>
      <c r="OEX63" s="108"/>
      <c r="OEY63" s="108"/>
      <c r="OEZ63" s="108"/>
      <c r="OFA63" s="108"/>
      <c r="OFB63" s="108"/>
      <c r="OFC63" s="108"/>
      <c r="OFD63" s="108"/>
      <c r="OFE63" s="108"/>
      <c r="OFF63" s="108"/>
      <c r="OFG63" s="108"/>
      <c r="OFH63" s="108"/>
      <c r="OFI63" s="108"/>
      <c r="OFJ63" s="108"/>
      <c r="OFK63" s="108"/>
      <c r="OFL63" s="108"/>
      <c r="OFM63" s="108"/>
      <c r="OFN63" s="108"/>
      <c r="OFO63" s="108"/>
      <c r="OFP63" s="108"/>
      <c r="OFQ63" s="108"/>
      <c r="OFR63" s="108"/>
      <c r="OFS63" s="108"/>
      <c r="OFT63" s="108"/>
      <c r="OFU63" s="108"/>
      <c r="OFV63" s="108"/>
      <c r="OFW63" s="108"/>
      <c r="OFX63" s="108"/>
      <c r="OFY63" s="108"/>
      <c r="OFZ63" s="108"/>
      <c r="OGA63" s="108"/>
      <c r="OGB63" s="108"/>
      <c r="OGC63" s="108"/>
      <c r="OGD63" s="108"/>
      <c r="OGE63" s="108"/>
      <c r="OGF63" s="108"/>
      <c r="OGG63" s="108"/>
      <c r="OGH63" s="108"/>
      <c r="OGI63" s="108"/>
      <c r="OGJ63" s="108"/>
      <c r="OGK63" s="108"/>
      <c r="OGL63" s="108"/>
      <c r="OGM63" s="108"/>
      <c r="OGN63" s="108"/>
      <c r="OGO63" s="108"/>
      <c r="OGP63" s="108"/>
      <c r="OGQ63" s="108"/>
      <c r="OGR63" s="108"/>
      <c r="OGS63" s="108"/>
      <c r="OGT63" s="108"/>
      <c r="OGU63" s="108"/>
      <c r="OGV63" s="108"/>
      <c r="OGW63" s="108"/>
      <c r="OGX63" s="108"/>
      <c r="OGY63" s="108"/>
      <c r="OGZ63" s="108"/>
      <c r="OHA63" s="108"/>
      <c r="OHB63" s="108"/>
      <c r="OHC63" s="108"/>
      <c r="OHD63" s="108"/>
      <c r="OHE63" s="108"/>
      <c r="OHF63" s="108"/>
      <c r="OHG63" s="108"/>
      <c r="OHH63" s="108"/>
      <c r="OHI63" s="108"/>
      <c r="OHJ63" s="108"/>
      <c r="OHK63" s="108"/>
      <c r="OHL63" s="108"/>
      <c r="OHM63" s="108"/>
      <c r="OHN63" s="108"/>
      <c r="OHO63" s="108"/>
      <c r="OHP63" s="108"/>
      <c r="OHQ63" s="108"/>
      <c r="OHR63" s="108"/>
      <c r="OHS63" s="108"/>
      <c r="OHT63" s="108"/>
      <c r="OHU63" s="108"/>
      <c r="OHV63" s="108"/>
      <c r="OHW63" s="108"/>
      <c r="OHX63" s="108"/>
      <c r="OHY63" s="108"/>
      <c r="OHZ63" s="108"/>
      <c r="OIA63" s="108"/>
      <c r="OIB63" s="108"/>
      <c r="OIC63" s="108"/>
      <c r="OID63" s="108"/>
      <c r="OIE63" s="108"/>
      <c r="OIF63" s="108"/>
      <c r="OIG63" s="108"/>
      <c r="OIH63" s="108"/>
      <c r="OII63" s="108"/>
      <c r="OIJ63" s="108"/>
      <c r="OIK63" s="108"/>
      <c r="OIL63" s="108"/>
      <c r="OIM63" s="108"/>
      <c r="OIN63" s="108"/>
      <c r="OIO63" s="108"/>
      <c r="OIP63" s="108"/>
      <c r="OIQ63" s="108"/>
      <c r="OIR63" s="108"/>
      <c r="OIS63" s="108"/>
      <c r="OIT63" s="108"/>
      <c r="OIU63" s="108"/>
      <c r="OIV63" s="108"/>
      <c r="OIW63" s="108"/>
      <c r="OIX63" s="108"/>
      <c r="OIY63" s="108"/>
      <c r="OIZ63" s="108"/>
      <c r="OJA63" s="108"/>
      <c r="OJB63" s="108"/>
      <c r="OJC63" s="108"/>
      <c r="OJD63" s="108"/>
      <c r="OJE63" s="108"/>
      <c r="OJF63" s="108"/>
      <c r="OJG63" s="108"/>
      <c r="OJH63" s="108"/>
      <c r="OJI63" s="108"/>
      <c r="OJJ63" s="108"/>
      <c r="OJK63" s="108"/>
      <c r="OJL63" s="108"/>
      <c r="OJM63" s="108"/>
      <c r="OJN63" s="108"/>
      <c r="OJO63" s="108"/>
      <c r="OJP63" s="108"/>
      <c r="OJQ63" s="108"/>
      <c r="OJR63" s="108"/>
      <c r="OJS63" s="108"/>
      <c r="OJT63" s="108"/>
      <c r="OJU63" s="108"/>
      <c r="OJV63" s="108"/>
      <c r="OJW63" s="108"/>
      <c r="OJX63" s="108"/>
      <c r="OJY63" s="108"/>
      <c r="OJZ63" s="108"/>
      <c r="OKA63" s="108"/>
      <c r="OKB63" s="108"/>
      <c r="OKC63" s="108"/>
      <c r="OKD63" s="108"/>
      <c r="OKE63" s="108"/>
      <c r="OKF63" s="108"/>
      <c r="OKG63" s="108"/>
      <c r="OKH63" s="108"/>
      <c r="OKI63" s="108"/>
      <c r="OKJ63" s="108"/>
      <c r="OKK63" s="108"/>
      <c r="OKL63" s="108"/>
      <c r="OKM63" s="108"/>
      <c r="OKN63" s="108"/>
      <c r="OKO63" s="108"/>
      <c r="OKP63" s="108"/>
      <c r="OKQ63" s="108"/>
      <c r="OKR63" s="108"/>
      <c r="OKS63" s="108"/>
      <c r="OKT63" s="108"/>
      <c r="OKU63" s="108"/>
      <c r="OKV63" s="108"/>
      <c r="OKW63" s="108"/>
      <c r="OKX63" s="108"/>
      <c r="OKY63" s="108"/>
      <c r="OKZ63" s="108"/>
      <c r="OLA63" s="108"/>
      <c r="OLB63" s="108"/>
      <c r="OLC63" s="108"/>
      <c r="OLD63" s="108"/>
      <c r="OLE63" s="108"/>
      <c r="OLF63" s="108"/>
      <c r="OLG63" s="108"/>
      <c r="OLH63" s="108"/>
      <c r="OLI63" s="108"/>
      <c r="OLJ63" s="108"/>
      <c r="OLK63" s="108"/>
      <c r="OLL63" s="108"/>
      <c r="OLM63" s="108"/>
      <c r="OLN63" s="108"/>
      <c r="OLO63" s="108"/>
      <c r="OLP63" s="108"/>
      <c r="OLQ63" s="108"/>
      <c r="OLR63" s="108"/>
      <c r="OLS63" s="108"/>
      <c r="OLT63" s="108"/>
      <c r="OLU63" s="108"/>
      <c r="OLV63" s="108"/>
      <c r="OLW63" s="108"/>
      <c r="OLX63" s="108"/>
      <c r="OLY63" s="108"/>
      <c r="OLZ63" s="108"/>
      <c r="OMA63" s="108"/>
      <c r="OMB63" s="108"/>
      <c r="OMC63" s="108"/>
      <c r="OMD63" s="108"/>
      <c r="OME63" s="108"/>
      <c r="OMF63" s="108"/>
      <c r="OMG63" s="108"/>
      <c r="OMH63" s="108"/>
      <c r="OMI63" s="108"/>
      <c r="OMJ63" s="108"/>
      <c r="OMK63" s="108"/>
      <c r="OML63" s="108"/>
      <c r="OMM63" s="108"/>
      <c r="OMN63" s="108"/>
      <c r="OMO63" s="108"/>
      <c r="OMP63" s="108"/>
      <c r="OMQ63" s="108"/>
      <c r="OMR63" s="108"/>
      <c r="OMS63" s="108"/>
      <c r="OMT63" s="108"/>
      <c r="OMU63" s="108"/>
      <c r="OMV63" s="108"/>
      <c r="OMW63" s="108"/>
      <c r="OMX63" s="108"/>
      <c r="OMY63" s="108"/>
      <c r="OMZ63" s="108"/>
      <c r="ONA63" s="108"/>
      <c r="ONB63" s="108"/>
      <c r="ONC63" s="108"/>
      <c r="OND63" s="108"/>
      <c r="ONE63" s="108"/>
      <c r="ONF63" s="108"/>
      <c r="ONG63" s="108"/>
      <c r="ONH63" s="108"/>
      <c r="ONI63" s="108"/>
      <c r="ONJ63" s="108"/>
      <c r="ONK63" s="108"/>
      <c r="ONL63" s="108"/>
      <c r="ONM63" s="108"/>
      <c r="ONN63" s="108"/>
      <c r="ONO63" s="108"/>
      <c r="ONP63" s="108"/>
      <c r="ONQ63" s="108"/>
      <c r="ONR63" s="108"/>
      <c r="ONS63" s="108"/>
      <c r="ONT63" s="108"/>
      <c r="ONU63" s="108"/>
      <c r="ONV63" s="108"/>
      <c r="ONW63" s="108"/>
      <c r="ONX63" s="108"/>
      <c r="ONY63" s="108"/>
      <c r="ONZ63" s="108"/>
      <c r="OOA63" s="108"/>
      <c r="OOB63" s="108"/>
      <c r="OOC63" s="108"/>
      <c r="OOD63" s="108"/>
      <c r="OOE63" s="108"/>
      <c r="OOF63" s="108"/>
      <c r="OOG63" s="108"/>
      <c r="OOH63" s="108"/>
      <c r="OOI63" s="108"/>
      <c r="OOJ63" s="108"/>
      <c r="OOK63" s="108"/>
      <c r="OOL63" s="108"/>
      <c r="OOM63" s="108"/>
      <c r="OON63" s="108"/>
      <c r="OOO63" s="108"/>
      <c r="OOP63" s="108"/>
      <c r="OOQ63" s="108"/>
      <c r="OOR63" s="108"/>
      <c r="OOS63" s="108"/>
      <c r="OOT63" s="108"/>
      <c r="OOU63" s="108"/>
      <c r="OOV63" s="108"/>
      <c r="OOW63" s="108"/>
      <c r="OOX63" s="108"/>
      <c r="OOY63" s="108"/>
      <c r="OOZ63" s="108"/>
      <c r="OPA63" s="108"/>
      <c r="OPB63" s="108"/>
      <c r="OPC63" s="108"/>
      <c r="OPD63" s="108"/>
      <c r="OPE63" s="108"/>
      <c r="OPF63" s="108"/>
      <c r="OPG63" s="108"/>
      <c r="OPH63" s="108"/>
      <c r="OPI63" s="108"/>
      <c r="OPJ63" s="108"/>
      <c r="OPK63" s="108"/>
      <c r="OPL63" s="108"/>
      <c r="OPM63" s="108"/>
      <c r="OPN63" s="108"/>
      <c r="OPO63" s="108"/>
      <c r="OPP63" s="108"/>
      <c r="OPQ63" s="108"/>
      <c r="OPR63" s="108"/>
      <c r="OPS63" s="108"/>
      <c r="OPT63" s="108"/>
      <c r="OPU63" s="108"/>
      <c r="OPV63" s="108"/>
      <c r="OPW63" s="108"/>
      <c r="OPX63" s="108"/>
      <c r="OPY63" s="108"/>
      <c r="OPZ63" s="108"/>
      <c r="OQA63" s="108"/>
      <c r="OQB63" s="108"/>
      <c r="OQC63" s="108"/>
      <c r="OQD63" s="108"/>
      <c r="OQE63" s="108"/>
      <c r="OQF63" s="108"/>
      <c r="OQG63" s="108"/>
      <c r="OQH63" s="108"/>
      <c r="OQI63" s="108"/>
      <c r="OQJ63" s="108"/>
      <c r="OQK63" s="108"/>
      <c r="OQL63" s="108"/>
      <c r="OQM63" s="108"/>
      <c r="OQN63" s="108"/>
      <c r="OQO63" s="108"/>
      <c r="OQP63" s="108"/>
      <c r="OQQ63" s="108"/>
      <c r="OQR63" s="108"/>
      <c r="OQS63" s="108"/>
      <c r="OQT63" s="108"/>
      <c r="OQU63" s="108"/>
      <c r="OQV63" s="108"/>
      <c r="OQW63" s="108"/>
      <c r="OQX63" s="108"/>
      <c r="OQY63" s="108"/>
      <c r="OQZ63" s="108"/>
      <c r="ORA63" s="108"/>
      <c r="ORB63" s="108"/>
      <c r="ORC63" s="108"/>
      <c r="ORD63" s="108"/>
      <c r="ORE63" s="108"/>
      <c r="ORF63" s="108"/>
      <c r="ORG63" s="108"/>
      <c r="ORH63" s="108"/>
      <c r="ORI63" s="108"/>
      <c r="ORJ63" s="108"/>
      <c r="ORK63" s="108"/>
      <c r="ORL63" s="108"/>
      <c r="ORM63" s="108"/>
      <c r="ORN63" s="108"/>
      <c r="ORO63" s="108"/>
      <c r="ORP63" s="108"/>
      <c r="ORQ63" s="108"/>
      <c r="ORR63" s="108"/>
      <c r="ORS63" s="108"/>
      <c r="ORT63" s="108"/>
      <c r="ORU63" s="108"/>
      <c r="ORV63" s="108"/>
      <c r="ORW63" s="108"/>
      <c r="ORX63" s="108"/>
      <c r="ORY63" s="108"/>
      <c r="ORZ63" s="108"/>
      <c r="OSA63" s="108"/>
      <c r="OSB63" s="108"/>
      <c r="OSC63" s="108"/>
      <c r="OSD63" s="108"/>
      <c r="OSE63" s="108"/>
      <c r="OSF63" s="108"/>
      <c r="OSG63" s="108"/>
      <c r="OSH63" s="108"/>
      <c r="OSI63" s="108"/>
      <c r="OSJ63" s="108"/>
      <c r="OSK63" s="108"/>
      <c r="OSL63" s="108"/>
      <c r="OSM63" s="108"/>
      <c r="OSN63" s="108"/>
      <c r="OSO63" s="108"/>
      <c r="OSP63" s="108"/>
      <c r="OSQ63" s="108"/>
      <c r="OSR63" s="108"/>
      <c r="OSS63" s="108"/>
      <c r="OST63" s="108"/>
      <c r="OSU63" s="108"/>
      <c r="OSV63" s="108"/>
      <c r="OSW63" s="108"/>
      <c r="OSX63" s="108"/>
      <c r="OSY63" s="108"/>
      <c r="OSZ63" s="108"/>
      <c r="OTA63" s="108"/>
      <c r="OTB63" s="108"/>
      <c r="OTC63" s="108"/>
      <c r="OTD63" s="108"/>
      <c r="OTE63" s="108"/>
      <c r="OTF63" s="108"/>
      <c r="OTG63" s="108"/>
      <c r="OTH63" s="108"/>
      <c r="OTI63" s="108"/>
      <c r="OTJ63" s="108"/>
      <c r="OTK63" s="108"/>
      <c r="OTL63" s="108"/>
      <c r="OTM63" s="108"/>
      <c r="OTN63" s="108"/>
      <c r="OTO63" s="108"/>
      <c r="OTP63" s="108"/>
      <c r="OTQ63" s="108"/>
      <c r="OTR63" s="108"/>
      <c r="OTS63" s="108"/>
      <c r="OTT63" s="108"/>
      <c r="OTU63" s="108"/>
      <c r="OTV63" s="108"/>
      <c r="OTW63" s="108"/>
      <c r="OTX63" s="108"/>
      <c r="OTY63" s="108"/>
      <c r="OTZ63" s="108"/>
      <c r="OUA63" s="108"/>
      <c r="OUB63" s="108"/>
      <c r="OUC63" s="108"/>
      <c r="OUD63" s="108"/>
      <c r="OUE63" s="108"/>
      <c r="OUF63" s="108"/>
      <c r="OUG63" s="108"/>
      <c r="OUH63" s="108"/>
      <c r="OUI63" s="108"/>
      <c r="OUJ63" s="108"/>
      <c r="OUK63" s="108"/>
      <c r="OUL63" s="108"/>
      <c r="OUM63" s="108"/>
      <c r="OUN63" s="108"/>
      <c r="OUO63" s="108"/>
      <c r="OUP63" s="108"/>
      <c r="OUQ63" s="108"/>
      <c r="OUR63" s="108"/>
      <c r="OUS63" s="108"/>
      <c r="OUT63" s="108"/>
      <c r="OUU63" s="108"/>
      <c r="OUV63" s="108"/>
      <c r="OUW63" s="108"/>
      <c r="OUX63" s="108"/>
      <c r="OUY63" s="108"/>
      <c r="OUZ63" s="108"/>
      <c r="OVA63" s="108"/>
      <c r="OVB63" s="108"/>
      <c r="OVC63" s="108"/>
      <c r="OVD63" s="108"/>
      <c r="OVE63" s="108"/>
      <c r="OVF63" s="108"/>
      <c r="OVG63" s="108"/>
      <c r="OVH63" s="108"/>
      <c r="OVI63" s="108"/>
      <c r="OVJ63" s="108"/>
      <c r="OVK63" s="108"/>
      <c r="OVL63" s="108"/>
      <c r="OVM63" s="108"/>
      <c r="OVN63" s="108"/>
      <c r="OVO63" s="108"/>
      <c r="OVP63" s="108"/>
      <c r="OVQ63" s="108"/>
      <c r="OVR63" s="108"/>
      <c r="OVS63" s="108"/>
      <c r="OVT63" s="108"/>
      <c r="OVU63" s="108"/>
      <c r="OVV63" s="108"/>
      <c r="OVW63" s="108"/>
      <c r="OVX63" s="108"/>
      <c r="OVY63" s="108"/>
      <c r="OVZ63" s="108"/>
      <c r="OWA63" s="108"/>
      <c r="OWB63" s="108"/>
      <c r="OWC63" s="108"/>
      <c r="OWD63" s="108"/>
      <c r="OWE63" s="108"/>
      <c r="OWF63" s="108"/>
      <c r="OWG63" s="108"/>
      <c r="OWH63" s="108"/>
      <c r="OWI63" s="108"/>
      <c r="OWJ63" s="108"/>
      <c r="OWK63" s="108"/>
      <c r="OWL63" s="108"/>
      <c r="OWM63" s="108"/>
      <c r="OWN63" s="108"/>
      <c r="OWO63" s="108"/>
      <c r="OWP63" s="108"/>
      <c r="OWQ63" s="108"/>
      <c r="OWR63" s="108"/>
      <c r="OWS63" s="108"/>
      <c r="OWT63" s="108"/>
      <c r="OWU63" s="108"/>
      <c r="OWV63" s="108"/>
      <c r="OWW63" s="108"/>
      <c r="OWX63" s="108"/>
      <c r="OWY63" s="108"/>
      <c r="OWZ63" s="108"/>
      <c r="OXA63" s="108"/>
      <c r="OXB63" s="108"/>
      <c r="OXC63" s="108"/>
      <c r="OXD63" s="108"/>
      <c r="OXE63" s="108"/>
      <c r="OXF63" s="108"/>
      <c r="OXG63" s="108"/>
      <c r="OXH63" s="108"/>
      <c r="OXI63" s="108"/>
      <c r="OXJ63" s="108"/>
      <c r="OXK63" s="108"/>
      <c r="OXL63" s="108"/>
      <c r="OXM63" s="108"/>
      <c r="OXN63" s="108"/>
      <c r="OXO63" s="108"/>
      <c r="OXP63" s="108"/>
      <c r="OXQ63" s="108"/>
      <c r="OXR63" s="108"/>
      <c r="OXS63" s="108"/>
      <c r="OXT63" s="108"/>
      <c r="OXU63" s="108"/>
      <c r="OXV63" s="108"/>
      <c r="OXW63" s="108"/>
      <c r="OXX63" s="108"/>
      <c r="OXY63" s="108"/>
      <c r="OXZ63" s="108"/>
      <c r="OYA63" s="108"/>
      <c r="OYB63" s="108"/>
      <c r="OYC63" s="108"/>
      <c r="OYD63" s="108"/>
      <c r="OYE63" s="108"/>
      <c r="OYF63" s="108"/>
      <c r="OYG63" s="108"/>
      <c r="OYH63" s="108"/>
      <c r="OYI63" s="108"/>
      <c r="OYJ63" s="108"/>
      <c r="OYK63" s="108"/>
      <c r="OYL63" s="108"/>
      <c r="OYM63" s="108"/>
      <c r="OYN63" s="108"/>
      <c r="OYO63" s="108"/>
      <c r="OYP63" s="108"/>
      <c r="OYQ63" s="108"/>
      <c r="OYR63" s="108"/>
      <c r="OYS63" s="108"/>
      <c r="OYT63" s="108"/>
      <c r="OYU63" s="108"/>
      <c r="OYV63" s="108"/>
      <c r="OYW63" s="108"/>
      <c r="OYX63" s="108"/>
      <c r="OYY63" s="108"/>
      <c r="OYZ63" s="108"/>
      <c r="OZA63" s="108"/>
      <c r="OZB63" s="108"/>
      <c r="OZC63" s="108"/>
      <c r="OZD63" s="108"/>
      <c r="OZE63" s="108"/>
      <c r="OZF63" s="108"/>
      <c r="OZG63" s="108"/>
      <c r="OZH63" s="108"/>
      <c r="OZI63" s="108"/>
      <c r="OZJ63" s="108"/>
      <c r="OZK63" s="108"/>
      <c r="OZL63" s="108"/>
      <c r="OZM63" s="108"/>
      <c r="OZN63" s="108"/>
      <c r="OZO63" s="108"/>
      <c r="OZP63" s="108"/>
      <c r="OZQ63" s="108"/>
      <c r="OZR63" s="108"/>
      <c r="OZS63" s="108"/>
      <c r="OZT63" s="108"/>
      <c r="OZU63" s="108"/>
      <c r="OZV63" s="108"/>
      <c r="OZW63" s="108"/>
      <c r="OZX63" s="108"/>
      <c r="OZY63" s="108"/>
      <c r="OZZ63" s="108"/>
      <c r="PAA63" s="108"/>
      <c r="PAB63" s="108"/>
      <c r="PAC63" s="108"/>
      <c r="PAD63" s="108"/>
      <c r="PAE63" s="108"/>
      <c r="PAF63" s="108"/>
      <c r="PAG63" s="108"/>
      <c r="PAH63" s="108"/>
      <c r="PAI63" s="108"/>
      <c r="PAJ63" s="108"/>
      <c r="PAK63" s="108"/>
      <c r="PAL63" s="108"/>
      <c r="PAM63" s="108"/>
      <c r="PAN63" s="108"/>
      <c r="PAO63" s="108"/>
      <c r="PAP63" s="108"/>
      <c r="PAQ63" s="108"/>
      <c r="PAR63" s="108"/>
      <c r="PAS63" s="108"/>
      <c r="PAT63" s="108"/>
      <c r="PAU63" s="108"/>
      <c r="PAV63" s="108"/>
      <c r="PAW63" s="108"/>
      <c r="PAX63" s="108"/>
      <c r="PAY63" s="108"/>
      <c r="PAZ63" s="108"/>
      <c r="PBA63" s="108"/>
      <c r="PBB63" s="108"/>
      <c r="PBC63" s="108"/>
      <c r="PBD63" s="108"/>
      <c r="PBE63" s="108"/>
      <c r="PBF63" s="108"/>
      <c r="PBG63" s="108"/>
      <c r="PBH63" s="108"/>
      <c r="PBI63" s="108"/>
      <c r="PBJ63" s="108"/>
      <c r="PBK63" s="108"/>
      <c r="PBL63" s="108"/>
      <c r="PBM63" s="108"/>
      <c r="PBN63" s="108"/>
      <c r="PBO63" s="108"/>
      <c r="PBP63" s="108"/>
      <c r="PBQ63" s="108"/>
      <c r="PBR63" s="108"/>
      <c r="PBS63" s="108"/>
      <c r="PBT63" s="108"/>
      <c r="PBU63" s="108"/>
      <c r="PBV63" s="108"/>
      <c r="PBW63" s="108"/>
      <c r="PBX63" s="108"/>
      <c r="PBY63" s="108"/>
      <c r="PBZ63" s="108"/>
      <c r="PCA63" s="108"/>
      <c r="PCB63" s="108"/>
      <c r="PCC63" s="108"/>
      <c r="PCD63" s="108"/>
      <c r="PCE63" s="108"/>
      <c r="PCF63" s="108"/>
      <c r="PCG63" s="108"/>
      <c r="PCH63" s="108"/>
      <c r="PCI63" s="108"/>
      <c r="PCJ63" s="108"/>
      <c r="PCK63" s="108"/>
      <c r="PCL63" s="108"/>
      <c r="PCM63" s="108"/>
      <c r="PCN63" s="108"/>
      <c r="PCO63" s="108"/>
      <c r="PCP63" s="108"/>
      <c r="PCQ63" s="108"/>
      <c r="PCR63" s="108"/>
      <c r="PCS63" s="108"/>
      <c r="PCT63" s="108"/>
      <c r="PCU63" s="108"/>
      <c r="PCV63" s="108"/>
      <c r="PCW63" s="108"/>
      <c r="PCX63" s="108"/>
      <c r="PCY63" s="108"/>
      <c r="PCZ63" s="108"/>
      <c r="PDA63" s="108"/>
      <c r="PDB63" s="108"/>
      <c r="PDC63" s="108"/>
      <c r="PDD63" s="108"/>
      <c r="PDE63" s="108"/>
      <c r="PDF63" s="108"/>
      <c r="PDG63" s="108"/>
      <c r="PDH63" s="108"/>
      <c r="PDI63" s="108"/>
      <c r="PDJ63" s="108"/>
      <c r="PDK63" s="108"/>
      <c r="PDL63" s="108"/>
      <c r="PDM63" s="108"/>
      <c r="PDN63" s="108"/>
      <c r="PDO63" s="108"/>
      <c r="PDP63" s="108"/>
      <c r="PDQ63" s="108"/>
      <c r="PDR63" s="108"/>
      <c r="PDS63" s="108"/>
      <c r="PDT63" s="108"/>
      <c r="PDU63" s="108"/>
      <c r="PDV63" s="108"/>
      <c r="PDW63" s="108"/>
      <c r="PDX63" s="108"/>
      <c r="PDY63" s="108"/>
      <c r="PDZ63" s="108"/>
      <c r="PEA63" s="108"/>
      <c r="PEB63" s="108"/>
      <c r="PEC63" s="108"/>
      <c r="PED63" s="108"/>
      <c r="PEE63" s="108"/>
      <c r="PEF63" s="108"/>
      <c r="PEG63" s="108"/>
      <c r="PEH63" s="108"/>
      <c r="PEI63" s="108"/>
      <c r="PEJ63" s="108"/>
      <c r="PEK63" s="108"/>
      <c r="PEL63" s="108"/>
      <c r="PEM63" s="108"/>
      <c r="PEN63" s="108"/>
      <c r="PEO63" s="108"/>
      <c r="PEP63" s="108"/>
      <c r="PEQ63" s="108"/>
      <c r="PER63" s="108"/>
      <c r="PES63" s="108"/>
      <c r="PET63" s="108"/>
      <c r="PEU63" s="108"/>
      <c r="PEV63" s="108"/>
      <c r="PEW63" s="108"/>
      <c r="PEX63" s="108"/>
      <c r="PEY63" s="108"/>
      <c r="PEZ63" s="108"/>
      <c r="PFA63" s="108"/>
      <c r="PFB63" s="108"/>
      <c r="PFC63" s="108"/>
      <c r="PFD63" s="108"/>
      <c r="PFE63" s="108"/>
      <c r="PFF63" s="108"/>
      <c r="PFG63" s="108"/>
      <c r="PFH63" s="108"/>
      <c r="PFI63" s="108"/>
      <c r="PFJ63" s="108"/>
      <c r="PFK63" s="108"/>
      <c r="PFL63" s="108"/>
      <c r="PFM63" s="108"/>
      <c r="PFN63" s="108"/>
      <c r="PFO63" s="108"/>
      <c r="PFP63" s="108"/>
      <c r="PFQ63" s="108"/>
      <c r="PFR63" s="108"/>
      <c r="PFS63" s="108"/>
      <c r="PFT63" s="108"/>
      <c r="PFU63" s="108"/>
      <c r="PFV63" s="108"/>
      <c r="PFW63" s="108"/>
      <c r="PFX63" s="108"/>
      <c r="PFY63" s="108"/>
      <c r="PFZ63" s="108"/>
      <c r="PGA63" s="108"/>
      <c r="PGB63" s="108"/>
      <c r="PGC63" s="108"/>
      <c r="PGD63" s="108"/>
      <c r="PGE63" s="108"/>
      <c r="PGF63" s="108"/>
      <c r="PGG63" s="108"/>
      <c r="PGH63" s="108"/>
      <c r="PGI63" s="108"/>
      <c r="PGJ63" s="108"/>
      <c r="PGK63" s="108"/>
      <c r="PGL63" s="108"/>
      <c r="PGM63" s="108"/>
      <c r="PGN63" s="108"/>
      <c r="PGO63" s="108"/>
      <c r="PGP63" s="108"/>
      <c r="PGQ63" s="108"/>
      <c r="PGR63" s="108"/>
      <c r="PGS63" s="108"/>
      <c r="PGT63" s="108"/>
      <c r="PGU63" s="108"/>
      <c r="PGV63" s="108"/>
      <c r="PGW63" s="108"/>
      <c r="PGX63" s="108"/>
      <c r="PGY63" s="108"/>
      <c r="PGZ63" s="108"/>
      <c r="PHA63" s="108"/>
      <c r="PHB63" s="108"/>
      <c r="PHC63" s="108"/>
      <c r="PHD63" s="108"/>
      <c r="PHE63" s="108"/>
      <c r="PHF63" s="108"/>
      <c r="PHG63" s="108"/>
      <c r="PHH63" s="108"/>
      <c r="PHI63" s="108"/>
      <c r="PHJ63" s="108"/>
      <c r="PHK63" s="108"/>
      <c r="PHL63" s="108"/>
      <c r="PHM63" s="108"/>
      <c r="PHN63" s="108"/>
      <c r="PHO63" s="108"/>
      <c r="PHP63" s="108"/>
      <c r="PHQ63" s="108"/>
      <c r="PHR63" s="108"/>
      <c r="PHS63" s="108"/>
      <c r="PHT63" s="108"/>
      <c r="PHU63" s="108"/>
      <c r="PHV63" s="108"/>
      <c r="PHW63" s="108"/>
      <c r="PHX63" s="108"/>
      <c r="PHY63" s="108"/>
      <c r="PHZ63" s="108"/>
      <c r="PIA63" s="108"/>
      <c r="PIB63" s="108"/>
      <c r="PIC63" s="108"/>
      <c r="PID63" s="108"/>
      <c r="PIE63" s="108"/>
      <c r="PIF63" s="108"/>
      <c r="PIG63" s="108"/>
      <c r="PIH63" s="108"/>
      <c r="PII63" s="108"/>
      <c r="PIJ63" s="108"/>
      <c r="PIK63" s="108"/>
      <c r="PIL63" s="108"/>
      <c r="PIM63" s="108"/>
      <c r="PIN63" s="108"/>
      <c r="PIO63" s="108"/>
      <c r="PIP63" s="108"/>
      <c r="PIQ63" s="108"/>
      <c r="PIR63" s="108"/>
      <c r="PIS63" s="108"/>
      <c r="PIT63" s="108"/>
      <c r="PIU63" s="108"/>
      <c r="PIV63" s="108"/>
      <c r="PIW63" s="108"/>
      <c r="PIX63" s="108"/>
      <c r="PIY63" s="108"/>
      <c r="PIZ63" s="108"/>
      <c r="PJA63" s="108"/>
      <c r="PJB63" s="108"/>
      <c r="PJC63" s="108"/>
      <c r="PJD63" s="108"/>
      <c r="PJE63" s="108"/>
      <c r="PJF63" s="108"/>
      <c r="PJG63" s="108"/>
      <c r="PJH63" s="108"/>
      <c r="PJI63" s="108"/>
      <c r="PJJ63" s="108"/>
      <c r="PJK63" s="108"/>
      <c r="PJL63" s="108"/>
      <c r="PJM63" s="108"/>
      <c r="PJN63" s="108"/>
      <c r="PJO63" s="108"/>
      <c r="PJP63" s="108"/>
      <c r="PJQ63" s="108"/>
      <c r="PJR63" s="108"/>
      <c r="PJS63" s="108"/>
      <c r="PJT63" s="108"/>
      <c r="PJU63" s="108"/>
      <c r="PJV63" s="108"/>
      <c r="PJW63" s="108"/>
      <c r="PJX63" s="108"/>
      <c r="PJY63" s="108"/>
      <c r="PJZ63" s="108"/>
      <c r="PKA63" s="108"/>
      <c r="PKB63" s="108"/>
      <c r="PKC63" s="108"/>
      <c r="PKD63" s="108"/>
      <c r="PKE63" s="108"/>
      <c r="PKF63" s="108"/>
      <c r="PKG63" s="108"/>
      <c r="PKH63" s="108"/>
      <c r="PKI63" s="108"/>
      <c r="PKJ63" s="108"/>
      <c r="PKK63" s="108"/>
      <c r="PKL63" s="108"/>
      <c r="PKM63" s="108"/>
      <c r="PKN63" s="108"/>
      <c r="PKO63" s="108"/>
      <c r="PKP63" s="108"/>
      <c r="PKQ63" s="108"/>
      <c r="PKR63" s="108"/>
      <c r="PKS63" s="108"/>
      <c r="PKT63" s="108"/>
      <c r="PKU63" s="108"/>
      <c r="PKV63" s="108"/>
      <c r="PKW63" s="108"/>
      <c r="PKX63" s="108"/>
      <c r="PKY63" s="108"/>
      <c r="PKZ63" s="108"/>
      <c r="PLA63" s="108"/>
      <c r="PLB63" s="108"/>
      <c r="PLC63" s="108"/>
      <c r="PLD63" s="108"/>
      <c r="PLE63" s="108"/>
      <c r="PLF63" s="108"/>
      <c r="PLG63" s="108"/>
      <c r="PLH63" s="108"/>
      <c r="PLI63" s="108"/>
      <c r="PLJ63" s="108"/>
      <c r="PLK63" s="108"/>
      <c r="PLL63" s="108"/>
      <c r="PLM63" s="108"/>
      <c r="PLN63" s="108"/>
      <c r="PLO63" s="108"/>
      <c r="PLP63" s="108"/>
      <c r="PLQ63" s="108"/>
      <c r="PLR63" s="108"/>
      <c r="PLS63" s="108"/>
      <c r="PLT63" s="108"/>
      <c r="PLU63" s="108"/>
      <c r="PLV63" s="108"/>
      <c r="PLW63" s="108"/>
      <c r="PLX63" s="108"/>
      <c r="PLY63" s="108"/>
      <c r="PLZ63" s="108"/>
      <c r="PMA63" s="108"/>
      <c r="PMB63" s="108"/>
      <c r="PMC63" s="108"/>
      <c r="PMD63" s="108"/>
      <c r="PME63" s="108"/>
      <c r="PMF63" s="108"/>
      <c r="PMG63" s="108"/>
      <c r="PMH63" s="108"/>
      <c r="PMI63" s="108"/>
      <c r="PMJ63" s="108"/>
      <c r="PMK63" s="108"/>
      <c r="PML63" s="108"/>
      <c r="PMM63" s="108"/>
      <c r="PMN63" s="108"/>
      <c r="PMO63" s="108"/>
      <c r="PMP63" s="108"/>
      <c r="PMQ63" s="108"/>
      <c r="PMR63" s="108"/>
      <c r="PMS63" s="108"/>
      <c r="PMT63" s="108"/>
      <c r="PMU63" s="108"/>
      <c r="PMV63" s="108"/>
      <c r="PMW63" s="108"/>
      <c r="PMX63" s="108"/>
      <c r="PMY63" s="108"/>
      <c r="PMZ63" s="108"/>
      <c r="PNA63" s="108"/>
      <c r="PNB63" s="108"/>
      <c r="PNC63" s="108"/>
      <c r="PND63" s="108"/>
      <c r="PNE63" s="108"/>
      <c r="PNF63" s="108"/>
      <c r="PNG63" s="108"/>
      <c r="PNH63" s="108"/>
      <c r="PNI63" s="108"/>
      <c r="PNJ63" s="108"/>
      <c r="PNK63" s="108"/>
      <c r="PNL63" s="108"/>
      <c r="PNM63" s="108"/>
      <c r="PNN63" s="108"/>
      <c r="PNO63" s="108"/>
      <c r="PNP63" s="108"/>
      <c r="PNQ63" s="108"/>
      <c r="PNR63" s="108"/>
      <c r="PNS63" s="108"/>
      <c r="PNT63" s="108"/>
      <c r="PNU63" s="108"/>
      <c r="PNV63" s="108"/>
      <c r="PNW63" s="108"/>
      <c r="PNX63" s="108"/>
      <c r="PNY63" s="108"/>
      <c r="PNZ63" s="108"/>
      <c r="POA63" s="108"/>
      <c r="POB63" s="108"/>
      <c r="POC63" s="108"/>
      <c r="POD63" s="108"/>
      <c r="POE63" s="108"/>
      <c r="POF63" s="108"/>
      <c r="POG63" s="108"/>
      <c r="POH63" s="108"/>
      <c r="POI63" s="108"/>
      <c r="POJ63" s="108"/>
      <c r="POK63" s="108"/>
      <c r="POL63" s="108"/>
      <c r="POM63" s="108"/>
      <c r="PON63" s="108"/>
      <c r="POO63" s="108"/>
      <c r="POP63" s="108"/>
      <c r="POQ63" s="108"/>
      <c r="POR63" s="108"/>
      <c r="POS63" s="108"/>
      <c r="POT63" s="108"/>
      <c r="POU63" s="108"/>
      <c r="POV63" s="108"/>
      <c r="POW63" s="108"/>
      <c r="POX63" s="108"/>
      <c r="POY63" s="108"/>
      <c r="POZ63" s="108"/>
      <c r="PPA63" s="108"/>
      <c r="PPB63" s="108"/>
      <c r="PPC63" s="108"/>
      <c r="PPD63" s="108"/>
      <c r="PPE63" s="108"/>
      <c r="PPF63" s="108"/>
      <c r="PPG63" s="108"/>
      <c r="PPH63" s="108"/>
      <c r="PPI63" s="108"/>
      <c r="PPJ63" s="108"/>
      <c r="PPK63" s="108"/>
      <c r="PPL63" s="108"/>
      <c r="PPM63" s="108"/>
      <c r="PPN63" s="108"/>
      <c r="PPO63" s="108"/>
      <c r="PPP63" s="108"/>
      <c r="PPQ63" s="108"/>
      <c r="PPR63" s="108"/>
      <c r="PPS63" s="108"/>
      <c r="PPT63" s="108"/>
      <c r="PPU63" s="108"/>
      <c r="PPV63" s="108"/>
      <c r="PPW63" s="108"/>
      <c r="PPX63" s="108"/>
      <c r="PPY63" s="108"/>
      <c r="PPZ63" s="108"/>
      <c r="PQA63" s="108"/>
      <c r="PQB63" s="108"/>
      <c r="PQC63" s="108"/>
      <c r="PQD63" s="108"/>
      <c r="PQE63" s="108"/>
      <c r="PQF63" s="108"/>
      <c r="PQG63" s="108"/>
      <c r="PQH63" s="108"/>
      <c r="PQI63" s="108"/>
      <c r="PQJ63" s="108"/>
      <c r="PQK63" s="108"/>
      <c r="PQL63" s="108"/>
      <c r="PQM63" s="108"/>
      <c r="PQN63" s="108"/>
      <c r="PQO63" s="108"/>
      <c r="PQP63" s="108"/>
      <c r="PQQ63" s="108"/>
      <c r="PQR63" s="108"/>
      <c r="PQS63" s="108"/>
      <c r="PQT63" s="108"/>
      <c r="PQU63" s="108"/>
      <c r="PQV63" s="108"/>
      <c r="PQW63" s="108"/>
      <c r="PQX63" s="108"/>
      <c r="PQY63" s="108"/>
      <c r="PQZ63" s="108"/>
      <c r="PRA63" s="108"/>
      <c r="PRB63" s="108"/>
      <c r="PRC63" s="108"/>
      <c r="PRD63" s="108"/>
      <c r="PRE63" s="108"/>
      <c r="PRF63" s="108"/>
      <c r="PRG63" s="108"/>
      <c r="PRH63" s="108"/>
      <c r="PRI63" s="108"/>
      <c r="PRJ63" s="108"/>
      <c r="PRK63" s="108"/>
      <c r="PRL63" s="108"/>
      <c r="PRM63" s="108"/>
      <c r="PRN63" s="108"/>
      <c r="PRO63" s="108"/>
      <c r="PRP63" s="108"/>
      <c r="PRQ63" s="108"/>
      <c r="PRR63" s="108"/>
      <c r="PRS63" s="108"/>
      <c r="PRT63" s="108"/>
      <c r="PRU63" s="108"/>
      <c r="PRV63" s="108"/>
      <c r="PRW63" s="108"/>
      <c r="PRX63" s="108"/>
      <c r="PRY63" s="108"/>
      <c r="PRZ63" s="108"/>
      <c r="PSA63" s="108"/>
      <c r="PSB63" s="108"/>
      <c r="PSC63" s="108"/>
      <c r="PSD63" s="108"/>
      <c r="PSE63" s="108"/>
      <c r="PSF63" s="108"/>
      <c r="PSG63" s="108"/>
      <c r="PSH63" s="108"/>
      <c r="PSI63" s="108"/>
      <c r="PSJ63" s="108"/>
      <c r="PSK63" s="108"/>
      <c r="PSL63" s="108"/>
      <c r="PSM63" s="108"/>
      <c r="PSN63" s="108"/>
      <c r="PSO63" s="108"/>
      <c r="PSP63" s="108"/>
      <c r="PSQ63" s="108"/>
      <c r="PSR63" s="108"/>
      <c r="PSS63" s="108"/>
      <c r="PST63" s="108"/>
      <c r="PSU63" s="108"/>
      <c r="PSV63" s="108"/>
      <c r="PSW63" s="108"/>
      <c r="PSX63" s="108"/>
      <c r="PSY63" s="108"/>
      <c r="PSZ63" s="108"/>
      <c r="PTA63" s="108"/>
      <c r="PTB63" s="108"/>
      <c r="PTC63" s="108"/>
      <c r="PTD63" s="108"/>
      <c r="PTE63" s="108"/>
      <c r="PTF63" s="108"/>
      <c r="PTG63" s="108"/>
      <c r="PTH63" s="108"/>
      <c r="PTI63" s="108"/>
      <c r="PTJ63" s="108"/>
      <c r="PTK63" s="108"/>
      <c r="PTL63" s="108"/>
      <c r="PTM63" s="108"/>
      <c r="PTN63" s="108"/>
      <c r="PTO63" s="108"/>
      <c r="PTP63" s="108"/>
      <c r="PTQ63" s="108"/>
      <c r="PTR63" s="108"/>
      <c r="PTS63" s="108"/>
      <c r="PTT63" s="108"/>
      <c r="PTU63" s="108"/>
      <c r="PTV63" s="108"/>
      <c r="PTW63" s="108"/>
      <c r="PTX63" s="108"/>
      <c r="PTY63" s="108"/>
      <c r="PTZ63" s="108"/>
      <c r="PUA63" s="108"/>
      <c r="PUB63" s="108"/>
      <c r="PUC63" s="108"/>
      <c r="PUD63" s="108"/>
      <c r="PUE63" s="108"/>
      <c r="PUF63" s="108"/>
      <c r="PUG63" s="108"/>
      <c r="PUH63" s="108"/>
      <c r="PUI63" s="108"/>
      <c r="PUJ63" s="108"/>
      <c r="PUK63" s="108"/>
      <c r="PUL63" s="108"/>
      <c r="PUM63" s="108"/>
      <c r="PUN63" s="108"/>
      <c r="PUO63" s="108"/>
      <c r="PUP63" s="108"/>
      <c r="PUQ63" s="108"/>
      <c r="PUR63" s="108"/>
      <c r="PUS63" s="108"/>
      <c r="PUT63" s="108"/>
      <c r="PUU63" s="108"/>
      <c r="PUV63" s="108"/>
      <c r="PUW63" s="108"/>
      <c r="PUX63" s="108"/>
      <c r="PUY63" s="108"/>
      <c r="PUZ63" s="108"/>
      <c r="PVA63" s="108"/>
      <c r="PVB63" s="108"/>
      <c r="PVC63" s="108"/>
      <c r="PVD63" s="108"/>
      <c r="PVE63" s="108"/>
      <c r="PVF63" s="108"/>
      <c r="PVG63" s="108"/>
      <c r="PVH63" s="108"/>
      <c r="PVI63" s="108"/>
      <c r="PVJ63" s="108"/>
      <c r="PVK63" s="108"/>
      <c r="PVL63" s="108"/>
      <c r="PVM63" s="108"/>
      <c r="PVN63" s="108"/>
      <c r="PVO63" s="108"/>
      <c r="PVP63" s="108"/>
      <c r="PVQ63" s="108"/>
      <c r="PVR63" s="108"/>
      <c r="PVS63" s="108"/>
      <c r="PVT63" s="108"/>
      <c r="PVU63" s="108"/>
      <c r="PVV63" s="108"/>
      <c r="PVW63" s="108"/>
      <c r="PVX63" s="108"/>
      <c r="PVY63" s="108"/>
      <c r="PVZ63" s="108"/>
      <c r="PWA63" s="108"/>
      <c r="PWB63" s="108"/>
      <c r="PWC63" s="108"/>
      <c r="PWD63" s="108"/>
      <c r="PWE63" s="108"/>
      <c r="PWF63" s="108"/>
      <c r="PWG63" s="108"/>
      <c r="PWH63" s="108"/>
      <c r="PWI63" s="108"/>
      <c r="PWJ63" s="108"/>
      <c r="PWK63" s="108"/>
      <c r="PWL63" s="108"/>
      <c r="PWM63" s="108"/>
      <c r="PWN63" s="108"/>
      <c r="PWO63" s="108"/>
      <c r="PWP63" s="108"/>
      <c r="PWQ63" s="108"/>
      <c r="PWR63" s="108"/>
      <c r="PWS63" s="108"/>
      <c r="PWT63" s="108"/>
      <c r="PWU63" s="108"/>
      <c r="PWV63" s="108"/>
      <c r="PWW63" s="108"/>
      <c r="PWX63" s="108"/>
      <c r="PWY63" s="108"/>
      <c r="PWZ63" s="108"/>
      <c r="PXA63" s="108"/>
      <c r="PXB63" s="108"/>
      <c r="PXC63" s="108"/>
      <c r="PXD63" s="108"/>
      <c r="PXE63" s="108"/>
      <c r="PXF63" s="108"/>
      <c r="PXG63" s="108"/>
      <c r="PXH63" s="108"/>
      <c r="PXI63" s="108"/>
      <c r="PXJ63" s="108"/>
      <c r="PXK63" s="108"/>
      <c r="PXL63" s="108"/>
      <c r="PXM63" s="108"/>
      <c r="PXN63" s="108"/>
      <c r="PXO63" s="108"/>
      <c r="PXP63" s="108"/>
      <c r="PXQ63" s="108"/>
      <c r="PXR63" s="108"/>
      <c r="PXS63" s="108"/>
      <c r="PXT63" s="108"/>
      <c r="PXU63" s="108"/>
      <c r="PXV63" s="108"/>
      <c r="PXW63" s="108"/>
      <c r="PXX63" s="108"/>
      <c r="PXY63" s="108"/>
      <c r="PXZ63" s="108"/>
      <c r="PYA63" s="108"/>
      <c r="PYB63" s="108"/>
      <c r="PYC63" s="108"/>
      <c r="PYD63" s="108"/>
      <c r="PYE63" s="108"/>
      <c r="PYF63" s="108"/>
      <c r="PYG63" s="108"/>
      <c r="PYH63" s="108"/>
      <c r="PYI63" s="108"/>
      <c r="PYJ63" s="108"/>
      <c r="PYK63" s="108"/>
      <c r="PYL63" s="108"/>
      <c r="PYM63" s="108"/>
      <c r="PYN63" s="108"/>
      <c r="PYO63" s="108"/>
      <c r="PYP63" s="108"/>
      <c r="PYQ63" s="108"/>
      <c r="PYR63" s="108"/>
      <c r="PYS63" s="108"/>
      <c r="PYT63" s="108"/>
      <c r="PYU63" s="108"/>
      <c r="PYV63" s="108"/>
      <c r="PYW63" s="108"/>
      <c r="PYX63" s="108"/>
      <c r="PYY63" s="108"/>
      <c r="PYZ63" s="108"/>
      <c r="PZA63" s="108"/>
      <c r="PZB63" s="108"/>
      <c r="PZC63" s="108"/>
      <c r="PZD63" s="108"/>
      <c r="PZE63" s="108"/>
      <c r="PZF63" s="108"/>
      <c r="PZG63" s="108"/>
      <c r="PZH63" s="108"/>
      <c r="PZI63" s="108"/>
      <c r="PZJ63" s="108"/>
      <c r="PZK63" s="108"/>
      <c r="PZL63" s="108"/>
      <c r="PZM63" s="108"/>
      <c r="PZN63" s="108"/>
      <c r="PZO63" s="108"/>
      <c r="PZP63" s="108"/>
      <c r="PZQ63" s="108"/>
      <c r="PZR63" s="108"/>
      <c r="PZS63" s="108"/>
      <c r="PZT63" s="108"/>
      <c r="PZU63" s="108"/>
      <c r="PZV63" s="108"/>
      <c r="PZW63" s="108"/>
      <c r="PZX63" s="108"/>
      <c r="PZY63" s="108"/>
      <c r="PZZ63" s="108"/>
      <c r="QAA63" s="108"/>
      <c r="QAB63" s="108"/>
      <c r="QAC63" s="108"/>
      <c r="QAD63" s="108"/>
      <c r="QAE63" s="108"/>
      <c r="QAF63" s="108"/>
      <c r="QAG63" s="108"/>
      <c r="QAH63" s="108"/>
      <c r="QAI63" s="108"/>
      <c r="QAJ63" s="108"/>
      <c r="QAK63" s="108"/>
      <c r="QAL63" s="108"/>
      <c r="QAM63" s="108"/>
      <c r="QAN63" s="108"/>
      <c r="QAO63" s="108"/>
      <c r="QAP63" s="108"/>
      <c r="QAQ63" s="108"/>
      <c r="QAR63" s="108"/>
      <c r="QAS63" s="108"/>
      <c r="QAT63" s="108"/>
      <c r="QAU63" s="108"/>
      <c r="QAV63" s="108"/>
      <c r="QAW63" s="108"/>
      <c r="QAX63" s="108"/>
      <c r="QAY63" s="108"/>
      <c r="QAZ63" s="108"/>
      <c r="QBA63" s="108"/>
      <c r="QBB63" s="108"/>
      <c r="QBC63" s="108"/>
      <c r="QBD63" s="108"/>
      <c r="QBE63" s="108"/>
      <c r="QBF63" s="108"/>
      <c r="QBG63" s="108"/>
      <c r="QBH63" s="108"/>
      <c r="QBI63" s="108"/>
      <c r="QBJ63" s="108"/>
      <c r="QBK63" s="108"/>
      <c r="QBL63" s="108"/>
      <c r="QBM63" s="108"/>
      <c r="QBN63" s="108"/>
      <c r="QBO63" s="108"/>
      <c r="QBP63" s="108"/>
      <c r="QBQ63" s="108"/>
      <c r="QBR63" s="108"/>
      <c r="QBS63" s="108"/>
      <c r="QBT63" s="108"/>
      <c r="QBU63" s="108"/>
      <c r="QBV63" s="108"/>
      <c r="QBW63" s="108"/>
      <c r="QBX63" s="108"/>
      <c r="QBY63" s="108"/>
      <c r="QBZ63" s="108"/>
      <c r="QCA63" s="108"/>
      <c r="QCB63" s="108"/>
      <c r="QCC63" s="108"/>
      <c r="QCD63" s="108"/>
      <c r="QCE63" s="108"/>
      <c r="QCF63" s="108"/>
      <c r="QCG63" s="108"/>
      <c r="QCH63" s="108"/>
      <c r="QCI63" s="108"/>
      <c r="QCJ63" s="108"/>
      <c r="QCK63" s="108"/>
      <c r="QCL63" s="108"/>
      <c r="QCM63" s="108"/>
      <c r="QCN63" s="108"/>
      <c r="QCO63" s="108"/>
      <c r="QCP63" s="108"/>
      <c r="QCQ63" s="108"/>
      <c r="QCR63" s="108"/>
      <c r="QCS63" s="108"/>
      <c r="QCT63" s="108"/>
      <c r="QCU63" s="108"/>
      <c r="QCV63" s="108"/>
      <c r="QCW63" s="108"/>
      <c r="QCX63" s="108"/>
      <c r="QCY63" s="108"/>
      <c r="QCZ63" s="108"/>
      <c r="QDA63" s="108"/>
      <c r="QDB63" s="108"/>
      <c r="QDC63" s="108"/>
      <c r="QDD63" s="108"/>
      <c r="QDE63" s="108"/>
      <c r="QDF63" s="108"/>
      <c r="QDG63" s="108"/>
      <c r="QDH63" s="108"/>
      <c r="QDI63" s="108"/>
      <c r="QDJ63" s="108"/>
      <c r="QDK63" s="108"/>
      <c r="QDL63" s="108"/>
      <c r="QDM63" s="108"/>
      <c r="QDN63" s="108"/>
      <c r="QDO63" s="108"/>
      <c r="QDP63" s="108"/>
      <c r="QDQ63" s="108"/>
      <c r="QDR63" s="108"/>
      <c r="QDS63" s="108"/>
      <c r="QDT63" s="108"/>
      <c r="QDU63" s="108"/>
      <c r="QDV63" s="108"/>
      <c r="QDW63" s="108"/>
      <c r="QDX63" s="108"/>
      <c r="QDY63" s="108"/>
      <c r="QDZ63" s="108"/>
      <c r="QEA63" s="108"/>
      <c r="QEB63" s="108"/>
      <c r="QEC63" s="108"/>
      <c r="QED63" s="108"/>
      <c r="QEE63" s="108"/>
      <c r="QEF63" s="108"/>
      <c r="QEG63" s="108"/>
      <c r="QEH63" s="108"/>
      <c r="QEI63" s="108"/>
      <c r="QEJ63" s="108"/>
      <c r="QEK63" s="108"/>
      <c r="QEL63" s="108"/>
      <c r="QEM63" s="108"/>
      <c r="QEN63" s="108"/>
      <c r="QEO63" s="108"/>
      <c r="QEP63" s="108"/>
      <c r="QEQ63" s="108"/>
      <c r="QER63" s="108"/>
      <c r="QES63" s="108"/>
      <c r="QET63" s="108"/>
      <c r="QEU63" s="108"/>
      <c r="QEV63" s="108"/>
      <c r="QEW63" s="108"/>
      <c r="QEX63" s="108"/>
      <c r="QEY63" s="108"/>
      <c r="QEZ63" s="108"/>
      <c r="QFA63" s="108"/>
      <c r="QFB63" s="108"/>
      <c r="QFC63" s="108"/>
      <c r="QFD63" s="108"/>
      <c r="QFE63" s="108"/>
      <c r="QFF63" s="108"/>
      <c r="QFG63" s="108"/>
      <c r="QFH63" s="108"/>
      <c r="QFI63" s="108"/>
      <c r="QFJ63" s="108"/>
      <c r="QFK63" s="108"/>
      <c r="QFL63" s="108"/>
      <c r="QFM63" s="108"/>
      <c r="QFN63" s="108"/>
      <c r="QFO63" s="108"/>
      <c r="QFP63" s="108"/>
      <c r="QFQ63" s="108"/>
      <c r="QFR63" s="108"/>
      <c r="QFS63" s="108"/>
      <c r="QFT63" s="108"/>
      <c r="QFU63" s="108"/>
      <c r="QFV63" s="108"/>
      <c r="QFW63" s="108"/>
      <c r="QFX63" s="108"/>
      <c r="QFY63" s="108"/>
      <c r="QFZ63" s="108"/>
      <c r="QGA63" s="108"/>
      <c r="QGB63" s="108"/>
      <c r="QGC63" s="108"/>
      <c r="QGD63" s="108"/>
      <c r="QGE63" s="108"/>
      <c r="QGF63" s="108"/>
      <c r="QGG63" s="108"/>
      <c r="QGH63" s="108"/>
      <c r="QGI63" s="108"/>
      <c r="QGJ63" s="108"/>
      <c r="QGK63" s="108"/>
      <c r="QGL63" s="108"/>
      <c r="QGM63" s="108"/>
      <c r="QGN63" s="108"/>
      <c r="QGO63" s="108"/>
      <c r="QGP63" s="108"/>
      <c r="QGQ63" s="108"/>
      <c r="QGR63" s="108"/>
      <c r="QGS63" s="108"/>
      <c r="QGT63" s="108"/>
      <c r="QGU63" s="108"/>
      <c r="QGV63" s="108"/>
      <c r="QGW63" s="108"/>
      <c r="QGX63" s="108"/>
      <c r="QGY63" s="108"/>
      <c r="QGZ63" s="108"/>
      <c r="QHA63" s="108"/>
      <c r="QHB63" s="108"/>
      <c r="QHC63" s="108"/>
      <c r="QHD63" s="108"/>
      <c r="QHE63" s="108"/>
      <c r="QHF63" s="108"/>
      <c r="QHG63" s="108"/>
      <c r="QHH63" s="108"/>
      <c r="QHI63" s="108"/>
      <c r="QHJ63" s="108"/>
      <c r="QHK63" s="108"/>
      <c r="QHL63" s="108"/>
      <c r="QHM63" s="108"/>
      <c r="QHN63" s="108"/>
      <c r="QHO63" s="108"/>
      <c r="QHP63" s="108"/>
      <c r="QHQ63" s="108"/>
      <c r="QHR63" s="108"/>
      <c r="QHS63" s="108"/>
      <c r="QHT63" s="108"/>
      <c r="QHU63" s="108"/>
      <c r="QHV63" s="108"/>
      <c r="QHW63" s="108"/>
      <c r="QHX63" s="108"/>
      <c r="QHY63" s="108"/>
      <c r="QHZ63" s="108"/>
      <c r="QIA63" s="108"/>
      <c r="QIB63" s="108"/>
      <c r="QIC63" s="108"/>
      <c r="QID63" s="108"/>
      <c r="QIE63" s="108"/>
      <c r="QIF63" s="108"/>
      <c r="QIG63" s="108"/>
      <c r="QIH63" s="108"/>
      <c r="QII63" s="108"/>
      <c r="QIJ63" s="108"/>
      <c r="QIK63" s="108"/>
      <c r="QIL63" s="108"/>
      <c r="QIM63" s="108"/>
      <c r="QIN63" s="108"/>
      <c r="QIO63" s="108"/>
      <c r="QIP63" s="108"/>
      <c r="QIQ63" s="108"/>
      <c r="QIR63" s="108"/>
      <c r="QIS63" s="108"/>
      <c r="QIT63" s="108"/>
      <c r="QIU63" s="108"/>
      <c r="QIV63" s="108"/>
      <c r="QIW63" s="108"/>
      <c r="QIX63" s="108"/>
      <c r="QIY63" s="108"/>
      <c r="QIZ63" s="108"/>
      <c r="QJA63" s="108"/>
      <c r="QJB63" s="108"/>
      <c r="QJC63" s="108"/>
      <c r="QJD63" s="108"/>
      <c r="QJE63" s="108"/>
      <c r="QJF63" s="108"/>
      <c r="QJG63" s="108"/>
      <c r="QJH63" s="108"/>
      <c r="QJI63" s="108"/>
      <c r="QJJ63" s="108"/>
      <c r="QJK63" s="108"/>
      <c r="QJL63" s="108"/>
      <c r="QJM63" s="108"/>
      <c r="QJN63" s="108"/>
      <c r="QJO63" s="108"/>
      <c r="QJP63" s="108"/>
      <c r="QJQ63" s="108"/>
      <c r="QJR63" s="108"/>
      <c r="QJS63" s="108"/>
      <c r="QJT63" s="108"/>
      <c r="QJU63" s="108"/>
      <c r="QJV63" s="108"/>
      <c r="QJW63" s="108"/>
      <c r="QJX63" s="108"/>
      <c r="QJY63" s="108"/>
      <c r="QJZ63" s="108"/>
      <c r="QKA63" s="108"/>
      <c r="QKB63" s="108"/>
      <c r="QKC63" s="108"/>
      <c r="QKD63" s="108"/>
      <c r="QKE63" s="108"/>
      <c r="QKF63" s="108"/>
      <c r="QKG63" s="108"/>
      <c r="QKH63" s="108"/>
      <c r="QKI63" s="108"/>
      <c r="QKJ63" s="108"/>
      <c r="QKK63" s="108"/>
      <c r="QKL63" s="108"/>
      <c r="QKM63" s="108"/>
      <c r="QKN63" s="108"/>
      <c r="QKO63" s="108"/>
      <c r="QKP63" s="108"/>
      <c r="QKQ63" s="108"/>
      <c r="QKR63" s="108"/>
      <c r="QKS63" s="108"/>
      <c r="QKT63" s="108"/>
      <c r="QKU63" s="108"/>
      <c r="QKV63" s="108"/>
      <c r="QKW63" s="108"/>
      <c r="QKX63" s="108"/>
      <c r="QKY63" s="108"/>
      <c r="QKZ63" s="108"/>
      <c r="QLA63" s="108"/>
      <c r="QLB63" s="108"/>
      <c r="QLC63" s="108"/>
      <c r="QLD63" s="108"/>
      <c r="QLE63" s="108"/>
      <c r="QLF63" s="108"/>
      <c r="QLG63" s="108"/>
      <c r="QLH63" s="108"/>
      <c r="QLI63" s="108"/>
      <c r="QLJ63" s="108"/>
      <c r="QLK63" s="108"/>
      <c r="QLL63" s="108"/>
      <c r="QLM63" s="108"/>
      <c r="QLN63" s="108"/>
      <c r="QLO63" s="108"/>
      <c r="QLP63" s="108"/>
      <c r="QLQ63" s="108"/>
      <c r="QLR63" s="108"/>
      <c r="QLS63" s="108"/>
      <c r="QLT63" s="108"/>
      <c r="QLU63" s="108"/>
      <c r="QLV63" s="108"/>
      <c r="QLW63" s="108"/>
      <c r="QLX63" s="108"/>
      <c r="QLY63" s="108"/>
      <c r="QLZ63" s="108"/>
      <c r="QMA63" s="108"/>
      <c r="QMB63" s="108"/>
      <c r="QMC63" s="108"/>
      <c r="QMD63" s="108"/>
      <c r="QME63" s="108"/>
      <c r="QMF63" s="108"/>
      <c r="QMG63" s="108"/>
      <c r="QMH63" s="108"/>
      <c r="QMI63" s="108"/>
      <c r="QMJ63" s="108"/>
      <c r="QMK63" s="108"/>
      <c r="QML63" s="108"/>
      <c r="QMM63" s="108"/>
      <c r="QMN63" s="108"/>
      <c r="QMO63" s="108"/>
      <c r="QMP63" s="108"/>
      <c r="QMQ63" s="108"/>
      <c r="QMR63" s="108"/>
      <c r="QMS63" s="108"/>
      <c r="QMT63" s="108"/>
      <c r="QMU63" s="108"/>
      <c r="QMV63" s="108"/>
      <c r="QMW63" s="108"/>
      <c r="QMX63" s="108"/>
      <c r="QMY63" s="108"/>
      <c r="QMZ63" s="108"/>
      <c r="QNA63" s="108"/>
      <c r="QNB63" s="108"/>
      <c r="QNC63" s="108"/>
      <c r="QND63" s="108"/>
      <c r="QNE63" s="108"/>
      <c r="QNF63" s="108"/>
      <c r="QNG63" s="108"/>
      <c r="QNH63" s="108"/>
      <c r="QNI63" s="108"/>
      <c r="QNJ63" s="108"/>
      <c r="QNK63" s="108"/>
      <c r="QNL63" s="108"/>
      <c r="QNM63" s="108"/>
      <c r="QNN63" s="108"/>
      <c r="QNO63" s="108"/>
      <c r="QNP63" s="108"/>
      <c r="QNQ63" s="108"/>
      <c r="QNR63" s="108"/>
      <c r="QNS63" s="108"/>
      <c r="QNT63" s="108"/>
      <c r="QNU63" s="108"/>
      <c r="QNV63" s="108"/>
      <c r="QNW63" s="108"/>
      <c r="QNX63" s="108"/>
      <c r="QNY63" s="108"/>
      <c r="QNZ63" s="108"/>
      <c r="QOA63" s="108"/>
      <c r="QOB63" s="108"/>
      <c r="QOC63" s="108"/>
      <c r="QOD63" s="108"/>
      <c r="QOE63" s="108"/>
      <c r="QOF63" s="108"/>
      <c r="QOG63" s="108"/>
      <c r="QOH63" s="108"/>
      <c r="QOI63" s="108"/>
      <c r="QOJ63" s="108"/>
      <c r="QOK63" s="108"/>
      <c r="QOL63" s="108"/>
      <c r="QOM63" s="108"/>
      <c r="QON63" s="108"/>
      <c r="QOO63" s="108"/>
      <c r="QOP63" s="108"/>
      <c r="QOQ63" s="108"/>
      <c r="QOR63" s="108"/>
      <c r="QOS63" s="108"/>
      <c r="QOT63" s="108"/>
      <c r="QOU63" s="108"/>
      <c r="QOV63" s="108"/>
      <c r="QOW63" s="108"/>
      <c r="QOX63" s="108"/>
      <c r="QOY63" s="108"/>
      <c r="QOZ63" s="108"/>
      <c r="QPA63" s="108"/>
      <c r="QPB63" s="108"/>
      <c r="QPC63" s="108"/>
      <c r="QPD63" s="108"/>
      <c r="QPE63" s="108"/>
      <c r="QPF63" s="108"/>
      <c r="QPG63" s="108"/>
      <c r="QPH63" s="108"/>
      <c r="QPI63" s="108"/>
      <c r="QPJ63" s="108"/>
      <c r="QPK63" s="108"/>
      <c r="QPL63" s="108"/>
      <c r="QPM63" s="108"/>
      <c r="QPN63" s="108"/>
      <c r="QPO63" s="108"/>
      <c r="QPP63" s="108"/>
      <c r="QPQ63" s="108"/>
      <c r="QPR63" s="108"/>
      <c r="QPS63" s="108"/>
      <c r="QPT63" s="108"/>
      <c r="QPU63" s="108"/>
      <c r="QPV63" s="108"/>
      <c r="QPW63" s="108"/>
      <c r="QPX63" s="108"/>
      <c r="QPY63" s="108"/>
      <c r="QPZ63" s="108"/>
      <c r="QQA63" s="108"/>
      <c r="QQB63" s="108"/>
      <c r="QQC63" s="108"/>
      <c r="QQD63" s="108"/>
      <c r="QQE63" s="108"/>
      <c r="QQF63" s="108"/>
      <c r="QQG63" s="108"/>
      <c r="QQH63" s="108"/>
      <c r="QQI63" s="108"/>
      <c r="QQJ63" s="108"/>
      <c r="QQK63" s="108"/>
      <c r="QQL63" s="108"/>
      <c r="QQM63" s="108"/>
      <c r="QQN63" s="108"/>
      <c r="QQO63" s="108"/>
      <c r="QQP63" s="108"/>
      <c r="QQQ63" s="108"/>
      <c r="QQR63" s="108"/>
      <c r="QQS63" s="108"/>
      <c r="QQT63" s="108"/>
      <c r="QQU63" s="108"/>
      <c r="QQV63" s="108"/>
      <c r="QQW63" s="108"/>
      <c r="QQX63" s="108"/>
      <c r="QQY63" s="108"/>
      <c r="QQZ63" s="108"/>
      <c r="QRA63" s="108"/>
      <c r="QRB63" s="108"/>
      <c r="QRC63" s="108"/>
      <c r="QRD63" s="108"/>
      <c r="QRE63" s="108"/>
      <c r="QRF63" s="108"/>
      <c r="QRG63" s="108"/>
      <c r="QRH63" s="108"/>
      <c r="QRI63" s="108"/>
      <c r="QRJ63" s="108"/>
      <c r="QRK63" s="108"/>
      <c r="QRL63" s="108"/>
      <c r="QRM63" s="108"/>
      <c r="QRN63" s="108"/>
      <c r="QRO63" s="108"/>
      <c r="QRP63" s="108"/>
      <c r="QRQ63" s="108"/>
      <c r="QRR63" s="108"/>
      <c r="QRS63" s="108"/>
      <c r="QRT63" s="108"/>
      <c r="QRU63" s="108"/>
      <c r="QRV63" s="108"/>
      <c r="QRW63" s="108"/>
      <c r="QRX63" s="108"/>
      <c r="QRY63" s="108"/>
      <c r="QRZ63" s="108"/>
      <c r="QSA63" s="108"/>
      <c r="QSB63" s="108"/>
      <c r="QSC63" s="108"/>
      <c r="QSD63" s="108"/>
      <c r="QSE63" s="108"/>
      <c r="QSF63" s="108"/>
      <c r="QSG63" s="108"/>
      <c r="QSH63" s="108"/>
      <c r="QSI63" s="108"/>
      <c r="QSJ63" s="108"/>
      <c r="QSK63" s="108"/>
      <c r="QSL63" s="108"/>
      <c r="QSM63" s="108"/>
      <c r="QSN63" s="108"/>
      <c r="QSO63" s="108"/>
      <c r="QSP63" s="108"/>
      <c r="QSQ63" s="108"/>
      <c r="QSR63" s="108"/>
      <c r="QSS63" s="108"/>
      <c r="QST63" s="108"/>
      <c r="QSU63" s="108"/>
      <c r="QSV63" s="108"/>
      <c r="QSW63" s="108"/>
      <c r="QSX63" s="108"/>
      <c r="QSY63" s="108"/>
      <c r="QSZ63" s="108"/>
      <c r="QTA63" s="108"/>
      <c r="QTB63" s="108"/>
      <c r="QTC63" s="108"/>
      <c r="QTD63" s="108"/>
      <c r="QTE63" s="108"/>
      <c r="QTF63" s="108"/>
      <c r="QTG63" s="108"/>
      <c r="QTH63" s="108"/>
      <c r="QTI63" s="108"/>
      <c r="QTJ63" s="108"/>
      <c r="QTK63" s="108"/>
      <c r="QTL63" s="108"/>
      <c r="QTM63" s="108"/>
      <c r="QTN63" s="108"/>
      <c r="QTO63" s="108"/>
      <c r="QTP63" s="108"/>
      <c r="QTQ63" s="108"/>
      <c r="QTR63" s="108"/>
      <c r="QTS63" s="108"/>
      <c r="QTT63" s="108"/>
      <c r="QTU63" s="108"/>
      <c r="QTV63" s="108"/>
      <c r="QTW63" s="108"/>
      <c r="QTX63" s="108"/>
      <c r="QTY63" s="108"/>
      <c r="QTZ63" s="108"/>
      <c r="QUA63" s="108"/>
      <c r="QUB63" s="108"/>
      <c r="QUC63" s="108"/>
      <c r="QUD63" s="108"/>
      <c r="QUE63" s="108"/>
      <c r="QUF63" s="108"/>
      <c r="QUG63" s="108"/>
      <c r="QUH63" s="108"/>
      <c r="QUI63" s="108"/>
      <c r="QUJ63" s="108"/>
      <c r="QUK63" s="108"/>
      <c r="QUL63" s="108"/>
      <c r="QUM63" s="108"/>
      <c r="QUN63" s="108"/>
      <c r="QUO63" s="108"/>
      <c r="QUP63" s="108"/>
      <c r="QUQ63" s="108"/>
      <c r="QUR63" s="108"/>
      <c r="QUS63" s="108"/>
      <c r="QUT63" s="108"/>
      <c r="QUU63" s="108"/>
      <c r="QUV63" s="108"/>
      <c r="QUW63" s="108"/>
      <c r="QUX63" s="108"/>
      <c r="QUY63" s="108"/>
      <c r="QUZ63" s="108"/>
      <c r="QVA63" s="108"/>
      <c r="QVB63" s="108"/>
      <c r="QVC63" s="108"/>
      <c r="QVD63" s="108"/>
      <c r="QVE63" s="108"/>
      <c r="QVF63" s="108"/>
      <c r="QVG63" s="108"/>
      <c r="QVH63" s="108"/>
      <c r="QVI63" s="108"/>
      <c r="QVJ63" s="108"/>
      <c r="QVK63" s="108"/>
      <c r="QVL63" s="108"/>
      <c r="QVM63" s="108"/>
      <c r="QVN63" s="108"/>
      <c r="QVO63" s="108"/>
      <c r="QVP63" s="108"/>
      <c r="QVQ63" s="108"/>
      <c r="QVR63" s="108"/>
      <c r="QVS63" s="108"/>
      <c r="QVT63" s="108"/>
      <c r="QVU63" s="108"/>
      <c r="QVV63" s="108"/>
      <c r="QVW63" s="108"/>
      <c r="QVX63" s="108"/>
      <c r="QVY63" s="108"/>
      <c r="QVZ63" s="108"/>
      <c r="QWA63" s="108"/>
      <c r="QWB63" s="108"/>
      <c r="QWC63" s="108"/>
      <c r="QWD63" s="108"/>
      <c r="QWE63" s="108"/>
      <c r="QWF63" s="108"/>
      <c r="QWG63" s="108"/>
      <c r="QWH63" s="108"/>
      <c r="QWI63" s="108"/>
      <c r="QWJ63" s="108"/>
      <c r="QWK63" s="108"/>
      <c r="QWL63" s="108"/>
      <c r="QWM63" s="108"/>
      <c r="QWN63" s="108"/>
      <c r="QWO63" s="108"/>
      <c r="QWP63" s="108"/>
      <c r="QWQ63" s="108"/>
      <c r="QWR63" s="108"/>
      <c r="QWS63" s="108"/>
      <c r="QWT63" s="108"/>
      <c r="QWU63" s="108"/>
      <c r="QWV63" s="108"/>
      <c r="QWW63" s="108"/>
      <c r="QWX63" s="108"/>
      <c r="QWY63" s="108"/>
      <c r="QWZ63" s="108"/>
      <c r="QXA63" s="108"/>
      <c r="QXB63" s="108"/>
      <c r="QXC63" s="108"/>
      <c r="QXD63" s="108"/>
      <c r="QXE63" s="108"/>
      <c r="QXF63" s="108"/>
      <c r="QXG63" s="108"/>
      <c r="QXH63" s="108"/>
      <c r="QXI63" s="108"/>
      <c r="QXJ63" s="108"/>
      <c r="QXK63" s="108"/>
      <c r="QXL63" s="108"/>
      <c r="QXM63" s="108"/>
      <c r="QXN63" s="108"/>
      <c r="QXO63" s="108"/>
      <c r="QXP63" s="108"/>
      <c r="QXQ63" s="108"/>
      <c r="QXR63" s="108"/>
      <c r="QXS63" s="108"/>
      <c r="QXT63" s="108"/>
      <c r="QXU63" s="108"/>
      <c r="QXV63" s="108"/>
      <c r="QXW63" s="108"/>
      <c r="QXX63" s="108"/>
      <c r="QXY63" s="108"/>
      <c r="QXZ63" s="108"/>
      <c r="QYA63" s="108"/>
      <c r="QYB63" s="108"/>
      <c r="QYC63" s="108"/>
      <c r="QYD63" s="108"/>
      <c r="QYE63" s="108"/>
      <c r="QYF63" s="108"/>
      <c r="QYG63" s="108"/>
      <c r="QYH63" s="108"/>
      <c r="QYI63" s="108"/>
      <c r="QYJ63" s="108"/>
      <c r="QYK63" s="108"/>
      <c r="QYL63" s="108"/>
      <c r="QYM63" s="108"/>
      <c r="QYN63" s="108"/>
      <c r="QYO63" s="108"/>
      <c r="QYP63" s="108"/>
      <c r="QYQ63" s="108"/>
      <c r="QYR63" s="108"/>
      <c r="QYS63" s="108"/>
      <c r="QYT63" s="108"/>
      <c r="QYU63" s="108"/>
      <c r="QYV63" s="108"/>
      <c r="QYW63" s="108"/>
      <c r="QYX63" s="108"/>
      <c r="QYY63" s="108"/>
      <c r="QYZ63" s="108"/>
      <c r="QZA63" s="108"/>
      <c r="QZB63" s="108"/>
      <c r="QZC63" s="108"/>
      <c r="QZD63" s="108"/>
      <c r="QZE63" s="108"/>
      <c r="QZF63" s="108"/>
      <c r="QZG63" s="108"/>
      <c r="QZH63" s="108"/>
      <c r="QZI63" s="108"/>
      <c r="QZJ63" s="108"/>
      <c r="QZK63" s="108"/>
      <c r="QZL63" s="108"/>
      <c r="QZM63" s="108"/>
      <c r="QZN63" s="108"/>
      <c r="QZO63" s="108"/>
      <c r="QZP63" s="108"/>
      <c r="QZQ63" s="108"/>
      <c r="QZR63" s="108"/>
      <c r="QZS63" s="108"/>
      <c r="QZT63" s="108"/>
      <c r="QZU63" s="108"/>
      <c r="QZV63" s="108"/>
      <c r="QZW63" s="108"/>
      <c r="QZX63" s="108"/>
      <c r="QZY63" s="108"/>
      <c r="QZZ63" s="108"/>
      <c r="RAA63" s="108"/>
      <c r="RAB63" s="108"/>
      <c r="RAC63" s="108"/>
      <c r="RAD63" s="108"/>
      <c r="RAE63" s="108"/>
      <c r="RAF63" s="108"/>
      <c r="RAG63" s="108"/>
      <c r="RAH63" s="108"/>
      <c r="RAI63" s="108"/>
      <c r="RAJ63" s="108"/>
      <c r="RAK63" s="108"/>
      <c r="RAL63" s="108"/>
      <c r="RAM63" s="108"/>
      <c r="RAN63" s="108"/>
      <c r="RAO63" s="108"/>
      <c r="RAP63" s="108"/>
      <c r="RAQ63" s="108"/>
      <c r="RAR63" s="108"/>
      <c r="RAS63" s="108"/>
      <c r="RAT63" s="108"/>
      <c r="RAU63" s="108"/>
      <c r="RAV63" s="108"/>
      <c r="RAW63" s="108"/>
      <c r="RAX63" s="108"/>
      <c r="RAY63" s="108"/>
      <c r="RAZ63" s="108"/>
      <c r="RBA63" s="108"/>
      <c r="RBB63" s="108"/>
      <c r="RBC63" s="108"/>
      <c r="RBD63" s="108"/>
      <c r="RBE63" s="108"/>
      <c r="RBF63" s="108"/>
      <c r="RBG63" s="108"/>
      <c r="RBH63" s="108"/>
      <c r="RBI63" s="108"/>
      <c r="RBJ63" s="108"/>
      <c r="RBK63" s="108"/>
      <c r="RBL63" s="108"/>
      <c r="RBM63" s="108"/>
      <c r="RBN63" s="108"/>
      <c r="RBO63" s="108"/>
      <c r="RBP63" s="108"/>
      <c r="RBQ63" s="108"/>
      <c r="RBR63" s="108"/>
      <c r="RBS63" s="108"/>
      <c r="RBT63" s="108"/>
      <c r="RBU63" s="108"/>
      <c r="RBV63" s="108"/>
      <c r="RBW63" s="108"/>
      <c r="RBX63" s="108"/>
      <c r="RBY63" s="108"/>
      <c r="RBZ63" s="108"/>
      <c r="RCA63" s="108"/>
      <c r="RCB63" s="108"/>
      <c r="RCC63" s="108"/>
      <c r="RCD63" s="108"/>
      <c r="RCE63" s="108"/>
      <c r="RCF63" s="108"/>
      <c r="RCG63" s="108"/>
      <c r="RCH63" s="108"/>
      <c r="RCI63" s="108"/>
      <c r="RCJ63" s="108"/>
      <c r="RCK63" s="108"/>
      <c r="RCL63" s="108"/>
      <c r="RCM63" s="108"/>
      <c r="RCN63" s="108"/>
      <c r="RCO63" s="108"/>
      <c r="RCP63" s="108"/>
      <c r="RCQ63" s="108"/>
      <c r="RCR63" s="108"/>
      <c r="RCS63" s="108"/>
      <c r="RCT63" s="108"/>
      <c r="RCU63" s="108"/>
      <c r="RCV63" s="108"/>
      <c r="RCW63" s="108"/>
      <c r="RCX63" s="108"/>
      <c r="RCY63" s="108"/>
      <c r="RCZ63" s="108"/>
      <c r="RDA63" s="108"/>
      <c r="RDB63" s="108"/>
      <c r="RDC63" s="108"/>
      <c r="RDD63" s="108"/>
      <c r="RDE63" s="108"/>
      <c r="RDF63" s="108"/>
      <c r="RDG63" s="108"/>
      <c r="RDH63" s="108"/>
      <c r="RDI63" s="108"/>
      <c r="RDJ63" s="108"/>
      <c r="RDK63" s="108"/>
      <c r="RDL63" s="108"/>
      <c r="RDM63" s="108"/>
      <c r="RDN63" s="108"/>
      <c r="RDO63" s="108"/>
      <c r="RDP63" s="108"/>
      <c r="RDQ63" s="108"/>
      <c r="RDR63" s="108"/>
      <c r="RDS63" s="108"/>
      <c r="RDT63" s="108"/>
      <c r="RDU63" s="108"/>
      <c r="RDV63" s="108"/>
      <c r="RDW63" s="108"/>
      <c r="RDX63" s="108"/>
      <c r="RDY63" s="108"/>
      <c r="RDZ63" s="108"/>
      <c r="REA63" s="108"/>
      <c r="REB63" s="108"/>
      <c r="REC63" s="108"/>
      <c r="RED63" s="108"/>
      <c r="REE63" s="108"/>
      <c r="REF63" s="108"/>
      <c r="REG63" s="108"/>
      <c r="REH63" s="108"/>
      <c r="REI63" s="108"/>
      <c r="REJ63" s="108"/>
      <c r="REK63" s="108"/>
      <c r="REL63" s="108"/>
      <c r="REM63" s="108"/>
      <c r="REN63" s="108"/>
      <c r="REO63" s="108"/>
      <c r="REP63" s="108"/>
      <c r="REQ63" s="108"/>
      <c r="RER63" s="108"/>
      <c r="RES63" s="108"/>
      <c r="RET63" s="108"/>
      <c r="REU63" s="108"/>
      <c r="REV63" s="108"/>
      <c r="REW63" s="108"/>
      <c r="REX63" s="108"/>
      <c r="REY63" s="108"/>
      <c r="REZ63" s="108"/>
      <c r="RFA63" s="108"/>
      <c r="RFB63" s="108"/>
      <c r="RFC63" s="108"/>
      <c r="RFD63" s="108"/>
      <c r="RFE63" s="108"/>
      <c r="RFF63" s="108"/>
      <c r="RFG63" s="108"/>
      <c r="RFH63" s="108"/>
      <c r="RFI63" s="108"/>
      <c r="RFJ63" s="108"/>
      <c r="RFK63" s="108"/>
      <c r="RFL63" s="108"/>
      <c r="RFM63" s="108"/>
      <c r="RFN63" s="108"/>
      <c r="RFO63" s="108"/>
      <c r="RFP63" s="108"/>
      <c r="RFQ63" s="108"/>
      <c r="RFR63" s="108"/>
      <c r="RFS63" s="108"/>
      <c r="RFT63" s="108"/>
      <c r="RFU63" s="108"/>
      <c r="RFV63" s="108"/>
      <c r="RFW63" s="108"/>
      <c r="RFX63" s="108"/>
      <c r="RFY63" s="108"/>
      <c r="RFZ63" s="108"/>
      <c r="RGA63" s="108"/>
      <c r="RGB63" s="108"/>
      <c r="RGC63" s="108"/>
      <c r="RGD63" s="108"/>
      <c r="RGE63" s="108"/>
      <c r="RGF63" s="108"/>
      <c r="RGG63" s="108"/>
      <c r="RGH63" s="108"/>
      <c r="RGI63" s="108"/>
      <c r="RGJ63" s="108"/>
      <c r="RGK63" s="108"/>
      <c r="RGL63" s="108"/>
      <c r="RGM63" s="108"/>
      <c r="RGN63" s="108"/>
      <c r="RGO63" s="108"/>
      <c r="RGP63" s="108"/>
      <c r="RGQ63" s="108"/>
      <c r="RGR63" s="108"/>
      <c r="RGS63" s="108"/>
      <c r="RGT63" s="108"/>
      <c r="RGU63" s="108"/>
      <c r="RGV63" s="108"/>
      <c r="RGW63" s="108"/>
      <c r="RGX63" s="108"/>
      <c r="RGY63" s="108"/>
      <c r="RGZ63" s="108"/>
      <c r="RHA63" s="108"/>
      <c r="RHB63" s="108"/>
      <c r="RHC63" s="108"/>
      <c r="RHD63" s="108"/>
      <c r="RHE63" s="108"/>
      <c r="RHF63" s="108"/>
      <c r="RHG63" s="108"/>
      <c r="RHH63" s="108"/>
      <c r="RHI63" s="108"/>
      <c r="RHJ63" s="108"/>
      <c r="RHK63" s="108"/>
      <c r="RHL63" s="108"/>
      <c r="RHM63" s="108"/>
      <c r="RHN63" s="108"/>
      <c r="RHO63" s="108"/>
      <c r="RHP63" s="108"/>
      <c r="RHQ63" s="108"/>
      <c r="RHR63" s="108"/>
      <c r="RHS63" s="108"/>
      <c r="RHT63" s="108"/>
      <c r="RHU63" s="108"/>
      <c r="RHV63" s="108"/>
      <c r="RHW63" s="108"/>
      <c r="RHX63" s="108"/>
      <c r="RHY63" s="108"/>
      <c r="RHZ63" s="108"/>
      <c r="RIA63" s="108"/>
      <c r="RIB63" s="108"/>
      <c r="RIC63" s="108"/>
      <c r="RID63" s="108"/>
      <c r="RIE63" s="108"/>
      <c r="RIF63" s="108"/>
      <c r="RIG63" s="108"/>
      <c r="RIH63" s="108"/>
      <c r="RII63" s="108"/>
      <c r="RIJ63" s="108"/>
      <c r="RIK63" s="108"/>
      <c r="RIL63" s="108"/>
      <c r="RIM63" s="108"/>
      <c r="RIN63" s="108"/>
      <c r="RIO63" s="108"/>
      <c r="RIP63" s="108"/>
      <c r="RIQ63" s="108"/>
      <c r="RIR63" s="108"/>
      <c r="RIS63" s="108"/>
      <c r="RIT63" s="108"/>
      <c r="RIU63" s="108"/>
      <c r="RIV63" s="108"/>
      <c r="RIW63" s="108"/>
      <c r="RIX63" s="108"/>
      <c r="RIY63" s="108"/>
      <c r="RIZ63" s="108"/>
      <c r="RJA63" s="108"/>
      <c r="RJB63" s="108"/>
      <c r="RJC63" s="108"/>
      <c r="RJD63" s="108"/>
      <c r="RJE63" s="108"/>
      <c r="RJF63" s="108"/>
      <c r="RJG63" s="108"/>
      <c r="RJH63" s="108"/>
      <c r="RJI63" s="108"/>
      <c r="RJJ63" s="108"/>
      <c r="RJK63" s="108"/>
      <c r="RJL63" s="108"/>
      <c r="RJM63" s="108"/>
      <c r="RJN63" s="108"/>
      <c r="RJO63" s="108"/>
      <c r="RJP63" s="108"/>
      <c r="RJQ63" s="108"/>
      <c r="RJR63" s="108"/>
      <c r="RJS63" s="108"/>
      <c r="RJT63" s="108"/>
      <c r="RJU63" s="108"/>
      <c r="RJV63" s="108"/>
      <c r="RJW63" s="108"/>
      <c r="RJX63" s="108"/>
      <c r="RJY63" s="108"/>
      <c r="RJZ63" s="108"/>
      <c r="RKA63" s="108"/>
      <c r="RKB63" s="108"/>
      <c r="RKC63" s="108"/>
      <c r="RKD63" s="108"/>
      <c r="RKE63" s="108"/>
      <c r="RKF63" s="108"/>
      <c r="RKG63" s="108"/>
      <c r="RKH63" s="108"/>
      <c r="RKI63" s="108"/>
      <c r="RKJ63" s="108"/>
      <c r="RKK63" s="108"/>
      <c r="RKL63" s="108"/>
      <c r="RKM63" s="108"/>
      <c r="RKN63" s="108"/>
      <c r="RKO63" s="108"/>
      <c r="RKP63" s="108"/>
      <c r="RKQ63" s="108"/>
      <c r="RKR63" s="108"/>
      <c r="RKS63" s="108"/>
      <c r="RKT63" s="108"/>
      <c r="RKU63" s="108"/>
      <c r="RKV63" s="108"/>
      <c r="RKW63" s="108"/>
      <c r="RKX63" s="108"/>
      <c r="RKY63" s="108"/>
      <c r="RKZ63" s="108"/>
      <c r="RLA63" s="108"/>
      <c r="RLB63" s="108"/>
      <c r="RLC63" s="108"/>
      <c r="RLD63" s="108"/>
      <c r="RLE63" s="108"/>
      <c r="RLF63" s="108"/>
      <c r="RLG63" s="108"/>
      <c r="RLH63" s="108"/>
      <c r="RLI63" s="108"/>
      <c r="RLJ63" s="108"/>
      <c r="RLK63" s="108"/>
      <c r="RLL63" s="108"/>
      <c r="RLM63" s="108"/>
      <c r="RLN63" s="108"/>
      <c r="RLO63" s="108"/>
      <c r="RLP63" s="108"/>
      <c r="RLQ63" s="108"/>
      <c r="RLR63" s="108"/>
      <c r="RLS63" s="108"/>
      <c r="RLT63" s="108"/>
      <c r="RLU63" s="108"/>
      <c r="RLV63" s="108"/>
      <c r="RLW63" s="108"/>
      <c r="RLX63" s="108"/>
      <c r="RLY63" s="108"/>
      <c r="RLZ63" s="108"/>
      <c r="RMA63" s="108"/>
      <c r="RMB63" s="108"/>
      <c r="RMC63" s="108"/>
      <c r="RMD63" s="108"/>
      <c r="RME63" s="108"/>
      <c r="RMF63" s="108"/>
      <c r="RMG63" s="108"/>
      <c r="RMH63" s="108"/>
      <c r="RMI63" s="108"/>
      <c r="RMJ63" s="108"/>
      <c r="RMK63" s="108"/>
      <c r="RML63" s="108"/>
      <c r="RMM63" s="108"/>
      <c r="RMN63" s="108"/>
      <c r="RMO63" s="108"/>
      <c r="RMP63" s="108"/>
      <c r="RMQ63" s="108"/>
      <c r="RMR63" s="108"/>
      <c r="RMS63" s="108"/>
      <c r="RMT63" s="108"/>
      <c r="RMU63" s="108"/>
      <c r="RMV63" s="108"/>
      <c r="RMW63" s="108"/>
      <c r="RMX63" s="108"/>
      <c r="RMY63" s="108"/>
      <c r="RMZ63" s="108"/>
      <c r="RNA63" s="108"/>
      <c r="RNB63" s="108"/>
      <c r="RNC63" s="108"/>
      <c r="RND63" s="108"/>
      <c r="RNE63" s="108"/>
      <c r="RNF63" s="108"/>
      <c r="RNG63" s="108"/>
      <c r="RNH63" s="108"/>
      <c r="RNI63" s="108"/>
      <c r="RNJ63" s="108"/>
      <c r="RNK63" s="108"/>
      <c r="RNL63" s="108"/>
      <c r="RNM63" s="108"/>
      <c r="RNN63" s="108"/>
      <c r="RNO63" s="108"/>
      <c r="RNP63" s="108"/>
      <c r="RNQ63" s="108"/>
      <c r="RNR63" s="108"/>
      <c r="RNS63" s="108"/>
      <c r="RNT63" s="108"/>
      <c r="RNU63" s="108"/>
      <c r="RNV63" s="108"/>
      <c r="RNW63" s="108"/>
      <c r="RNX63" s="108"/>
      <c r="RNY63" s="108"/>
      <c r="RNZ63" s="108"/>
      <c r="ROA63" s="108"/>
      <c r="ROB63" s="108"/>
      <c r="ROC63" s="108"/>
      <c r="ROD63" s="108"/>
      <c r="ROE63" s="108"/>
      <c r="ROF63" s="108"/>
      <c r="ROG63" s="108"/>
      <c r="ROH63" s="108"/>
      <c r="ROI63" s="108"/>
      <c r="ROJ63" s="108"/>
      <c r="ROK63" s="108"/>
      <c r="ROL63" s="108"/>
      <c r="ROM63" s="108"/>
      <c r="RON63" s="108"/>
      <c r="ROO63" s="108"/>
      <c r="ROP63" s="108"/>
      <c r="ROQ63" s="108"/>
      <c r="ROR63" s="108"/>
      <c r="ROS63" s="108"/>
      <c r="ROT63" s="108"/>
      <c r="ROU63" s="108"/>
      <c r="ROV63" s="108"/>
      <c r="ROW63" s="108"/>
      <c r="ROX63" s="108"/>
      <c r="ROY63" s="108"/>
      <c r="ROZ63" s="108"/>
      <c r="RPA63" s="108"/>
      <c r="RPB63" s="108"/>
      <c r="RPC63" s="108"/>
      <c r="RPD63" s="108"/>
      <c r="RPE63" s="108"/>
      <c r="RPF63" s="108"/>
      <c r="RPG63" s="108"/>
      <c r="RPH63" s="108"/>
      <c r="RPI63" s="108"/>
      <c r="RPJ63" s="108"/>
      <c r="RPK63" s="108"/>
      <c r="RPL63" s="108"/>
      <c r="RPM63" s="108"/>
      <c r="RPN63" s="108"/>
      <c r="RPO63" s="108"/>
      <c r="RPP63" s="108"/>
      <c r="RPQ63" s="108"/>
      <c r="RPR63" s="108"/>
      <c r="RPS63" s="108"/>
      <c r="RPT63" s="108"/>
      <c r="RPU63" s="108"/>
      <c r="RPV63" s="108"/>
      <c r="RPW63" s="108"/>
      <c r="RPX63" s="108"/>
      <c r="RPY63" s="108"/>
      <c r="RPZ63" s="108"/>
      <c r="RQA63" s="108"/>
      <c r="RQB63" s="108"/>
      <c r="RQC63" s="108"/>
      <c r="RQD63" s="108"/>
      <c r="RQE63" s="108"/>
      <c r="RQF63" s="108"/>
      <c r="RQG63" s="108"/>
      <c r="RQH63" s="108"/>
      <c r="RQI63" s="108"/>
      <c r="RQJ63" s="108"/>
      <c r="RQK63" s="108"/>
      <c r="RQL63" s="108"/>
      <c r="RQM63" s="108"/>
      <c r="RQN63" s="108"/>
      <c r="RQO63" s="108"/>
      <c r="RQP63" s="108"/>
      <c r="RQQ63" s="108"/>
      <c r="RQR63" s="108"/>
      <c r="RQS63" s="108"/>
      <c r="RQT63" s="108"/>
      <c r="RQU63" s="108"/>
      <c r="RQV63" s="108"/>
      <c r="RQW63" s="108"/>
      <c r="RQX63" s="108"/>
      <c r="RQY63" s="108"/>
      <c r="RQZ63" s="108"/>
      <c r="RRA63" s="108"/>
      <c r="RRB63" s="108"/>
      <c r="RRC63" s="108"/>
      <c r="RRD63" s="108"/>
      <c r="RRE63" s="108"/>
      <c r="RRF63" s="108"/>
      <c r="RRG63" s="108"/>
      <c r="RRH63" s="108"/>
      <c r="RRI63" s="108"/>
      <c r="RRJ63" s="108"/>
      <c r="RRK63" s="108"/>
      <c r="RRL63" s="108"/>
      <c r="RRM63" s="108"/>
      <c r="RRN63" s="108"/>
      <c r="RRO63" s="108"/>
      <c r="RRP63" s="108"/>
      <c r="RRQ63" s="108"/>
      <c r="RRR63" s="108"/>
      <c r="RRS63" s="108"/>
      <c r="RRT63" s="108"/>
      <c r="RRU63" s="108"/>
      <c r="RRV63" s="108"/>
      <c r="RRW63" s="108"/>
      <c r="RRX63" s="108"/>
      <c r="RRY63" s="108"/>
      <c r="RRZ63" s="108"/>
      <c r="RSA63" s="108"/>
      <c r="RSB63" s="108"/>
      <c r="RSC63" s="108"/>
      <c r="RSD63" s="108"/>
      <c r="RSE63" s="108"/>
      <c r="RSF63" s="108"/>
      <c r="RSG63" s="108"/>
      <c r="RSH63" s="108"/>
      <c r="RSI63" s="108"/>
      <c r="RSJ63" s="108"/>
      <c r="RSK63" s="108"/>
      <c r="RSL63" s="108"/>
      <c r="RSM63" s="108"/>
      <c r="RSN63" s="108"/>
      <c r="RSO63" s="108"/>
      <c r="RSP63" s="108"/>
      <c r="RSQ63" s="108"/>
      <c r="RSR63" s="108"/>
      <c r="RSS63" s="108"/>
      <c r="RST63" s="108"/>
      <c r="RSU63" s="108"/>
      <c r="RSV63" s="108"/>
      <c r="RSW63" s="108"/>
      <c r="RSX63" s="108"/>
      <c r="RSY63" s="108"/>
      <c r="RSZ63" s="108"/>
      <c r="RTA63" s="108"/>
      <c r="RTB63" s="108"/>
      <c r="RTC63" s="108"/>
      <c r="RTD63" s="108"/>
      <c r="RTE63" s="108"/>
      <c r="RTF63" s="108"/>
      <c r="RTG63" s="108"/>
      <c r="RTH63" s="108"/>
      <c r="RTI63" s="108"/>
      <c r="RTJ63" s="108"/>
      <c r="RTK63" s="108"/>
      <c r="RTL63" s="108"/>
      <c r="RTM63" s="108"/>
      <c r="RTN63" s="108"/>
      <c r="RTO63" s="108"/>
      <c r="RTP63" s="108"/>
      <c r="RTQ63" s="108"/>
      <c r="RTR63" s="108"/>
      <c r="RTS63" s="108"/>
      <c r="RTT63" s="108"/>
      <c r="RTU63" s="108"/>
      <c r="RTV63" s="108"/>
      <c r="RTW63" s="108"/>
      <c r="RTX63" s="108"/>
      <c r="RTY63" s="108"/>
      <c r="RTZ63" s="108"/>
      <c r="RUA63" s="108"/>
      <c r="RUB63" s="108"/>
      <c r="RUC63" s="108"/>
      <c r="RUD63" s="108"/>
      <c r="RUE63" s="108"/>
      <c r="RUF63" s="108"/>
      <c r="RUG63" s="108"/>
      <c r="RUH63" s="108"/>
      <c r="RUI63" s="108"/>
      <c r="RUJ63" s="108"/>
      <c r="RUK63" s="108"/>
      <c r="RUL63" s="108"/>
      <c r="RUM63" s="108"/>
      <c r="RUN63" s="108"/>
      <c r="RUO63" s="108"/>
      <c r="RUP63" s="108"/>
      <c r="RUQ63" s="108"/>
      <c r="RUR63" s="108"/>
      <c r="RUS63" s="108"/>
      <c r="RUT63" s="108"/>
      <c r="RUU63" s="108"/>
      <c r="RUV63" s="108"/>
      <c r="RUW63" s="108"/>
      <c r="RUX63" s="108"/>
      <c r="RUY63" s="108"/>
      <c r="RUZ63" s="108"/>
      <c r="RVA63" s="108"/>
      <c r="RVB63" s="108"/>
      <c r="RVC63" s="108"/>
      <c r="RVD63" s="108"/>
      <c r="RVE63" s="108"/>
      <c r="RVF63" s="108"/>
      <c r="RVG63" s="108"/>
      <c r="RVH63" s="108"/>
      <c r="RVI63" s="108"/>
      <c r="RVJ63" s="108"/>
      <c r="RVK63" s="108"/>
      <c r="RVL63" s="108"/>
      <c r="RVM63" s="108"/>
      <c r="RVN63" s="108"/>
      <c r="RVO63" s="108"/>
      <c r="RVP63" s="108"/>
      <c r="RVQ63" s="108"/>
      <c r="RVR63" s="108"/>
      <c r="RVS63" s="108"/>
      <c r="RVT63" s="108"/>
      <c r="RVU63" s="108"/>
      <c r="RVV63" s="108"/>
      <c r="RVW63" s="108"/>
      <c r="RVX63" s="108"/>
      <c r="RVY63" s="108"/>
      <c r="RVZ63" s="108"/>
      <c r="RWA63" s="108"/>
      <c r="RWB63" s="108"/>
      <c r="RWC63" s="108"/>
      <c r="RWD63" s="108"/>
      <c r="RWE63" s="108"/>
      <c r="RWF63" s="108"/>
      <c r="RWG63" s="108"/>
      <c r="RWH63" s="108"/>
      <c r="RWI63" s="108"/>
      <c r="RWJ63" s="108"/>
      <c r="RWK63" s="108"/>
      <c r="RWL63" s="108"/>
      <c r="RWM63" s="108"/>
      <c r="RWN63" s="108"/>
      <c r="RWO63" s="108"/>
      <c r="RWP63" s="108"/>
      <c r="RWQ63" s="108"/>
      <c r="RWR63" s="108"/>
      <c r="RWS63" s="108"/>
      <c r="RWT63" s="108"/>
      <c r="RWU63" s="108"/>
      <c r="RWV63" s="108"/>
      <c r="RWW63" s="108"/>
      <c r="RWX63" s="108"/>
      <c r="RWY63" s="108"/>
      <c r="RWZ63" s="108"/>
      <c r="RXA63" s="108"/>
      <c r="RXB63" s="108"/>
      <c r="RXC63" s="108"/>
      <c r="RXD63" s="108"/>
      <c r="RXE63" s="108"/>
      <c r="RXF63" s="108"/>
      <c r="RXG63" s="108"/>
      <c r="RXH63" s="108"/>
      <c r="RXI63" s="108"/>
      <c r="RXJ63" s="108"/>
      <c r="RXK63" s="108"/>
      <c r="RXL63" s="108"/>
      <c r="RXM63" s="108"/>
      <c r="RXN63" s="108"/>
      <c r="RXO63" s="108"/>
      <c r="RXP63" s="108"/>
      <c r="RXQ63" s="108"/>
      <c r="RXR63" s="108"/>
      <c r="RXS63" s="108"/>
      <c r="RXT63" s="108"/>
      <c r="RXU63" s="108"/>
      <c r="RXV63" s="108"/>
      <c r="RXW63" s="108"/>
      <c r="RXX63" s="108"/>
      <c r="RXY63" s="108"/>
      <c r="RXZ63" s="108"/>
      <c r="RYA63" s="108"/>
      <c r="RYB63" s="108"/>
      <c r="RYC63" s="108"/>
      <c r="RYD63" s="108"/>
      <c r="RYE63" s="108"/>
      <c r="RYF63" s="108"/>
      <c r="RYG63" s="108"/>
      <c r="RYH63" s="108"/>
      <c r="RYI63" s="108"/>
      <c r="RYJ63" s="108"/>
      <c r="RYK63" s="108"/>
      <c r="RYL63" s="108"/>
      <c r="RYM63" s="108"/>
      <c r="RYN63" s="108"/>
      <c r="RYO63" s="108"/>
      <c r="RYP63" s="108"/>
      <c r="RYQ63" s="108"/>
      <c r="RYR63" s="108"/>
      <c r="RYS63" s="108"/>
      <c r="RYT63" s="108"/>
      <c r="RYU63" s="108"/>
      <c r="RYV63" s="108"/>
      <c r="RYW63" s="108"/>
      <c r="RYX63" s="108"/>
      <c r="RYY63" s="108"/>
      <c r="RYZ63" s="108"/>
      <c r="RZA63" s="108"/>
      <c r="RZB63" s="108"/>
      <c r="RZC63" s="108"/>
      <c r="RZD63" s="108"/>
      <c r="RZE63" s="108"/>
      <c r="RZF63" s="108"/>
      <c r="RZG63" s="108"/>
      <c r="RZH63" s="108"/>
      <c r="RZI63" s="108"/>
      <c r="RZJ63" s="108"/>
      <c r="RZK63" s="108"/>
      <c r="RZL63" s="108"/>
      <c r="RZM63" s="108"/>
      <c r="RZN63" s="108"/>
      <c r="RZO63" s="108"/>
      <c r="RZP63" s="108"/>
      <c r="RZQ63" s="108"/>
      <c r="RZR63" s="108"/>
      <c r="RZS63" s="108"/>
      <c r="RZT63" s="108"/>
      <c r="RZU63" s="108"/>
      <c r="RZV63" s="108"/>
      <c r="RZW63" s="108"/>
      <c r="RZX63" s="108"/>
      <c r="RZY63" s="108"/>
      <c r="RZZ63" s="108"/>
      <c r="SAA63" s="108"/>
      <c r="SAB63" s="108"/>
      <c r="SAC63" s="108"/>
      <c r="SAD63" s="108"/>
      <c r="SAE63" s="108"/>
      <c r="SAF63" s="108"/>
      <c r="SAG63" s="108"/>
      <c r="SAH63" s="108"/>
      <c r="SAI63" s="108"/>
      <c r="SAJ63" s="108"/>
      <c r="SAK63" s="108"/>
      <c r="SAL63" s="108"/>
      <c r="SAM63" s="108"/>
      <c r="SAN63" s="108"/>
      <c r="SAO63" s="108"/>
      <c r="SAP63" s="108"/>
      <c r="SAQ63" s="108"/>
      <c r="SAR63" s="108"/>
      <c r="SAS63" s="108"/>
      <c r="SAT63" s="108"/>
      <c r="SAU63" s="108"/>
      <c r="SAV63" s="108"/>
      <c r="SAW63" s="108"/>
      <c r="SAX63" s="108"/>
      <c r="SAY63" s="108"/>
      <c r="SAZ63" s="108"/>
      <c r="SBA63" s="108"/>
      <c r="SBB63" s="108"/>
      <c r="SBC63" s="108"/>
      <c r="SBD63" s="108"/>
      <c r="SBE63" s="108"/>
      <c r="SBF63" s="108"/>
      <c r="SBG63" s="108"/>
      <c r="SBH63" s="108"/>
      <c r="SBI63" s="108"/>
      <c r="SBJ63" s="108"/>
      <c r="SBK63" s="108"/>
      <c r="SBL63" s="108"/>
      <c r="SBM63" s="108"/>
      <c r="SBN63" s="108"/>
      <c r="SBO63" s="108"/>
      <c r="SBP63" s="108"/>
      <c r="SBQ63" s="108"/>
      <c r="SBR63" s="108"/>
      <c r="SBS63" s="108"/>
      <c r="SBT63" s="108"/>
      <c r="SBU63" s="108"/>
      <c r="SBV63" s="108"/>
      <c r="SBW63" s="108"/>
      <c r="SBX63" s="108"/>
      <c r="SBY63" s="108"/>
      <c r="SBZ63" s="108"/>
      <c r="SCA63" s="108"/>
      <c r="SCB63" s="108"/>
      <c r="SCC63" s="108"/>
      <c r="SCD63" s="108"/>
      <c r="SCE63" s="108"/>
      <c r="SCF63" s="108"/>
      <c r="SCG63" s="108"/>
      <c r="SCH63" s="108"/>
      <c r="SCI63" s="108"/>
      <c r="SCJ63" s="108"/>
      <c r="SCK63" s="108"/>
      <c r="SCL63" s="108"/>
      <c r="SCM63" s="108"/>
      <c r="SCN63" s="108"/>
      <c r="SCO63" s="108"/>
      <c r="SCP63" s="108"/>
      <c r="SCQ63" s="108"/>
      <c r="SCR63" s="108"/>
      <c r="SCS63" s="108"/>
      <c r="SCT63" s="108"/>
      <c r="SCU63" s="108"/>
      <c r="SCV63" s="108"/>
      <c r="SCW63" s="108"/>
      <c r="SCX63" s="108"/>
      <c r="SCY63" s="108"/>
      <c r="SCZ63" s="108"/>
      <c r="SDA63" s="108"/>
      <c r="SDB63" s="108"/>
      <c r="SDC63" s="108"/>
      <c r="SDD63" s="108"/>
      <c r="SDE63" s="108"/>
      <c r="SDF63" s="108"/>
      <c r="SDG63" s="108"/>
      <c r="SDH63" s="108"/>
      <c r="SDI63" s="108"/>
      <c r="SDJ63" s="108"/>
      <c r="SDK63" s="108"/>
      <c r="SDL63" s="108"/>
      <c r="SDM63" s="108"/>
      <c r="SDN63" s="108"/>
      <c r="SDO63" s="108"/>
      <c r="SDP63" s="108"/>
      <c r="SDQ63" s="108"/>
      <c r="SDR63" s="108"/>
      <c r="SDS63" s="108"/>
      <c r="SDT63" s="108"/>
      <c r="SDU63" s="108"/>
      <c r="SDV63" s="108"/>
      <c r="SDW63" s="108"/>
      <c r="SDX63" s="108"/>
      <c r="SDY63" s="108"/>
      <c r="SDZ63" s="108"/>
      <c r="SEA63" s="108"/>
      <c r="SEB63" s="108"/>
      <c r="SEC63" s="108"/>
      <c r="SED63" s="108"/>
      <c r="SEE63" s="108"/>
      <c r="SEF63" s="108"/>
      <c r="SEG63" s="108"/>
      <c r="SEH63" s="108"/>
      <c r="SEI63" s="108"/>
      <c r="SEJ63" s="108"/>
      <c r="SEK63" s="108"/>
      <c r="SEL63" s="108"/>
      <c r="SEM63" s="108"/>
      <c r="SEN63" s="108"/>
      <c r="SEO63" s="108"/>
      <c r="SEP63" s="108"/>
      <c r="SEQ63" s="108"/>
      <c r="SER63" s="108"/>
      <c r="SES63" s="108"/>
      <c r="SET63" s="108"/>
      <c r="SEU63" s="108"/>
      <c r="SEV63" s="108"/>
      <c r="SEW63" s="108"/>
      <c r="SEX63" s="108"/>
      <c r="SEY63" s="108"/>
      <c r="SEZ63" s="108"/>
      <c r="SFA63" s="108"/>
      <c r="SFB63" s="108"/>
      <c r="SFC63" s="108"/>
      <c r="SFD63" s="108"/>
      <c r="SFE63" s="108"/>
      <c r="SFF63" s="108"/>
      <c r="SFG63" s="108"/>
      <c r="SFH63" s="108"/>
      <c r="SFI63" s="108"/>
      <c r="SFJ63" s="108"/>
      <c r="SFK63" s="108"/>
      <c r="SFL63" s="108"/>
      <c r="SFM63" s="108"/>
      <c r="SFN63" s="108"/>
      <c r="SFO63" s="108"/>
      <c r="SFP63" s="108"/>
      <c r="SFQ63" s="108"/>
      <c r="SFR63" s="108"/>
      <c r="SFS63" s="108"/>
      <c r="SFT63" s="108"/>
      <c r="SFU63" s="108"/>
      <c r="SFV63" s="108"/>
      <c r="SFW63" s="108"/>
      <c r="SFX63" s="108"/>
      <c r="SFY63" s="108"/>
      <c r="SFZ63" s="108"/>
      <c r="SGA63" s="108"/>
      <c r="SGB63" s="108"/>
      <c r="SGC63" s="108"/>
      <c r="SGD63" s="108"/>
      <c r="SGE63" s="108"/>
      <c r="SGF63" s="108"/>
      <c r="SGG63" s="108"/>
      <c r="SGH63" s="108"/>
      <c r="SGI63" s="108"/>
      <c r="SGJ63" s="108"/>
      <c r="SGK63" s="108"/>
      <c r="SGL63" s="108"/>
      <c r="SGM63" s="108"/>
      <c r="SGN63" s="108"/>
      <c r="SGO63" s="108"/>
      <c r="SGP63" s="108"/>
      <c r="SGQ63" s="108"/>
      <c r="SGR63" s="108"/>
      <c r="SGS63" s="108"/>
      <c r="SGT63" s="108"/>
      <c r="SGU63" s="108"/>
      <c r="SGV63" s="108"/>
      <c r="SGW63" s="108"/>
      <c r="SGX63" s="108"/>
      <c r="SGY63" s="108"/>
      <c r="SGZ63" s="108"/>
      <c r="SHA63" s="108"/>
      <c r="SHB63" s="108"/>
      <c r="SHC63" s="108"/>
      <c r="SHD63" s="108"/>
      <c r="SHE63" s="108"/>
      <c r="SHF63" s="108"/>
      <c r="SHG63" s="108"/>
      <c r="SHH63" s="108"/>
      <c r="SHI63" s="108"/>
      <c r="SHJ63" s="108"/>
      <c r="SHK63" s="108"/>
      <c r="SHL63" s="108"/>
      <c r="SHM63" s="108"/>
      <c r="SHN63" s="108"/>
      <c r="SHO63" s="108"/>
      <c r="SHP63" s="108"/>
      <c r="SHQ63" s="108"/>
      <c r="SHR63" s="108"/>
      <c r="SHS63" s="108"/>
      <c r="SHT63" s="108"/>
      <c r="SHU63" s="108"/>
      <c r="SHV63" s="108"/>
      <c r="SHW63" s="108"/>
      <c r="SHX63" s="108"/>
      <c r="SHY63" s="108"/>
      <c r="SHZ63" s="108"/>
      <c r="SIA63" s="108"/>
      <c r="SIB63" s="108"/>
      <c r="SIC63" s="108"/>
      <c r="SID63" s="108"/>
      <c r="SIE63" s="108"/>
      <c r="SIF63" s="108"/>
      <c r="SIG63" s="108"/>
      <c r="SIH63" s="108"/>
      <c r="SII63" s="108"/>
      <c r="SIJ63" s="108"/>
      <c r="SIK63" s="108"/>
      <c r="SIL63" s="108"/>
      <c r="SIM63" s="108"/>
      <c r="SIN63" s="108"/>
      <c r="SIO63" s="108"/>
      <c r="SIP63" s="108"/>
      <c r="SIQ63" s="108"/>
      <c r="SIR63" s="108"/>
      <c r="SIS63" s="108"/>
      <c r="SIT63" s="108"/>
      <c r="SIU63" s="108"/>
      <c r="SIV63" s="108"/>
      <c r="SIW63" s="108"/>
      <c r="SIX63" s="108"/>
      <c r="SIY63" s="108"/>
      <c r="SIZ63" s="108"/>
      <c r="SJA63" s="108"/>
      <c r="SJB63" s="108"/>
      <c r="SJC63" s="108"/>
      <c r="SJD63" s="108"/>
      <c r="SJE63" s="108"/>
      <c r="SJF63" s="108"/>
      <c r="SJG63" s="108"/>
      <c r="SJH63" s="108"/>
      <c r="SJI63" s="108"/>
      <c r="SJJ63" s="108"/>
      <c r="SJK63" s="108"/>
      <c r="SJL63" s="108"/>
      <c r="SJM63" s="108"/>
      <c r="SJN63" s="108"/>
      <c r="SJO63" s="108"/>
      <c r="SJP63" s="108"/>
      <c r="SJQ63" s="108"/>
      <c r="SJR63" s="108"/>
      <c r="SJS63" s="108"/>
      <c r="SJT63" s="108"/>
      <c r="SJU63" s="108"/>
      <c r="SJV63" s="108"/>
      <c r="SJW63" s="108"/>
      <c r="SJX63" s="108"/>
      <c r="SJY63" s="108"/>
      <c r="SJZ63" s="108"/>
      <c r="SKA63" s="108"/>
      <c r="SKB63" s="108"/>
      <c r="SKC63" s="108"/>
      <c r="SKD63" s="108"/>
      <c r="SKE63" s="108"/>
      <c r="SKF63" s="108"/>
      <c r="SKG63" s="108"/>
      <c r="SKH63" s="108"/>
      <c r="SKI63" s="108"/>
      <c r="SKJ63" s="108"/>
      <c r="SKK63" s="108"/>
      <c r="SKL63" s="108"/>
      <c r="SKM63" s="108"/>
      <c r="SKN63" s="108"/>
      <c r="SKO63" s="108"/>
      <c r="SKP63" s="108"/>
      <c r="SKQ63" s="108"/>
      <c r="SKR63" s="108"/>
      <c r="SKS63" s="108"/>
      <c r="SKT63" s="108"/>
      <c r="SKU63" s="108"/>
      <c r="SKV63" s="108"/>
      <c r="SKW63" s="108"/>
      <c r="SKX63" s="108"/>
      <c r="SKY63" s="108"/>
      <c r="SKZ63" s="108"/>
      <c r="SLA63" s="108"/>
      <c r="SLB63" s="108"/>
      <c r="SLC63" s="108"/>
      <c r="SLD63" s="108"/>
      <c r="SLE63" s="108"/>
      <c r="SLF63" s="108"/>
      <c r="SLG63" s="108"/>
      <c r="SLH63" s="108"/>
      <c r="SLI63" s="108"/>
      <c r="SLJ63" s="108"/>
      <c r="SLK63" s="108"/>
      <c r="SLL63" s="108"/>
      <c r="SLM63" s="108"/>
      <c r="SLN63" s="108"/>
      <c r="SLO63" s="108"/>
      <c r="SLP63" s="108"/>
      <c r="SLQ63" s="108"/>
      <c r="SLR63" s="108"/>
      <c r="SLS63" s="108"/>
      <c r="SLT63" s="108"/>
      <c r="SLU63" s="108"/>
      <c r="SLV63" s="108"/>
      <c r="SLW63" s="108"/>
      <c r="SLX63" s="108"/>
      <c r="SLY63" s="108"/>
      <c r="SLZ63" s="108"/>
      <c r="SMA63" s="108"/>
      <c r="SMB63" s="108"/>
      <c r="SMC63" s="108"/>
      <c r="SMD63" s="108"/>
      <c r="SME63" s="108"/>
      <c r="SMF63" s="108"/>
      <c r="SMG63" s="108"/>
      <c r="SMH63" s="108"/>
      <c r="SMI63" s="108"/>
      <c r="SMJ63" s="108"/>
      <c r="SMK63" s="108"/>
      <c r="SML63" s="108"/>
      <c r="SMM63" s="108"/>
      <c r="SMN63" s="108"/>
      <c r="SMO63" s="108"/>
      <c r="SMP63" s="108"/>
      <c r="SMQ63" s="108"/>
      <c r="SMR63" s="108"/>
      <c r="SMS63" s="108"/>
      <c r="SMT63" s="108"/>
      <c r="SMU63" s="108"/>
      <c r="SMV63" s="108"/>
      <c r="SMW63" s="108"/>
      <c r="SMX63" s="108"/>
      <c r="SMY63" s="108"/>
      <c r="SMZ63" s="108"/>
      <c r="SNA63" s="108"/>
      <c r="SNB63" s="108"/>
      <c r="SNC63" s="108"/>
      <c r="SND63" s="108"/>
      <c r="SNE63" s="108"/>
      <c r="SNF63" s="108"/>
      <c r="SNG63" s="108"/>
      <c r="SNH63" s="108"/>
      <c r="SNI63" s="108"/>
      <c r="SNJ63" s="108"/>
      <c r="SNK63" s="108"/>
      <c r="SNL63" s="108"/>
      <c r="SNM63" s="108"/>
      <c r="SNN63" s="108"/>
      <c r="SNO63" s="108"/>
      <c r="SNP63" s="108"/>
      <c r="SNQ63" s="108"/>
      <c r="SNR63" s="108"/>
      <c r="SNS63" s="108"/>
      <c r="SNT63" s="108"/>
      <c r="SNU63" s="108"/>
      <c r="SNV63" s="108"/>
      <c r="SNW63" s="108"/>
      <c r="SNX63" s="108"/>
      <c r="SNY63" s="108"/>
      <c r="SNZ63" s="108"/>
      <c r="SOA63" s="108"/>
      <c r="SOB63" s="108"/>
      <c r="SOC63" s="108"/>
      <c r="SOD63" s="108"/>
      <c r="SOE63" s="108"/>
      <c r="SOF63" s="108"/>
      <c r="SOG63" s="108"/>
      <c r="SOH63" s="108"/>
      <c r="SOI63" s="108"/>
      <c r="SOJ63" s="108"/>
      <c r="SOK63" s="108"/>
      <c r="SOL63" s="108"/>
      <c r="SOM63" s="108"/>
      <c r="SON63" s="108"/>
      <c r="SOO63" s="108"/>
      <c r="SOP63" s="108"/>
      <c r="SOQ63" s="108"/>
      <c r="SOR63" s="108"/>
      <c r="SOS63" s="108"/>
      <c r="SOT63" s="108"/>
      <c r="SOU63" s="108"/>
      <c r="SOV63" s="108"/>
      <c r="SOW63" s="108"/>
      <c r="SOX63" s="108"/>
      <c r="SOY63" s="108"/>
      <c r="SOZ63" s="108"/>
      <c r="SPA63" s="108"/>
      <c r="SPB63" s="108"/>
      <c r="SPC63" s="108"/>
      <c r="SPD63" s="108"/>
      <c r="SPE63" s="108"/>
      <c r="SPF63" s="108"/>
      <c r="SPG63" s="108"/>
      <c r="SPH63" s="108"/>
      <c r="SPI63" s="108"/>
      <c r="SPJ63" s="108"/>
      <c r="SPK63" s="108"/>
      <c r="SPL63" s="108"/>
      <c r="SPM63" s="108"/>
      <c r="SPN63" s="108"/>
      <c r="SPO63" s="108"/>
      <c r="SPP63" s="108"/>
      <c r="SPQ63" s="108"/>
      <c r="SPR63" s="108"/>
      <c r="SPS63" s="108"/>
      <c r="SPT63" s="108"/>
      <c r="SPU63" s="108"/>
      <c r="SPV63" s="108"/>
      <c r="SPW63" s="108"/>
      <c r="SPX63" s="108"/>
      <c r="SPY63" s="108"/>
      <c r="SPZ63" s="108"/>
      <c r="SQA63" s="108"/>
      <c r="SQB63" s="108"/>
      <c r="SQC63" s="108"/>
      <c r="SQD63" s="108"/>
      <c r="SQE63" s="108"/>
      <c r="SQF63" s="108"/>
      <c r="SQG63" s="108"/>
      <c r="SQH63" s="108"/>
      <c r="SQI63" s="108"/>
      <c r="SQJ63" s="108"/>
      <c r="SQK63" s="108"/>
      <c r="SQL63" s="108"/>
      <c r="SQM63" s="108"/>
      <c r="SQN63" s="108"/>
      <c r="SQO63" s="108"/>
      <c r="SQP63" s="108"/>
      <c r="SQQ63" s="108"/>
      <c r="SQR63" s="108"/>
      <c r="SQS63" s="108"/>
      <c r="SQT63" s="108"/>
      <c r="SQU63" s="108"/>
      <c r="SQV63" s="108"/>
      <c r="SQW63" s="108"/>
      <c r="SQX63" s="108"/>
      <c r="SQY63" s="108"/>
      <c r="SQZ63" s="108"/>
      <c r="SRA63" s="108"/>
      <c r="SRB63" s="108"/>
      <c r="SRC63" s="108"/>
      <c r="SRD63" s="108"/>
      <c r="SRE63" s="108"/>
      <c r="SRF63" s="108"/>
      <c r="SRG63" s="108"/>
      <c r="SRH63" s="108"/>
      <c r="SRI63" s="108"/>
      <c r="SRJ63" s="108"/>
      <c r="SRK63" s="108"/>
      <c r="SRL63" s="108"/>
      <c r="SRM63" s="108"/>
      <c r="SRN63" s="108"/>
      <c r="SRO63" s="108"/>
      <c r="SRP63" s="108"/>
      <c r="SRQ63" s="108"/>
      <c r="SRR63" s="108"/>
      <c r="SRS63" s="108"/>
      <c r="SRT63" s="108"/>
      <c r="SRU63" s="108"/>
      <c r="SRV63" s="108"/>
      <c r="SRW63" s="108"/>
      <c r="SRX63" s="108"/>
      <c r="SRY63" s="108"/>
      <c r="SRZ63" s="108"/>
      <c r="SSA63" s="108"/>
      <c r="SSB63" s="108"/>
      <c r="SSC63" s="108"/>
      <c r="SSD63" s="108"/>
      <c r="SSE63" s="108"/>
      <c r="SSF63" s="108"/>
      <c r="SSG63" s="108"/>
      <c r="SSH63" s="108"/>
      <c r="SSI63" s="108"/>
      <c r="SSJ63" s="108"/>
      <c r="SSK63" s="108"/>
      <c r="SSL63" s="108"/>
      <c r="SSM63" s="108"/>
      <c r="SSN63" s="108"/>
      <c r="SSO63" s="108"/>
      <c r="SSP63" s="108"/>
      <c r="SSQ63" s="108"/>
      <c r="SSR63" s="108"/>
      <c r="SSS63" s="108"/>
      <c r="SST63" s="108"/>
      <c r="SSU63" s="108"/>
      <c r="SSV63" s="108"/>
      <c r="SSW63" s="108"/>
      <c r="SSX63" s="108"/>
      <c r="SSY63" s="108"/>
      <c r="SSZ63" s="108"/>
      <c r="STA63" s="108"/>
      <c r="STB63" s="108"/>
      <c r="STC63" s="108"/>
      <c r="STD63" s="108"/>
      <c r="STE63" s="108"/>
      <c r="STF63" s="108"/>
      <c r="STG63" s="108"/>
      <c r="STH63" s="108"/>
      <c r="STI63" s="108"/>
      <c r="STJ63" s="108"/>
      <c r="STK63" s="108"/>
      <c r="STL63" s="108"/>
      <c r="STM63" s="108"/>
      <c r="STN63" s="108"/>
      <c r="STO63" s="108"/>
      <c r="STP63" s="108"/>
      <c r="STQ63" s="108"/>
      <c r="STR63" s="108"/>
      <c r="STS63" s="108"/>
      <c r="STT63" s="108"/>
      <c r="STU63" s="108"/>
      <c r="STV63" s="108"/>
      <c r="STW63" s="108"/>
      <c r="STX63" s="108"/>
      <c r="STY63" s="108"/>
      <c r="STZ63" s="108"/>
      <c r="SUA63" s="108"/>
      <c r="SUB63" s="108"/>
      <c r="SUC63" s="108"/>
      <c r="SUD63" s="108"/>
      <c r="SUE63" s="108"/>
      <c r="SUF63" s="108"/>
      <c r="SUG63" s="108"/>
      <c r="SUH63" s="108"/>
      <c r="SUI63" s="108"/>
      <c r="SUJ63" s="108"/>
      <c r="SUK63" s="108"/>
      <c r="SUL63" s="108"/>
      <c r="SUM63" s="108"/>
      <c r="SUN63" s="108"/>
      <c r="SUO63" s="108"/>
      <c r="SUP63" s="108"/>
      <c r="SUQ63" s="108"/>
      <c r="SUR63" s="108"/>
      <c r="SUS63" s="108"/>
      <c r="SUT63" s="108"/>
      <c r="SUU63" s="108"/>
      <c r="SUV63" s="108"/>
      <c r="SUW63" s="108"/>
      <c r="SUX63" s="108"/>
      <c r="SUY63" s="108"/>
      <c r="SUZ63" s="108"/>
      <c r="SVA63" s="108"/>
      <c r="SVB63" s="108"/>
      <c r="SVC63" s="108"/>
      <c r="SVD63" s="108"/>
      <c r="SVE63" s="108"/>
      <c r="SVF63" s="108"/>
      <c r="SVG63" s="108"/>
      <c r="SVH63" s="108"/>
      <c r="SVI63" s="108"/>
      <c r="SVJ63" s="108"/>
      <c r="SVK63" s="108"/>
      <c r="SVL63" s="108"/>
      <c r="SVM63" s="108"/>
      <c r="SVN63" s="108"/>
      <c r="SVO63" s="108"/>
      <c r="SVP63" s="108"/>
      <c r="SVQ63" s="108"/>
      <c r="SVR63" s="108"/>
      <c r="SVS63" s="108"/>
      <c r="SVT63" s="108"/>
      <c r="SVU63" s="108"/>
      <c r="SVV63" s="108"/>
      <c r="SVW63" s="108"/>
      <c r="SVX63" s="108"/>
      <c r="SVY63" s="108"/>
      <c r="SVZ63" s="108"/>
      <c r="SWA63" s="108"/>
      <c r="SWB63" s="108"/>
      <c r="SWC63" s="108"/>
      <c r="SWD63" s="108"/>
      <c r="SWE63" s="108"/>
      <c r="SWF63" s="108"/>
      <c r="SWG63" s="108"/>
      <c r="SWH63" s="108"/>
      <c r="SWI63" s="108"/>
      <c r="SWJ63" s="108"/>
      <c r="SWK63" s="108"/>
      <c r="SWL63" s="108"/>
      <c r="SWM63" s="108"/>
      <c r="SWN63" s="108"/>
      <c r="SWO63" s="108"/>
      <c r="SWP63" s="108"/>
      <c r="SWQ63" s="108"/>
      <c r="SWR63" s="108"/>
      <c r="SWS63" s="108"/>
      <c r="SWT63" s="108"/>
      <c r="SWU63" s="108"/>
      <c r="SWV63" s="108"/>
      <c r="SWW63" s="108"/>
      <c r="SWX63" s="108"/>
      <c r="SWY63" s="108"/>
      <c r="SWZ63" s="108"/>
      <c r="SXA63" s="108"/>
      <c r="SXB63" s="108"/>
      <c r="SXC63" s="108"/>
      <c r="SXD63" s="108"/>
      <c r="SXE63" s="108"/>
      <c r="SXF63" s="108"/>
      <c r="SXG63" s="108"/>
      <c r="SXH63" s="108"/>
      <c r="SXI63" s="108"/>
      <c r="SXJ63" s="108"/>
      <c r="SXK63" s="108"/>
      <c r="SXL63" s="108"/>
      <c r="SXM63" s="108"/>
      <c r="SXN63" s="108"/>
      <c r="SXO63" s="108"/>
      <c r="SXP63" s="108"/>
      <c r="SXQ63" s="108"/>
      <c r="SXR63" s="108"/>
      <c r="SXS63" s="108"/>
      <c r="SXT63" s="108"/>
      <c r="SXU63" s="108"/>
      <c r="SXV63" s="108"/>
      <c r="SXW63" s="108"/>
      <c r="SXX63" s="108"/>
      <c r="SXY63" s="108"/>
      <c r="SXZ63" s="108"/>
      <c r="SYA63" s="108"/>
      <c r="SYB63" s="108"/>
      <c r="SYC63" s="108"/>
      <c r="SYD63" s="108"/>
      <c r="SYE63" s="108"/>
      <c r="SYF63" s="108"/>
      <c r="SYG63" s="108"/>
      <c r="SYH63" s="108"/>
      <c r="SYI63" s="108"/>
      <c r="SYJ63" s="108"/>
      <c r="SYK63" s="108"/>
      <c r="SYL63" s="108"/>
      <c r="SYM63" s="108"/>
      <c r="SYN63" s="108"/>
      <c r="SYO63" s="108"/>
      <c r="SYP63" s="108"/>
      <c r="SYQ63" s="108"/>
      <c r="SYR63" s="108"/>
      <c r="SYS63" s="108"/>
      <c r="SYT63" s="108"/>
      <c r="SYU63" s="108"/>
      <c r="SYV63" s="108"/>
      <c r="SYW63" s="108"/>
      <c r="SYX63" s="108"/>
      <c r="SYY63" s="108"/>
      <c r="SYZ63" s="108"/>
      <c r="SZA63" s="108"/>
      <c r="SZB63" s="108"/>
      <c r="SZC63" s="108"/>
      <c r="SZD63" s="108"/>
      <c r="SZE63" s="108"/>
      <c r="SZF63" s="108"/>
      <c r="SZG63" s="108"/>
      <c r="SZH63" s="108"/>
      <c r="SZI63" s="108"/>
      <c r="SZJ63" s="108"/>
      <c r="SZK63" s="108"/>
      <c r="SZL63" s="108"/>
      <c r="SZM63" s="108"/>
      <c r="SZN63" s="108"/>
      <c r="SZO63" s="108"/>
      <c r="SZP63" s="108"/>
      <c r="SZQ63" s="108"/>
      <c r="SZR63" s="108"/>
      <c r="SZS63" s="108"/>
      <c r="SZT63" s="108"/>
      <c r="SZU63" s="108"/>
      <c r="SZV63" s="108"/>
      <c r="SZW63" s="108"/>
      <c r="SZX63" s="108"/>
      <c r="SZY63" s="108"/>
      <c r="SZZ63" s="108"/>
      <c r="TAA63" s="108"/>
      <c r="TAB63" s="108"/>
      <c r="TAC63" s="108"/>
      <c r="TAD63" s="108"/>
      <c r="TAE63" s="108"/>
      <c r="TAF63" s="108"/>
      <c r="TAG63" s="108"/>
      <c r="TAH63" s="108"/>
      <c r="TAI63" s="108"/>
      <c r="TAJ63" s="108"/>
      <c r="TAK63" s="108"/>
      <c r="TAL63" s="108"/>
      <c r="TAM63" s="108"/>
      <c r="TAN63" s="108"/>
      <c r="TAO63" s="108"/>
      <c r="TAP63" s="108"/>
      <c r="TAQ63" s="108"/>
      <c r="TAR63" s="108"/>
      <c r="TAS63" s="108"/>
      <c r="TAT63" s="108"/>
      <c r="TAU63" s="108"/>
      <c r="TAV63" s="108"/>
      <c r="TAW63" s="108"/>
      <c r="TAX63" s="108"/>
      <c r="TAY63" s="108"/>
      <c r="TAZ63" s="108"/>
      <c r="TBA63" s="108"/>
      <c r="TBB63" s="108"/>
      <c r="TBC63" s="108"/>
      <c r="TBD63" s="108"/>
      <c r="TBE63" s="108"/>
      <c r="TBF63" s="108"/>
      <c r="TBG63" s="108"/>
      <c r="TBH63" s="108"/>
      <c r="TBI63" s="108"/>
      <c r="TBJ63" s="108"/>
      <c r="TBK63" s="108"/>
      <c r="TBL63" s="108"/>
      <c r="TBM63" s="108"/>
      <c r="TBN63" s="108"/>
      <c r="TBO63" s="108"/>
      <c r="TBP63" s="108"/>
      <c r="TBQ63" s="108"/>
      <c r="TBR63" s="108"/>
      <c r="TBS63" s="108"/>
      <c r="TBT63" s="108"/>
      <c r="TBU63" s="108"/>
      <c r="TBV63" s="108"/>
      <c r="TBW63" s="108"/>
      <c r="TBX63" s="108"/>
      <c r="TBY63" s="108"/>
      <c r="TBZ63" s="108"/>
      <c r="TCA63" s="108"/>
      <c r="TCB63" s="108"/>
      <c r="TCC63" s="108"/>
      <c r="TCD63" s="108"/>
      <c r="TCE63" s="108"/>
      <c r="TCF63" s="108"/>
      <c r="TCG63" s="108"/>
      <c r="TCH63" s="108"/>
      <c r="TCI63" s="108"/>
      <c r="TCJ63" s="108"/>
      <c r="TCK63" s="108"/>
      <c r="TCL63" s="108"/>
      <c r="TCM63" s="108"/>
      <c r="TCN63" s="108"/>
      <c r="TCO63" s="108"/>
      <c r="TCP63" s="108"/>
      <c r="TCQ63" s="108"/>
      <c r="TCR63" s="108"/>
      <c r="TCS63" s="108"/>
      <c r="TCT63" s="108"/>
      <c r="TCU63" s="108"/>
      <c r="TCV63" s="108"/>
      <c r="TCW63" s="108"/>
      <c r="TCX63" s="108"/>
      <c r="TCY63" s="108"/>
      <c r="TCZ63" s="108"/>
      <c r="TDA63" s="108"/>
      <c r="TDB63" s="108"/>
      <c r="TDC63" s="108"/>
      <c r="TDD63" s="108"/>
      <c r="TDE63" s="108"/>
      <c r="TDF63" s="108"/>
      <c r="TDG63" s="108"/>
      <c r="TDH63" s="108"/>
      <c r="TDI63" s="108"/>
      <c r="TDJ63" s="108"/>
      <c r="TDK63" s="108"/>
      <c r="TDL63" s="108"/>
      <c r="TDM63" s="108"/>
      <c r="TDN63" s="108"/>
      <c r="TDO63" s="108"/>
      <c r="TDP63" s="108"/>
      <c r="TDQ63" s="108"/>
      <c r="TDR63" s="108"/>
      <c r="TDS63" s="108"/>
      <c r="TDT63" s="108"/>
      <c r="TDU63" s="108"/>
      <c r="TDV63" s="108"/>
      <c r="TDW63" s="108"/>
      <c r="TDX63" s="108"/>
      <c r="TDY63" s="108"/>
      <c r="TDZ63" s="108"/>
      <c r="TEA63" s="108"/>
      <c r="TEB63" s="108"/>
      <c r="TEC63" s="108"/>
      <c r="TED63" s="108"/>
      <c r="TEE63" s="108"/>
      <c r="TEF63" s="108"/>
      <c r="TEG63" s="108"/>
      <c r="TEH63" s="108"/>
      <c r="TEI63" s="108"/>
      <c r="TEJ63" s="108"/>
      <c r="TEK63" s="108"/>
      <c r="TEL63" s="108"/>
      <c r="TEM63" s="108"/>
      <c r="TEN63" s="108"/>
      <c r="TEO63" s="108"/>
      <c r="TEP63" s="108"/>
      <c r="TEQ63" s="108"/>
      <c r="TER63" s="108"/>
      <c r="TES63" s="108"/>
      <c r="TET63" s="108"/>
      <c r="TEU63" s="108"/>
      <c r="TEV63" s="108"/>
      <c r="TEW63" s="108"/>
      <c r="TEX63" s="108"/>
      <c r="TEY63" s="108"/>
      <c r="TEZ63" s="108"/>
      <c r="TFA63" s="108"/>
      <c r="TFB63" s="108"/>
      <c r="TFC63" s="108"/>
      <c r="TFD63" s="108"/>
      <c r="TFE63" s="108"/>
      <c r="TFF63" s="108"/>
      <c r="TFG63" s="108"/>
      <c r="TFH63" s="108"/>
      <c r="TFI63" s="108"/>
      <c r="TFJ63" s="108"/>
      <c r="TFK63" s="108"/>
      <c r="TFL63" s="108"/>
      <c r="TFM63" s="108"/>
      <c r="TFN63" s="108"/>
      <c r="TFO63" s="108"/>
      <c r="TFP63" s="108"/>
      <c r="TFQ63" s="108"/>
      <c r="TFR63" s="108"/>
      <c r="TFS63" s="108"/>
      <c r="TFT63" s="108"/>
      <c r="TFU63" s="108"/>
      <c r="TFV63" s="108"/>
      <c r="TFW63" s="108"/>
      <c r="TFX63" s="108"/>
      <c r="TFY63" s="108"/>
      <c r="TFZ63" s="108"/>
      <c r="TGA63" s="108"/>
      <c r="TGB63" s="108"/>
      <c r="TGC63" s="108"/>
      <c r="TGD63" s="108"/>
      <c r="TGE63" s="108"/>
      <c r="TGF63" s="108"/>
      <c r="TGG63" s="108"/>
      <c r="TGH63" s="108"/>
      <c r="TGI63" s="108"/>
      <c r="TGJ63" s="108"/>
      <c r="TGK63" s="108"/>
      <c r="TGL63" s="108"/>
      <c r="TGM63" s="108"/>
      <c r="TGN63" s="108"/>
      <c r="TGO63" s="108"/>
      <c r="TGP63" s="108"/>
      <c r="TGQ63" s="108"/>
      <c r="TGR63" s="108"/>
      <c r="TGS63" s="108"/>
      <c r="TGT63" s="108"/>
      <c r="TGU63" s="108"/>
      <c r="TGV63" s="108"/>
      <c r="TGW63" s="108"/>
      <c r="TGX63" s="108"/>
      <c r="TGY63" s="108"/>
      <c r="TGZ63" s="108"/>
      <c r="THA63" s="108"/>
      <c r="THB63" s="108"/>
      <c r="THC63" s="108"/>
      <c r="THD63" s="108"/>
      <c r="THE63" s="108"/>
      <c r="THF63" s="108"/>
      <c r="THG63" s="108"/>
      <c r="THH63" s="108"/>
      <c r="THI63" s="108"/>
      <c r="THJ63" s="108"/>
      <c r="THK63" s="108"/>
      <c r="THL63" s="108"/>
      <c r="THM63" s="108"/>
      <c r="THN63" s="108"/>
      <c r="THO63" s="108"/>
      <c r="THP63" s="108"/>
      <c r="THQ63" s="108"/>
      <c r="THR63" s="108"/>
      <c r="THS63" s="108"/>
      <c r="THT63" s="108"/>
      <c r="THU63" s="108"/>
      <c r="THV63" s="108"/>
      <c r="THW63" s="108"/>
      <c r="THX63" s="108"/>
      <c r="THY63" s="108"/>
      <c r="THZ63" s="108"/>
      <c r="TIA63" s="108"/>
      <c r="TIB63" s="108"/>
      <c r="TIC63" s="108"/>
      <c r="TID63" s="108"/>
      <c r="TIE63" s="108"/>
      <c r="TIF63" s="108"/>
      <c r="TIG63" s="108"/>
      <c r="TIH63" s="108"/>
      <c r="TII63" s="108"/>
      <c r="TIJ63" s="108"/>
      <c r="TIK63" s="108"/>
      <c r="TIL63" s="108"/>
      <c r="TIM63" s="108"/>
      <c r="TIN63" s="108"/>
      <c r="TIO63" s="108"/>
      <c r="TIP63" s="108"/>
      <c r="TIQ63" s="108"/>
      <c r="TIR63" s="108"/>
      <c r="TIS63" s="108"/>
      <c r="TIT63" s="108"/>
      <c r="TIU63" s="108"/>
      <c r="TIV63" s="108"/>
      <c r="TIW63" s="108"/>
      <c r="TIX63" s="108"/>
      <c r="TIY63" s="108"/>
      <c r="TIZ63" s="108"/>
      <c r="TJA63" s="108"/>
      <c r="TJB63" s="108"/>
      <c r="TJC63" s="108"/>
      <c r="TJD63" s="108"/>
      <c r="TJE63" s="108"/>
      <c r="TJF63" s="108"/>
      <c r="TJG63" s="108"/>
      <c r="TJH63" s="108"/>
      <c r="TJI63" s="108"/>
      <c r="TJJ63" s="108"/>
      <c r="TJK63" s="108"/>
      <c r="TJL63" s="108"/>
      <c r="TJM63" s="108"/>
      <c r="TJN63" s="108"/>
      <c r="TJO63" s="108"/>
      <c r="TJP63" s="108"/>
      <c r="TJQ63" s="108"/>
      <c r="TJR63" s="108"/>
      <c r="TJS63" s="108"/>
      <c r="TJT63" s="108"/>
      <c r="TJU63" s="108"/>
      <c r="TJV63" s="108"/>
      <c r="TJW63" s="108"/>
      <c r="TJX63" s="108"/>
      <c r="TJY63" s="108"/>
      <c r="TJZ63" s="108"/>
      <c r="TKA63" s="108"/>
      <c r="TKB63" s="108"/>
      <c r="TKC63" s="108"/>
      <c r="TKD63" s="108"/>
      <c r="TKE63" s="108"/>
      <c r="TKF63" s="108"/>
      <c r="TKG63" s="108"/>
      <c r="TKH63" s="108"/>
      <c r="TKI63" s="108"/>
      <c r="TKJ63" s="108"/>
      <c r="TKK63" s="108"/>
      <c r="TKL63" s="108"/>
      <c r="TKM63" s="108"/>
      <c r="TKN63" s="108"/>
      <c r="TKO63" s="108"/>
      <c r="TKP63" s="108"/>
      <c r="TKQ63" s="108"/>
      <c r="TKR63" s="108"/>
      <c r="TKS63" s="108"/>
      <c r="TKT63" s="108"/>
      <c r="TKU63" s="108"/>
      <c r="TKV63" s="108"/>
      <c r="TKW63" s="108"/>
      <c r="TKX63" s="108"/>
      <c r="TKY63" s="108"/>
      <c r="TKZ63" s="108"/>
      <c r="TLA63" s="108"/>
      <c r="TLB63" s="108"/>
      <c r="TLC63" s="108"/>
      <c r="TLD63" s="108"/>
      <c r="TLE63" s="108"/>
      <c r="TLF63" s="108"/>
      <c r="TLG63" s="108"/>
      <c r="TLH63" s="108"/>
      <c r="TLI63" s="108"/>
      <c r="TLJ63" s="108"/>
      <c r="TLK63" s="108"/>
      <c r="TLL63" s="108"/>
      <c r="TLM63" s="108"/>
      <c r="TLN63" s="108"/>
      <c r="TLO63" s="108"/>
      <c r="TLP63" s="108"/>
      <c r="TLQ63" s="108"/>
      <c r="TLR63" s="108"/>
      <c r="TLS63" s="108"/>
      <c r="TLT63" s="108"/>
      <c r="TLU63" s="108"/>
      <c r="TLV63" s="108"/>
      <c r="TLW63" s="108"/>
      <c r="TLX63" s="108"/>
      <c r="TLY63" s="108"/>
      <c r="TLZ63" s="108"/>
      <c r="TMA63" s="108"/>
      <c r="TMB63" s="108"/>
      <c r="TMC63" s="108"/>
      <c r="TMD63" s="108"/>
      <c r="TME63" s="108"/>
      <c r="TMF63" s="108"/>
      <c r="TMG63" s="108"/>
      <c r="TMH63" s="108"/>
      <c r="TMI63" s="108"/>
      <c r="TMJ63" s="108"/>
      <c r="TMK63" s="108"/>
      <c r="TML63" s="108"/>
      <c r="TMM63" s="108"/>
      <c r="TMN63" s="108"/>
      <c r="TMO63" s="108"/>
      <c r="TMP63" s="108"/>
      <c r="TMQ63" s="108"/>
      <c r="TMR63" s="108"/>
      <c r="TMS63" s="108"/>
      <c r="TMT63" s="108"/>
      <c r="TMU63" s="108"/>
      <c r="TMV63" s="108"/>
      <c r="TMW63" s="108"/>
      <c r="TMX63" s="108"/>
      <c r="TMY63" s="108"/>
      <c r="TMZ63" s="108"/>
      <c r="TNA63" s="108"/>
      <c r="TNB63" s="108"/>
      <c r="TNC63" s="108"/>
      <c r="TND63" s="108"/>
      <c r="TNE63" s="108"/>
      <c r="TNF63" s="108"/>
      <c r="TNG63" s="108"/>
      <c r="TNH63" s="108"/>
      <c r="TNI63" s="108"/>
      <c r="TNJ63" s="108"/>
      <c r="TNK63" s="108"/>
      <c r="TNL63" s="108"/>
      <c r="TNM63" s="108"/>
      <c r="TNN63" s="108"/>
      <c r="TNO63" s="108"/>
      <c r="TNP63" s="108"/>
      <c r="TNQ63" s="108"/>
      <c r="TNR63" s="108"/>
      <c r="TNS63" s="108"/>
      <c r="TNT63" s="108"/>
      <c r="TNU63" s="108"/>
      <c r="TNV63" s="108"/>
      <c r="TNW63" s="108"/>
      <c r="TNX63" s="108"/>
      <c r="TNY63" s="108"/>
      <c r="TNZ63" s="108"/>
      <c r="TOA63" s="108"/>
      <c r="TOB63" s="108"/>
      <c r="TOC63" s="108"/>
      <c r="TOD63" s="108"/>
      <c r="TOE63" s="108"/>
      <c r="TOF63" s="108"/>
      <c r="TOG63" s="108"/>
      <c r="TOH63" s="108"/>
      <c r="TOI63" s="108"/>
      <c r="TOJ63" s="108"/>
      <c r="TOK63" s="108"/>
      <c r="TOL63" s="108"/>
      <c r="TOM63" s="108"/>
      <c r="TON63" s="108"/>
      <c r="TOO63" s="108"/>
      <c r="TOP63" s="108"/>
      <c r="TOQ63" s="108"/>
      <c r="TOR63" s="108"/>
      <c r="TOS63" s="108"/>
      <c r="TOT63" s="108"/>
      <c r="TOU63" s="108"/>
      <c r="TOV63" s="108"/>
      <c r="TOW63" s="108"/>
      <c r="TOX63" s="108"/>
      <c r="TOY63" s="108"/>
      <c r="TOZ63" s="108"/>
      <c r="TPA63" s="108"/>
      <c r="TPB63" s="108"/>
      <c r="TPC63" s="108"/>
      <c r="TPD63" s="108"/>
      <c r="TPE63" s="108"/>
      <c r="TPF63" s="108"/>
      <c r="TPG63" s="108"/>
      <c r="TPH63" s="108"/>
      <c r="TPI63" s="108"/>
      <c r="TPJ63" s="108"/>
      <c r="TPK63" s="108"/>
      <c r="TPL63" s="108"/>
      <c r="TPM63" s="108"/>
      <c r="TPN63" s="108"/>
      <c r="TPO63" s="108"/>
      <c r="TPP63" s="108"/>
      <c r="TPQ63" s="108"/>
      <c r="TPR63" s="108"/>
      <c r="TPS63" s="108"/>
      <c r="TPT63" s="108"/>
      <c r="TPU63" s="108"/>
      <c r="TPV63" s="108"/>
      <c r="TPW63" s="108"/>
      <c r="TPX63" s="108"/>
      <c r="TPY63" s="108"/>
      <c r="TPZ63" s="108"/>
      <c r="TQA63" s="108"/>
      <c r="TQB63" s="108"/>
      <c r="TQC63" s="108"/>
      <c r="TQD63" s="108"/>
      <c r="TQE63" s="108"/>
      <c r="TQF63" s="108"/>
      <c r="TQG63" s="108"/>
      <c r="TQH63" s="108"/>
      <c r="TQI63" s="108"/>
      <c r="TQJ63" s="108"/>
      <c r="TQK63" s="108"/>
      <c r="TQL63" s="108"/>
      <c r="TQM63" s="108"/>
      <c r="TQN63" s="108"/>
      <c r="TQO63" s="108"/>
      <c r="TQP63" s="108"/>
      <c r="TQQ63" s="108"/>
      <c r="TQR63" s="108"/>
      <c r="TQS63" s="108"/>
      <c r="TQT63" s="108"/>
      <c r="TQU63" s="108"/>
      <c r="TQV63" s="108"/>
      <c r="TQW63" s="108"/>
      <c r="TQX63" s="108"/>
      <c r="TQY63" s="108"/>
      <c r="TQZ63" s="108"/>
      <c r="TRA63" s="108"/>
      <c r="TRB63" s="108"/>
      <c r="TRC63" s="108"/>
      <c r="TRD63" s="108"/>
      <c r="TRE63" s="108"/>
      <c r="TRF63" s="108"/>
      <c r="TRG63" s="108"/>
      <c r="TRH63" s="108"/>
      <c r="TRI63" s="108"/>
      <c r="TRJ63" s="108"/>
      <c r="TRK63" s="108"/>
      <c r="TRL63" s="108"/>
      <c r="TRM63" s="108"/>
      <c r="TRN63" s="108"/>
      <c r="TRO63" s="108"/>
      <c r="TRP63" s="108"/>
      <c r="TRQ63" s="108"/>
      <c r="TRR63" s="108"/>
      <c r="TRS63" s="108"/>
      <c r="TRT63" s="108"/>
      <c r="TRU63" s="108"/>
      <c r="TRV63" s="108"/>
      <c r="TRW63" s="108"/>
      <c r="TRX63" s="108"/>
      <c r="TRY63" s="108"/>
      <c r="TRZ63" s="108"/>
      <c r="TSA63" s="108"/>
      <c r="TSB63" s="108"/>
      <c r="TSC63" s="108"/>
      <c r="TSD63" s="108"/>
      <c r="TSE63" s="108"/>
      <c r="TSF63" s="108"/>
      <c r="TSG63" s="108"/>
      <c r="TSH63" s="108"/>
      <c r="TSI63" s="108"/>
      <c r="TSJ63" s="108"/>
      <c r="TSK63" s="108"/>
      <c r="TSL63" s="108"/>
      <c r="TSM63" s="108"/>
      <c r="TSN63" s="108"/>
      <c r="TSO63" s="108"/>
      <c r="TSP63" s="108"/>
      <c r="TSQ63" s="108"/>
      <c r="TSR63" s="108"/>
      <c r="TSS63" s="108"/>
      <c r="TST63" s="108"/>
      <c r="TSU63" s="108"/>
      <c r="TSV63" s="108"/>
      <c r="TSW63" s="108"/>
      <c r="TSX63" s="108"/>
      <c r="TSY63" s="108"/>
      <c r="TSZ63" s="108"/>
      <c r="TTA63" s="108"/>
      <c r="TTB63" s="108"/>
      <c r="TTC63" s="108"/>
      <c r="TTD63" s="108"/>
      <c r="TTE63" s="108"/>
      <c r="TTF63" s="108"/>
      <c r="TTG63" s="108"/>
      <c r="TTH63" s="108"/>
      <c r="TTI63" s="108"/>
      <c r="TTJ63" s="108"/>
      <c r="TTK63" s="108"/>
      <c r="TTL63" s="108"/>
      <c r="TTM63" s="108"/>
      <c r="TTN63" s="108"/>
      <c r="TTO63" s="108"/>
      <c r="TTP63" s="108"/>
      <c r="TTQ63" s="108"/>
      <c r="TTR63" s="108"/>
      <c r="TTS63" s="108"/>
      <c r="TTT63" s="108"/>
      <c r="TTU63" s="108"/>
      <c r="TTV63" s="108"/>
      <c r="TTW63" s="108"/>
      <c r="TTX63" s="108"/>
      <c r="TTY63" s="108"/>
      <c r="TTZ63" s="108"/>
      <c r="TUA63" s="108"/>
      <c r="TUB63" s="108"/>
      <c r="TUC63" s="108"/>
      <c r="TUD63" s="108"/>
      <c r="TUE63" s="108"/>
      <c r="TUF63" s="108"/>
      <c r="TUG63" s="108"/>
      <c r="TUH63" s="108"/>
      <c r="TUI63" s="108"/>
      <c r="TUJ63" s="108"/>
      <c r="TUK63" s="108"/>
      <c r="TUL63" s="108"/>
      <c r="TUM63" s="108"/>
      <c r="TUN63" s="108"/>
      <c r="TUO63" s="108"/>
      <c r="TUP63" s="108"/>
      <c r="TUQ63" s="108"/>
      <c r="TUR63" s="108"/>
      <c r="TUS63" s="108"/>
      <c r="TUT63" s="108"/>
      <c r="TUU63" s="108"/>
      <c r="TUV63" s="108"/>
      <c r="TUW63" s="108"/>
      <c r="TUX63" s="108"/>
      <c r="TUY63" s="108"/>
      <c r="TUZ63" s="108"/>
      <c r="TVA63" s="108"/>
      <c r="TVB63" s="108"/>
      <c r="TVC63" s="108"/>
      <c r="TVD63" s="108"/>
      <c r="TVE63" s="108"/>
      <c r="TVF63" s="108"/>
      <c r="TVG63" s="108"/>
      <c r="TVH63" s="108"/>
      <c r="TVI63" s="108"/>
      <c r="TVJ63" s="108"/>
      <c r="TVK63" s="108"/>
      <c r="TVL63" s="108"/>
      <c r="TVM63" s="108"/>
      <c r="TVN63" s="108"/>
      <c r="TVO63" s="108"/>
      <c r="TVP63" s="108"/>
      <c r="TVQ63" s="108"/>
      <c r="TVR63" s="108"/>
      <c r="TVS63" s="108"/>
      <c r="TVT63" s="108"/>
      <c r="TVU63" s="108"/>
      <c r="TVV63" s="108"/>
      <c r="TVW63" s="108"/>
      <c r="TVX63" s="108"/>
      <c r="TVY63" s="108"/>
      <c r="TVZ63" s="108"/>
      <c r="TWA63" s="108"/>
      <c r="TWB63" s="108"/>
      <c r="TWC63" s="108"/>
      <c r="TWD63" s="108"/>
      <c r="TWE63" s="108"/>
      <c r="TWF63" s="108"/>
      <c r="TWG63" s="108"/>
      <c r="TWH63" s="108"/>
      <c r="TWI63" s="108"/>
      <c r="TWJ63" s="108"/>
      <c r="TWK63" s="108"/>
      <c r="TWL63" s="108"/>
      <c r="TWM63" s="108"/>
      <c r="TWN63" s="108"/>
      <c r="TWO63" s="108"/>
      <c r="TWP63" s="108"/>
      <c r="TWQ63" s="108"/>
      <c r="TWR63" s="108"/>
      <c r="TWS63" s="108"/>
      <c r="TWT63" s="108"/>
      <c r="TWU63" s="108"/>
      <c r="TWV63" s="108"/>
      <c r="TWW63" s="108"/>
      <c r="TWX63" s="108"/>
      <c r="TWY63" s="108"/>
      <c r="TWZ63" s="108"/>
      <c r="TXA63" s="108"/>
      <c r="TXB63" s="108"/>
      <c r="TXC63" s="108"/>
      <c r="TXD63" s="108"/>
      <c r="TXE63" s="108"/>
      <c r="TXF63" s="108"/>
      <c r="TXG63" s="108"/>
      <c r="TXH63" s="108"/>
      <c r="TXI63" s="108"/>
      <c r="TXJ63" s="108"/>
      <c r="TXK63" s="108"/>
      <c r="TXL63" s="108"/>
      <c r="TXM63" s="108"/>
      <c r="TXN63" s="108"/>
      <c r="TXO63" s="108"/>
      <c r="TXP63" s="108"/>
      <c r="TXQ63" s="108"/>
      <c r="TXR63" s="108"/>
      <c r="TXS63" s="108"/>
      <c r="TXT63" s="108"/>
      <c r="TXU63" s="108"/>
      <c r="TXV63" s="108"/>
      <c r="TXW63" s="108"/>
      <c r="TXX63" s="108"/>
      <c r="TXY63" s="108"/>
      <c r="TXZ63" s="108"/>
      <c r="TYA63" s="108"/>
      <c r="TYB63" s="108"/>
      <c r="TYC63" s="108"/>
      <c r="TYD63" s="108"/>
      <c r="TYE63" s="108"/>
      <c r="TYF63" s="108"/>
      <c r="TYG63" s="108"/>
      <c r="TYH63" s="108"/>
      <c r="TYI63" s="108"/>
      <c r="TYJ63" s="108"/>
      <c r="TYK63" s="108"/>
      <c r="TYL63" s="108"/>
      <c r="TYM63" s="108"/>
      <c r="TYN63" s="108"/>
      <c r="TYO63" s="108"/>
      <c r="TYP63" s="108"/>
      <c r="TYQ63" s="108"/>
      <c r="TYR63" s="108"/>
      <c r="TYS63" s="108"/>
      <c r="TYT63" s="108"/>
      <c r="TYU63" s="108"/>
      <c r="TYV63" s="108"/>
      <c r="TYW63" s="108"/>
      <c r="TYX63" s="108"/>
      <c r="TYY63" s="108"/>
      <c r="TYZ63" s="108"/>
      <c r="TZA63" s="108"/>
      <c r="TZB63" s="108"/>
      <c r="TZC63" s="108"/>
      <c r="TZD63" s="108"/>
      <c r="TZE63" s="108"/>
      <c r="TZF63" s="108"/>
      <c r="TZG63" s="108"/>
      <c r="TZH63" s="108"/>
      <c r="TZI63" s="108"/>
      <c r="TZJ63" s="108"/>
      <c r="TZK63" s="108"/>
      <c r="TZL63" s="108"/>
      <c r="TZM63" s="108"/>
      <c r="TZN63" s="108"/>
      <c r="TZO63" s="108"/>
      <c r="TZP63" s="108"/>
      <c r="TZQ63" s="108"/>
      <c r="TZR63" s="108"/>
      <c r="TZS63" s="108"/>
      <c r="TZT63" s="108"/>
      <c r="TZU63" s="108"/>
      <c r="TZV63" s="108"/>
      <c r="TZW63" s="108"/>
      <c r="TZX63" s="108"/>
      <c r="TZY63" s="108"/>
      <c r="TZZ63" s="108"/>
      <c r="UAA63" s="108"/>
      <c r="UAB63" s="108"/>
      <c r="UAC63" s="108"/>
      <c r="UAD63" s="108"/>
      <c r="UAE63" s="108"/>
      <c r="UAF63" s="108"/>
      <c r="UAG63" s="108"/>
      <c r="UAH63" s="108"/>
      <c r="UAI63" s="108"/>
      <c r="UAJ63" s="108"/>
      <c r="UAK63" s="108"/>
      <c r="UAL63" s="108"/>
      <c r="UAM63" s="108"/>
      <c r="UAN63" s="108"/>
      <c r="UAO63" s="108"/>
      <c r="UAP63" s="108"/>
      <c r="UAQ63" s="108"/>
      <c r="UAR63" s="108"/>
      <c r="UAS63" s="108"/>
      <c r="UAT63" s="108"/>
      <c r="UAU63" s="108"/>
      <c r="UAV63" s="108"/>
      <c r="UAW63" s="108"/>
      <c r="UAX63" s="108"/>
      <c r="UAY63" s="108"/>
      <c r="UAZ63" s="108"/>
      <c r="UBA63" s="108"/>
      <c r="UBB63" s="108"/>
      <c r="UBC63" s="108"/>
      <c r="UBD63" s="108"/>
      <c r="UBE63" s="108"/>
      <c r="UBF63" s="108"/>
      <c r="UBG63" s="108"/>
      <c r="UBH63" s="108"/>
      <c r="UBI63" s="108"/>
      <c r="UBJ63" s="108"/>
      <c r="UBK63" s="108"/>
      <c r="UBL63" s="108"/>
      <c r="UBM63" s="108"/>
      <c r="UBN63" s="108"/>
      <c r="UBO63" s="108"/>
      <c r="UBP63" s="108"/>
      <c r="UBQ63" s="108"/>
      <c r="UBR63" s="108"/>
      <c r="UBS63" s="108"/>
      <c r="UBT63" s="108"/>
      <c r="UBU63" s="108"/>
      <c r="UBV63" s="108"/>
      <c r="UBW63" s="108"/>
      <c r="UBX63" s="108"/>
      <c r="UBY63" s="108"/>
      <c r="UBZ63" s="108"/>
      <c r="UCA63" s="108"/>
      <c r="UCB63" s="108"/>
      <c r="UCC63" s="108"/>
      <c r="UCD63" s="108"/>
      <c r="UCE63" s="108"/>
      <c r="UCF63" s="108"/>
      <c r="UCG63" s="108"/>
      <c r="UCH63" s="108"/>
      <c r="UCI63" s="108"/>
      <c r="UCJ63" s="108"/>
      <c r="UCK63" s="108"/>
      <c r="UCL63" s="108"/>
      <c r="UCM63" s="108"/>
      <c r="UCN63" s="108"/>
      <c r="UCO63" s="108"/>
      <c r="UCP63" s="108"/>
      <c r="UCQ63" s="108"/>
      <c r="UCR63" s="108"/>
      <c r="UCS63" s="108"/>
      <c r="UCT63" s="108"/>
      <c r="UCU63" s="108"/>
      <c r="UCV63" s="108"/>
      <c r="UCW63" s="108"/>
      <c r="UCX63" s="108"/>
      <c r="UCY63" s="108"/>
      <c r="UCZ63" s="108"/>
      <c r="UDA63" s="108"/>
      <c r="UDB63" s="108"/>
      <c r="UDC63" s="108"/>
      <c r="UDD63" s="108"/>
      <c r="UDE63" s="108"/>
      <c r="UDF63" s="108"/>
      <c r="UDG63" s="108"/>
      <c r="UDH63" s="108"/>
      <c r="UDI63" s="108"/>
      <c r="UDJ63" s="108"/>
      <c r="UDK63" s="108"/>
      <c r="UDL63" s="108"/>
      <c r="UDM63" s="108"/>
      <c r="UDN63" s="108"/>
      <c r="UDO63" s="108"/>
      <c r="UDP63" s="108"/>
      <c r="UDQ63" s="108"/>
      <c r="UDR63" s="108"/>
      <c r="UDS63" s="108"/>
      <c r="UDT63" s="108"/>
      <c r="UDU63" s="108"/>
      <c r="UDV63" s="108"/>
      <c r="UDW63" s="108"/>
      <c r="UDX63" s="108"/>
      <c r="UDY63" s="108"/>
      <c r="UDZ63" s="108"/>
      <c r="UEA63" s="108"/>
      <c r="UEB63" s="108"/>
      <c r="UEC63" s="108"/>
      <c r="UED63" s="108"/>
      <c r="UEE63" s="108"/>
      <c r="UEF63" s="108"/>
      <c r="UEG63" s="108"/>
      <c r="UEH63" s="108"/>
      <c r="UEI63" s="108"/>
      <c r="UEJ63" s="108"/>
      <c r="UEK63" s="108"/>
      <c r="UEL63" s="108"/>
      <c r="UEM63" s="108"/>
      <c r="UEN63" s="108"/>
      <c r="UEO63" s="108"/>
      <c r="UEP63" s="108"/>
      <c r="UEQ63" s="108"/>
      <c r="UER63" s="108"/>
      <c r="UES63" s="108"/>
      <c r="UET63" s="108"/>
      <c r="UEU63" s="108"/>
      <c r="UEV63" s="108"/>
      <c r="UEW63" s="108"/>
      <c r="UEX63" s="108"/>
      <c r="UEY63" s="108"/>
      <c r="UEZ63" s="108"/>
      <c r="UFA63" s="108"/>
      <c r="UFB63" s="108"/>
      <c r="UFC63" s="108"/>
      <c r="UFD63" s="108"/>
      <c r="UFE63" s="108"/>
      <c r="UFF63" s="108"/>
      <c r="UFG63" s="108"/>
      <c r="UFH63" s="108"/>
      <c r="UFI63" s="108"/>
      <c r="UFJ63" s="108"/>
      <c r="UFK63" s="108"/>
      <c r="UFL63" s="108"/>
      <c r="UFM63" s="108"/>
      <c r="UFN63" s="108"/>
      <c r="UFO63" s="108"/>
      <c r="UFP63" s="108"/>
      <c r="UFQ63" s="108"/>
      <c r="UFR63" s="108"/>
      <c r="UFS63" s="108"/>
      <c r="UFT63" s="108"/>
      <c r="UFU63" s="108"/>
      <c r="UFV63" s="108"/>
      <c r="UFW63" s="108"/>
      <c r="UFX63" s="108"/>
      <c r="UFY63" s="108"/>
      <c r="UFZ63" s="108"/>
      <c r="UGA63" s="108"/>
      <c r="UGB63" s="108"/>
      <c r="UGC63" s="108"/>
      <c r="UGD63" s="108"/>
      <c r="UGE63" s="108"/>
      <c r="UGF63" s="108"/>
      <c r="UGG63" s="108"/>
      <c r="UGH63" s="108"/>
      <c r="UGI63" s="108"/>
      <c r="UGJ63" s="108"/>
      <c r="UGK63" s="108"/>
      <c r="UGL63" s="108"/>
      <c r="UGM63" s="108"/>
      <c r="UGN63" s="108"/>
      <c r="UGO63" s="108"/>
      <c r="UGP63" s="108"/>
      <c r="UGQ63" s="108"/>
      <c r="UGR63" s="108"/>
      <c r="UGS63" s="108"/>
      <c r="UGT63" s="108"/>
      <c r="UGU63" s="108"/>
      <c r="UGV63" s="108"/>
      <c r="UGW63" s="108"/>
      <c r="UGX63" s="108"/>
      <c r="UGY63" s="108"/>
      <c r="UGZ63" s="108"/>
      <c r="UHA63" s="108"/>
      <c r="UHB63" s="108"/>
      <c r="UHC63" s="108"/>
      <c r="UHD63" s="108"/>
      <c r="UHE63" s="108"/>
      <c r="UHF63" s="108"/>
      <c r="UHG63" s="108"/>
      <c r="UHH63" s="108"/>
      <c r="UHI63" s="108"/>
      <c r="UHJ63" s="108"/>
      <c r="UHK63" s="108"/>
      <c r="UHL63" s="108"/>
      <c r="UHM63" s="108"/>
      <c r="UHN63" s="108"/>
      <c r="UHO63" s="108"/>
      <c r="UHP63" s="108"/>
      <c r="UHQ63" s="108"/>
      <c r="UHR63" s="108"/>
      <c r="UHS63" s="108"/>
      <c r="UHT63" s="108"/>
      <c r="UHU63" s="108"/>
      <c r="UHV63" s="108"/>
      <c r="UHW63" s="108"/>
      <c r="UHX63" s="108"/>
      <c r="UHY63" s="108"/>
      <c r="UHZ63" s="108"/>
      <c r="UIA63" s="108"/>
      <c r="UIB63" s="108"/>
      <c r="UIC63" s="108"/>
      <c r="UID63" s="108"/>
      <c r="UIE63" s="108"/>
      <c r="UIF63" s="108"/>
      <c r="UIG63" s="108"/>
      <c r="UIH63" s="108"/>
      <c r="UII63" s="108"/>
      <c r="UIJ63" s="108"/>
      <c r="UIK63" s="108"/>
      <c r="UIL63" s="108"/>
      <c r="UIM63" s="108"/>
      <c r="UIN63" s="108"/>
      <c r="UIO63" s="108"/>
      <c r="UIP63" s="108"/>
      <c r="UIQ63" s="108"/>
      <c r="UIR63" s="108"/>
      <c r="UIS63" s="108"/>
      <c r="UIT63" s="108"/>
      <c r="UIU63" s="108"/>
      <c r="UIV63" s="108"/>
      <c r="UIW63" s="108"/>
      <c r="UIX63" s="108"/>
      <c r="UIY63" s="108"/>
      <c r="UIZ63" s="108"/>
      <c r="UJA63" s="108"/>
      <c r="UJB63" s="108"/>
      <c r="UJC63" s="108"/>
      <c r="UJD63" s="108"/>
      <c r="UJE63" s="108"/>
      <c r="UJF63" s="108"/>
      <c r="UJG63" s="108"/>
      <c r="UJH63" s="108"/>
      <c r="UJI63" s="108"/>
      <c r="UJJ63" s="108"/>
      <c r="UJK63" s="108"/>
      <c r="UJL63" s="108"/>
      <c r="UJM63" s="108"/>
      <c r="UJN63" s="108"/>
      <c r="UJO63" s="108"/>
      <c r="UJP63" s="108"/>
      <c r="UJQ63" s="108"/>
      <c r="UJR63" s="108"/>
      <c r="UJS63" s="108"/>
      <c r="UJT63" s="108"/>
      <c r="UJU63" s="108"/>
      <c r="UJV63" s="108"/>
      <c r="UJW63" s="108"/>
      <c r="UJX63" s="108"/>
      <c r="UJY63" s="108"/>
      <c r="UJZ63" s="108"/>
      <c r="UKA63" s="108"/>
      <c r="UKB63" s="108"/>
      <c r="UKC63" s="108"/>
      <c r="UKD63" s="108"/>
      <c r="UKE63" s="108"/>
      <c r="UKF63" s="108"/>
      <c r="UKG63" s="108"/>
      <c r="UKH63" s="108"/>
      <c r="UKI63" s="108"/>
      <c r="UKJ63" s="108"/>
      <c r="UKK63" s="108"/>
      <c r="UKL63" s="108"/>
      <c r="UKM63" s="108"/>
      <c r="UKN63" s="108"/>
      <c r="UKO63" s="108"/>
      <c r="UKP63" s="108"/>
      <c r="UKQ63" s="108"/>
      <c r="UKR63" s="108"/>
      <c r="UKS63" s="108"/>
      <c r="UKT63" s="108"/>
      <c r="UKU63" s="108"/>
      <c r="UKV63" s="108"/>
      <c r="UKW63" s="108"/>
      <c r="UKX63" s="108"/>
      <c r="UKY63" s="108"/>
      <c r="UKZ63" s="108"/>
      <c r="ULA63" s="108"/>
      <c r="ULB63" s="108"/>
      <c r="ULC63" s="108"/>
      <c r="ULD63" s="108"/>
      <c r="ULE63" s="108"/>
      <c r="ULF63" s="108"/>
      <c r="ULG63" s="108"/>
      <c r="ULH63" s="108"/>
      <c r="ULI63" s="108"/>
      <c r="ULJ63" s="108"/>
      <c r="ULK63" s="108"/>
      <c r="ULL63" s="108"/>
      <c r="ULM63" s="108"/>
      <c r="ULN63" s="108"/>
      <c r="ULO63" s="108"/>
      <c r="ULP63" s="108"/>
      <c r="ULQ63" s="108"/>
      <c r="ULR63" s="108"/>
      <c r="ULS63" s="108"/>
      <c r="ULT63" s="108"/>
      <c r="ULU63" s="108"/>
      <c r="ULV63" s="108"/>
      <c r="ULW63" s="108"/>
      <c r="ULX63" s="108"/>
      <c r="ULY63" s="108"/>
      <c r="ULZ63" s="108"/>
      <c r="UMA63" s="108"/>
      <c r="UMB63" s="108"/>
      <c r="UMC63" s="108"/>
      <c r="UMD63" s="108"/>
      <c r="UME63" s="108"/>
      <c r="UMF63" s="108"/>
      <c r="UMG63" s="108"/>
      <c r="UMH63" s="108"/>
      <c r="UMI63" s="108"/>
      <c r="UMJ63" s="108"/>
      <c r="UMK63" s="108"/>
      <c r="UML63" s="108"/>
      <c r="UMM63" s="108"/>
      <c r="UMN63" s="108"/>
      <c r="UMO63" s="108"/>
      <c r="UMP63" s="108"/>
      <c r="UMQ63" s="108"/>
      <c r="UMR63" s="108"/>
      <c r="UMS63" s="108"/>
      <c r="UMT63" s="108"/>
      <c r="UMU63" s="108"/>
      <c r="UMV63" s="108"/>
      <c r="UMW63" s="108"/>
      <c r="UMX63" s="108"/>
      <c r="UMY63" s="108"/>
      <c r="UMZ63" s="108"/>
      <c r="UNA63" s="108"/>
      <c r="UNB63" s="108"/>
      <c r="UNC63" s="108"/>
      <c r="UND63" s="108"/>
      <c r="UNE63" s="108"/>
      <c r="UNF63" s="108"/>
      <c r="UNG63" s="108"/>
      <c r="UNH63" s="108"/>
      <c r="UNI63" s="108"/>
      <c r="UNJ63" s="108"/>
      <c r="UNK63" s="108"/>
      <c r="UNL63" s="108"/>
      <c r="UNM63" s="108"/>
      <c r="UNN63" s="108"/>
      <c r="UNO63" s="108"/>
      <c r="UNP63" s="108"/>
      <c r="UNQ63" s="108"/>
      <c r="UNR63" s="108"/>
      <c r="UNS63" s="108"/>
      <c r="UNT63" s="108"/>
      <c r="UNU63" s="108"/>
      <c r="UNV63" s="108"/>
      <c r="UNW63" s="108"/>
      <c r="UNX63" s="108"/>
      <c r="UNY63" s="108"/>
      <c r="UNZ63" s="108"/>
      <c r="UOA63" s="108"/>
      <c r="UOB63" s="108"/>
      <c r="UOC63" s="108"/>
      <c r="UOD63" s="108"/>
      <c r="UOE63" s="108"/>
      <c r="UOF63" s="108"/>
      <c r="UOG63" s="108"/>
      <c r="UOH63" s="108"/>
      <c r="UOI63" s="108"/>
      <c r="UOJ63" s="108"/>
      <c r="UOK63" s="108"/>
      <c r="UOL63" s="108"/>
      <c r="UOM63" s="108"/>
      <c r="UON63" s="108"/>
      <c r="UOO63" s="108"/>
      <c r="UOP63" s="108"/>
      <c r="UOQ63" s="108"/>
      <c r="UOR63" s="108"/>
      <c r="UOS63" s="108"/>
      <c r="UOT63" s="108"/>
      <c r="UOU63" s="108"/>
      <c r="UOV63" s="108"/>
      <c r="UOW63" s="108"/>
      <c r="UOX63" s="108"/>
      <c r="UOY63" s="108"/>
      <c r="UOZ63" s="108"/>
      <c r="UPA63" s="108"/>
      <c r="UPB63" s="108"/>
      <c r="UPC63" s="108"/>
      <c r="UPD63" s="108"/>
      <c r="UPE63" s="108"/>
      <c r="UPF63" s="108"/>
      <c r="UPG63" s="108"/>
      <c r="UPH63" s="108"/>
      <c r="UPI63" s="108"/>
      <c r="UPJ63" s="108"/>
      <c r="UPK63" s="108"/>
      <c r="UPL63" s="108"/>
      <c r="UPM63" s="108"/>
      <c r="UPN63" s="108"/>
      <c r="UPO63" s="108"/>
      <c r="UPP63" s="108"/>
      <c r="UPQ63" s="108"/>
      <c r="UPR63" s="108"/>
      <c r="UPS63" s="108"/>
      <c r="UPT63" s="108"/>
      <c r="UPU63" s="108"/>
      <c r="UPV63" s="108"/>
      <c r="UPW63" s="108"/>
      <c r="UPX63" s="108"/>
      <c r="UPY63" s="108"/>
      <c r="UPZ63" s="108"/>
      <c r="UQA63" s="108"/>
      <c r="UQB63" s="108"/>
      <c r="UQC63" s="108"/>
      <c r="UQD63" s="108"/>
      <c r="UQE63" s="108"/>
      <c r="UQF63" s="108"/>
      <c r="UQG63" s="108"/>
      <c r="UQH63" s="108"/>
      <c r="UQI63" s="108"/>
      <c r="UQJ63" s="108"/>
      <c r="UQK63" s="108"/>
      <c r="UQL63" s="108"/>
      <c r="UQM63" s="108"/>
      <c r="UQN63" s="108"/>
      <c r="UQO63" s="108"/>
      <c r="UQP63" s="108"/>
      <c r="UQQ63" s="108"/>
      <c r="UQR63" s="108"/>
      <c r="UQS63" s="108"/>
      <c r="UQT63" s="108"/>
      <c r="UQU63" s="108"/>
      <c r="UQV63" s="108"/>
      <c r="UQW63" s="108"/>
      <c r="UQX63" s="108"/>
      <c r="UQY63" s="108"/>
      <c r="UQZ63" s="108"/>
      <c r="URA63" s="108"/>
      <c r="URB63" s="108"/>
      <c r="URC63" s="108"/>
      <c r="URD63" s="108"/>
      <c r="URE63" s="108"/>
      <c r="URF63" s="108"/>
      <c r="URG63" s="108"/>
      <c r="URH63" s="108"/>
      <c r="URI63" s="108"/>
      <c r="URJ63" s="108"/>
      <c r="URK63" s="108"/>
      <c r="URL63" s="108"/>
      <c r="URM63" s="108"/>
      <c r="URN63" s="108"/>
      <c r="URO63" s="108"/>
      <c r="URP63" s="108"/>
      <c r="URQ63" s="108"/>
      <c r="URR63" s="108"/>
      <c r="URS63" s="108"/>
      <c r="URT63" s="108"/>
      <c r="URU63" s="108"/>
      <c r="URV63" s="108"/>
      <c r="URW63" s="108"/>
      <c r="URX63" s="108"/>
      <c r="URY63" s="108"/>
      <c r="URZ63" s="108"/>
      <c r="USA63" s="108"/>
      <c r="USB63" s="108"/>
      <c r="USC63" s="108"/>
      <c r="USD63" s="108"/>
      <c r="USE63" s="108"/>
      <c r="USF63" s="108"/>
      <c r="USG63" s="108"/>
      <c r="USH63" s="108"/>
      <c r="USI63" s="108"/>
      <c r="USJ63" s="108"/>
      <c r="USK63" s="108"/>
      <c r="USL63" s="108"/>
      <c r="USM63" s="108"/>
      <c r="USN63" s="108"/>
      <c r="USO63" s="108"/>
      <c r="USP63" s="108"/>
      <c r="USQ63" s="108"/>
      <c r="USR63" s="108"/>
      <c r="USS63" s="108"/>
      <c r="UST63" s="108"/>
      <c r="USU63" s="108"/>
      <c r="USV63" s="108"/>
      <c r="USW63" s="108"/>
      <c r="USX63" s="108"/>
      <c r="USY63" s="108"/>
      <c r="USZ63" s="108"/>
      <c r="UTA63" s="108"/>
      <c r="UTB63" s="108"/>
      <c r="UTC63" s="108"/>
      <c r="UTD63" s="108"/>
      <c r="UTE63" s="108"/>
      <c r="UTF63" s="108"/>
      <c r="UTG63" s="108"/>
      <c r="UTH63" s="108"/>
      <c r="UTI63" s="108"/>
      <c r="UTJ63" s="108"/>
      <c r="UTK63" s="108"/>
      <c r="UTL63" s="108"/>
      <c r="UTM63" s="108"/>
      <c r="UTN63" s="108"/>
      <c r="UTO63" s="108"/>
      <c r="UTP63" s="108"/>
      <c r="UTQ63" s="108"/>
      <c r="UTR63" s="108"/>
      <c r="UTS63" s="108"/>
      <c r="UTT63" s="108"/>
      <c r="UTU63" s="108"/>
      <c r="UTV63" s="108"/>
      <c r="UTW63" s="108"/>
      <c r="UTX63" s="108"/>
      <c r="UTY63" s="108"/>
      <c r="UTZ63" s="108"/>
      <c r="UUA63" s="108"/>
      <c r="UUB63" s="108"/>
      <c r="UUC63" s="108"/>
      <c r="UUD63" s="108"/>
      <c r="UUE63" s="108"/>
      <c r="UUF63" s="108"/>
      <c r="UUG63" s="108"/>
      <c r="UUH63" s="108"/>
      <c r="UUI63" s="108"/>
      <c r="UUJ63" s="108"/>
      <c r="UUK63" s="108"/>
      <c r="UUL63" s="108"/>
      <c r="UUM63" s="108"/>
      <c r="UUN63" s="108"/>
      <c r="UUO63" s="108"/>
      <c r="UUP63" s="108"/>
      <c r="UUQ63" s="108"/>
      <c r="UUR63" s="108"/>
      <c r="UUS63" s="108"/>
      <c r="UUT63" s="108"/>
      <c r="UUU63" s="108"/>
      <c r="UUV63" s="108"/>
      <c r="UUW63" s="108"/>
      <c r="UUX63" s="108"/>
      <c r="UUY63" s="108"/>
      <c r="UUZ63" s="108"/>
      <c r="UVA63" s="108"/>
      <c r="UVB63" s="108"/>
      <c r="UVC63" s="108"/>
      <c r="UVD63" s="108"/>
      <c r="UVE63" s="108"/>
      <c r="UVF63" s="108"/>
      <c r="UVG63" s="108"/>
      <c r="UVH63" s="108"/>
      <c r="UVI63" s="108"/>
      <c r="UVJ63" s="108"/>
      <c r="UVK63" s="108"/>
      <c r="UVL63" s="108"/>
      <c r="UVM63" s="108"/>
      <c r="UVN63" s="108"/>
      <c r="UVO63" s="108"/>
      <c r="UVP63" s="108"/>
      <c r="UVQ63" s="108"/>
      <c r="UVR63" s="108"/>
      <c r="UVS63" s="108"/>
      <c r="UVT63" s="108"/>
      <c r="UVU63" s="108"/>
      <c r="UVV63" s="108"/>
      <c r="UVW63" s="108"/>
      <c r="UVX63" s="108"/>
      <c r="UVY63" s="108"/>
      <c r="UVZ63" s="108"/>
      <c r="UWA63" s="108"/>
      <c r="UWB63" s="108"/>
      <c r="UWC63" s="108"/>
      <c r="UWD63" s="108"/>
      <c r="UWE63" s="108"/>
      <c r="UWF63" s="108"/>
      <c r="UWG63" s="108"/>
      <c r="UWH63" s="108"/>
      <c r="UWI63" s="108"/>
      <c r="UWJ63" s="108"/>
      <c r="UWK63" s="108"/>
      <c r="UWL63" s="108"/>
      <c r="UWM63" s="108"/>
      <c r="UWN63" s="108"/>
      <c r="UWO63" s="108"/>
      <c r="UWP63" s="108"/>
      <c r="UWQ63" s="108"/>
      <c r="UWR63" s="108"/>
      <c r="UWS63" s="108"/>
      <c r="UWT63" s="108"/>
      <c r="UWU63" s="108"/>
      <c r="UWV63" s="108"/>
      <c r="UWW63" s="108"/>
      <c r="UWX63" s="108"/>
      <c r="UWY63" s="108"/>
      <c r="UWZ63" s="108"/>
      <c r="UXA63" s="108"/>
      <c r="UXB63" s="108"/>
      <c r="UXC63" s="108"/>
      <c r="UXD63" s="108"/>
      <c r="UXE63" s="108"/>
      <c r="UXF63" s="108"/>
      <c r="UXG63" s="108"/>
      <c r="UXH63" s="108"/>
      <c r="UXI63" s="108"/>
      <c r="UXJ63" s="108"/>
      <c r="UXK63" s="108"/>
      <c r="UXL63" s="108"/>
      <c r="UXM63" s="108"/>
      <c r="UXN63" s="108"/>
      <c r="UXO63" s="108"/>
      <c r="UXP63" s="108"/>
      <c r="UXQ63" s="108"/>
      <c r="UXR63" s="108"/>
      <c r="UXS63" s="108"/>
      <c r="UXT63" s="108"/>
      <c r="UXU63" s="108"/>
      <c r="UXV63" s="108"/>
      <c r="UXW63" s="108"/>
      <c r="UXX63" s="108"/>
      <c r="UXY63" s="108"/>
      <c r="UXZ63" s="108"/>
      <c r="UYA63" s="108"/>
      <c r="UYB63" s="108"/>
      <c r="UYC63" s="108"/>
      <c r="UYD63" s="108"/>
      <c r="UYE63" s="108"/>
      <c r="UYF63" s="108"/>
      <c r="UYG63" s="108"/>
      <c r="UYH63" s="108"/>
      <c r="UYI63" s="108"/>
      <c r="UYJ63" s="108"/>
      <c r="UYK63" s="108"/>
      <c r="UYL63" s="108"/>
      <c r="UYM63" s="108"/>
      <c r="UYN63" s="108"/>
      <c r="UYO63" s="108"/>
      <c r="UYP63" s="108"/>
      <c r="UYQ63" s="108"/>
      <c r="UYR63" s="108"/>
      <c r="UYS63" s="108"/>
      <c r="UYT63" s="108"/>
      <c r="UYU63" s="108"/>
      <c r="UYV63" s="108"/>
      <c r="UYW63" s="108"/>
      <c r="UYX63" s="108"/>
      <c r="UYY63" s="108"/>
      <c r="UYZ63" s="108"/>
      <c r="UZA63" s="108"/>
      <c r="UZB63" s="108"/>
      <c r="UZC63" s="108"/>
      <c r="UZD63" s="108"/>
      <c r="UZE63" s="108"/>
      <c r="UZF63" s="108"/>
      <c r="UZG63" s="108"/>
      <c r="UZH63" s="108"/>
      <c r="UZI63" s="108"/>
      <c r="UZJ63" s="108"/>
      <c r="UZK63" s="108"/>
      <c r="UZL63" s="108"/>
      <c r="UZM63" s="108"/>
      <c r="UZN63" s="108"/>
      <c r="UZO63" s="108"/>
      <c r="UZP63" s="108"/>
      <c r="UZQ63" s="108"/>
      <c r="UZR63" s="108"/>
      <c r="UZS63" s="108"/>
      <c r="UZT63" s="108"/>
      <c r="UZU63" s="108"/>
      <c r="UZV63" s="108"/>
      <c r="UZW63" s="108"/>
      <c r="UZX63" s="108"/>
      <c r="UZY63" s="108"/>
      <c r="UZZ63" s="108"/>
      <c r="VAA63" s="108"/>
      <c r="VAB63" s="108"/>
      <c r="VAC63" s="108"/>
      <c r="VAD63" s="108"/>
      <c r="VAE63" s="108"/>
      <c r="VAF63" s="108"/>
      <c r="VAG63" s="108"/>
      <c r="VAH63" s="108"/>
      <c r="VAI63" s="108"/>
      <c r="VAJ63" s="108"/>
      <c r="VAK63" s="108"/>
      <c r="VAL63" s="108"/>
      <c r="VAM63" s="108"/>
      <c r="VAN63" s="108"/>
      <c r="VAO63" s="108"/>
      <c r="VAP63" s="108"/>
      <c r="VAQ63" s="108"/>
      <c r="VAR63" s="108"/>
      <c r="VAS63" s="108"/>
      <c r="VAT63" s="108"/>
      <c r="VAU63" s="108"/>
      <c r="VAV63" s="108"/>
      <c r="VAW63" s="108"/>
      <c r="VAX63" s="108"/>
      <c r="VAY63" s="108"/>
      <c r="VAZ63" s="108"/>
      <c r="VBA63" s="108"/>
      <c r="VBB63" s="108"/>
      <c r="VBC63" s="108"/>
      <c r="VBD63" s="108"/>
      <c r="VBE63" s="108"/>
      <c r="VBF63" s="108"/>
      <c r="VBG63" s="108"/>
      <c r="VBH63" s="108"/>
      <c r="VBI63" s="108"/>
      <c r="VBJ63" s="108"/>
      <c r="VBK63" s="108"/>
      <c r="VBL63" s="108"/>
      <c r="VBM63" s="108"/>
      <c r="VBN63" s="108"/>
      <c r="VBO63" s="108"/>
      <c r="VBP63" s="108"/>
      <c r="VBQ63" s="108"/>
      <c r="VBR63" s="108"/>
      <c r="VBS63" s="108"/>
      <c r="VBT63" s="108"/>
      <c r="VBU63" s="108"/>
      <c r="VBV63" s="108"/>
      <c r="VBW63" s="108"/>
      <c r="VBX63" s="108"/>
      <c r="VBY63" s="108"/>
      <c r="VBZ63" s="108"/>
      <c r="VCA63" s="108"/>
      <c r="VCB63" s="108"/>
      <c r="VCC63" s="108"/>
      <c r="VCD63" s="108"/>
      <c r="VCE63" s="108"/>
      <c r="VCF63" s="108"/>
      <c r="VCG63" s="108"/>
      <c r="VCH63" s="108"/>
      <c r="VCI63" s="108"/>
      <c r="VCJ63" s="108"/>
      <c r="VCK63" s="108"/>
      <c r="VCL63" s="108"/>
      <c r="VCM63" s="108"/>
      <c r="VCN63" s="108"/>
      <c r="VCO63" s="108"/>
      <c r="VCP63" s="108"/>
      <c r="VCQ63" s="108"/>
      <c r="VCR63" s="108"/>
      <c r="VCS63" s="108"/>
      <c r="VCT63" s="108"/>
      <c r="VCU63" s="108"/>
      <c r="VCV63" s="108"/>
      <c r="VCW63" s="108"/>
      <c r="VCX63" s="108"/>
      <c r="VCY63" s="108"/>
      <c r="VCZ63" s="108"/>
      <c r="VDA63" s="108"/>
      <c r="VDB63" s="108"/>
      <c r="VDC63" s="108"/>
      <c r="VDD63" s="108"/>
      <c r="VDE63" s="108"/>
      <c r="VDF63" s="108"/>
      <c r="VDG63" s="108"/>
      <c r="VDH63" s="108"/>
      <c r="VDI63" s="108"/>
      <c r="VDJ63" s="108"/>
      <c r="VDK63" s="108"/>
      <c r="VDL63" s="108"/>
      <c r="VDM63" s="108"/>
      <c r="VDN63" s="108"/>
      <c r="VDO63" s="108"/>
      <c r="VDP63" s="108"/>
      <c r="VDQ63" s="108"/>
      <c r="VDR63" s="108"/>
      <c r="VDS63" s="108"/>
      <c r="VDT63" s="108"/>
      <c r="VDU63" s="108"/>
      <c r="VDV63" s="108"/>
      <c r="VDW63" s="108"/>
      <c r="VDX63" s="108"/>
      <c r="VDY63" s="108"/>
      <c r="VDZ63" s="108"/>
      <c r="VEA63" s="108"/>
      <c r="VEB63" s="108"/>
      <c r="VEC63" s="108"/>
      <c r="VED63" s="108"/>
      <c r="VEE63" s="108"/>
      <c r="VEF63" s="108"/>
      <c r="VEG63" s="108"/>
      <c r="VEH63" s="108"/>
      <c r="VEI63" s="108"/>
      <c r="VEJ63" s="108"/>
      <c r="VEK63" s="108"/>
      <c r="VEL63" s="108"/>
      <c r="VEM63" s="108"/>
      <c r="VEN63" s="108"/>
      <c r="VEO63" s="108"/>
      <c r="VEP63" s="108"/>
      <c r="VEQ63" s="108"/>
      <c r="VER63" s="108"/>
      <c r="VES63" s="108"/>
      <c r="VET63" s="108"/>
      <c r="VEU63" s="108"/>
      <c r="VEV63" s="108"/>
      <c r="VEW63" s="108"/>
      <c r="VEX63" s="108"/>
      <c r="VEY63" s="108"/>
      <c r="VEZ63" s="108"/>
      <c r="VFA63" s="108"/>
      <c r="VFB63" s="108"/>
      <c r="VFC63" s="108"/>
      <c r="VFD63" s="108"/>
      <c r="VFE63" s="108"/>
      <c r="VFF63" s="108"/>
      <c r="VFG63" s="108"/>
      <c r="VFH63" s="108"/>
      <c r="VFI63" s="108"/>
      <c r="VFJ63" s="108"/>
      <c r="VFK63" s="108"/>
      <c r="VFL63" s="108"/>
      <c r="VFM63" s="108"/>
      <c r="VFN63" s="108"/>
      <c r="VFO63" s="108"/>
      <c r="VFP63" s="108"/>
      <c r="VFQ63" s="108"/>
      <c r="VFR63" s="108"/>
      <c r="VFS63" s="108"/>
      <c r="VFT63" s="108"/>
      <c r="VFU63" s="108"/>
      <c r="VFV63" s="108"/>
      <c r="VFW63" s="108"/>
      <c r="VFX63" s="108"/>
      <c r="VFY63" s="108"/>
      <c r="VFZ63" s="108"/>
      <c r="VGA63" s="108"/>
      <c r="VGB63" s="108"/>
      <c r="VGC63" s="108"/>
      <c r="VGD63" s="108"/>
      <c r="VGE63" s="108"/>
      <c r="VGF63" s="108"/>
      <c r="VGG63" s="108"/>
      <c r="VGH63" s="108"/>
      <c r="VGI63" s="108"/>
      <c r="VGJ63" s="108"/>
      <c r="VGK63" s="108"/>
      <c r="VGL63" s="108"/>
      <c r="VGM63" s="108"/>
      <c r="VGN63" s="108"/>
      <c r="VGO63" s="108"/>
      <c r="VGP63" s="108"/>
      <c r="VGQ63" s="108"/>
      <c r="VGR63" s="108"/>
      <c r="VGS63" s="108"/>
      <c r="VGT63" s="108"/>
      <c r="VGU63" s="108"/>
      <c r="VGV63" s="108"/>
      <c r="VGW63" s="108"/>
      <c r="VGX63" s="108"/>
      <c r="VGY63" s="108"/>
      <c r="VGZ63" s="108"/>
      <c r="VHA63" s="108"/>
      <c r="VHB63" s="108"/>
      <c r="VHC63" s="108"/>
      <c r="VHD63" s="108"/>
      <c r="VHE63" s="108"/>
      <c r="VHF63" s="108"/>
      <c r="VHG63" s="108"/>
      <c r="VHH63" s="108"/>
      <c r="VHI63" s="108"/>
      <c r="VHJ63" s="108"/>
      <c r="VHK63" s="108"/>
      <c r="VHL63" s="108"/>
      <c r="VHM63" s="108"/>
      <c r="VHN63" s="108"/>
      <c r="VHO63" s="108"/>
      <c r="VHP63" s="108"/>
      <c r="VHQ63" s="108"/>
      <c r="VHR63" s="108"/>
      <c r="VHS63" s="108"/>
      <c r="VHT63" s="108"/>
      <c r="VHU63" s="108"/>
      <c r="VHV63" s="108"/>
      <c r="VHW63" s="108"/>
      <c r="VHX63" s="108"/>
      <c r="VHY63" s="108"/>
      <c r="VHZ63" s="108"/>
      <c r="VIA63" s="108"/>
      <c r="VIB63" s="108"/>
      <c r="VIC63" s="108"/>
      <c r="VID63" s="108"/>
      <c r="VIE63" s="108"/>
      <c r="VIF63" s="108"/>
      <c r="VIG63" s="108"/>
      <c r="VIH63" s="108"/>
      <c r="VII63" s="108"/>
      <c r="VIJ63" s="108"/>
      <c r="VIK63" s="108"/>
      <c r="VIL63" s="108"/>
      <c r="VIM63" s="108"/>
      <c r="VIN63" s="108"/>
      <c r="VIO63" s="108"/>
      <c r="VIP63" s="108"/>
      <c r="VIQ63" s="108"/>
      <c r="VIR63" s="108"/>
      <c r="VIS63" s="108"/>
      <c r="VIT63" s="108"/>
      <c r="VIU63" s="108"/>
      <c r="VIV63" s="108"/>
      <c r="VIW63" s="108"/>
      <c r="VIX63" s="108"/>
      <c r="VIY63" s="108"/>
      <c r="VIZ63" s="108"/>
      <c r="VJA63" s="108"/>
      <c r="VJB63" s="108"/>
      <c r="VJC63" s="108"/>
      <c r="VJD63" s="108"/>
      <c r="VJE63" s="108"/>
      <c r="VJF63" s="108"/>
      <c r="VJG63" s="108"/>
      <c r="VJH63" s="108"/>
      <c r="VJI63" s="108"/>
      <c r="VJJ63" s="108"/>
      <c r="VJK63" s="108"/>
      <c r="VJL63" s="108"/>
      <c r="VJM63" s="108"/>
      <c r="VJN63" s="108"/>
      <c r="VJO63" s="108"/>
      <c r="VJP63" s="108"/>
      <c r="VJQ63" s="108"/>
      <c r="VJR63" s="108"/>
      <c r="VJS63" s="108"/>
      <c r="VJT63" s="108"/>
      <c r="VJU63" s="108"/>
      <c r="VJV63" s="108"/>
      <c r="VJW63" s="108"/>
      <c r="VJX63" s="108"/>
      <c r="VJY63" s="108"/>
      <c r="VJZ63" s="108"/>
      <c r="VKA63" s="108"/>
      <c r="VKB63" s="108"/>
      <c r="VKC63" s="108"/>
      <c r="VKD63" s="108"/>
      <c r="VKE63" s="108"/>
      <c r="VKF63" s="108"/>
      <c r="VKG63" s="108"/>
      <c r="VKH63" s="108"/>
      <c r="VKI63" s="108"/>
      <c r="VKJ63" s="108"/>
      <c r="VKK63" s="108"/>
      <c r="VKL63" s="108"/>
      <c r="VKM63" s="108"/>
      <c r="VKN63" s="108"/>
      <c r="VKO63" s="108"/>
      <c r="VKP63" s="108"/>
      <c r="VKQ63" s="108"/>
      <c r="VKR63" s="108"/>
      <c r="VKS63" s="108"/>
      <c r="VKT63" s="108"/>
      <c r="VKU63" s="108"/>
      <c r="VKV63" s="108"/>
      <c r="VKW63" s="108"/>
      <c r="VKX63" s="108"/>
      <c r="VKY63" s="108"/>
      <c r="VKZ63" s="108"/>
      <c r="VLA63" s="108"/>
      <c r="VLB63" s="108"/>
      <c r="VLC63" s="108"/>
      <c r="VLD63" s="108"/>
      <c r="VLE63" s="108"/>
      <c r="VLF63" s="108"/>
      <c r="VLG63" s="108"/>
      <c r="VLH63" s="108"/>
      <c r="VLI63" s="108"/>
      <c r="VLJ63" s="108"/>
      <c r="VLK63" s="108"/>
      <c r="VLL63" s="108"/>
      <c r="VLM63" s="108"/>
      <c r="VLN63" s="108"/>
      <c r="VLO63" s="108"/>
      <c r="VLP63" s="108"/>
      <c r="VLQ63" s="108"/>
      <c r="VLR63" s="108"/>
      <c r="VLS63" s="108"/>
      <c r="VLT63" s="108"/>
      <c r="VLU63" s="108"/>
      <c r="VLV63" s="108"/>
      <c r="VLW63" s="108"/>
      <c r="VLX63" s="108"/>
      <c r="VLY63" s="108"/>
      <c r="VLZ63" s="108"/>
      <c r="VMA63" s="108"/>
      <c r="VMB63" s="108"/>
      <c r="VMC63" s="108"/>
      <c r="VMD63" s="108"/>
      <c r="VME63" s="108"/>
      <c r="VMF63" s="108"/>
      <c r="VMG63" s="108"/>
      <c r="VMH63" s="108"/>
      <c r="VMI63" s="108"/>
      <c r="VMJ63" s="108"/>
      <c r="VMK63" s="108"/>
      <c r="VML63" s="108"/>
      <c r="VMM63" s="108"/>
      <c r="VMN63" s="108"/>
      <c r="VMO63" s="108"/>
      <c r="VMP63" s="108"/>
      <c r="VMQ63" s="108"/>
      <c r="VMR63" s="108"/>
      <c r="VMS63" s="108"/>
      <c r="VMT63" s="108"/>
      <c r="VMU63" s="108"/>
      <c r="VMV63" s="108"/>
      <c r="VMW63" s="108"/>
      <c r="VMX63" s="108"/>
      <c r="VMY63" s="108"/>
      <c r="VMZ63" s="108"/>
      <c r="VNA63" s="108"/>
      <c r="VNB63" s="108"/>
      <c r="VNC63" s="108"/>
      <c r="VND63" s="108"/>
      <c r="VNE63" s="108"/>
      <c r="VNF63" s="108"/>
      <c r="VNG63" s="108"/>
      <c r="VNH63" s="108"/>
      <c r="VNI63" s="108"/>
      <c r="VNJ63" s="108"/>
      <c r="VNK63" s="108"/>
      <c r="VNL63" s="108"/>
      <c r="VNM63" s="108"/>
      <c r="VNN63" s="108"/>
      <c r="VNO63" s="108"/>
      <c r="VNP63" s="108"/>
      <c r="VNQ63" s="108"/>
      <c r="VNR63" s="108"/>
      <c r="VNS63" s="108"/>
      <c r="VNT63" s="108"/>
      <c r="VNU63" s="108"/>
      <c r="VNV63" s="108"/>
      <c r="VNW63" s="108"/>
      <c r="VNX63" s="108"/>
      <c r="VNY63" s="108"/>
      <c r="VNZ63" s="108"/>
      <c r="VOA63" s="108"/>
      <c r="VOB63" s="108"/>
      <c r="VOC63" s="108"/>
      <c r="VOD63" s="108"/>
      <c r="VOE63" s="108"/>
      <c r="VOF63" s="108"/>
      <c r="VOG63" s="108"/>
      <c r="VOH63" s="108"/>
      <c r="VOI63" s="108"/>
      <c r="VOJ63" s="108"/>
      <c r="VOK63" s="108"/>
      <c r="VOL63" s="108"/>
      <c r="VOM63" s="108"/>
      <c r="VON63" s="108"/>
      <c r="VOO63" s="108"/>
      <c r="VOP63" s="108"/>
      <c r="VOQ63" s="108"/>
      <c r="VOR63" s="108"/>
      <c r="VOS63" s="108"/>
      <c r="VOT63" s="108"/>
      <c r="VOU63" s="108"/>
      <c r="VOV63" s="108"/>
      <c r="VOW63" s="108"/>
      <c r="VOX63" s="108"/>
      <c r="VOY63" s="108"/>
      <c r="VOZ63" s="108"/>
      <c r="VPA63" s="108"/>
      <c r="VPB63" s="108"/>
      <c r="VPC63" s="108"/>
      <c r="VPD63" s="108"/>
      <c r="VPE63" s="108"/>
      <c r="VPF63" s="108"/>
      <c r="VPG63" s="108"/>
      <c r="VPH63" s="108"/>
      <c r="VPI63" s="108"/>
      <c r="VPJ63" s="108"/>
      <c r="VPK63" s="108"/>
      <c r="VPL63" s="108"/>
      <c r="VPM63" s="108"/>
      <c r="VPN63" s="108"/>
      <c r="VPO63" s="108"/>
      <c r="VPP63" s="108"/>
      <c r="VPQ63" s="108"/>
      <c r="VPR63" s="108"/>
      <c r="VPS63" s="108"/>
      <c r="VPT63" s="108"/>
      <c r="VPU63" s="108"/>
      <c r="VPV63" s="108"/>
      <c r="VPW63" s="108"/>
      <c r="VPX63" s="108"/>
      <c r="VPY63" s="108"/>
      <c r="VPZ63" s="108"/>
      <c r="VQA63" s="108"/>
      <c r="VQB63" s="108"/>
      <c r="VQC63" s="108"/>
      <c r="VQD63" s="108"/>
      <c r="VQE63" s="108"/>
      <c r="VQF63" s="108"/>
      <c r="VQG63" s="108"/>
      <c r="VQH63" s="108"/>
      <c r="VQI63" s="108"/>
      <c r="VQJ63" s="108"/>
      <c r="VQK63" s="108"/>
      <c r="VQL63" s="108"/>
      <c r="VQM63" s="108"/>
      <c r="VQN63" s="108"/>
      <c r="VQO63" s="108"/>
      <c r="VQP63" s="108"/>
      <c r="VQQ63" s="108"/>
      <c r="VQR63" s="108"/>
      <c r="VQS63" s="108"/>
      <c r="VQT63" s="108"/>
      <c r="VQU63" s="108"/>
      <c r="VQV63" s="108"/>
      <c r="VQW63" s="108"/>
      <c r="VQX63" s="108"/>
      <c r="VQY63" s="108"/>
      <c r="VQZ63" s="108"/>
      <c r="VRA63" s="108"/>
      <c r="VRB63" s="108"/>
      <c r="VRC63" s="108"/>
      <c r="VRD63" s="108"/>
      <c r="VRE63" s="108"/>
      <c r="VRF63" s="108"/>
      <c r="VRG63" s="108"/>
      <c r="VRH63" s="108"/>
      <c r="VRI63" s="108"/>
      <c r="VRJ63" s="108"/>
      <c r="VRK63" s="108"/>
      <c r="VRL63" s="108"/>
      <c r="VRM63" s="108"/>
      <c r="VRN63" s="108"/>
      <c r="VRO63" s="108"/>
      <c r="VRP63" s="108"/>
      <c r="VRQ63" s="108"/>
      <c r="VRR63" s="108"/>
      <c r="VRS63" s="108"/>
      <c r="VRT63" s="108"/>
      <c r="VRU63" s="108"/>
      <c r="VRV63" s="108"/>
      <c r="VRW63" s="108"/>
      <c r="VRX63" s="108"/>
      <c r="VRY63" s="108"/>
      <c r="VRZ63" s="108"/>
      <c r="VSA63" s="108"/>
      <c r="VSB63" s="108"/>
      <c r="VSC63" s="108"/>
      <c r="VSD63" s="108"/>
      <c r="VSE63" s="108"/>
      <c r="VSF63" s="108"/>
      <c r="VSG63" s="108"/>
      <c r="VSH63" s="108"/>
      <c r="VSI63" s="108"/>
      <c r="VSJ63" s="108"/>
      <c r="VSK63" s="108"/>
      <c r="VSL63" s="108"/>
      <c r="VSM63" s="108"/>
      <c r="VSN63" s="108"/>
      <c r="VSO63" s="108"/>
      <c r="VSP63" s="108"/>
      <c r="VSQ63" s="108"/>
      <c r="VSR63" s="108"/>
      <c r="VSS63" s="108"/>
      <c r="VST63" s="108"/>
      <c r="VSU63" s="108"/>
      <c r="VSV63" s="108"/>
      <c r="VSW63" s="108"/>
      <c r="VSX63" s="108"/>
      <c r="VSY63" s="108"/>
      <c r="VSZ63" s="108"/>
      <c r="VTA63" s="108"/>
      <c r="VTB63" s="108"/>
      <c r="VTC63" s="108"/>
      <c r="VTD63" s="108"/>
      <c r="VTE63" s="108"/>
      <c r="VTF63" s="108"/>
      <c r="VTG63" s="108"/>
      <c r="VTH63" s="108"/>
      <c r="VTI63" s="108"/>
      <c r="VTJ63" s="108"/>
      <c r="VTK63" s="108"/>
      <c r="VTL63" s="108"/>
      <c r="VTM63" s="108"/>
      <c r="VTN63" s="108"/>
      <c r="VTO63" s="108"/>
      <c r="VTP63" s="108"/>
      <c r="VTQ63" s="108"/>
      <c r="VTR63" s="108"/>
      <c r="VTS63" s="108"/>
      <c r="VTT63" s="108"/>
      <c r="VTU63" s="108"/>
      <c r="VTV63" s="108"/>
      <c r="VTW63" s="108"/>
      <c r="VTX63" s="108"/>
      <c r="VTY63" s="108"/>
      <c r="VTZ63" s="108"/>
      <c r="VUA63" s="108"/>
      <c r="VUB63" s="108"/>
      <c r="VUC63" s="108"/>
      <c r="VUD63" s="108"/>
      <c r="VUE63" s="108"/>
      <c r="VUF63" s="108"/>
      <c r="VUG63" s="108"/>
      <c r="VUH63" s="108"/>
      <c r="VUI63" s="108"/>
      <c r="VUJ63" s="108"/>
      <c r="VUK63" s="108"/>
      <c r="VUL63" s="108"/>
      <c r="VUM63" s="108"/>
      <c r="VUN63" s="108"/>
      <c r="VUO63" s="108"/>
      <c r="VUP63" s="108"/>
      <c r="VUQ63" s="108"/>
      <c r="VUR63" s="108"/>
      <c r="VUS63" s="108"/>
      <c r="VUT63" s="108"/>
      <c r="VUU63" s="108"/>
      <c r="VUV63" s="108"/>
      <c r="VUW63" s="108"/>
      <c r="VUX63" s="108"/>
      <c r="VUY63" s="108"/>
      <c r="VUZ63" s="108"/>
      <c r="VVA63" s="108"/>
      <c r="VVB63" s="108"/>
      <c r="VVC63" s="108"/>
      <c r="VVD63" s="108"/>
      <c r="VVE63" s="108"/>
      <c r="VVF63" s="108"/>
      <c r="VVG63" s="108"/>
      <c r="VVH63" s="108"/>
      <c r="VVI63" s="108"/>
      <c r="VVJ63" s="108"/>
      <c r="VVK63" s="108"/>
      <c r="VVL63" s="108"/>
      <c r="VVM63" s="108"/>
      <c r="VVN63" s="108"/>
      <c r="VVO63" s="108"/>
      <c r="VVP63" s="108"/>
      <c r="VVQ63" s="108"/>
      <c r="VVR63" s="108"/>
      <c r="VVS63" s="108"/>
      <c r="VVT63" s="108"/>
      <c r="VVU63" s="108"/>
      <c r="VVV63" s="108"/>
      <c r="VVW63" s="108"/>
      <c r="VVX63" s="108"/>
      <c r="VVY63" s="108"/>
      <c r="VVZ63" s="108"/>
      <c r="VWA63" s="108"/>
      <c r="VWB63" s="108"/>
      <c r="VWC63" s="108"/>
      <c r="VWD63" s="108"/>
      <c r="VWE63" s="108"/>
      <c r="VWF63" s="108"/>
      <c r="VWG63" s="108"/>
      <c r="VWH63" s="108"/>
      <c r="VWI63" s="108"/>
      <c r="VWJ63" s="108"/>
      <c r="VWK63" s="108"/>
      <c r="VWL63" s="108"/>
      <c r="VWM63" s="108"/>
      <c r="VWN63" s="108"/>
      <c r="VWO63" s="108"/>
      <c r="VWP63" s="108"/>
      <c r="VWQ63" s="108"/>
      <c r="VWR63" s="108"/>
      <c r="VWS63" s="108"/>
      <c r="VWT63" s="108"/>
      <c r="VWU63" s="108"/>
      <c r="VWV63" s="108"/>
      <c r="VWW63" s="108"/>
      <c r="VWX63" s="108"/>
      <c r="VWY63" s="108"/>
      <c r="VWZ63" s="108"/>
      <c r="VXA63" s="108"/>
      <c r="VXB63" s="108"/>
      <c r="VXC63" s="108"/>
      <c r="VXD63" s="108"/>
      <c r="VXE63" s="108"/>
      <c r="VXF63" s="108"/>
      <c r="VXG63" s="108"/>
      <c r="VXH63" s="108"/>
      <c r="VXI63" s="108"/>
      <c r="VXJ63" s="108"/>
      <c r="VXK63" s="108"/>
      <c r="VXL63" s="108"/>
      <c r="VXM63" s="108"/>
      <c r="VXN63" s="108"/>
      <c r="VXO63" s="108"/>
      <c r="VXP63" s="108"/>
      <c r="VXQ63" s="108"/>
      <c r="VXR63" s="108"/>
      <c r="VXS63" s="108"/>
      <c r="VXT63" s="108"/>
      <c r="VXU63" s="108"/>
      <c r="VXV63" s="108"/>
      <c r="VXW63" s="108"/>
      <c r="VXX63" s="108"/>
      <c r="VXY63" s="108"/>
      <c r="VXZ63" s="108"/>
      <c r="VYA63" s="108"/>
      <c r="VYB63" s="108"/>
      <c r="VYC63" s="108"/>
      <c r="VYD63" s="108"/>
      <c r="VYE63" s="108"/>
      <c r="VYF63" s="108"/>
      <c r="VYG63" s="108"/>
      <c r="VYH63" s="108"/>
      <c r="VYI63" s="108"/>
      <c r="VYJ63" s="108"/>
      <c r="VYK63" s="108"/>
      <c r="VYL63" s="108"/>
      <c r="VYM63" s="108"/>
      <c r="VYN63" s="108"/>
      <c r="VYO63" s="108"/>
      <c r="VYP63" s="108"/>
      <c r="VYQ63" s="108"/>
      <c r="VYR63" s="108"/>
      <c r="VYS63" s="108"/>
      <c r="VYT63" s="108"/>
      <c r="VYU63" s="108"/>
      <c r="VYV63" s="108"/>
      <c r="VYW63" s="108"/>
      <c r="VYX63" s="108"/>
      <c r="VYY63" s="108"/>
      <c r="VYZ63" s="108"/>
      <c r="VZA63" s="108"/>
      <c r="VZB63" s="108"/>
      <c r="VZC63" s="108"/>
      <c r="VZD63" s="108"/>
      <c r="VZE63" s="108"/>
      <c r="VZF63" s="108"/>
      <c r="VZG63" s="108"/>
      <c r="VZH63" s="108"/>
      <c r="VZI63" s="108"/>
      <c r="VZJ63" s="108"/>
      <c r="VZK63" s="108"/>
      <c r="VZL63" s="108"/>
      <c r="VZM63" s="108"/>
      <c r="VZN63" s="108"/>
      <c r="VZO63" s="108"/>
      <c r="VZP63" s="108"/>
      <c r="VZQ63" s="108"/>
      <c r="VZR63" s="108"/>
      <c r="VZS63" s="108"/>
      <c r="VZT63" s="108"/>
      <c r="VZU63" s="108"/>
      <c r="VZV63" s="108"/>
      <c r="VZW63" s="108"/>
      <c r="VZX63" s="108"/>
      <c r="VZY63" s="108"/>
      <c r="VZZ63" s="108"/>
      <c r="WAA63" s="108"/>
      <c r="WAB63" s="108"/>
      <c r="WAC63" s="108"/>
      <c r="WAD63" s="108"/>
      <c r="WAE63" s="108"/>
      <c r="WAF63" s="108"/>
      <c r="WAG63" s="108"/>
      <c r="WAH63" s="108"/>
      <c r="WAI63" s="108"/>
      <c r="WAJ63" s="108"/>
      <c r="WAK63" s="108"/>
      <c r="WAL63" s="108"/>
      <c r="WAM63" s="108"/>
      <c r="WAN63" s="108"/>
      <c r="WAO63" s="108"/>
      <c r="WAP63" s="108"/>
      <c r="WAQ63" s="108"/>
      <c r="WAR63" s="108"/>
      <c r="WAS63" s="108"/>
      <c r="WAT63" s="108"/>
      <c r="WAU63" s="108"/>
      <c r="WAV63" s="108"/>
      <c r="WAW63" s="108"/>
      <c r="WAX63" s="108"/>
      <c r="WAY63" s="108"/>
      <c r="WAZ63" s="108"/>
      <c r="WBA63" s="108"/>
      <c r="WBB63" s="108"/>
      <c r="WBC63" s="108"/>
      <c r="WBD63" s="108"/>
      <c r="WBE63" s="108"/>
      <c r="WBF63" s="108"/>
      <c r="WBG63" s="108"/>
      <c r="WBH63" s="108"/>
      <c r="WBI63" s="108"/>
      <c r="WBJ63" s="108"/>
      <c r="WBK63" s="108"/>
      <c r="WBL63" s="108"/>
      <c r="WBM63" s="108"/>
      <c r="WBN63" s="108"/>
      <c r="WBO63" s="108"/>
      <c r="WBP63" s="108"/>
      <c r="WBQ63" s="108"/>
      <c r="WBR63" s="108"/>
      <c r="WBS63" s="108"/>
      <c r="WBT63" s="108"/>
      <c r="WBU63" s="108"/>
      <c r="WBV63" s="108"/>
      <c r="WBW63" s="108"/>
      <c r="WBX63" s="108"/>
      <c r="WBY63" s="108"/>
      <c r="WBZ63" s="108"/>
      <c r="WCA63" s="108"/>
      <c r="WCB63" s="108"/>
      <c r="WCC63" s="108"/>
      <c r="WCD63" s="108"/>
      <c r="WCE63" s="108"/>
      <c r="WCF63" s="108"/>
      <c r="WCG63" s="108"/>
      <c r="WCH63" s="108"/>
      <c r="WCI63" s="108"/>
      <c r="WCJ63" s="108"/>
      <c r="WCK63" s="108"/>
      <c r="WCL63" s="108"/>
      <c r="WCM63" s="108"/>
      <c r="WCN63" s="108"/>
      <c r="WCO63" s="108"/>
      <c r="WCP63" s="108"/>
      <c r="WCQ63" s="108"/>
      <c r="WCR63" s="108"/>
      <c r="WCS63" s="108"/>
      <c r="WCT63" s="108"/>
      <c r="WCU63" s="108"/>
      <c r="WCV63" s="108"/>
      <c r="WCW63" s="108"/>
      <c r="WCX63" s="108"/>
      <c r="WCY63" s="108"/>
      <c r="WCZ63" s="108"/>
      <c r="WDA63" s="108"/>
      <c r="WDB63" s="108"/>
      <c r="WDC63" s="108"/>
      <c r="WDD63" s="108"/>
      <c r="WDE63" s="108"/>
      <c r="WDF63" s="108"/>
      <c r="WDG63" s="108"/>
      <c r="WDH63" s="108"/>
      <c r="WDI63" s="108"/>
      <c r="WDJ63" s="108"/>
      <c r="WDK63" s="108"/>
      <c r="WDL63" s="108"/>
      <c r="WDM63" s="108"/>
      <c r="WDN63" s="108"/>
      <c r="WDO63" s="108"/>
      <c r="WDP63" s="108"/>
      <c r="WDQ63" s="108"/>
      <c r="WDR63" s="108"/>
      <c r="WDS63" s="108"/>
      <c r="WDT63" s="108"/>
      <c r="WDU63" s="108"/>
      <c r="WDV63" s="108"/>
      <c r="WDW63" s="108"/>
      <c r="WDX63" s="108"/>
      <c r="WDY63" s="108"/>
      <c r="WDZ63" s="108"/>
      <c r="WEA63" s="108"/>
      <c r="WEB63" s="108"/>
      <c r="WEC63" s="108"/>
      <c r="WED63" s="108"/>
      <c r="WEE63" s="108"/>
      <c r="WEF63" s="108"/>
      <c r="WEG63" s="108"/>
      <c r="WEH63" s="108"/>
      <c r="WEI63" s="108"/>
      <c r="WEJ63" s="108"/>
      <c r="WEK63" s="108"/>
      <c r="WEL63" s="108"/>
      <c r="WEM63" s="108"/>
      <c r="WEN63" s="108"/>
      <c r="WEO63" s="108"/>
      <c r="WEP63" s="108"/>
      <c r="WEQ63" s="108"/>
      <c r="WER63" s="108"/>
      <c r="WES63" s="108"/>
      <c r="WET63" s="108"/>
      <c r="WEU63" s="108"/>
      <c r="WEV63" s="108"/>
      <c r="WEW63" s="108"/>
      <c r="WEX63" s="108"/>
      <c r="WEY63" s="108"/>
      <c r="WEZ63" s="108"/>
      <c r="WFA63" s="108"/>
      <c r="WFB63" s="108"/>
      <c r="WFC63" s="108"/>
      <c r="WFD63" s="108"/>
      <c r="WFE63" s="108"/>
      <c r="WFF63" s="108"/>
      <c r="WFG63" s="108"/>
      <c r="WFH63" s="108"/>
      <c r="WFI63" s="108"/>
      <c r="WFJ63" s="108"/>
      <c r="WFK63" s="108"/>
      <c r="WFL63" s="108"/>
      <c r="WFM63" s="108"/>
      <c r="WFN63" s="108"/>
      <c r="WFO63" s="108"/>
      <c r="WFP63" s="108"/>
      <c r="WFQ63" s="108"/>
      <c r="WFR63" s="108"/>
      <c r="WFS63" s="108"/>
      <c r="WFT63" s="108"/>
      <c r="WFU63" s="108"/>
      <c r="WFV63" s="108"/>
      <c r="WFW63" s="108"/>
      <c r="WFX63" s="108"/>
      <c r="WFY63" s="108"/>
      <c r="WFZ63" s="108"/>
      <c r="WGA63" s="108"/>
      <c r="WGB63" s="108"/>
      <c r="WGC63" s="108"/>
      <c r="WGD63" s="108"/>
      <c r="WGE63" s="108"/>
      <c r="WGF63" s="108"/>
      <c r="WGG63" s="108"/>
      <c r="WGH63" s="108"/>
      <c r="WGI63" s="108"/>
      <c r="WGJ63" s="108"/>
      <c r="WGK63" s="108"/>
      <c r="WGL63" s="108"/>
      <c r="WGM63" s="108"/>
      <c r="WGN63" s="108"/>
      <c r="WGO63" s="108"/>
      <c r="WGP63" s="108"/>
      <c r="WGQ63" s="108"/>
      <c r="WGR63" s="108"/>
      <c r="WGS63" s="108"/>
      <c r="WGT63" s="108"/>
      <c r="WGU63" s="108"/>
      <c r="WGV63" s="108"/>
      <c r="WGW63" s="108"/>
      <c r="WGX63" s="108"/>
      <c r="WGY63" s="108"/>
      <c r="WGZ63" s="108"/>
      <c r="WHA63" s="108"/>
      <c r="WHB63" s="108"/>
      <c r="WHC63" s="108"/>
      <c r="WHD63" s="108"/>
      <c r="WHE63" s="108"/>
      <c r="WHF63" s="108"/>
      <c r="WHG63" s="108"/>
      <c r="WHH63" s="108"/>
      <c r="WHI63" s="108"/>
      <c r="WHJ63" s="108"/>
      <c r="WHK63" s="108"/>
      <c r="WHL63" s="108"/>
      <c r="WHM63" s="108"/>
      <c r="WHN63" s="108"/>
      <c r="WHO63" s="108"/>
      <c r="WHP63" s="108"/>
      <c r="WHQ63" s="108"/>
      <c r="WHR63" s="108"/>
      <c r="WHS63" s="108"/>
      <c r="WHT63" s="108"/>
      <c r="WHU63" s="108"/>
      <c r="WHV63" s="108"/>
      <c r="WHW63" s="108"/>
      <c r="WHX63" s="108"/>
      <c r="WHY63" s="108"/>
      <c r="WHZ63" s="108"/>
      <c r="WIA63" s="108"/>
      <c r="WIB63" s="108"/>
      <c r="WIC63" s="108"/>
      <c r="WID63" s="108"/>
      <c r="WIE63" s="108"/>
      <c r="WIF63" s="108"/>
      <c r="WIG63" s="108"/>
      <c r="WIH63" s="108"/>
      <c r="WII63" s="108"/>
      <c r="WIJ63" s="108"/>
      <c r="WIK63" s="108"/>
      <c r="WIL63" s="108"/>
      <c r="WIM63" s="108"/>
      <c r="WIN63" s="108"/>
      <c r="WIO63" s="108"/>
      <c r="WIP63" s="108"/>
      <c r="WIQ63" s="108"/>
      <c r="WIR63" s="108"/>
      <c r="WIS63" s="108"/>
      <c r="WIT63" s="108"/>
      <c r="WIU63" s="108"/>
      <c r="WIV63" s="108"/>
      <c r="WIW63" s="108"/>
      <c r="WIX63" s="108"/>
      <c r="WIY63" s="108"/>
      <c r="WIZ63" s="108"/>
      <c r="WJA63" s="108"/>
      <c r="WJB63" s="108"/>
      <c r="WJC63" s="108"/>
      <c r="WJD63" s="108"/>
      <c r="WJE63" s="108"/>
      <c r="WJF63" s="108"/>
      <c r="WJG63" s="108"/>
      <c r="WJH63" s="108"/>
      <c r="WJI63" s="108"/>
      <c r="WJJ63" s="108"/>
      <c r="WJK63" s="108"/>
      <c r="WJL63" s="108"/>
      <c r="WJM63" s="108"/>
      <c r="WJN63" s="108"/>
      <c r="WJO63" s="108"/>
      <c r="WJP63" s="108"/>
      <c r="WJQ63" s="108"/>
      <c r="WJR63" s="108"/>
      <c r="WJS63" s="108"/>
      <c r="WJT63" s="108"/>
      <c r="WJU63" s="108"/>
      <c r="WJV63" s="108"/>
      <c r="WJW63" s="108"/>
      <c r="WJX63" s="108"/>
      <c r="WJY63" s="108"/>
      <c r="WJZ63" s="108"/>
      <c r="WKA63" s="108"/>
      <c r="WKB63" s="108"/>
      <c r="WKC63" s="108"/>
      <c r="WKD63" s="108"/>
      <c r="WKE63" s="108"/>
      <c r="WKF63" s="108"/>
      <c r="WKG63" s="108"/>
      <c r="WKH63" s="108"/>
      <c r="WKI63" s="108"/>
      <c r="WKJ63" s="108"/>
      <c r="WKK63" s="108"/>
      <c r="WKL63" s="108"/>
      <c r="WKM63" s="108"/>
      <c r="WKN63" s="108"/>
      <c r="WKO63" s="108"/>
      <c r="WKP63" s="108"/>
      <c r="WKQ63" s="108"/>
      <c r="WKR63" s="108"/>
      <c r="WKS63" s="108"/>
      <c r="WKT63" s="108"/>
      <c r="WKU63" s="108"/>
      <c r="WKV63" s="108"/>
      <c r="WKW63" s="108"/>
      <c r="WKX63" s="108"/>
      <c r="WKY63" s="108"/>
      <c r="WKZ63" s="108"/>
      <c r="WLA63" s="108"/>
      <c r="WLB63" s="108"/>
      <c r="WLC63" s="108"/>
      <c r="WLD63" s="108"/>
      <c r="WLE63" s="108"/>
      <c r="WLF63" s="108"/>
      <c r="WLG63" s="108"/>
      <c r="WLH63" s="108"/>
      <c r="WLI63" s="108"/>
      <c r="WLJ63" s="108"/>
      <c r="WLK63" s="108"/>
      <c r="WLL63" s="108"/>
      <c r="WLM63" s="108"/>
      <c r="WLN63" s="108"/>
      <c r="WLO63" s="108"/>
      <c r="WLP63" s="108"/>
      <c r="WLQ63" s="108"/>
      <c r="WLR63" s="108"/>
      <c r="WLS63" s="108"/>
      <c r="WLT63" s="108"/>
      <c r="WLU63" s="108"/>
      <c r="WLV63" s="108"/>
      <c r="WLW63" s="108"/>
      <c r="WLX63" s="108"/>
      <c r="WLY63" s="108"/>
      <c r="WLZ63" s="108"/>
      <c r="WMA63" s="108"/>
      <c r="WMB63" s="108"/>
      <c r="WMC63" s="108"/>
      <c r="WMD63" s="108"/>
      <c r="WME63" s="108"/>
      <c r="WMF63" s="108"/>
      <c r="WMG63" s="108"/>
      <c r="WMH63" s="108"/>
      <c r="WMI63" s="108"/>
      <c r="WMJ63" s="108"/>
      <c r="WMK63" s="108"/>
      <c r="WML63" s="108"/>
      <c r="WMM63" s="108"/>
      <c r="WMN63" s="108"/>
      <c r="WMO63" s="108"/>
      <c r="WMP63" s="108"/>
      <c r="WMQ63" s="108"/>
      <c r="WMR63" s="108"/>
      <c r="WMS63" s="108"/>
      <c r="WMT63" s="108"/>
      <c r="WMU63" s="108"/>
      <c r="WMV63" s="108"/>
      <c r="WMW63" s="108"/>
      <c r="WMX63" s="108"/>
      <c r="WMY63" s="108"/>
      <c r="WMZ63" s="108"/>
      <c r="WNA63" s="108"/>
      <c r="WNB63" s="108"/>
      <c r="WNC63" s="108"/>
      <c r="WND63" s="108"/>
      <c r="WNE63" s="108"/>
      <c r="WNF63" s="108"/>
      <c r="WNG63" s="108"/>
      <c r="WNH63" s="108"/>
      <c r="WNI63" s="108"/>
      <c r="WNJ63" s="108"/>
      <c r="WNK63" s="108"/>
      <c r="WNL63" s="108"/>
      <c r="WNM63" s="108"/>
      <c r="WNN63" s="108"/>
      <c r="WNO63" s="108"/>
      <c r="WNP63" s="108"/>
      <c r="WNQ63" s="108"/>
      <c r="WNR63" s="108"/>
      <c r="WNS63" s="108"/>
      <c r="WNT63" s="108"/>
      <c r="WNU63" s="108"/>
      <c r="WNV63" s="108"/>
      <c r="WNW63" s="108"/>
      <c r="WNX63" s="108"/>
      <c r="WNY63" s="108"/>
      <c r="WNZ63" s="108"/>
      <c r="WOA63" s="108"/>
      <c r="WOB63" s="108"/>
      <c r="WOC63" s="108"/>
      <c r="WOD63" s="108"/>
      <c r="WOE63" s="108"/>
      <c r="WOF63" s="108"/>
      <c r="WOG63" s="108"/>
      <c r="WOH63" s="108"/>
      <c r="WOI63" s="108"/>
      <c r="WOJ63" s="108"/>
      <c r="WOK63" s="108"/>
      <c r="WOL63" s="108"/>
      <c r="WOM63" s="108"/>
      <c r="WON63" s="108"/>
      <c r="WOO63" s="108"/>
      <c r="WOP63" s="108"/>
      <c r="WOQ63" s="108"/>
      <c r="WOR63" s="108"/>
      <c r="WOS63" s="108"/>
      <c r="WOT63" s="108"/>
      <c r="WOU63" s="108"/>
      <c r="WOV63" s="108"/>
      <c r="WOW63" s="108"/>
      <c r="WOX63" s="108"/>
      <c r="WOY63" s="108"/>
      <c r="WOZ63" s="108"/>
      <c r="WPA63" s="108"/>
      <c r="WPB63" s="108"/>
      <c r="WPC63" s="108"/>
      <c r="WPD63" s="108"/>
      <c r="WPE63" s="108"/>
      <c r="WPF63" s="108"/>
      <c r="WPG63" s="108"/>
      <c r="WPH63" s="108"/>
      <c r="WPI63" s="108"/>
      <c r="WPJ63" s="108"/>
      <c r="WPK63" s="108"/>
      <c r="WPL63" s="108"/>
      <c r="WPM63" s="108"/>
      <c r="WPN63" s="108"/>
      <c r="WPO63" s="108"/>
      <c r="WPP63" s="108"/>
      <c r="WPQ63" s="108"/>
      <c r="WPR63" s="108"/>
      <c r="WPS63" s="108"/>
      <c r="WPT63" s="108"/>
      <c r="WPU63" s="108"/>
      <c r="WPV63" s="108"/>
      <c r="WPW63" s="108"/>
      <c r="WPX63" s="108"/>
      <c r="WPY63" s="108"/>
      <c r="WPZ63" s="108"/>
      <c r="WQA63" s="108"/>
      <c r="WQB63" s="108"/>
      <c r="WQC63" s="108"/>
      <c r="WQD63" s="108"/>
      <c r="WQE63" s="108"/>
      <c r="WQF63" s="108"/>
      <c r="WQG63" s="108"/>
      <c r="WQH63" s="108"/>
      <c r="WQI63" s="108"/>
      <c r="WQJ63" s="108"/>
      <c r="WQK63" s="108"/>
      <c r="WQL63" s="108"/>
      <c r="WQM63" s="108"/>
      <c r="WQN63" s="108"/>
      <c r="WQO63" s="108"/>
      <c r="WQP63" s="108"/>
      <c r="WQQ63" s="108"/>
      <c r="WQR63" s="108"/>
      <c r="WQS63" s="108"/>
      <c r="WQT63" s="108"/>
      <c r="WQU63" s="108"/>
      <c r="WQV63" s="108"/>
      <c r="WQW63" s="108"/>
      <c r="WQX63" s="108"/>
      <c r="WQY63" s="108"/>
      <c r="WQZ63" s="108"/>
      <c r="WRA63" s="108"/>
      <c r="WRB63" s="108"/>
      <c r="WRC63" s="108"/>
      <c r="WRD63" s="108"/>
      <c r="WRE63" s="108"/>
      <c r="WRF63" s="108"/>
      <c r="WRG63" s="108"/>
      <c r="WRH63" s="108"/>
      <c r="WRI63" s="108"/>
      <c r="WRJ63" s="108"/>
      <c r="WRK63" s="108"/>
      <c r="WRL63" s="108"/>
      <c r="WRM63" s="108"/>
      <c r="WRN63" s="108"/>
      <c r="WRO63" s="108"/>
      <c r="WRP63" s="108"/>
      <c r="WRQ63" s="108"/>
      <c r="WRR63" s="108"/>
      <c r="WRS63" s="108"/>
      <c r="WRT63" s="108"/>
      <c r="WRU63" s="108"/>
      <c r="WRV63" s="108"/>
      <c r="WRW63" s="108"/>
      <c r="WRX63" s="108"/>
      <c r="WRY63" s="108"/>
      <c r="WRZ63" s="108"/>
      <c r="WSA63" s="108"/>
      <c r="WSB63" s="108"/>
      <c r="WSC63" s="108"/>
      <c r="WSD63" s="108"/>
      <c r="WSE63" s="108"/>
      <c r="WSF63" s="108"/>
      <c r="WSG63" s="108"/>
      <c r="WSH63" s="108"/>
      <c r="WSI63" s="108"/>
      <c r="WSJ63" s="108"/>
      <c r="WSK63" s="108"/>
      <c r="WSL63" s="108"/>
      <c r="WSM63" s="108"/>
      <c r="WSN63" s="108"/>
      <c r="WSO63" s="108"/>
      <c r="WSP63" s="108"/>
      <c r="WSQ63" s="108"/>
      <c r="WSR63" s="108"/>
      <c r="WSS63" s="108"/>
      <c r="WST63" s="108"/>
      <c r="WSU63" s="108"/>
      <c r="WSV63" s="108"/>
      <c r="WSW63" s="108"/>
      <c r="WSX63" s="108"/>
      <c r="WSY63" s="108"/>
      <c r="WSZ63" s="108"/>
      <c r="WTA63" s="108"/>
      <c r="WTB63" s="108"/>
      <c r="WTC63" s="108"/>
      <c r="WTD63" s="108"/>
      <c r="WTE63" s="108"/>
      <c r="WTF63" s="108"/>
      <c r="WTG63" s="108"/>
      <c r="WTH63" s="108"/>
      <c r="WTI63" s="108"/>
      <c r="WTJ63" s="108"/>
      <c r="WTK63" s="108"/>
      <c r="WTL63" s="108"/>
      <c r="WTM63" s="108"/>
      <c r="WTN63" s="108"/>
      <c r="WTO63" s="108"/>
      <c r="WTP63" s="108"/>
      <c r="WTQ63" s="108"/>
      <c r="WTR63" s="108"/>
      <c r="WTS63" s="108"/>
      <c r="WTT63" s="108"/>
      <c r="WTU63" s="108"/>
      <c r="WTV63" s="108"/>
      <c r="WTW63" s="108"/>
      <c r="WTX63" s="108"/>
      <c r="WTY63" s="108"/>
      <c r="WTZ63" s="108"/>
      <c r="WUA63" s="108"/>
      <c r="WUB63" s="108"/>
      <c r="WUC63" s="108"/>
      <c r="WUD63" s="108"/>
      <c r="WUE63" s="108"/>
      <c r="WUF63" s="108"/>
      <c r="WUG63" s="108"/>
      <c r="WUH63" s="108"/>
      <c r="WUI63" s="108"/>
      <c r="WUJ63" s="108"/>
      <c r="WUK63" s="108"/>
      <c r="WUL63" s="108"/>
      <c r="WUM63" s="108"/>
      <c r="WUN63" s="108"/>
      <c r="WUO63" s="108"/>
      <c r="WUP63" s="108"/>
      <c r="WUQ63" s="108"/>
      <c r="WUR63" s="108"/>
      <c r="WUS63" s="108"/>
      <c r="WUT63" s="108"/>
      <c r="WUU63" s="108"/>
      <c r="WUV63" s="108"/>
      <c r="WUW63" s="108"/>
      <c r="WUX63" s="108"/>
      <c r="WUY63" s="108"/>
      <c r="WUZ63" s="108"/>
      <c r="WVA63" s="108"/>
      <c r="WVB63" s="108"/>
      <c r="WVC63" s="108"/>
      <c r="WVD63" s="108"/>
      <c r="WVE63" s="108"/>
      <c r="WVF63" s="108"/>
      <c r="WVG63" s="108"/>
      <c r="WVH63" s="108"/>
      <c r="WVI63" s="108"/>
      <c r="WVJ63" s="108"/>
      <c r="WVK63" s="108"/>
      <c r="WVL63" s="108"/>
      <c r="WVM63" s="108"/>
      <c r="WVN63" s="108"/>
      <c r="WVO63" s="108"/>
      <c r="WVP63" s="108"/>
      <c r="WVQ63" s="108"/>
      <c r="WVR63" s="108"/>
      <c r="WVS63" s="108"/>
      <c r="WVT63" s="108"/>
      <c r="WVU63" s="108"/>
      <c r="WVV63" s="108"/>
      <c r="WVW63" s="108"/>
      <c r="WVX63" s="108"/>
      <c r="WVY63" s="108"/>
      <c r="WVZ63" s="108"/>
      <c r="WWA63" s="108"/>
      <c r="WWB63" s="108"/>
      <c r="WWC63" s="108"/>
      <c r="WWD63" s="108"/>
      <c r="WWE63" s="108"/>
      <c r="WWF63" s="108"/>
      <c r="WWG63" s="108"/>
      <c r="WWH63" s="108"/>
      <c r="WWI63" s="108"/>
      <c r="WWJ63" s="108"/>
      <c r="WWK63" s="108"/>
      <c r="WWL63" s="108"/>
      <c r="WWM63" s="108"/>
      <c r="WWN63" s="108"/>
      <c r="WWO63" s="108"/>
      <c r="WWP63" s="108"/>
      <c r="WWQ63" s="108"/>
      <c r="WWR63" s="108"/>
      <c r="WWS63" s="108"/>
      <c r="WWT63" s="108"/>
      <c r="WWU63" s="108"/>
      <c r="WWV63" s="108"/>
      <c r="WWW63" s="108"/>
      <c r="WWX63" s="108"/>
      <c r="WWY63" s="108"/>
      <c r="WWZ63" s="108"/>
      <c r="WXA63" s="108"/>
      <c r="WXB63" s="108"/>
      <c r="WXC63" s="108"/>
      <c r="WXD63" s="108"/>
      <c r="WXE63" s="108"/>
      <c r="WXF63" s="108"/>
      <c r="WXG63" s="108"/>
      <c r="WXH63" s="108"/>
      <c r="WXI63" s="108"/>
      <c r="WXJ63" s="108"/>
      <c r="WXK63" s="108"/>
      <c r="WXL63" s="108"/>
      <c r="WXM63" s="108"/>
      <c r="WXN63" s="108"/>
      <c r="WXO63" s="108"/>
      <c r="WXP63" s="108"/>
      <c r="WXQ63" s="108"/>
      <c r="WXR63" s="108"/>
      <c r="WXS63" s="108"/>
      <c r="WXT63" s="108"/>
      <c r="WXU63" s="108"/>
      <c r="WXV63" s="108"/>
      <c r="WXW63" s="108"/>
      <c r="WXX63" s="108"/>
      <c r="WXY63" s="108"/>
      <c r="WXZ63" s="108"/>
      <c r="WYA63" s="108"/>
      <c r="WYB63" s="108"/>
      <c r="WYC63" s="108"/>
      <c r="WYD63" s="108"/>
      <c r="WYE63" s="108"/>
      <c r="WYF63" s="108"/>
      <c r="WYG63" s="108"/>
      <c r="WYH63" s="108"/>
      <c r="WYI63" s="108"/>
      <c r="WYJ63" s="108"/>
      <c r="WYK63" s="108"/>
      <c r="WYL63" s="108"/>
      <c r="WYM63" s="108"/>
      <c r="WYN63" s="108"/>
      <c r="WYO63" s="108"/>
      <c r="WYP63" s="108"/>
      <c r="WYQ63" s="108"/>
      <c r="WYR63" s="108"/>
      <c r="WYS63" s="108"/>
      <c r="WYT63" s="108"/>
      <c r="WYU63" s="108"/>
      <c r="WYV63" s="108"/>
      <c r="WYW63" s="108"/>
      <c r="WYX63" s="108"/>
      <c r="WYY63" s="108"/>
      <c r="WYZ63" s="108"/>
      <c r="WZA63" s="108"/>
      <c r="WZB63" s="108"/>
      <c r="WZC63" s="108"/>
      <c r="WZD63" s="108"/>
      <c r="WZE63" s="108"/>
      <c r="WZF63" s="108"/>
      <c r="WZG63" s="108"/>
      <c r="WZH63" s="108"/>
      <c r="WZI63" s="108"/>
      <c r="WZJ63" s="108"/>
      <c r="WZK63" s="108"/>
      <c r="WZL63" s="108"/>
      <c r="WZM63" s="108"/>
      <c r="WZN63" s="108"/>
      <c r="WZO63" s="108"/>
      <c r="WZP63" s="108"/>
      <c r="WZQ63" s="108"/>
      <c r="WZR63" s="108"/>
      <c r="WZS63" s="108"/>
      <c r="WZT63" s="108"/>
      <c r="WZU63" s="108"/>
      <c r="WZV63" s="108"/>
      <c r="WZW63" s="108"/>
      <c r="WZX63" s="108"/>
      <c r="WZY63" s="108"/>
      <c r="WZZ63" s="108"/>
      <c r="XAA63" s="108"/>
      <c r="XAB63" s="108"/>
      <c r="XAC63" s="108"/>
      <c r="XAD63" s="108"/>
      <c r="XAE63" s="108"/>
      <c r="XAF63" s="108"/>
      <c r="XAG63" s="108"/>
      <c r="XAH63" s="108"/>
      <c r="XAI63" s="108"/>
      <c r="XAJ63" s="108"/>
      <c r="XAK63" s="108"/>
      <c r="XAL63" s="108"/>
      <c r="XAM63" s="108"/>
      <c r="XAN63" s="108"/>
      <c r="XAO63" s="108"/>
      <c r="XAP63" s="108"/>
      <c r="XAQ63" s="108"/>
      <c r="XAR63" s="108"/>
      <c r="XAS63" s="108"/>
      <c r="XAT63" s="108"/>
      <c r="XAU63" s="108"/>
      <c r="XAV63" s="108"/>
      <c r="XAW63" s="108"/>
      <c r="XAX63" s="108"/>
      <c r="XAY63" s="108"/>
      <c r="XAZ63" s="108"/>
      <c r="XBA63" s="108"/>
      <c r="XBB63" s="108"/>
      <c r="XBC63" s="108"/>
      <c r="XBD63" s="108"/>
      <c r="XBE63" s="108"/>
      <c r="XBF63" s="108"/>
      <c r="XBG63" s="108"/>
      <c r="XBH63" s="108"/>
      <c r="XBI63" s="108"/>
      <c r="XBJ63" s="108"/>
      <c r="XBK63" s="108"/>
      <c r="XBL63" s="108"/>
      <c r="XBM63" s="108"/>
      <c r="XBN63" s="108"/>
      <c r="XBO63" s="108"/>
      <c r="XBP63" s="108"/>
      <c r="XBQ63" s="108"/>
      <c r="XBR63" s="108"/>
      <c r="XBS63" s="108"/>
      <c r="XBT63" s="108"/>
      <c r="XBU63" s="108"/>
      <c r="XBV63" s="108"/>
      <c r="XBW63" s="108"/>
      <c r="XBX63" s="108"/>
      <c r="XBY63" s="108"/>
      <c r="XBZ63" s="108"/>
      <c r="XCA63" s="108"/>
      <c r="XCB63" s="108"/>
      <c r="XCC63" s="108"/>
      <c r="XCD63" s="108"/>
      <c r="XCE63" s="108"/>
      <c r="XCF63" s="108"/>
      <c r="XCG63" s="108"/>
      <c r="XCH63" s="108"/>
      <c r="XCI63" s="108"/>
      <c r="XCJ63" s="108"/>
      <c r="XCK63" s="108"/>
      <c r="XCL63" s="108"/>
      <c r="XCM63" s="108"/>
      <c r="XCN63" s="108"/>
      <c r="XCO63" s="108"/>
      <c r="XCP63" s="108"/>
      <c r="XCQ63" s="108"/>
      <c r="XCR63" s="108"/>
      <c r="XCS63" s="108"/>
      <c r="XCT63" s="108"/>
      <c r="XCU63" s="108"/>
      <c r="XCV63" s="108"/>
      <c r="XCW63" s="108"/>
      <c r="XCX63" s="108"/>
      <c r="XCY63" s="108"/>
      <c r="XCZ63" s="108"/>
      <c r="XDA63" s="108"/>
      <c r="XDB63" s="108"/>
      <c r="XDC63" s="108"/>
      <c r="XDD63" s="108"/>
      <c r="XDE63" s="108"/>
      <c r="XDF63" s="108"/>
      <c r="XDG63" s="108"/>
      <c r="XDH63" s="108"/>
      <c r="XDI63" s="108"/>
      <c r="XDJ63" s="108"/>
      <c r="XDK63" s="108"/>
      <c r="XDL63" s="108"/>
      <c r="XDM63" s="108"/>
      <c r="XDN63" s="108"/>
      <c r="XDO63" s="108"/>
      <c r="XDP63" s="108"/>
      <c r="XDQ63" s="108"/>
      <c r="XDR63" s="108"/>
      <c r="XDS63" s="108"/>
      <c r="XDT63" s="108"/>
      <c r="XDU63" s="108"/>
      <c r="XDV63" s="108"/>
      <c r="XDW63" s="108"/>
      <c r="XDX63" s="108"/>
      <c r="XDY63" s="108"/>
      <c r="XDZ63" s="108"/>
      <c r="XEA63" s="108"/>
      <c r="XEB63" s="108"/>
      <c r="XEC63" s="108"/>
      <c r="XED63" s="108"/>
      <c r="XEE63" s="108"/>
      <c r="XEF63" s="108"/>
      <c r="XEG63" s="108"/>
      <c r="XEH63" s="108"/>
      <c r="XEI63" s="108"/>
      <c r="XEJ63" s="108"/>
      <c r="XEK63" s="108"/>
      <c r="XEL63" s="108"/>
      <c r="XEM63" s="108"/>
    </row>
    <row r="64" spans="1:16367" x14ac:dyDescent="0.25">
      <c r="A64" s="87" t="s">
        <v>1608</v>
      </c>
      <c r="B64" s="104">
        <v>44181</v>
      </c>
      <c r="C64" s="105" t="s">
        <v>46</v>
      </c>
      <c r="D64" s="105"/>
      <c r="E64" s="105"/>
      <c r="F64" s="105"/>
      <c r="G64" s="105" t="s">
        <v>48</v>
      </c>
      <c r="H64" s="105" t="s">
        <v>2496</v>
      </c>
      <c r="I64" s="106"/>
      <c r="J64" s="106"/>
      <c r="K64" s="106"/>
      <c r="L64" s="106"/>
      <c r="M64" s="106">
        <v>0</v>
      </c>
      <c r="N64" s="105"/>
      <c r="O64" s="105" t="s">
        <v>2495</v>
      </c>
      <c r="P64" s="105" t="s">
        <v>2492</v>
      </c>
      <c r="Q64" s="106">
        <v>0</v>
      </c>
      <c r="R64" s="106">
        <v>0</v>
      </c>
      <c r="S64" s="106">
        <v>0</v>
      </c>
      <c r="T64" s="106">
        <v>0</v>
      </c>
      <c r="U64" s="105" t="s">
        <v>2493</v>
      </c>
      <c r="V64" s="106">
        <v>0</v>
      </c>
      <c r="W64" s="106">
        <v>0</v>
      </c>
      <c r="X64" s="105" t="s">
        <v>2493</v>
      </c>
      <c r="Y64" s="106">
        <v>0</v>
      </c>
      <c r="Z64" s="106">
        <v>0</v>
      </c>
      <c r="AA64" s="105" t="s">
        <v>49</v>
      </c>
      <c r="AB64" s="106">
        <v>0</v>
      </c>
      <c r="AC64" s="106">
        <v>0</v>
      </c>
      <c r="AD64" s="105"/>
      <c r="AE64" s="106">
        <v>0</v>
      </c>
      <c r="AF64" s="107"/>
      <c r="AG64" s="105"/>
      <c r="AH64" s="109"/>
      <c r="AI64" s="110"/>
      <c r="AJ64" s="110"/>
      <c r="AK64" s="109"/>
      <c r="AL64" s="109"/>
      <c r="AM64" s="109"/>
      <c r="AN64" s="109"/>
      <c r="AO64" s="109"/>
      <c r="AP64" s="109"/>
      <c r="AQ64" s="108"/>
      <c r="AR64" s="108"/>
      <c r="AS64" s="108"/>
      <c r="AT64" s="108"/>
      <c r="AU64" s="108"/>
      <c r="AV64" s="108"/>
      <c r="AW64" s="108"/>
      <c r="AX64" s="108"/>
      <c r="AY64" s="108"/>
      <c r="AZ64" s="108"/>
      <c r="BA64" s="108"/>
      <c r="BB64" s="108"/>
      <c r="BC64" s="108"/>
      <c r="BD64" s="108"/>
      <c r="BE64" s="108"/>
      <c r="BF64" s="108"/>
      <c r="BG64" s="108"/>
      <c r="BH64" s="108"/>
      <c r="BI64" s="108"/>
      <c r="BJ64" s="108"/>
      <c r="BK64" s="108"/>
      <c r="BL64" s="108"/>
      <c r="BM64" s="108"/>
      <c r="BN64" s="108"/>
      <c r="BO64" s="108"/>
      <c r="BP64" s="108"/>
      <c r="BQ64" s="108"/>
      <c r="BR64" s="108"/>
      <c r="BS64" s="108"/>
      <c r="BT64" s="108"/>
      <c r="BU64" s="108"/>
      <c r="BV64" s="108"/>
      <c r="BW64" s="108"/>
      <c r="BX64" s="108"/>
      <c r="BY64" s="108"/>
      <c r="BZ64" s="108"/>
      <c r="CA64" s="108"/>
      <c r="CB64" s="108"/>
      <c r="CC64" s="108"/>
      <c r="CD64" s="108"/>
      <c r="CE64" s="108"/>
      <c r="CF64" s="108"/>
      <c r="CG64" s="108"/>
      <c r="CH64" s="108"/>
      <c r="CI64" s="108"/>
      <c r="CJ64" s="108"/>
      <c r="CK64" s="108"/>
      <c r="CL64" s="108"/>
      <c r="CM64" s="108"/>
      <c r="CN64" s="108"/>
      <c r="CO64" s="108"/>
      <c r="CP64" s="108"/>
      <c r="CQ64" s="108"/>
      <c r="CR64" s="108"/>
      <c r="CS64" s="108"/>
      <c r="CT64" s="108"/>
      <c r="CU64" s="108"/>
      <c r="CV64" s="108"/>
      <c r="CW64" s="108"/>
      <c r="CX64" s="108"/>
      <c r="CY64" s="108"/>
      <c r="CZ64" s="108"/>
      <c r="DA64" s="108"/>
      <c r="DB64" s="108"/>
      <c r="DC64" s="108"/>
      <c r="DD64" s="108"/>
      <c r="DE64" s="108"/>
      <c r="DF64" s="108"/>
      <c r="DG64" s="108"/>
      <c r="DH64" s="108"/>
      <c r="DI64" s="108"/>
      <c r="DJ64" s="108"/>
      <c r="DK64" s="108"/>
      <c r="DL64" s="108"/>
      <c r="DM64" s="108"/>
      <c r="DN64" s="108"/>
      <c r="DO64" s="108"/>
      <c r="DP64" s="108"/>
      <c r="DQ64" s="108"/>
      <c r="DR64" s="108"/>
      <c r="DS64" s="108"/>
      <c r="DT64" s="108"/>
      <c r="DU64" s="108"/>
      <c r="DV64" s="108"/>
      <c r="DW64" s="108"/>
      <c r="DX64" s="108"/>
      <c r="DY64" s="108"/>
      <c r="DZ64" s="108"/>
      <c r="EA64" s="108"/>
      <c r="EB64" s="108"/>
      <c r="EC64" s="108"/>
      <c r="ED64" s="108"/>
      <c r="EE64" s="108"/>
      <c r="EF64" s="108"/>
      <c r="EG64" s="108"/>
      <c r="EH64" s="108"/>
      <c r="EI64" s="108"/>
      <c r="EJ64" s="108"/>
      <c r="EK64" s="108"/>
      <c r="EL64" s="108"/>
      <c r="EM64" s="108"/>
      <c r="EN64" s="108"/>
      <c r="EO64" s="108"/>
      <c r="EP64" s="108"/>
      <c r="EQ64" s="108"/>
      <c r="ER64" s="108"/>
      <c r="ES64" s="108"/>
      <c r="ET64" s="108"/>
      <c r="EU64" s="108"/>
      <c r="EV64" s="108"/>
      <c r="EW64" s="108"/>
      <c r="EX64" s="108"/>
      <c r="EY64" s="108"/>
      <c r="EZ64" s="108"/>
      <c r="FA64" s="108"/>
      <c r="FB64" s="108"/>
      <c r="FC64" s="108"/>
      <c r="FD64" s="108"/>
      <c r="FE64" s="108"/>
      <c r="FF64" s="108"/>
      <c r="FG64" s="108"/>
      <c r="FH64" s="108"/>
      <c r="FI64" s="108"/>
      <c r="FJ64" s="108"/>
      <c r="FK64" s="108"/>
      <c r="FL64" s="108"/>
      <c r="FM64" s="108"/>
      <c r="FN64" s="108"/>
      <c r="FO64" s="108"/>
      <c r="FP64" s="108"/>
      <c r="FQ64" s="108"/>
      <c r="FR64" s="108"/>
      <c r="FS64" s="108"/>
      <c r="FT64" s="108"/>
      <c r="FU64" s="108"/>
      <c r="FV64" s="108"/>
      <c r="FW64" s="108"/>
      <c r="FX64" s="108"/>
      <c r="FY64" s="108"/>
      <c r="FZ64" s="108"/>
      <c r="GA64" s="108"/>
      <c r="GB64" s="108"/>
      <c r="GC64" s="108"/>
      <c r="GD64" s="108"/>
      <c r="GE64" s="108"/>
      <c r="GF64" s="108"/>
      <c r="GG64" s="108"/>
      <c r="GH64" s="108"/>
      <c r="GI64" s="108"/>
      <c r="GJ64" s="108"/>
      <c r="GK64" s="108"/>
      <c r="GL64" s="108"/>
      <c r="GM64" s="108"/>
      <c r="GN64" s="108"/>
      <c r="GO64" s="108"/>
      <c r="GP64" s="108"/>
      <c r="GQ64" s="108"/>
      <c r="GR64" s="108"/>
      <c r="GS64" s="108"/>
      <c r="GT64" s="108"/>
      <c r="GU64" s="108"/>
      <c r="GV64" s="108"/>
      <c r="GW64" s="108"/>
      <c r="GX64" s="108"/>
      <c r="GY64" s="108"/>
      <c r="GZ64" s="108"/>
      <c r="HA64" s="108"/>
      <c r="HB64" s="108"/>
      <c r="HC64" s="108"/>
      <c r="HD64" s="108"/>
      <c r="HE64" s="108"/>
      <c r="HF64" s="108"/>
      <c r="HG64" s="108"/>
      <c r="HH64" s="108"/>
      <c r="HI64" s="108"/>
      <c r="HJ64" s="108"/>
      <c r="HK64" s="108"/>
      <c r="HL64" s="108"/>
      <c r="HM64" s="108"/>
      <c r="HN64" s="108"/>
      <c r="HO64" s="108"/>
      <c r="HP64" s="108"/>
      <c r="HQ64" s="108"/>
      <c r="HR64" s="108"/>
      <c r="HS64" s="108"/>
      <c r="HT64" s="108"/>
      <c r="HU64" s="108"/>
      <c r="HV64" s="108"/>
      <c r="HW64" s="108"/>
      <c r="HX64" s="108"/>
      <c r="HY64" s="108"/>
      <c r="HZ64" s="108"/>
      <c r="IA64" s="108"/>
      <c r="IB64" s="108"/>
      <c r="IC64" s="108"/>
      <c r="ID64" s="108"/>
      <c r="IE64" s="108"/>
      <c r="IF64" s="108"/>
      <c r="IG64" s="108"/>
      <c r="IH64" s="108"/>
      <c r="II64" s="108"/>
      <c r="IJ64" s="108"/>
      <c r="IK64" s="108"/>
      <c r="IL64" s="108"/>
      <c r="IM64" s="108"/>
      <c r="IN64" s="108"/>
      <c r="IO64" s="108"/>
      <c r="IP64" s="108"/>
      <c r="IQ64" s="108"/>
      <c r="IR64" s="108"/>
      <c r="IS64" s="108"/>
      <c r="IT64" s="108"/>
      <c r="IU64" s="108"/>
      <c r="IV64" s="108"/>
      <c r="IW64" s="108"/>
      <c r="IX64" s="108"/>
      <c r="IY64" s="108"/>
      <c r="IZ64" s="108"/>
      <c r="JA64" s="108"/>
      <c r="JB64" s="108"/>
      <c r="JC64" s="108"/>
      <c r="JD64" s="108"/>
      <c r="JE64" s="108"/>
      <c r="JF64" s="108"/>
      <c r="JG64" s="108"/>
      <c r="JH64" s="108"/>
      <c r="JI64" s="108"/>
      <c r="JJ64" s="108"/>
      <c r="JK64" s="108"/>
      <c r="JL64" s="108"/>
      <c r="JM64" s="108"/>
      <c r="JN64" s="108"/>
      <c r="JO64" s="108"/>
      <c r="JP64" s="108"/>
      <c r="JQ64" s="108"/>
      <c r="JR64" s="108"/>
      <c r="JS64" s="108"/>
      <c r="JT64" s="108"/>
      <c r="JU64" s="108"/>
      <c r="JV64" s="108"/>
      <c r="JW64" s="108"/>
      <c r="JX64" s="108"/>
      <c r="JY64" s="108"/>
      <c r="JZ64" s="108"/>
      <c r="KA64" s="108"/>
      <c r="KB64" s="108"/>
      <c r="KC64" s="108"/>
      <c r="KD64" s="108"/>
      <c r="KE64" s="108"/>
      <c r="KF64" s="108"/>
      <c r="KG64" s="108"/>
      <c r="KH64" s="108"/>
      <c r="KI64" s="108"/>
      <c r="KJ64" s="108"/>
      <c r="KK64" s="108"/>
      <c r="KL64" s="108"/>
      <c r="KM64" s="108"/>
      <c r="KN64" s="108"/>
      <c r="KO64" s="108"/>
      <c r="KP64" s="108"/>
      <c r="KQ64" s="108"/>
      <c r="KR64" s="108"/>
      <c r="KS64" s="108"/>
      <c r="KT64" s="108"/>
      <c r="KU64" s="108"/>
      <c r="KV64" s="108"/>
      <c r="KW64" s="108"/>
      <c r="KX64" s="108"/>
      <c r="KY64" s="108"/>
      <c r="KZ64" s="108"/>
      <c r="LA64" s="108"/>
      <c r="LB64" s="108"/>
      <c r="LC64" s="108"/>
      <c r="LD64" s="108"/>
      <c r="LE64" s="108"/>
      <c r="LF64" s="108"/>
      <c r="LG64" s="108"/>
      <c r="LH64" s="108"/>
      <c r="LI64" s="108"/>
      <c r="LJ64" s="108"/>
      <c r="LK64" s="108"/>
      <c r="LL64" s="108"/>
      <c r="LM64" s="108"/>
      <c r="LN64" s="108"/>
      <c r="LO64" s="108"/>
      <c r="LP64" s="108"/>
      <c r="LQ64" s="108"/>
      <c r="LR64" s="108"/>
      <c r="LS64" s="108"/>
      <c r="LT64" s="108"/>
      <c r="LU64" s="108"/>
      <c r="LV64" s="108"/>
      <c r="LW64" s="108"/>
      <c r="LX64" s="108"/>
      <c r="LY64" s="108"/>
      <c r="LZ64" s="108"/>
      <c r="MA64" s="108"/>
      <c r="MB64" s="108"/>
      <c r="MC64" s="108"/>
      <c r="MD64" s="108"/>
      <c r="ME64" s="108"/>
      <c r="MF64" s="108"/>
      <c r="MG64" s="108"/>
      <c r="MH64" s="108"/>
      <c r="MI64" s="108"/>
      <c r="MJ64" s="108"/>
      <c r="MK64" s="108"/>
      <c r="ML64" s="108"/>
      <c r="MM64" s="108"/>
      <c r="MN64" s="108"/>
      <c r="MO64" s="108"/>
      <c r="MP64" s="108"/>
      <c r="MQ64" s="108"/>
      <c r="MR64" s="108"/>
      <c r="MS64" s="108"/>
      <c r="MT64" s="108"/>
      <c r="MU64" s="108"/>
      <c r="MV64" s="108"/>
      <c r="MW64" s="108"/>
      <c r="MX64" s="108"/>
      <c r="MY64" s="108"/>
      <c r="MZ64" s="108"/>
      <c r="NA64" s="108"/>
      <c r="NB64" s="108"/>
      <c r="NC64" s="108"/>
      <c r="ND64" s="108"/>
      <c r="NE64" s="108"/>
      <c r="NF64" s="108"/>
      <c r="NG64" s="108"/>
      <c r="NH64" s="108"/>
      <c r="NI64" s="108"/>
      <c r="NJ64" s="108"/>
      <c r="NK64" s="108"/>
      <c r="NL64" s="108"/>
      <c r="NM64" s="108"/>
      <c r="NN64" s="108"/>
      <c r="NO64" s="108"/>
      <c r="NP64" s="108"/>
      <c r="NQ64" s="108"/>
      <c r="NR64" s="108"/>
      <c r="NS64" s="108"/>
      <c r="NT64" s="108"/>
      <c r="NU64" s="108"/>
      <c r="NV64" s="108"/>
      <c r="NW64" s="108"/>
      <c r="NX64" s="108"/>
      <c r="NY64" s="108"/>
      <c r="NZ64" s="108"/>
      <c r="OA64" s="108"/>
      <c r="OB64" s="108"/>
      <c r="OC64" s="108"/>
      <c r="OD64" s="108"/>
      <c r="OE64" s="108"/>
      <c r="OF64" s="108"/>
      <c r="OG64" s="108"/>
      <c r="OH64" s="108"/>
      <c r="OI64" s="108"/>
      <c r="OJ64" s="108"/>
      <c r="OK64" s="108"/>
      <c r="OL64" s="108"/>
      <c r="OM64" s="108"/>
      <c r="ON64" s="108"/>
      <c r="OO64" s="108"/>
      <c r="OP64" s="108"/>
      <c r="OQ64" s="108"/>
      <c r="OR64" s="108"/>
      <c r="OS64" s="108"/>
      <c r="OT64" s="108"/>
      <c r="OU64" s="108"/>
      <c r="OV64" s="108"/>
      <c r="OW64" s="108"/>
      <c r="OX64" s="108"/>
      <c r="OY64" s="108"/>
      <c r="OZ64" s="108"/>
      <c r="PA64" s="108"/>
      <c r="PB64" s="108"/>
      <c r="PC64" s="108"/>
      <c r="PD64" s="108"/>
      <c r="PE64" s="108"/>
      <c r="PF64" s="108"/>
      <c r="PG64" s="108"/>
      <c r="PH64" s="108"/>
      <c r="PI64" s="108"/>
      <c r="PJ64" s="108"/>
      <c r="PK64" s="108"/>
      <c r="PL64" s="108"/>
      <c r="PM64" s="108"/>
      <c r="PN64" s="108"/>
      <c r="PO64" s="108"/>
      <c r="PP64" s="108"/>
      <c r="PQ64" s="108"/>
      <c r="PR64" s="108"/>
      <c r="PS64" s="108"/>
      <c r="PT64" s="108"/>
      <c r="PU64" s="108"/>
      <c r="PV64" s="108"/>
      <c r="PW64" s="108"/>
      <c r="PX64" s="108"/>
      <c r="PY64" s="108"/>
      <c r="PZ64" s="108"/>
      <c r="QA64" s="108"/>
      <c r="QB64" s="108"/>
      <c r="QC64" s="108"/>
      <c r="QD64" s="108"/>
      <c r="QE64" s="108"/>
      <c r="QF64" s="108"/>
      <c r="QG64" s="108"/>
      <c r="QH64" s="108"/>
      <c r="QI64" s="108"/>
      <c r="QJ64" s="108"/>
      <c r="QK64" s="108"/>
      <c r="QL64" s="108"/>
      <c r="QM64" s="108"/>
      <c r="QN64" s="108"/>
      <c r="QO64" s="108"/>
      <c r="QP64" s="108"/>
      <c r="QQ64" s="108"/>
      <c r="QR64" s="108"/>
      <c r="QS64" s="108"/>
      <c r="QT64" s="108"/>
      <c r="QU64" s="108"/>
      <c r="QV64" s="108"/>
      <c r="QW64" s="108"/>
      <c r="QX64" s="108"/>
      <c r="QY64" s="108"/>
      <c r="QZ64" s="108"/>
      <c r="RA64" s="108"/>
      <c r="RB64" s="108"/>
      <c r="RC64" s="108"/>
      <c r="RD64" s="108"/>
      <c r="RE64" s="108"/>
      <c r="RF64" s="108"/>
      <c r="RG64" s="108"/>
      <c r="RH64" s="108"/>
      <c r="RI64" s="108"/>
      <c r="RJ64" s="108"/>
      <c r="RK64" s="108"/>
      <c r="RL64" s="108"/>
      <c r="RM64" s="108"/>
      <c r="RN64" s="108"/>
      <c r="RO64" s="108"/>
      <c r="RP64" s="108"/>
      <c r="RQ64" s="108"/>
      <c r="RR64" s="108"/>
      <c r="RS64" s="108"/>
      <c r="RT64" s="108"/>
      <c r="RU64" s="108"/>
      <c r="RV64" s="108"/>
      <c r="RW64" s="108"/>
      <c r="RX64" s="108"/>
      <c r="RY64" s="108"/>
      <c r="RZ64" s="108"/>
      <c r="SA64" s="108"/>
      <c r="SB64" s="108"/>
      <c r="SC64" s="108"/>
      <c r="SD64" s="108"/>
      <c r="SE64" s="108"/>
      <c r="SF64" s="108"/>
      <c r="SG64" s="108"/>
      <c r="SH64" s="108"/>
      <c r="SI64" s="108"/>
      <c r="SJ64" s="108"/>
      <c r="SK64" s="108"/>
      <c r="SL64" s="108"/>
      <c r="SM64" s="108"/>
      <c r="SN64" s="108"/>
      <c r="SO64" s="108"/>
      <c r="SP64" s="108"/>
      <c r="SQ64" s="108"/>
      <c r="SR64" s="108"/>
      <c r="SS64" s="108"/>
      <c r="ST64" s="108"/>
      <c r="SU64" s="108"/>
      <c r="SV64" s="108"/>
      <c r="SW64" s="108"/>
      <c r="SX64" s="108"/>
      <c r="SY64" s="108"/>
      <c r="SZ64" s="108"/>
      <c r="TA64" s="108"/>
      <c r="TB64" s="108"/>
      <c r="TC64" s="108"/>
      <c r="TD64" s="108"/>
      <c r="TE64" s="108"/>
      <c r="TF64" s="108"/>
      <c r="TG64" s="108"/>
      <c r="TH64" s="108"/>
      <c r="TI64" s="108"/>
      <c r="TJ64" s="108"/>
      <c r="TK64" s="108"/>
      <c r="TL64" s="108"/>
      <c r="TM64" s="108"/>
      <c r="TN64" s="108"/>
      <c r="TO64" s="108"/>
      <c r="TP64" s="108"/>
      <c r="TQ64" s="108"/>
      <c r="TR64" s="108"/>
      <c r="TS64" s="108"/>
      <c r="TT64" s="108"/>
      <c r="TU64" s="108"/>
      <c r="TV64" s="108"/>
      <c r="TW64" s="108"/>
      <c r="TX64" s="108"/>
      <c r="TY64" s="108"/>
      <c r="TZ64" s="108"/>
      <c r="UA64" s="108"/>
      <c r="UB64" s="108"/>
      <c r="UC64" s="108"/>
      <c r="UD64" s="108"/>
      <c r="UE64" s="108"/>
      <c r="UF64" s="108"/>
      <c r="UG64" s="108"/>
      <c r="UH64" s="108"/>
      <c r="UI64" s="108"/>
      <c r="UJ64" s="108"/>
      <c r="UK64" s="108"/>
      <c r="UL64" s="108"/>
      <c r="UM64" s="108"/>
      <c r="UN64" s="108"/>
      <c r="UO64" s="108"/>
      <c r="UP64" s="108"/>
      <c r="UQ64" s="108"/>
      <c r="UR64" s="108"/>
      <c r="US64" s="108"/>
      <c r="UT64" s="108"/>
      <c r="UU64" s="108"/>
      <c r="UV64" s="108"/>
      <c r="UW64" s="108"/>
      <c r="UX64" s="108"/>
      <c r="UY64" s="108"/>
      <c r="UZ64" s="108"/>
      <c r="VA64" s="108"/>
      <c r="VB64" s="108"/>
      <c r="VC64" s="108"/>
      <c r="VD64" s="108"/>
      <c r="VE64" s="108"/>
      <c r="VF64" s="108"/>
      <c r="VG64" s="108"/>
      <c r="VH64" s="108"/>
      <c r="VI64" s="108"/>
      <c r="VJ64" s="108"/>
      <c r="VK64" s="108"/>
      <c r="VL64" s="108"/>
      <c r="VM64" s="108"/>
      <c r="VN64" s="108"/>
      <c r="VO64" s="108"/>
      <c r="VP64" s="108"/>
      <c r="VQ64" s="108"/>
      <c r="VR64" s="108"/>
      <c r="VS64" s="108"/>
      <c r="VT64" s="108"/>
      <c r="VU64" s="108"/>
      <c r="VV64" s="108"/>
      <c r="VW64" s="108"/>
      <c r="VX64" s="108"/>
      <c r="VY64" s="108"/>
      <c r="VZ64" s="108"/>
      <c r="WA64" s="108"/>
      <c r="WB64" s="108"/>
      <c r="WC64" s="108"/>
      <c r="WD64" s="108"/>
      <c r="WE64" s="108"/>
      <c r="WF64" s="108"/>
      <c r="WG64" s="108"/>
      <c r="WH64" s="108"/>
      <c r="WI64" s="108"/>
      <c r="WJ64" s="108"/>
      <c r="WK64" s="108"/>
      <c r="WL64" s="108"/>
      <c r="WM64" s="108"/>
      <c r="WN64" s="108"/>
      <c r="WO64" s="108"/>
      <c r="WP64" s="108"/>
      <c r="WQ64" s="108"/>
      <c r="WR64" s="108"/>
      <c r="WS64" s="108"/>
      <c r="WT64" s="108"/>
      <c r="WU64" s="108"/>
      <c r="WV64" s="108"/>
      <c r="WW64" s="108"/>
      <c r="WX64" s="108"/>
      <c r="WY64" s="108"/>
      <c r="WZ64" s="108"/>
      <c r="XA64" s="108"/>
      <c r="XB64" s="108"/>
      <c r="XC64" s="108"/>
      <c r="XD64" s="108"/>
      <c r="XE64" s="108"/>
      <c r="XF64" s="108"/>
      <c r="XG64" s="108"/>
      <c r="XH64" s="108"/>
      <c r="XI64" s="108"/>
      <c r="XJ64" s="108"/>
      <c r="XK64" s="108"/>
      <c r="XL64" s="108"/>
      <c r="XM64" s="108"/>
      <c r="XN64" s="108"/>
      <c r="XO64" s="108"/>
      <c r="XP64" s="108"/>
      <c r="XQ64" s="108"/>
      <c r="XR64" s="108"/>
      <c r="XS64" s="108"/>
      <c r="XT64" s="108"/>
      <c r="XU64" s="108"/>
      <c r="XV64" s="108"/>
      <c r="XW64" s="108"/>
      <c r="XX64" s="108"/>
      <c r="XY64" s="108"/>
      <c r="XZ64" s="108"/>
      <c r="YA64" s="108"/>
      <c r="YB64" s="108"/>
      <c r="YC64" s="108"/>
      <c r="YD64" s="108"/>
      <c r="YE64" s="108"/>
      <c r="YF64" s="108"/>
      <c r="YG64" s="108"/>
      <c r="YH64" s="108"/>
      <c r="YI64" s="108"/>
      <c r="YJ64" s="108"/>
      <c r="YK64" s="108"/>
      <c r="YL64" s="108"/>
      <c r="YM64" s="108"/>
      <c r="YN64" s="108"/>
      <c r="YO64" s="108"/>
      <c r="YP64" s="108"/>
      <c r="YQ64" s="108"/>
      <c r="YR64" s="108"/>
      <c r="YS64" s="108"/>
      <c r="YT64" s="108"/>
      <c r="YU64" s="108"/>
      <c r="YV64" s="108"/>
      <c r="YW64" s="108"/>
      <c r="YX64" s="108"/>
      <c r="YY64" s="108"/>
      <c r="YZ64" s="108"/>
      <c r="ZA64" s="108"/>
      <c r="ZB64" s="108"/>
      <c r="ZC64" s="108"/>
      <c r="ZD64" s="108"/>
      <c r="ZE64" s="108"/>
      <c r="ZF64" s="108"/>
      <c r="ZG64" s="108"/>
      <c r="ZH64" s="108"/>
      <c r="ZI64" s="108"/>
      <c r="ZJ64" s="108"/>
      <c r="ZK64" s="108"/>
      <c r="ZL64" s="108"/>
      <c r="ZM64" s="108"/>
      <c r="ZN64" s="108"/>
      <c r="ZO64" s="108"/>
      <c r="ZP64" s="108"/>
      <c r="ZQ64" s="108"/>
      <c r="ZR64" s="108"/>
      <c r="ZS64" s="108"/>
      <c r="ZT64" s="108"/>
      <c r="ZU64" s="108"/>
      <c r="ZV64" s="108"/>
      <c r="ZW64" s="108"/>
      <c r="ZX64" s="108"/>
      <c r="ZY64" s="108"/>
      <c r="ZZ64" s="108"/>
      <c r="AAA64" s="108"/>
      <c r="AAB64" s="108"/>
      <c r="AAC64" s="108"/>
      <c r="AAD64" s="108"/>
      <c r="AAE64" s="108"/>
      <c r="AAF64" s="108"/>
      <c r="AAG64" s="108"/>
      <c r="AAH64" s="108"/>
      <c r="AAI64" s="108"/>
      <c r="AAJ64" s="108"/>
      <c r="AAK64" s="108"/>
      <c r="AAL64" s="108"/>
      <c r="AAM64" s="108"/>
      <c r="AAN64" s="108"/>
      <c r="AAO64" s="108"/>
      <c r="AAP64" s="108"/>
      <c r="AAQ64" s="108"/>
      <c r="AAR64" s="108"/>
      <c r="AAS64" s="108"/>
      <c r="AAT64" s="108"/>
      <c r="AAU64" s="108"/>
      <c r="AAV64" s="108"/>
      <c r="AAW64" s="108"/>
      <c r="AAX64" s="108"/>
      <c r="AAY64" s="108"/>
      <c r="AAZ64" s="108"/>
      <c r="ABA64" s="108"/>
      <c r="ABB64" s="108"/>
      <c r="ABC64" s="108"/>
      <c r="ABD64" s="108"/>
      <c r="ABE64" s="108"/>
      <c r="ABF64" s="108"/>
      <c r="ABG64" s="108"/>
      <c r="ABH64" s="108"/>
      <c r="ABI64" s="108"/>
      <c r="ABJ64" s="108"/>
      <c r="ABK64" s="108"/>
      <c r="ABL64" s="108"/>
      <c r="ABM64" s="108"/>
      <c r="ABN64" s="108"/>
      <c r="ABO64" s="108"/>
      <c r="ABP64" s="108"/>
      <c r="ABQ64" s="108"/>
      <c r="ABR64" s="108"/>
      <c r="ABS64" s="108"/>
      <c r="ABT64" s="108"/>
      <c r="ABU64" s="108"/>
      <c r="ABV64" s="108"/>
      <c r="ABW64" s="108"/>
      <c r="ABX64" s="108"/>
      <c r="ABY64" s="108"/>
      <c r="ABZ64" s="108"/>
      <c r="ACA64" s="108"/>
      <c r="ACB64" s="108"/>
      <c r="ACC64" s="108"/>
      <c r="ACD64" s="108"/>
      <c r="ACE64" s="108"/>
      <c r="ACF64" s="108"/>
      <c r="ACG64" s="108"/>
      <c r="ACH64" s="108"/>
      <c r="ACI64" s="108"/>
      <c r="ACJ64" s="108"/>
      <c r="ACK64" s="108"/>
      <c r="ACL64" s="108"/>
      <c r="ACM64" s="108"/>
      <c r="ACN64" s="108"/>
      <c r="ACO64" s="108"/>
      <c r="ACP64" s="108"/>
      <c r="ACQ64" s="108"/>
      <c r="ACR64" s="108"/>
      <c r="ACS64" s="108"/>
      <c r="ACT64" s="108"/>
      <c r="ACU64" s="108"/>
      <c r="ACV64" s="108"/>
      <c r="ACW64" s="108"/>
      <c r="ACX64" s="108"/>
      <c r="ACY64" s="108"/>
      <c r="ACZ64" s="108"/>
      <c r="ADA64" s="108"/>
      <c r="ADB64" s="108"/>
      <c r="ADC64" s="108"/>
      <c r="ADD64" s="108"/>
      <c r="ADE64" s="108"/>
      <c r="ADF64" s="108"/>
      <c r="ADG64" s="108"/>
      <c r="ADH64" s="108"/>
      <c r="ADI64" s="108"/>
      <c r="ADJ64" s="108"/>
      <c r="ADK64" s="108"/>
      <c r="ADL64" s="108"/>
      <c r="ADM64" s="108"/>
      <c r="ADN64" s="108"/>
      <c r="ADO64" s="108"/>
      <c r="ADP64" s="108"/>
      <c r="ADQ64" s="108"/>
      <c r="ADR64" s="108"/>
      <c r="ADS64" s="108"/>
      <c r="ADT64" s="108"/>
      <c r="ADU64" s="108"/>
      <c r="ADV64" s="108"/>
      <c r="ADW64" s="108"/>
      <c r="ADX64" s="108"/>
      <c r="ADY64" s="108"/>
      <c r="ADZ64" s="108"/>
      <c r="AEA64" s="108"/>
      <c r="AEB64" s="108"/>
      <c r="AEC64" s="108"/>
      <c r="AED64" s="108"/>
      <c r="AEE64" s="108"/>
      <c r="AEF64" s="108"/>
      <c r="AEG64" s="108"/>
      <c r="AEH64" s="108"/>
      <c r="AEI64" s="108"/>
      <c r="AEJ64" s="108"/>
      <c r="AEK64" s="108"/>
      <c r="AEL64" s="108"/>
      <c r="AEM64" s="108"/>
      <c r="AEN64" s="108"/>
      <c r="AEO64" s="108"/>
      <c r="AEP64" s="108"/>
      <c r="AEQ64" s="108"/>
      <c r="AER64" s="108"/>
      <c r="AES64" s="108"/>
      <c r="AET64" s="108"/>
      <c r="AEU64" s="108"/>
      <c r="AEV64" s="108"/>
      <c r="AEW64" s="108"/>
      <c r="AEX64" s="108"/>
      <c r="AEY64" s="108"/>
      <c r="AEZ64" s="108"/>
      <c r="AFA64" s="108"/>
      <c r="AFB64" s="108"/>
      <c r="AFC64" s="108"/>
      <c r="AFD64" s="108"/>
      <c r="AFE64" s="108"/>
      <c r="AFF64" s="108"/>
      <c r="AFG64" s="108"/>
      <c r="AFH64" s="108"/>
      <c r="AFI64" s="108"/>
      <c r="AFJ64" s="108"/>
      <c r="AFK64" s="108"/>
      <c r="AFL64" s="108"/>
      <c r="AFM64" s="108"/>
      <c r="AFN64" s="108"/>
      <c r="AFO64" s="108"/>
      <c r="AFP64" s="108"/>
      <c r="AFQ64" s="108"/>
      <c r="AFR64" s="108"/>
      <c r="AFS64" s="108"/>
      <c r="AFT64" s="108"/>
      <c r="AFU64" s="108"/>
      <c r="AFV64" s="108"/>
      <c r="AFW64" s="108"/>
      <c r="AFX64" s="108"/>
      <c r="AFY64" s="108"/>
      <c r="AFZ64" s="108"/>
      <c r="AGA64" s="108"/>
      <c r="AGB64" s="108"/>
      <c r="AGC64" s="108"/>
      <c r="AGD64" s="108"/>
      <c r="AGE64" s="108"/>
      <c r="AGF64" s="108"/>
      <c r="AGG64" s="108"/>
      <c r="AGH64" s="108"/>
      <c r="AGI64" s="108"/>
      <c r="AGJ64" s="108"/>
      <c r="AGK64" s="108"/>
      <c r="AGL64" s="108"/>
      <c r="AGM64" s="108"/>
      <c r="AGN64" s="108"/>
      <c r="AGO64" s="108"/>
      <c r="AGP64" s="108"/>
      <c r="AGQ64" s="108"/>
      <c r="AGR64" s="108"/>
      <c r="AGS64" s="108"/>
      <c r="AGT64" s="108"/>
      <c r="AGU64" s="108"/>
      <c r="AGV64" s="108"/>
      <c r="AGW64" s="108"/>
      <c r="AGX64" s="108"/>
      <c r="AGY64" s="108"/>
      <c r="AGZ64" s="108"/>
      <c r="AHA64" s="108"/>
      <c r="AHB64" s="108"/>
      <c r="AHC64" s="108"/>
      <c r="AHD64" s="108"/>
      <c r="AHE64" s="108"/>
      <c r="AHF64" s="108"/>
      <c r="AHG64" s="108"/>
      <c r="AHH64" s="108"/>
      <c r="AHI64" s="108"/>
      <c r="AHJ64" s="108"/>
      <c r="AHK64" s="108"/>
      <c r="AHL64" s="108"/>
      <c r="AHM64" s="108"/>
      <c r="AHN64" s="108"/>
      <c r="AHO64" s="108"/>
      <c r="AHP64" s="108"/>
      <c r="AHQ64" s="108"/>
      <c r="AHR64" s="108"/>
      <c r="AHS64" s="108"/>
      <c r="AHT64" s="108"/>
      <c r="AHU64" s="108"/>
      <c r="AHV64" s="108"/>
      <c r="AHW64" s="108"/>
      <c r="AHX64" s="108"/>
      <c r="AHY64" s="108"/>
      <c r="AHZ64" s="108"/>
      <c r="AIA64" s="108"/>
      <c r="AIB64" s="108"/>
      <c r="AIC64" s="108"/>
      <c r="AID64" s="108"/>
      <c r="AIE64" s="108"/>
      <c r="AIF64" s="108"/>
      <c r="AIG64" s="108"/>
      <c r="AIH64" s="108"/>
      <c r="AII64" s="108"/>
      <c r="AIJ64" s="108"/>
      <c r="AIK64" s="108"/>
      <c r="AIL64" s="108"/>
      <c r="AIM64" s="108"/>
      <c r="AIN64" s="108"/>
      <c r="AIO64" s="108"/>
      <c r="AIP64" s="108"/>
      <c r="AIQ64" s="108"/>
      <c r="AIR64" s="108"/>
      <c r="AIS64" s="108"/>
      <c r="AIT64" s="108"/>
      <c r="AIU64" s="108"/>
      <c r="AIV64" s="108"/>
      <c r="AIW64" s="108"/>
      <c r="AIX64" s="108"/>
      <c r="AIY64" s="108"/>
      <c r="AIZ64" s="108"/>
      <c r="AJA64" s="108"/>
      <c r="AJB64" s="108"/>
      <c r="AJC64" s="108"/>
      <c r="AJD64" s="108"/>
      <c r="AJE64" s="108"/>
      <c r="AJF64" s="108"/>
      <c r="AJG64" s="108"/>
      <c r="AJH64" s="108"/>
      <c r="AJI64" s="108"/>
      <c r="AJJ64" s="108"/>
      <c r="AJK64" s="108"/>
      <c r="AJL64" s="108"/>
      <c r="AJM64" s="108"/>
      <c r="AJN64" s="108"/>
      <c r="AJO64" s="108"/>
      <c r="AJP64" s="108"/>
      <c r="AJQ64" s="108"/>
      <c r="AJR64" s="108"/>
      <c r="AJS64" s="108"/>
      <c r="AJT64" s="108"/>
      <c r="AJU64" s="108"/>
      <c r="AJV64" s="108"/>
      <c r="AJW64" s="108"/>
      <c r="AJX64" s="108"/>
      <c r="AJY64" s="108"/>
      <c r="AJZ64" s="108"/>
      <c r="AKA64" s="108"/>
      <c r="AKB64" s="108"/>
      <c r="AKC64" s="108"/>
      <c r="AKD64" s="108"/>
      <c r="AKE64" s="108"/>
      <c r="AKF64" s="108"/>
      <c r="AKG64" s="108"/>
      <c r="AKH64" s="108"/>
      <c r="AKI64" s="108"/>
      <c r="AKJ64" s="108"/>
      <c r="AKK64" s="108"/>
      <c r="AKL64" s="108"/>
      <c r="AKM64" s="108"/>
      <c r="AKN64" s="108"/>
      <c r="AKO64" s="108"/>
      <c r="AKP64" s="108"/>
      <c r="AKQ64" s="108"/>
      <c r="AKR64" s="108"/>
      <c r="AKS64" s="108"/>
      <c r="AKT64" s="108"/>
      <c r="AKU64" s="108"/>
      <c r="AKV64" s="108"/>
      <c r="AKW64" s="108"/>
      <c r="AKX64" s="108"/>
      <c r="AKY64" s="108"/>
      <c r="AKZ64" s="108"/>
      <c r="ALA64" s="108"/>
      <c r="ALB64" s="108"/>
      <c r="ALC64" s="108"/>
      <c r="ALD64" s="108"/>
      <c r="ALE64" s="108"/>
      <c r="ALF64" s="108"/>
      <c r="ALG64" s="108"/>
      <c r="ALH64" s="108"/>
      <c r="ALI64" s="108"/>
      <c r="ALJ64" s="108"/>
      <c r="ALK64" s="108"/>
      <c r="ALL64" s="108"/>
      <c r="ALM64" s="108"/>
      <c r="ALN64" s="108"/>
      <c r="ALO64" s="108"/>
      <c r="ALP64" s="108"/>
      <c r="ALQ64" s="108"/>
      <c r="ALR64" s="108"/>
      <c r="ALS64" s="108"/>
      <c r="ALT64" s="108"/>
      <c r="ALU64" s="108"/>
      <c r="ALV64" s="108"/>
      <c r="ALW64" s="108"/>
      <c r="ALX64" s="108"/>
      <c r="ALY64" s="108"/>
      <c r="ALZ64" s="108"/>
      <c r="AMA64" s="108"/>
      <c r="AMB64" s="108"/>
      <c r="AMC64" s="108"/>
      <c r="AMD64" s="108"/>
      <c r="AME64" s="108"/>
      <c r="AMF64" s="108"/>
      <c r="AMG64" s="108"/>
      <c r="AMH64" s="108"/>
      <c r="AMI64" s="108"/>
      <c r="AMJ64" s="108"/>
      <c r="AMK64" s="108"/>
      <c r="AML64" s="108"/>
      <c r="AMM64" s="108"/>
      <c r="AMN64" s="108"/>
      <c r="AMO64" s="108"/>
      <c r="AMP64" s="108"/>
      <c r="AMQ64" s="108"/>
      <c r="AMR64" s="108"/>
      <c r="AMS64" s="108"/>
      <c r="AMT64" s="108"/>
      <c r="AMU64" s="108"/>
      <c r="AMV64" s="108"/>
      <c r="AMW64" s="108"/>
      <c r="AMX64" s="108"/>
      <c r="AMY64" s="108"/>
      <c r="AMZ64" s="108"/>
      <c r="ANA64" s="108"/>
      <c r="ANB64" s="108"/>
      <c r="ANC64" s="108"/>
      <c r="AND64" s="108"/>
      <c r="ANE64" s="108"/>
      <c r="ANF64" s="108"/>
      <c r="ANG64" s="108"/>
      <c r="ANH64" s="108"/>
      <c r="ANI64" s="108"/>
      <c r="ANJ64" s="108"/>
      <c r="ANK64" s="108"/>
      <c r="ANL64" s="108"/>
      <c r="ANM64" s="108"/>
      <c r="ANN64" s="108"/>
      <c r="ANO64" s="108"/>
      <c r="ANP64" s="108"/>
      <c r="ANQ64" s="108"/>
      <c r="ANR64" s="108"/>
      <c r="ANS64" s="108"/>
      <c r="ANT64" s="108"/>
      <c r="ANU64" s="108"/>
      <c r="ANV64" s="108"/>
      <c r="ANW64" s="108"/>
      <c r="ANX64" s="108"/>
      <c r="ANY64" s="108"/>
      <c r="ANZ64" s="108"/>
      <c r="AOA64" s="108"/>
      <c r="AOB64" s="108"/>
      <c r="AOC64" s="108"/>
      <c r="AOD64" s="108"/>
      <c r="AOE64" s="108"/>
      <c r="AOF64" s="108"/>
      <c r="AOG64" s="108"/>
      <c r="AOH64" s="108"/>
      <c r="AOI64" s="108"/>
      <c r="AOJ64" s="108"/>
      <c r="AOK64" s="108"/>
      <c r="AOL64" s="108"/>
      <c r="AOM64" s="108"/>
      <c r="AON64" s="108"/>
      <c r="AOO64" s="108"/>
      <c r="AOP64" s="108"/>
      <c r="AOQ64" s="108"/>
      <c r="AOR64" s="108"/>
      <c r="AOS64" s="108"/>
      <c r="AOT64" s="108"/>
      <c r="AOU64" s="108"/>
      <c r="AOV64" s="108"/>
      <c r="AOW64" s="108"/>
      <c r="AOX64" s="108"/>
      <c r="AOY64" s="108"/>
      <c r="AOZ64" s="108"/>
      <c r="APA64" s="108"/>
      <c r="APB64" s="108"/>
      <c r="APC64" s="108"/>
      <c r="APD64" s="108"/>
      <c r="APE64" s="108"/>
      <c r="APF64" s="108"/>
      <c r="APG64" s="108"/>
      <c r="APH64" s="108"/>
      <c r="API64" s="108"/>
      <c r="APJ64" s="108"/>
      <c r="APK64" s="108"/>
      <c r="APL64" s="108"/>
      <c r="APM64" s="108"/>
      <c r="APN64" s="108"/>
      <c r="APO64" s="108"/>
      <c r="APP64" s="108"/>
      <c r="APQ64" s="108"/>
      <c r="APR64" s="108"/>
      <c r="APS64" s="108"/>
      <c r="APT64" s="108"/>
      <c r="APU64" s="108"/>
      <c r="APV64" s="108"/>
      <c r="APW64" s="108"/>
      <c r="APX64" s="108"/>
      <c r="APY64" s="108"/>
      <c r="APZ64" s="108"/>
      <c r="AQA64" s="108"/>
      <c r="AQB64" s="108"/>
      <c r="AQC64" s="108"/>
      <c r="AQD64" s="108"/>
      <c r="AQE64" s="108"/>
      <c r="AQF64" s="108"/>
      <c r="AQG64" s="108"/>
      <c r="AQH64" s="108"/>
      <c r="AQI64" s="108"/>
      <c r="AQJ64" s="108"/>
      <c r="AQK64" s="108"/>
      <c r="AQL64" s="108"/>
      <c r="AQM64" s="108"/>
      <c r="AQN64" s="108"/>
      <c r="AQO64" s="108"/>
      <c r="AQP64" s="108"/>
      <c r="AQQ64" s="108"/>
      <c r="AQR64" s="108"/>
      <c r="AQS64" s="108"/>
      <c r="AQT64" s="108"/>
      <c r="AQU64" s="108"/>
      <c r="AQV64" s="108"/>
      <c r="AQW64" s="108"/>
      <c r="AQX64" s="108"/>
      <c r="AQY64" s="108"/>
      <c r="AQZ64" s="108"/>
      <c r="ARA64" s="108"/>
      <c r="ARB64" s="108"/>
      <c r="ARC64" s="108"/>
      <c r="ARD64" s="108"/>
      <c r="ARE64" s="108"/>
      <c r="ARF64" s="108"/>
      <c r="ARG64" s="108"/>
      <c r="ARH64" s="108"/>
      <c r="ARI64" s="108"/>
      <c r="ARJ64" s="108"/>
      <c r="ARK64" s="108"/>
      <c r="ARL64" s="108"/>
      <c r="ARM64" s="108"/>
      <c r="ARN64" s="108"/>
      <c r="ARO64" s="108"/>
      <c r="ARP64" s="108"/>
      <c r="ARQ64" s="108"/>
      <c r="ARR64" s="108"/>
      <c r="ARS64" s="108"/>
      <c r="ART64" s="108"/>
      <c r="ARU64" s="108"/>
      <c r="ARV64" s="108"/>
      <c r="ARW64" s="108"/>
      <c r="ARX64" s="108"/>
      <c r="ARY64" s="108"/>
      <c r="ARZ64" s="108"/>
      <c r="ASA64" s="108"/>
      <c r="ASB64" s="108"/>
      <c r="ASC64" s="108"/>
      <c r="ASD64" s="108"/>
      <c r="ASE64" s="108"/>
      <c r="ASF64" s="108"/>
      <c r="ASG64" s="108"/>
      <c r="ASH64" s="108"/>
      <c r="ASI64" s="108"/>
      <c r="ASJ64" s="108"/>
      <c r="ASK64" s="108"/>
      <c r="ASL64" s="108"/>
      <c r="ASM64" s="108"/>
      <c r="ASN64" s="108"/>
      <c r="ASO64" s="108"/>
      <c r="ASP64" s="108"/>
      <c r="ASQ64" s="108"/>
      <c r="ASR64" s="108"/>
      <c r="ASS64" s="108"/>
      <c r="AST64" s="108"/>
      <c r="ASU64" s="108"/>
      <c r="ASV64" s="108"/>
      <c r="ASW64" s="108"/>
      <c r="ASX64" s="108"/>
      <c r="ASY64" s="108"/>
      <c r="ASZ64" s="108"/>
      <c r="ATA64" s="108"/>
      <c r="ATB64" s="108"/>
      <c r="ATC64" s="108"/>
      <c r="ATD64" s="108"/>
      <c r="ATE64" s="108"/>
      <c r="ATF64" s="108"/>
      <c r="ATG64" s="108"/>
      <c r="ATH64" s="108"/>
      <c r="ATI64" s="108"/>
      <c r="ATJ64" s="108"/>
      <c r="ATK64" s="108"/>
      <c r="ATL64" s="108"/>
      <c r="ATM64" s="108"/>
      <c r="ATN64" s="108"/>
      <c r="ATO64" s="108"/>
      <c r="ATP64" s="108"/>
      <c r="ATQ64" s="108"/>
      <c r="ATR64" s="108"/>
      <c r="ATS64" s="108"/>
      <c r="ATT64" s="108"/>
      <c r="ATU64" s="108"/>
      <c r="ATV64" s="108"/>
      <c r="ATW64" s="108"/>
      <c r="ATX64" s="108"/>
      <c r="ATY64" s="108"/>
      <c r="ATZ64" s="108"/>
      <c r="AUA64" s="108"/>
      <c r="AUB64" s="108"/>
      <c r="AUC64" s="108"/>
      <c r="AUD64" s="108"/>
      <c r="AUE64" s="108"/>
      <c r="AUF64" s="108"/>
      <c r="AUG64" s="108"/>
      <c r="AUH64" s="108"/>
      <c r="AUI64" s="108"/>
      <c r="AUJ64" s="108"/>
      <c r="AUK64" s="108"/>
      <c r="AUL64" s="108"/>
      <c r="AUM64" s="108"/>
      <c r="AUN64" s="108"/>
      <c r="AUO64" s="108"/>
      <c r="AUP64" s="108"/>
      <c r="AUQ64" s="108"/>
      <c r="AUR64" s="108"/>
      <c r="AUS64" s="108"/>
      <c r="AUT64" s="108"/>
      <c r="AUU64" s="108"/>
      <c r="AUV64" s="108"/>
      <c r="AUW64" s="108"/>
      <c r="AUX64" s="108"/>
      <c r="AUY64" s="108"/>
      <c r="AUZ64" s="108"/>
      <c r="AVA64" s="108"/>
      <c r="AVB64" s="108"/>
      <c r="AVC64" s="108"/>
      <c r="AVD64" s="108"/>
      <c r="AVE64" s="108"/>
      <c r="AVF64" s="108"/>
      <c r="AVG64" s="108"/>
      <c r="AVH64" s="108"/>
      <c r="AVI64" s="108"/>
      <c r="AVJ64" s="108"/>
      <c r="AVK64" s="108"/>
      <c r="AVL64" s="108"/>
      <c r="AVM64" s="108"/>
      <c r="AVN64" s="108"/>
      <c r="AVO64" s="108"/>
      <c r="AVP64" s="108"/>
      <c r="AVQ64" s="108"/>
      <c r="AVR64" s="108"/>
      <c r="AVS64" s="108"/>
      <c r="AVT64" s="108"/>
      <c r="AVU64" s="108"/>
      <c r="AVV64" s="108"/>
      <c r="AVW64" s="108"/>
      <c r="AVX64" s="108"/>
      <c r="AVY64" s="108"/>
      <c r="AVZ64" s="108"/>
      <c r="AWA64" s="108"/>
      <c r="AWB64" s="108"/>
      <c r="AWC64" s="108"/>
      <c r="AWD64" s="108"/>
      <c r="AWE64" s="108"/>
      <c r="AWF64" s="108"/>
      <c r="AWG64" s="108"/>
      <c r="AWH64" s="108"/>
      <c r="AWI64" s="108"/>
      <c r="AWJ64" s="108"/>
      <c r="AWK64" s="108"/>
      <c r="AWL64" s="108"/>
      <c r="AWM64" s="108"/>
      <c r="AWN64" s="108"/>
      <c r="AWO64" s="108"/>
      <c r="AWP64" s="108"/>
      <c r="AWQ64" s="108"/>
      <c r="AWR64" s="108"/>
      <c r="AWS64" s="108"/>
      <c r="AWT64" s="108"/>
      <c r="AWU64" s="108"/>
      <c r="AWV64" s="108"/>
      <c r="AWW64" s="108"/>
      <c r="AWX64" s="108"/>
      <c r="AWY64" s="108"/>
      <c r="AWZ64" s="108"/>
      <c r="AXA64" s="108"/>
      <c r="AXB64" s="108"/>
      <c r="AXC64" s="108"/>
      <c r="AXD64" s="108"/>
      <c r="AXE64" s="108"/>
      <c r="AXF64" s="108"/>
      <c r="AXG64" s="108"/>
      <c r="AXH64" s="108"/>
      <c r="AXI64" s="108"/>
      <c r="AXJ64" s="108"/>
      <c r="AXK64" s="108"/>
      <c r="AXL64" s="108"/>
      <c r="AXM64" s="108"/>
      <c r="AXN64" s="108"/>
      <c r="AXO64" s="108"/>
      <c r="AXP64" s="108"/>
      <c r="AXQ64" s="108"/>
      <c r="AXR64" s="108"/>
      <c r="AXS64" s="108"/>
      <c r="AXT64" s="108"/>
      <c r="AXU64" s="108"/>
      <c r="AXV64" s="108"/>
      <c r="AXW64" s="108"/>
      <c r="AXX64" s="108"/>
      <c r="AXY64" s="108"/>
      <c r="AXZ64" s="108"/>
      <c r="AYA64" s="108"/>
      <c r="AYB64" s="108"/>
      <c r="AYC64" s="108"/>
      <c r="AYD64" s="108"/>
      <c r="AYE64" s="108"/>
      <c r="AYF64" s="108"/>
      <c r="AYG64" s="108"/>
      <c r="AYH64" s="108"/>
      <c r="AYI64" s="108"/>
      <c r="AYJ64" s="108"/>
      <c r="AYK64" s="108"/>
      <c r="AYL64" s="108"/>
      <c r="AYM64" s="108"/>
      <c r="AYN64" s="108"/>
      <c r="AYO64" s="108"/>
      <c r="AYP64" s="108"/>
      <c r="AYQ64" s="108"/>
      <c r="AYR64" s="108"/>
      <c r="AYS64" s="108"/>
      <c r="AYT64" s="108"/>
      <c r="AYU64" s="108"/>
      <c r="AYV64" s="108"/>
      <c r="AYW64" s="108"/>
      <c r="AYX64" s="108"/>
      <c r="AYY64" s="108"/>
      <c r="AYZ64" s="108"/>
      <c r="AZA64" s="108"/>
      <c r="AZB64" s="108"/>
      <c r="AZC64" s="108"/>
      <c r="AZD64" s="108"/>
      <c r="AZE64" s="108"/>
      <c r="AZF64" s="108"/>
      <c r="AZG64" s="108"/>
      <c r="AZH64" s="108"/>
      <c r="AZI64" s="108"/>
      <c r="AZJ64" s="108"/>
      <c r="AZK64" s="108"/>
      <c r="AZL64" s="108"/>
      <c r="AZM64" s="108"/>
      <c r="AZN64" s="108"/>
      <c r="AZO64" s="108"/>
      <c r="AZP64" s="108"/>
      <c r="AZQ64" s="108"/>
      <c r="AZR64" s="108"/>
      <c r="AZS64" s="108"/>
      <c r="AZT64" s="108"/>
      <c r="AZU64" s="108"/>
      <c r="AZV64" s="108"/>
      <c r="AZW64" s="108"/>
      <c r="AZX64" s="108"/>
      <c r="AZY64" s="108"/>
      <c r="AZZ64" s="108"/>
      <c r="BAA64" s="108"/>
      <c r="BAB64" s="108"/>
      <c r="BAC64" s="108"/>
      <c r="BAD64" s="108"/>
      <c r="BAE64" s="108"/>
      <c r="BAF64" s="108"/>
      <c r="BAG64" s="108"/>
      <c r="BAH64" s="108"/>
      <c r="BAI64" s="108"/>
      <c r="BAJ64" s="108"/>
      <c r="BAK64" s="108"/>
      <c r="BAL64" s="108"/>
      <c r="BAM64" s="108"/>
      <c r="BAN64" s="108"/>
      <c r="BAO64" s="108"/>
      <c r="BAP64" s="108"/>
      <c r="BAQ64" s="108"/>
      <c r="BAR64" s="108"/>
      <c r="BAS64" s="108"/>
      <c r="BAT64" s="108"/>
      <c r="BAU64" s="108"/>
      <c r="BAV64" s="108"/>
      <c r="BAW64" s="108"/>
      <c r="BAX64" s="108"/>
      <c r="BAY64" s="108"/>
      <c r="BAZ64" s="108"/>
      <c r="BBA64" s="108"/>
      <c r="BBB64" s="108"/>
      <c r="BBC64" s="108"/>
      <c r="BBD64" s="108"/>
      <c r="BBE64" s="108"/>
      <c r="BBF64" s="108"/>
      <c r="BBG64" s="108"/>
      <c r="BBH64" s="108"/>
      <c r="BBI64" s="108"/>
      <c r="BBJ64" s="108"/>
      <c r="BBK64" s="108"/>
      <c r="BBL64" s="108"/>
      <c r="BBM64" s="108"/>
      <c r="BBN64" s="108"/>
      <c r="BBO64" s="108"/>
      <c r="BBP64" s="108"/>
      <c r="BBQ64" s="108"/>
      <c r="BBR64" s="108"/>
      <c r="BBS64" s="108"/>
      <c r="BBT64" s="108"/>
      <c r="BBU64" s="108"/>
      <c r="BBV64" s="108"/>
      <c r="BBW64" s="108"/>
      <c r="BBX64" s="108"/>
      <c r="BBY64" s="108"/>
      <c r="BBZ64" s="108"/>
      <c r="BCA64" s="108"/>
      <c r="BCB64" s="108"/>
      <c r="BCC64" s="108"/>
      <c r="BCD64" s="108"/>
      <c r="BCE64" s="108"/>
      <c r="BCF64" s="108"/>
      <c r="BCG64" s="108"/>
      <c r="BCH64" s="108"/>
      <c r="BCI64" s="108"/>
      <c r="BCJ64" s="108"/>
      <c r="BCK64" s="108"/>
      <c r="BCL64" s="108"/>
      <c r="BCM64" s="108"/>
      <c r="BCN64" s="108"/>
      <c r="BCO64" s="108"/>
      <c r="BCP64" s="108"/>
      <c r="BCQ64" s="108"/>
      <c r="BCR64" s="108"/>
      <c r="BCS64" s="108"/>
      <c r="BCT64" s="108"/>
      <c r="BCU64" s="108"/>
      <c r="BCV64" s="108"/>
      <c r="BCW64" s="108"/>
      <c r="BCX64" s="108"/>
      <c r="BCY64" s="108"/>
      <c r="BCZ64" s="108"/>
      <c r="BDA64" s="108"/>
      <c r="BDB64" s="108"/>
      <c r="BDC64" s="108"/>
      <c r="BDD64" s="108"/>
      <c r="BDE64" s="108"/>
      <c r="BDF64" s="108"/>
      <c r="BDG64" s="108"/>
      <c r="BDH64" s="108"/>
      <c r="BDI64" s="108"/>
      <c r="BDJ64" s="108"/>
      <c r="BDK64" s="108"/>
      <c r="BDL64" s="108"/>
      <c r="BDM64" s="108"/>
      <c r="BDN64" s="108"/>
      <c r="BDO64" s="108"/>
      <c r="BDP64" s="108"/>
      <c r="BDQ64" s="108"/>
      <c r="BDR64" s="108"/>
      <c r="BDS64" s="108"/>
      <c r="BDT64" s="108"/>
      <c r="BDU64" s="108"/>
      <c r="BDV64" s="108"/>
      <c r="BDW64" s="108"/>
      <c r="BDX64" s="108"/>
      <c r="BDY64" s="108"/>
      <c r="BDZ64" s="108"/>
      <c r="BEA64" s="108"/>
      <c r="BEB64" s="108"/>
      <c r="BEC64" s="108"/>
      <c r="BED64" s="108"/>
      <c r="BEE64" s="108"/>
      <c r="BEF64" s="108"/>
      <c r="BEG64" s="108"/>
      <c r="BEH64" s="108"/>
      <c r="BEI64" s="108"/>
      <c r="BEJ64" s="108"/>
      <c r="BEK64" s="108"/>
      <c r="BEL64" s="108"/>
      <c r="BEM64" s="108"/>
      <c r="BEN64" s="108"/>
      <c r="BEO64" s="108"/>
      <c r="BEP64" s="108"/>
      <c r="BEQ64" s="108"/>
      <c r="BER64" s="108"/>
      <c r="BES64" s="108"/>
      <c r="BET64" s="108"/>
      <c r="BEU64" s="108"/>
      <c r="BEV64" s="108"/>
      <c r="BEW64" s="108"/>
      <c r="BEX64" s="108"/>
      <c r="BEY64" s="108"/>
      <c r="BEZ64" s="108"/>
      <c r="BFA64" s="108"/>
      <c r="BFB64" s="108"/>
      <c r="BFC64" s="108"/>
      <c r="BFD64" s="108"/>
      <c r="BFE64" s="108"/>
      <c r="BFF64" s="108"/>
      <c r="BFG64" s="108"/>
      <c r="BFH64" s="108"/>
      <c r="BFI64" s="108"/>
      <c r="BFJ64" s="108"/>
      <c r="BFK64" s="108"/>
      <c r="BFL64" s="108"/>
      <c r="BFM64" s="108"/>
      <c r="BFN64" s="108"/>
      <c r="BFO64" s="108"/>
      <c r="BFP64" s="108"/>
      <c r="BFQ64" s="108"/>
      <c r="BFR64" s="108"/>
      <c r="BFS64" s="108"/>
      <c r="BFT64" s="108"/>
      <c r="BFU64" s="108"/>
      <c r="BFV64" s="108"/>
      <c r="BFW64" s="108"/>
      <c r="BFX64" s="108"/>
      <c r="BFY64" s="108"/>
      <c r="BFZ64" s="108"/>
      <c r="BGA64" s="108"/>
      <c r="BGB64" s="108"/>
      <c r="BGC64" s="108"/>
      <c r="BGD64" s="108"/>
      <c r="BGE64" s="108"/>
      <c r="BGF64" s="108"/>
      <c r="BGG64" s="108"/>
      <c r="BGH64" s="108"/>
      <c r="BGI64" s="108"/>
      <c r="BGJ64" s="108"/>
      <c r="BGK64" s="108"/>
      <c r="BGL64" s="108"/>
      <c r="BGM64" s="108"/>
      <c r="BGN64" s="108"/>
      <c r="BGO64" s="108"/>
      <c r="BGP64" s="108"/>
      <c r="BGQ64" s="108"/>
      <c r="BGR64" s="108"/>
      <c r="BGS64" s="108"/>
      <c r="BGT64" s="108"/>
      <c r="BGU64" s="108"/>
      <c r="BGV64" s="108"/>
      <c r="BGW64" s="108"/>
      <c r="BGX64" s="108"/>
      <c r="BGY64" s="108"/>
      <c r="BGZ64" s="108"/>
      <c r="BHA64" s="108"/>
      <c r="BHB64" s="108"/>
      <c r="BHC64" s="108"/>
      <c r="BHD64" s="108"/>
      <c r="BHE64" s="108"/>
      <c r="BHF64" s="108"/>
      <c r="BHG64" s="108"/>
      <c r="BHH64" s="108"/>
      <c r="BHI64" s="108"/>
      <c r="BHJ64" s="108"/>
      <c r="BHK64" s="108"/>
      <c r="BHL64" s="108"/>
      <c r="BHM64" s="108"/>
      <c r="BHN64" s="108"/>
      <c r="BHO64" s="108"/>
      <c r="BHP64" s="108"/>
      <c r="BHQ64" s="108"/>
      <c r="BHR64" s="108"/>
      <c r="BHS64" s="108"/>
      <c r="BHT64" s="108"/>
      <c r="BHU64" s="108"/>
      <c r="BHV64" s="108"/>
      <c r="BHW64" s="108"/>
      <c r="BHX64" s="108"/>
      <c r="BHY64" s="108"/>
      <c r="BHZ64" s="108"/>
      <c r="BIA64" s="108"/>
      <c r="BIB64" s="108"/>
      <c r="BIC64" s="108"/>
      <c r="BID64" s="108"/>
      <c r="BIE64" s="108"/>
      <c r="BIF64" s="108"/>
      <c r="BIG64" s="108"/>
      <c r="BIH64" s="108"/>
      <c r="BII64" s="108"/>
      <c r="BIJ64" s="108"/>
      <c r="BIK64" s="108"/>
      <c r="BIL64" s="108"/>
      <c r="BIM64" s="108"/>
      <c r="BIN64" s="108"/>
      <c r="BIO64" s="108"/>
      <c r="BIP64" s="108"/>
      <c r="BIQ64" s="108"/>
      <c r="BIR64" s="108"/>
      <c r="BIS64" s="108"/>
      <c r="BIT64" s="108"/>
      <c r="BIU64" s="108"/>
      <c r="BIV64" s="108"/>
      <c r="BIW64" s="108"/>
      <c r="BIX64" s="108"/>
      <c r="BIY64" s="108"/>
      <c r="BIZ64" s="108"/>
      <c r="BJA64" s="108"/>
      <c r="BJB64" s="108"/>
      <c r="BJC64" s="108"/>
      <c r="BJD64" s="108"/>
      <c r="BJE64" s="108"/>
      <c r="BJF64" s="108"/>
      <c r="BJG64" s="108"/>
      <c r="BJH64" s="108"/>
      <c r="BJI64" s="108"/>
      <c r="BJJ64" s="108"/>
      <c r="BJK64" s="108"/>
      <c r="BJL64" s="108"/>
      <c r="BJM64" s="108"/>
      <c r="BJN64" s="108"/>
      <c r="BJO64" s="108"/>
      <c r="BJP64" s="108"/>
      <c r="BJQ64" s="108"/>
      <c r="BJR64" s="108"/>
      <c r="BJS64" s="108"/>
      <c r="BJT64" s="108"/>
      <c r="BJU64" s="108"/>
      <c r="BJV64" s="108"/>
      <c r="BJW64" s="108"/>
      <c r="BJX64" s="108"/>
      <c r="BJY64" s="108"/>
      <c r="BJZ64" s="108"/>
      <c r="BKA64" s="108"/>
      <c r="BKB64" s="108"/>
      <c r="BKC64" s="108"/>
      <c r="BKD64" s="108"/>
      <c r="BKE64" s="108"/>
      <c r="BKF64" s="108"/>
      <c r="BKG64" s="108"/>
      <c r="BKH64" s="108"/>
      <c r="BKI64" s="108"/>
      <c r="BKJ64" s="108"/>
      <c r="BKK64" s="108"/>
      <c r="BKL64" s="108"/>
      <c r="BKM64" s="108"/>
      <c r="BKN64" s="108"/>
      <c r="BKO64" s="108"/>
      <c r="BKP64" s="108"/>
      <c r="BKQ64" s="108"/>
      <c r="BKR64" s="108"/>
      <c r="BKS64" s="108"/>
      <c r="BKT64" s="108"/>
      <c r="BKU64" s="108"/>
      <c r="BKV64" s="108"/>
      <c r="BKW64" s="108"/>
      <c r="BKX64" s="108"/>
      <c r="BKY64" s="108"/>
      <c r="BKZ64" s="108"/>
      <c r="BLA64" s="108"/>
      <c r="BLB64" s="108"/>
      <c r="BLC64" s="108"/>
      <c r="BLD64" s="108"/>
      <c r="BLE64" s="108"/>
      <c r="BLF64" s="108"/>
      <c r="BLG64" s="108"/>
      <c r="BLH64" s="108"/>
      <c r="BLI64" s="108"/>
      <c r="BLJ64" s="108"/>
      <c r="BLK64" s="108"/>
      <c r="BLL64" s="108"/>
      <c r="BLM64" s="108"/>
      <c r="BLN64" s="108"/>
      <c r="BLO64" s="108"/>
      <c r="BLP64" s="108"/>
      <c r="BLQ64" s="108"/>
      <c r="BLR64" s="108"/>
      <c r="BLS64" s="108"/>
      <c r="BLT64" s="108"/>
      <c r="BLU64" s="108"/>
      <c r="BLV64" s="108"/>
      <c r="BLW64" s="108"/>
      <c r="BLX64" s="108"/>
      <c r="BLY64" s="108"/>
      <c r="BLZ64" s="108"/>
      <c r="BMA64" s="108"/>
      <c r="BMB64" s="108"/>
      <c r="BMC64" s="108"/>
      <c r="BMD64" s="108"/>
      <c r="BME64" s="108"/>
      <c r="BMF64" s="108"/>
      <c r="BMG64" s="108"/>
      <c r="BMH64" s="108"/>
      <c r="BMI64" s="108"/>
      <c r="BMJ64" s="108"/>
      <c r="BMK64" s="108"/>
      <c r="BML64" s="108"/>
      <c r="BMM64" s="108"/>
      <c r="BMN64" s="108"/>
      <c r="BMO64" s="108"/>
      <c r="BMP64" s="108"/>
      <c r="BMQ64" s="108"/>
      <c r="BMR64" s="108"/>
      <c r="BMS64" s="108"/>
      <c r="BMT64" s="108"/>
      <c r="BMU64" s="108"/>
      <c r="BMV64" s="108"/>
      <c r="BMW64" s="108"/>
      <c r="BMX64" s="108"/>
      <c r="BMY64" s="108"/>
      <c r="BMZ64" s="108"/>
      <c r="BNA64" s="108"/>
      <c r="BNB64" s="108"/>
      <c r="BNC64" s="108"/>
      <c r="BND64" s="108"/>
      <c r="BNE64" s="108"/>
      <c r="BNF64" s="108"/>
      <c r="BNG64" s="108"/>
      <c r="BNH64" s="108"/>
      <c r="BNI64" s="108"/>
      <c r="BNJ64" s="108"/>
      <c r="BNK64" s="108"/>
      <c r="BNL64" s="108"/>
      <c r="BNM64" s="108"/>
      <c r="BNN64" s="108"/>
      <c r="BNO64" s="108"/>
      <c r="BNP64" s="108"/>
      <c r="BNQ64" s="108"/>
      <c r="BNR64" s="108"/>
      <c r="BNS64" s="108"/>
      <c r="BNT64" s="108"/>
      <c r="BNU64" s="108"/>
      <c r="BNV64" s="108"/>
      <c r="BNW64" s="108"/>
      <c r="BNX64" s="108"/>
      <c r="BNY64" s="108"/>
      <c r="BNZ64" s="108"/>
      <c r="BOA64" s="108"/>
      <c r="BOB64" s="108"/>
      <c r="BOC64" s="108"/>
      <c r="BOD64" s="108"/>
      <c r="BOE64" s="108"/>
      <c r="BOF64" s="108"/>
      <c r="BOG64" s="108"/>
      <c r="BOH64" s="108"/>
      <c r="BOI64" s="108"/>
      <c r="BOJ64" s="108"/>
      <c r="BOK64" s="108"/>
      <c r="BOL64" s="108"/>
      <c r="BOM64" s="108"/>
      <c r="BON64" s="108"/>
      <c r="BOO64" s="108"/>
      <c r="BOP64" s="108"/>
      <c r="BOQ64" s="108"/>
      <c r="BOR64" s="108"/>
      <c r="BOS64" s="108"/>
      <c r="BOT64" s="108"/>
      <c r="BOU64" s="108"/>
      <c r="BOV64" s="108"/>
      <c r="BOW64" s="108"/>
      <c r="BOX64" s="108"/>
      <c r="BOY64" s="108"/>
      <c r="BOZ64" s="108"/>
      <c r="BPA64" s="108"/>
      <c r="BPB64" s="108"/>
      <c r="BPC64" s="108"/>
      <c r="BPD64" s="108"/>
      <c r="BPE64" s="108"/>
      <c r="BPF64" s="108"/>
      <c r="BPG64" s="108"/>
      <c r="BPH64" s="108"/>
      <c r="BPI64" s="108"/>
      <c r="BPJ64" s="108"/>
      <c r="BPK64" s="108"/>
      <c r="BPL64" s="108"/>
      <c r="BPM64" s="108"/>
      <c r="BPN64" s="108"/>
      <c r="BPO64" s="108"/>
      <c r="BPP64" s="108"/>
      <c r="BPQ64" s="108"/>
      <c r="BPR64" s="108"/>
      <c r="BPS64" s="108"/>
      <c r="BPT64" s="108"/>
      <c r="BPU64" s="108"/>
      <c r="BPV64" s="108"/>
      <c r="BPW64" s="108"/>
      <c r="BPX64" s="108"/>
      <c r="BPY64" s="108"/>
      <c r="BPZ64" s="108"/>
      <c r="BQA64" s="108"/>
      <c r="BQB64" s="108"/>
      <c r="BQC64" s="108"/>
      <c r="BQD64" s="108"/>
      <c r="BQE64" s="108"/>
      <c r="BQF64" s="108"/>
      <c r="BQG64" s="108"/>
      <c r="BQH64" s="108"/>
      <c r="BQI64" s="108"/>
      <c r="BQJ64" s="108"/>
      <c r="BQK64" s="108"/>
      <c r="BQL64" s="108"/>
      <c r="BQM64" s="108"/>
      <c r="BQN64" s="108"/>
      <c r="BQO64" s="108"/>
      <c r="BQP64" s="108"/>
      <c r="BQQ64" s="108"/>
      <c r="BQR64" s="108"/>
      <c r="BQS64" s="108"/>
      <c r="BQT64" s="108"/>
      <c r="BQU64" s="108"/>
      <c r="BQV64" s="108"/>
      <c r="BQW64" s="108"/>
      <c r="BQX64" s="108"/>
      <c r="BQY64" s="108"/>
      <c r="BQZ64" s="108"/>
      <c r="BRA64" s="108"/>
      <c r="BRB64" s="108"/>
      <c r="BRC64" s="108"/>
      <c r="BRD64" s="108"/>
      <c r="BRE64" s="108"/>
      <c r="BRF64" s="108"/>
      <c r="BRG64" s="108"/>
      <c r="BRH64" s="108"/>
      <c r="BRI64" s="108"/>
      <c r="BRJ64" s="108"/>
      <c r="BRK64" s="108"/>
      <c r="BRL64" s="108"/>
      <c r="BRM64" s="108"/>
      <c r="BRN64" s="108"/>
      <c r="BRO64" s="108"/>
      <c r="BRP64" s="108"/>
      <c r="BRQ64" s="108"/>
      <c r="BRR64" s="108"/>
      <c r="BRS64" s="108"/>
      <c r="BRT64" s="108"/>
      <c r="BRU64" s="108"/>
      <c r="BRV64" s="108"/>
      <c r="BRW64" s="108"/>
      <c r="BRX64" s="108"/>
      <c r="BRY64" s="108"/>
      <c r="BRZ64" s="108"/>
      <c r="BSA64" s="108"/>
      <c r="BSB64" s="108"/>
      <c r="BSC64" s="108"/>
      <c r="BSD64" s="108"/>
      <c r="BSE64" s="108"/>
      <c r="BSF64" s="108"/>
      <c r="BSG64" s="108"/>
      <c r="BSH64" s="108"/>
      <c r="BSI64" s="108"/>
      <c r="BSJ64" s="108"/>
      <c r="BSK64" s="108"/>
      <c r="BSL64" s="108"/>
      <c r="BSM64" s="108"/>
      <c r="BSN64" s="108"/>
      <c r="BSO64" s="108"/>
      <c r="BSP64" s="108"/>
      <c r="BSQ64" s="108"/>
      <c r="BSR64" s="108"/>
      <c r="BSS64" s="108"/>
      <c r="BST64" s="108"/>
      <c r="BSU64" s="108"/>
      <c r="BSV64" s="108"/>
      <c r="BSW64" s="108"/>
      <c r="BSX64" s="108"/>
      <c r="BSY64" s="108"/>
      <c r="BSZ64" s="108"/>
      <c r="BTA64" s="108"/>
      <c r="BTB64" s="108"/>
      <c r="BTC64" s="108"/>
      <c r="BTD64" s="108"/>
      <c r="BTE64" s="108"/>
      <c r="BTF64" s="108"/>
      <c r="BTG64" s="108"/>
      <c r="BTH64" s="108"/>
      <c r="BTI64" s="108"/>
      <c r="BTJ64" s="108"/>
      <c r="BTK64" s="108"/>
      <c r="BTL64" s="108"/>
      <c r="BTM64" s="108"/>
      <c r="BTN64" s="108"/>
      <c r="BTO64" s="108"/>
      <c r="BTP64" s="108"/>
      <c r="BTQ64" s="108"/>
      <c r="BTR64" s="108"/>
      <c r="BTS64" s="108"/>
      <c r="BTT64" s="108"/>
      <c r="BTU64" s="108"/>
      <c r="BTV64" s="108"/>
      <c r="BTW64" s="108"/>
      <c r="BTX64" s="108"/>
      <c r="BTY64" s="108"/>
      <c r="BTZ64" s="108"/>
      <c r="BUA64" s="108"/>
      <c r="BUB64" s="108"/>
      <c r="BUC64" s="108"/>
      <c r="BUD64" s="108"/>
      <c r="BUE64" s="108"/>
      <c r="BUF64" s="108"/>
      <c r="BUG64" s="108"/>
      <c r="BUH64" s="108"/>
      <c r="BUI64" s="108"/>
      <c r="BUJ64" s="108"/>
      <c r="BUK64" s="108"/>
      <c r="BUL64" s="108"/>
      <c r="BUM64" s="108"/>
      <c r="BUN64" s="108"/>
      <c r="BUO64" s="108"/>
      <c r="BUP64" s="108"/>
      <c r="BUQ64" s="108"/>
      <c r="BUR64" s="108"/>
      <c r="BUS64" s="108"/>
      <c r="BUT64" s="108"/>
      <c r="BUU64" s="108"/>
      <c r="BUV64" s="108"/>
      <c r="BUW64" s="108"/>
      <c r="BUX64" s="108"/>
      <c r="BUY64" s="108"/>
      <c r="BUZ64" s="108"/>
      <c r="BVA64" s="108"/>
      <c r="BVB64" s="108"/>
      <c r="BVC64" s="108"/>
      <c r="BVD64" s="108"/>
      <c r="BVE64" s="108"/>
      <c r="BVF64" s="108"/>
      <c r="BVG64" s="108"/>
      <c r="BVH64" s="108"/>
      <c r="BVI64" s="108"/>
      <c r="BVJ64" s="108"/>
      <c r="BVK64" s="108"/>
      <c r="BVL64" s="108"/>
      <c r="BVM64" s="108"/>
      <c r="BVN64" s="108"/>
      <c r="BVO64" s="108"/>
      <c r="BVP64" s="108"/>
      <c r="BVQ64" s="108"/>
      <c r="BVR64" s="108"/>
      <c r="BVS64" s="108"/>
      <c r="BVT64" s="108"/>
      <c r="BVU64" s="108"/>
      <c r="BVV64" s="108"/>
      <c r="BVW64" s="108"/>
      <c r="BVX64" s="108"/>
      <c r="BVY64" s="108"/>
      <c r="BVZ64" s="108"/>
      <c r="BWA64" s="108"/>
      <c r="BWB64" s="108"/>
      <c r="BWC64" s="108"/>
      <c r="BWD64" s="108"/>
      <c r="BWE64" s="108"/>
      <c r="BWF64" s="108"/>
      <c r="BWG64" s="108"/>
      <c r="BWH64" s="108"/>
      <c r="BWI64" s="108"/>
      <c r="BWJ64" s="108"/>
      <c r="BWK64" s="108"/>
      <c r="BWL64" s="108"/>
      <c r="BWM64" s="108"/>
      <c r="BWN64" s="108"/>
      <c r="BWO64" s="108"/>
      <c r="BWP64" s="108"/>
      <c r="BWQ64" s="108"/>
      <c r="BWR64" s="108"/>
      <c r="BWS64" s="108"/>
      <c r="BWT64" s="108"/>
      <c r="BWU64" s="108"/>
      <c r="BWV64" s="108"/>
      <c r="BWW64" s="108"/>
      <c r="BWX64" s="108"/>
      <c r="BWY64" s="108"/>
      <c r="BWZ64" s="108"/>
      <c r="BXA64" s="108"/>
      <c r="BXB64" s="108"/>
      <c r="BXC64" s="108"/>
      <c r="BXD64" s="108"/>
      <c r="BXE64" s="108"/>
      <c r="BXF64" s="108"/>
      <c r="BXG64" s="108"/>
      <c r="BXH64" s="108"/>
      <c r="BXI64" s="108"/>
      <c r="BXJ64" s="108"/>
      <c r="BXK64" s="108"/>
      <c r="BXL64" s="108"/>
      <c r="BXM64" s="108"/>
      <c r="BXN64" s="108"/>
      <c r="BXO64" s="108"/>
      <c r="BXP64" s="108"/>
      <c r="BXQ64" s="108"/>
      <c r="BXR64" s="108"/>
      <c r="BXS64" s="108"/>
      <c r="BXT64" s="108"/>
      <c r="BXU64" s="108"/>
      <c r="BXV64" s="108"/>
      <c r="BXW64" s="108"/>
      <c r="BXX64" s="108"/>
      <c r="BXY64" s="108"/>
      <c r="BXZ64" s="108"/>
      <c r="BYA64" s="108"/>
      <c r="BYB64" s="108"/>
      <c r="BYC64" s="108"/>
      <c r="BYD64" s="108"/>
      <c r="BYE64" s="108"/>
      <c r="BYF64" s="108"/>
      <c r="BYG64" s="108"/>
      <c r="BYH64" s="108"/>
      <c r="BYI64" s="108"/>
      <c r="BYJ64" s="108"/>
      <c r="BYK64" s="108"/>
      <c r="BYL64" s="108"/>
      <c r="BYM64" s="108"/>
      <c r="BYN64" s="108"/>
      <c r="BYO64" s="108"/>
      <c r="BYP64" s="108"/>
      <c r="BYQ64" s="108"/>
      <c r="BYR64" s="108"/>
      <c r="BYS64" s="108"/>
      <c r="BYT64" s="108"/>
      <c r="BYU64" s="108"/>
      <c r="BYV64" s="108"/>
      <c r="BYW64" s="108"/>
      <c r="BYX64" s="108"/>
      <c r="BYY64" s="108"/>
      <c r="BYZ64" s="108"/>
      <c r="BZA64" s="108"/>
      <c r="BZB64" s="108"/>
      <c r="BZC64" s="108"/>
      <c r="BZD64" s="108"/>
      <c r="BZE64" s="108"/>
      <c r="BZF64" s="108"/>
      <c r="BZG64" s="108"/>
      <c r="BZH64" s="108"/>
      <c r="BZI64" s="108"/>
      <c r="BZJ64" s="108"/>
      <c r="BZK64" s="108"/>
      <c r="BZL64" s="108"/>
      <c r="BZM64" s="108"/>
      <c r="BZN64" s="108"/>
      <c r="BZO64" s="108"/>
      <c r="BZP64" s="108"/>
      <c r="BZQ64" s="108"/>
      <c r="BZR64" s="108"/>
      <c r="BZS64" s="108"/>
      <c r="BZT64" s="108"/>
      <c r="BZU64" s="108"/>
      <c r="BZV64" s="108"/>
      <c r="BZW64" s="108"/>
      <c r="BZX64" s="108"/>
      <c r="BZY64" s="108"/>
      <c r="BZZ64" s="108"/>
      <c r="CAA64" s="108"/>
      <c r="CAB64" s="108"/>
      <c r="CAC64" s="108"/>
      <c r="CAD64" s="108"/>
      <c r="CAE64" s="108"/>
      <c r="CAF64" s="108"/>
      <c r="CAG64" s="108"/>
      <c r="CAH64" s="108"/>
      <c r="CAI64" s="108"/>
      <c r="CAJ64" s="108"/>
      <c r="CAK64" s="108"/>
      <c r="CAL64" s="108"/>
      <c r="CAM64" s="108"/>
      <c r="CAN64" s="108"/>
      <c r="CAO64" s="108"/>
      <c r="CAP64" s="108"/>
      <c r="CAQ64" s="108"/>
      <c r="CAR64" s="108"/>
      <c r="CAS64" s="108"/>
      <c r="CAT64" s="108"/>
      <c r="CAU64" s="108"/>
      <c r="CAV64" s="108"/>
      <c r="CAW64" s="108"/>
      <c r="CAX64" s="108"/>
      <c r="CAY64" s="108"/>
      <c r="CAZ64" s="108"/>
      <c r="CBA64" s="108"/>
      <c r="CBB64" s="108"/>
      <c r="CBC64" s="108"/>
      <c r="CBD64" s="108"/>
      <c r="CBE64" s="108"/>
      <c r="CBF64" s="108"/>
      <c r="CBG64" s="108"/>
      <c r="CBH64" s="108"/>
      <c r="CBI64" s="108"/>
      <c r="CBJ64" s="108"/>
      <c r="CBK64" s="108"/>
      <c r="CBL64" s="108"/>
      <c r="CBM64" s="108"/>
      <c r="CBN64" s="108"/>
      <c r="CBO64" s="108"/>
      <c r="CBP64" s="108"/>
      <c r="CBQ64" s="108"/>
      <c r="CBR64" s="108"/>
      <c r="CBS64" s="108"/>
      <c r="CBT64" s="108"/>
      <c r="CBU64" s="108"/>
      <c r="CBV64" s="108"/>
      <c r="CBW64" s="108"/>
      <c r="CBX64" s="108"/>
      <c r="CBY64" s="108"/>
      <c r="CBZ64" s="108"/>
      <c r="CCA64" s="108"/>
      <c r="CCB64" s="108"/>
      <c r="CCC64" s="108"/>
      <c r="CCD64" s="108"/>
      <c r="CCE64" s="108"/>
      <c r="CCF64" s="108"/>
      <c r="CCG64" s="108"/>
      <c r="CCH64" s="108"/>
      <c r="CCI64" s="108"/>
      <c r="CCJ64" s="108"/>
      <c r="CCK64" s="108"/>
      <c r="CCL64" s="108"/>
      <c r="CCM64" s="108"/>
      <c r="CCN64" s="108"/>
      <c r="CCO64" s="108"/>
      <c r="CCP64" s="108"/>
      <c r="CCQ64" s="108"/>
      <c r="CCR64" s="108"/>
      <c r="CCS64" s="108"/>
      <c r="CCT64" s="108"/>
      <c r="CCU64" s="108"/>
      <c r="CCV64" s="108"/>
      <c r="CCW64" s="108"/>
      <c r="CCX64" s="108"/>
      <c r="CCY64" s="108"/>
      <c r="CCZ64" s="108"/>
      <c r="CDA64" s="108"/>
      <c r="CDB64" s="108"/>
      <c r="CDC64" s="108"/>
      <c r="CDD64" s="108"/>
      <c r="CDE64" s="108"/>
      <c r="CDF64" s="108"/>
      <c r="CDG64" s="108"/>
      <c r="CDH64" s="108"/>
      <c r="CDI64" s="108"/>
      <c r="CDJ64" s="108"/>
      <c r="CDK64" s="108"/>
      <c r="CDL64" s="108"/>
      <c r="CDM64" s="108"/>
      <c r="CDN64" s="108"/>
      <c r="CDO64" s="108"/>
      <c r="CDP64" s="108"/>
      <c r="CDQ64" s="108"/>
      <c r="CDR64" s="108"/>
      <c r="CDS64" s="108"/>
      <c r="CDT64" s="108"/>
      <c r="CDU64" s="108"/>
      <c r="CDV64" s="108"/>
      <c r="CDW64" s="108"/>
      <c r="CDX64" s="108"/>
      <c r="CDY64" s="108"/>
      <c r="CDZ64" s="108"/>
      <c r="CEA64" s="108"/>
      <c r="CEB64" s="108"/>
      <c r="CEC64" s="108"/>
      <c r="CED64" s="108"/>
      <c r="CEE64" s="108"/>
      <c r="CEF64" s="108"/>
      <c r="CEG64" s="108"/>
      <c r="CEH64" s="108"/>
      <c r="CEI64" s="108"/>
      <c r="CEJ64" s="108"/>
      <c r="CEK64" s="108"/>
      <c r="CEL64" s="108"/>
      <c r="CEM64" s="108"/>
      <c r="CEN64" s="108"/>
      <c r="CEO64" s="108"/>
      <c r="CEP64" s="108"/>
      <c r="CEQ64" s="108"/>
      <c r="CER64" s="108"/>
      <c r="CES64" s="108"/>
      <c r="CET64" s="108"/>
      <c r="CEU64" s="108"/>
      <c r="CEV64" s="108"/>
      <c r="CEW64" s="108"/>
      <c r="CEX64" s="108"/>
      <c r="CEY64" s="108"/>
      <c r="CEZ64" s="108"/>
      <c r="CFA64" s="108"/>
      <c r="CFB64" s="108"/>
      <c r="CFC64" s="108"/>
      <c r="CFD64" s="108"/>
      <c r="CFE64" s="108"/>
      <c r="CFF64" s="108"/>
      <c r="CFG64" s="108"/>
      <c r="CFH64" s="108"/>
      <c r="CFI64" s="108"/>
      <c r="CFJ64" s="108"/>
      <c r="CFK64" s="108"/>
      <c r="CFL64" s="108"/>
      <c r="CFM64" s="108"/>
      <c r="CFN64" s="108"/>
      <c r="CFO64" s="108"/>
      <c r="CFP64" s="108"/>
      <c r="CFQ64" s="108"/>
      <c r="CFR64" s="108"/>
      <c r="CFS64" s="108"/>
      <c r="CFT64" s="108"/>
      <c r="CFU64" s="108"/>
      <c r="CFV64" s="108"/>
      <c r="CFW64" s="108"/>
      <c r="CFX64" s="108"/>
      <c r="CFY64" s="108"/>
      <c r="CFZ64" s="108"/>
      <c r="CGA64" s="108"/>
      <c r="CGB64" s="108"/>
      <c r="CGC64" s="108"/>
      <c r="CGD64" s="108"/>
      <c r="CGE64" s="108"/>
      <c r="CGF64" s="108"/>
      <c r="CGG64" s="108"/>
      <c r="CGH64" s="108"/>
      <c r="CGI64" s="108"/>
      <c r="CGJ64" s="108"/>
      <c r="CGK64" s="108"/>
      <c r="CGL64" s="108"/>
      <c r="CGM64" s="108"/>
      <c r="CGN64" s="108"/>
      <c r="CGO64" s="108"/>
      <c r="CGP64" s="108"/>
      <c r="CGQ64" s="108"/>
      <c r="CGR64" s="108"/>
      <c r="CGS64" s="108"/>
      <c r="CGT64" s="108"/>
      <c r="CGU64" s="108"/>
      <c r="CGV64" s="108"/>
      <c r="CGW64" s="108"/>
      <c r="CGX64" s="108"/>
      <c r="CGY64" s="108"/>
      <c r="CGZ64" s="108"/>
      <c r="CHA64" s="108"/>
      <c r="CHB64" s="108"/>
      <c r="CHC64" s="108"/>
      <c r="CHD64" s="108"/>
      <c r="CHE64" s="108"/>
      <c r="CHF64" s="108"/>
      <c r="CHG64" s="108"/>
      <c r="CHH64" s="108"/>
      <c r="CHI64" s="108"/>
      <c r="CHJ64" s="108"/>
      <c r="CHK64" s="108"/>
      <c r="CHL64" s="108"/>
      <c r="CHM64" s="108"/>
      <c r="CHN64" s="108"/>
      <c r="CHO64" s="108"/>
      <c r="CHP64" s="108"/>
      <c r="CHQ64" s="108"/>
      <c r="CHR64" s="108"/>
      <c r="CHS64" s="108"/>
      <c r="CHT64" s="108"/>
      <c r="CHU64" s="108"/>
      <c r="CHV64" s="108"/>
      <c r="CHW64" s="108"/>
      <c r="CHX64" s="108"/>
      <c r="CHY64" s="108"/>
      <c r="CHZ64" s="108"/>
      <c r="CIA64" s="108"/>
      <c r="CIB64" s="108"/>
      <c r="CIC64" s="108"/>
      <c r="CID64" s="108"/>
      <c r="CIE64" s="108"/>
      <c r="CIF64" s="108"/>
      <c r="CIG64" s="108"/>
      <c r="CIH64" s="108"/>
      <c r="CII64" s="108"/>
      <c r="CIJ64" s="108"/>
      <c r="CIK64" s="108"/>
      <c r="CIL64" s="108"/>
      <c r="CIM64" s="108"/>
      <c r="CIN64" s="108"/>
      <c r="CIO64" s="108"/>
      <c r="CIP64" s="108"/>
      <c r="CIQ64" s="108"/>
      <c r="CIR64" s="108"/>
      <c r="CIS64" s="108"/>
      <c r="CIT64" s="108"/>
      <c r="CIU64" s="108"/>
      <c r="CIV64" s="108"/>
      <c r="CIW64" s="108"/>
      <c r="CIX64" s="108"/>
      <c r="CIY64" s="108"/>
      <c r="CIZ64" s="108"/>
      <c r="CJA64" s="108"/>
      <c r="CJB64" s="108"/>
      <c r="CJC64" s="108"/>
      <c r="CJD64" s="108"/>
      <c r="CJE64" s="108"/>
      <c r="CJF64" s="108"/>
      <c r="CJG64" s="108"/>
      <c r="CJH64" s="108"/>
      <c r="CJI64" s="108"/>
      <c r="CJJ64" s="108"/>
      <c r="CJK64" s="108"/>
      <c r="CJL64" s="108"/>
      <c r="CJM64" s="108"/>
      <c r="CJN64" s="108"/>
      <c r="CJO64" s="108"/>
      <c r="CJP64" s="108"/>
      <c r="CJQ64" s="108"/>
      <c r="CJR64" s="108"/>
      <c r="CJS64" s="108"/>
      <c r="CJT64" s="108"/>
      <c r="CJU64" s="108"/>
      <c r="CJV64" s="108"/>
      <c r="CJW64" s="108"/>
      <c r="CJX64" s="108"/>
      <c r="CJY64" s="108"/>
      <c r="CJZ64" s="108"/>
      <c r="CKA64" s="108"/>
      <c r="CKB64" s="108"/>
      <c r="CKC64" s="108"/>
      <c r="CKD64" s="108"/>
      <c r="CKE64" s="108"/>
      <c r="CKF64" s="108"/>
      <c r="CKG64" s="108"/>
      <c r="CKH64" s="108"/>
      <c r="CKI64" s="108"/>
      <c r="CKJ64" s="108"/>
      <c r="CKK64" s="108"/>
      <c r="CKL64" s="108"/>
      <c r="CKM64" s="108"/>
      <c r="CKN64" s="108"/>
      <c r="CKO64" s="108"/>
      <c r="CKP64" s="108"/>
      <c r="CKQ64" s="108"/>
      <c r="CKR64" s="108"/>
      <c r="CKS64" s="108"/>
      <c r="CKT64" s="108"/>
      <c r="CKU64" s="108"/>
      <c r="CKV64" s="108"/>
      <c r="CKW64" s="108"/>
      <c r="CKX64" s="108"/>
      <c r="CKY64" s="108"/>
      <c r="CKZ64" s="108"/>
      <c r="CLA64" s="108"/>
      <c r="CLB64" s="108"/>
      <c r="CLC64" s="108"/>
      <c r="CLD64" s="108"/>
      <c r="CLE64" s="108"/>
      <c r="CLF64" s="108"/>
      <c r="CLG64" s="108"/>
      <c r="CLH64" s="108"/>
      <c r="CLI64" s="108"/>
      <c r="CLJ64" s="108"/>
      <c r="CLK64" s="108"/>
      <c r="CLL64" s="108"/>
      <c r="CLM64" s="108"/>
      <c r="CLN64" s="108"/>
      <c r="CLO64" s="108"/>
      <c r="CLP64" s="108"/>
      <c r="CLQ64" s="108"/>
      <c r="CLR64" s="108"/>
      <c r="CLS64" s="108"/>
      <c r="CLT64" s="108"/>
      <c r="CLU64" s="108"/>
      <c r="CLV64" s="108"/>
      <c r="CLW64" s="108"/>
      <c r="CLX64" s="108"/>
      <c r="CLY64" s="108"/>
      <c r="CLZ64" s="108"/>
      <c r="CMA64" s="108"/>
      <c r="CMB64" s="108"/>
      <c r="CMC64" s="108"/>
      <c r="CMD64" s="108"/>
      <c r="CME64" s="108"/>
      <c r="CMF64" s="108"/>
      <c r="CMG64" s="108"/>
      <c r="CMH64" s="108"/>
      <c r="CMI64" s="108"/>
      <c r="CMJ64" s="108"/>
      <c r="CMK64" s="108"/>
      <c r="CML64" s="108"/>
      <c r="CMM64" s="108"/>
      <c r="CMN64" s="108"/>
      <c r="CMO64" s="108"/>
      <c r="CMP64" s="108"/>
      <c r="CMQ64" s="108"/>
      <c r="CMR64" s="108"/>
      <c r="CMS64" s="108"/>
      <c r="CMT64" s="108"/>
      <c r="CMU64" s="108"/>
      <c r="CMV64" s="108"/>
      <c r="CMW64" s="108"/>
      <c r="CMX64" s="108"/>
      <c r="CMY64" s="108"/>
      <c r="CMZ64" s="108"/>
      <c r="CNA64" s="108"/>
      <c r="CNB64" s="108"/>
      <c r="CNC64" s="108"/>
      <c r="CND64" s="108"/>
      <c r="CNE64" s="108"/>
      <c r="CNF64" s="108"/>
      <c r="CNG64" s="108"/>
      <c r="CNH64" s="108"/>
      <c r="CNI64" s="108"/>
      <c r="CNJ64" s="108"/>
      <c r="CNK64" s="108"/>
      <c r="CNL64" s="108"/>
      <c r="CNM64" s="108"/>
      <c r="CNN64" s="108"/>
      <c r="CNO64" s="108"/>
      <c r="CNP64" s="108"/>
      <c r="CNQ64" s="108"/>
      <c r="CNR64" s="108"/>
      <c r="CNS64" s="108"/>
      <c r="CNT64" s="108"/>
      <c r="CNU64" s="108"/>
      <c r="CNV64" s="108"/>
      <c r="CNW64" s="108"/>
      <c r="CNX64" s="108"/>
      <c r="CNY64" s="108"/>
      <c r="CNZ64" s="108"/>
      <c r="COA64" s="108"/>
      <c r="COB64" s="108"/>
      <c r="COC64" s="108"/>
      <c r="COD64" s="108"/>
      <c r="COE64" s="108"/>
      <c r="COF64" s="108"/>
      <c r="COG64" s="108"/>
      <c r="COH64" s="108"/>
      <c r="COI64" s="108"/>
      <c r="COJ64" s="108"/>
      <c r="COK64" s="108"/>
      <c r="COL64" s="108"/>
      <c r="COM64" s="108"/>
      <c r="CON64" s="108"/>
      <c r="COO64" s="108"/>
      <c r="COP64" s="108"/>
      <c r="COQ64" s="108"/>
      <c r="COR64" s="108"/>
      <c r="COS64" s="108"/>
      <c r="COT64" s="108"/>
      <c r="COU64" s="108"/>
      <c r="COV64" s="108"/>
      <c r="COW64" s="108"/>
      <c r="COX64" s="108"/>
      <c r="COY64" s="108"/>
      <c r="COZ64" s="108"/>
      <c r="CPA64" s="108"/>
      <c r="CPB64" s="108"/>
      <c r="CPC64" s="108"/>
      <c r="CPD64" s="108"/>
      <c r="CPE64" s="108"/>
      <c r="CPF64" s="108"/>
      <c r="CPG64" s="108"/>
      <c r="CPH64" s="108"/>
      <c r="CPI64" s="108"/>
      <c r="CPJ64" s="108"/>
      <c r="CPK64" s="108"/>
      <c r="CPL64" s="108"/>
      <c r="CPM64" s="108"/>
      <c r="CPN64" s="108"/>
      <c r="CPO64" s="108"/>
      <c r="CPP64" s="108"/>
      <c r="CPQ64" s="108"/>
      <c r="CPR64" s="108"/>
      <c r="CPS64" s="108"/>
      <c r="CPT64" s="108"/>
      <c r="CPU64" s="108"/>
      <c r="CPV64" s="108"/>
      <c r="CPW64" s="108"/>
      <c r="CPX64" s="108"/>
      <c r="CPY64" s="108"/>
      <c r="CPZ64" s="108"/>
      <c r="CQA64" s="108"/>
      <c r="CQB64" s="108"/>
      <c r="CQC64" s="108"/>
      <c r="CQD64" s="108"/>
      <c r="CQE64" s="108"/>
      <c r="CQF64" s="108"/>
      <c r="CQG64" s="108"/>
      <c r="CQH64" s="108"/>
      <c r="CQI64" s="108"/>
      <c r="CQJ64" s="108"/>
      <c r="CQK64" s="108"/>
      <c r="CQL64" s="108"/>
      <c r="CQM64" s="108"/>
      <c r="CQN64" s="108"/>
      <c r="CQO64" s="108"/>
      <c r="CQP64" s="108"/>
      <c r="CQQ64" s="108"/>
      <c r="CQR64" s="108"/>
      <c r="CQS64" s="108"/>
      <c r="CQT64" s="108"/>
      <c r="CQU64" s="108"/>
      <c r="CQV64" s="108"/>
      <c r="CQW64" s="108"/>
      <c r="CQX64" s="108"/>
      <c r="CQY64" s="108"/>
      <c r="CQZ64" s="108"/>
      <c r="CRA64" s="108"/>
      <c r="CRB64" s="108"/>
      <c r="CRC64" s="108"/>
      <c r="CRD64" s="108"/>
      <c r="CRE64" s="108"/>
      <c r="CRF64" s="108"/>
      <c r="CRG64" s="108"/>
      <c r="CRH64" s="108"/>
      <c r="CRI64" s="108"/>
      <c r="CRJ64" s="108"/>
      <c r="CRK64" s="108"/>
      <c r="CRL64" s="108"/>
      <c r="CRM64" s="108"/>
      <c r="CRN64" s="108"/>
      <c r="CRO64" s="108"/>
      <c r="CRP64" s="108"/>
      <c r="CRQ64" s="108"/>
      <c r="CRR64" s="108"/>
      <c r="CRS64" s="108"/>
      <c r="CRT64" s="108"/>
      <c r="CRU64" s="108"/>
      <c r="CRV64" s="108"/>
      <c r="CRW64" s="108"/>
      <c r="CRX64" s="108"/>
      <c r="CRY64" s="108"/>
      <c r="CRZ64" s="108"/>
      <c r="CSA64" s="108"/>
      <c r="CSB64" s="108"/>
      <c r="CSC64" s="108"/>
      <c r="CSD64" s="108"/>
      <c r="CSE64" s="108"/>
      <c r="CSF64" s="108"/>
      <c r="CSG64" s="108"/>
      <c r="CSH64" s="108"/>
      <c r="CSI64" s="108"/>
      <c r="CSJ64" s="108"/>
      <c r="CSK64" s="108"/>
      <c r="CSL64" s="108"/>
      <c r="CSM64" s="108"/>
      <c r="CSN64" s="108"/>
      <c r="CSO64" s="108"/>
      <c r="CSP64" s="108"/>
      <c r="CSQ64" s="108"/>
      <c r="CSR64" s="108"/>
      <c r="CSS64" s="108"/>
      <c r="CST64" s="108"/>
      <c r="CSU64" s="108"/>
      <c r="CSV64" s="108"/>
      <c r="CSW64" s="108"/>
      <c r="CSX64" s="108"/>
      <c r="CSY64" s="108"/>
      <c r="CSZ64" s="108"/>
      <c r="CTA64" s="108"/>
      <c r="CTB64" s="108"/>
      <c r="CTC64" s="108"/>
      <c r="CTD64" s="108"/>
      <c r="CTE64" s="108"/>
      <c r="CTF64" s="108"/>
      <c r="CTG64" s="108"/>
      <c r="CTH64" s="108"/>
      <c r="CTI64" s="108"/>
      <c r="CTJ64" s="108"/>
      <c r="CTK64" s="108"/>
      <c r="CTL64" s="108"/>
      <c r="CTM64" s="108"/>
      <c r="CTN64" s="108"/>
      <c r="CTO64" s="108"/>
      <c r="CTP64" s="108"/>
      <c r="CTQ64" s="108"/>
      <c r="CTR64" s="108"/>
      <c r="CTS64" s="108"/>
      <c r="CTT64" s="108"/>
      <c r="CTU64" s="108"/>
      <c r="CTV64" s="108"/>
      <c r="CTW64" s="108"/>
      <c r="CTX64" s="108"/>
      <c r="CTY64" s="108"/>
      <c r="CTZ64" s="108"/>
      <c r="CUA64" s="108"/>
      <c r="CUB64" s="108"/>
      <c r="CUC64" s="108"/>
      <c r="CUD64" s="108"/>
      <c r="CUE64" s="108"/>
      <c r="CUF64" s="108"/>
      <c r="CUG64" s="108"/>
      <c r="CUH64" s="108"/>
      <c r="CUI64" s="108"/>
      <c r="CUJ64" s="108"/>
      <c r="CUK64" s="108"/>
      <c r="CUL64" s="108"/>
      <c r="CUM64" s="108"/>
      <c r="CUN64" s="108"/>
      <c r="CUO64" s="108"/>
      <c r="CUP64" s="108"/>
      <c r="CUQ64" s="108"/>
      <c r="CUR64" s="108"/>
      <c r="CUS64" s="108"/>
      <c r="CUT64" s="108"/>
      <c r="CUU64" s="108"/>
      <c r="CUV64" s="108"/>
      <c r="CUW64" s="108"/>
      <c r="CUX64" s="108"/>
      <c r="CUY64" s="108"/>
      <c r="CUZ64" s="108"/>
      <c r="CVA64" s="108"/>
      <c r="CVB64" s="108"/>
      <c r="CVC64" s="108"/>
      <c r="CVD64" s="108"/>
      <c r="CVE64" s="108"/>
      <c r="CVF64" s="108"/>
      <c r="CVG64" s="108"/>
      <c r="CVH64" s="108"/>
      <c r="CVI64" s="108"/>
      <c r="CVJ64" s="108"/>
      <c r="CVK64" s="108"/>
      <c r="CVL64" s="108"/>
      <c r="CVM64" s="108"/>
      <c r="CVN64" s="108"/>
      <c r="CVO64" s="108"/>
      <c r="CVP64" s="108"/>
      <c r="CVQ64" s="108"/>
      <c r="CVR64" s="108"/>
      <c r="CVS64" s="108"/>
      <c r="CVT64" s="108"/>
      <c r="CVU64" s="108"/>
      <c r="CVV64" s="108"/>
      <c r="CVW64" s="108"/>
      <c r="CVX64" s="108"/>
      <c r="CVY64" s="108"/>
      <c r="CVZ64" s="108"/>
      <c r="CWA64" s="108"/>
      <c r="CWB64" s="108"/>
      <c r="CWC64" s="108"/>
      <c r="CWD64" s="108"/>
      <c r="CWE64" s="108"/>
      <c r="CWF64" s="108"/>
      <c r="CWG64" s="108"/>
      <c r="CWH64" s="108"/>
      <c r="CWI64" s="108"/>
      <c r="CWJ64" s="108"/>
      <c r="CWK64" s="108"/>
      <c r="CWL64" s="108"/>
      <c r="CWM64" s="108"/>
      <c r="CWN64" s="108"/>
      <c r="CWO64" s="108"/>
      <c r="CWP64" s="108"/>
      <c r="CWQ64" s="108"/>
      <c r="CWR64" s="108"/>
      <c r="CWS64" s="108"/>
      <c r="CWT64" s="108"/>
      <c r="CWU64" s="108"/>
      <c r="CWV64" s="108"/>
      <c r="CWW64" s="108"/>
      <c r="CWX64" s="108"/>
      <c r="CWY64" s="108"/>
      <c r="CWZ64" s="108"/>
      <c r="CXA64" s="108"/>
      <c r="CXB64" s="108"/>
      <c r="CXC64" s="108"/>
      <c r="CXD64" s="108"/>
      <c r="CXE64" s="108"/>
      <c r="CXF64" s="108"/>
      <c r="CXG64" s="108"/>
      <c r="CXH64" s="108"/>
      <c r="CXI64" s="108"/>
      <c r="CXJ64" s="108"/>
      <c r="CXK64" s="108"/>
      <c r="CXL64" s="108"/>
      <c r="CXM64" s="108"/>
      <c r="CXN64" s="108"/>
      <c r="CXO64" s="108"/>
      <c r="CXP64" s="108"/>
      <c r="CXQ64" s="108"/>
      <c r="CXR64" s="108"/>
      <c r="CXS64" s="108"/>
      <c r="CXT64" s="108"/>
      <c r="CXU64" s="108"/>
      <c r="CXV64" s="108"/>
      <c r="CXW64" s="108"/>
      <c r="CXX64" s="108"/>
      <c r="CXY64" s="108"/>
      <c r="CXZ64" s="108"/>
      <c r="CYA64" s="108"/>
      <c r="CYB64" s="108"/>
      <c r="CYC64" s="108"/>
      <c r="CYD64" s="108"/>
      <c r="CYE64" s="108"/>
      <c r="CYF64" s="108"/>
      <c r="CYG64" s="108"/>
      <c r="CYH64" s="108"/>
      <c r="CYI64" s="108"/>
      <c r="CYJ64" s="108"/>
      <c r="CYK64" s="108"/>
      <c r="CYL64" s="108"/>
      <c r="CYM64" s="108"/>
      <c r="CYN64" s="108"/>
      <c r="CYO64" s="108"/>
      <c r="CYP64" s="108"/>
      <c r="CYQ64" s="108"/>
      <c r="CYR64" s="108"/>
      <c r="CYS64" s="108"/>
      <c r="CYT64" s="108"/>
      <c r="CYU64" s="108"/>
      <c r="CYV64" s="108"/>
      <c r="CYW64" s="108"/>
      <c r="CYX64" s="108"/>
      <c r="CYY64" s="108"/>
      <c r="CYZ64" s="108"/>
      <c r="CZA64" s="108"/>
      <c r="CZB64" s="108"/>
      <c r="CZC64" s="108"/>
      <c r="CZD64" s="108"/>
      <c r="CZE64" s="108"/>
      <c r="CZF64" s="108"/>
      <c r="CZG64" s="108"/>
      <c r="CZH64" s="108"/>
      <c r="CZI64" s="108"/>
      <c r="CZJ64" s="108"/>
      <c r="CZK64" s="108"/>
      <c r="CZL64" s="108"/>
      <c r="CZM64" s="108"/>
      <c r="CZN64" s="108"/>
      <c r="CZO64" s="108"/>
      <c r="CZP64" s="108"/>
      <c r="CZQ64" s="108"/>
      <c r="CZR64" s="108"/>
      <c r="CZS64" s="108"/>
      <c r="CZT64" s="108"/>
      <c r="CZU64" s="108"/>
      <c r="CZV64" s="108"/>
      <c r="CZW64" s="108"/>
      <c r="CZX64" s="108"/>
      <c r="CZY64" s="108"/>
      <c r="CZZ64" s="108"/>
      <c r="DAA64" s="108"/>
      <c r="DAB64" s="108"/>
      <c r="DAC64" s="108"/>
      <c r="DAD64" s="108"/>
      <c r="DAE64" s="108"/>
      <c r="DAF64" s="108"/>
      <c r="DAG64" s="108"/>
      <c r="DAH64" s="108"/>
      <c r="DAI64" s="108"/>
      <c r="DAJ64" s="108"/>
      <c r="DAK64" s="108"/>
      <c r="DAL64" s="108"/>
      <c r="DAM64" s="108"/>
      <c r="DAN64" s="108"/>
      <c r="DAO64" s="108"/>
      <c r="DAP64" s="108"/>
      <c r="DAQ64" s="108"/>
      <c r="DAR64" s="108"/>
      <c r="DAS64" s="108"/>
      <c r="DAT64" s="108"/>
      <c r="DAU64" s="108"/>
      <c r="DAV64" s="108"/>
      <c r="DAW64" s="108"/>
      <c r="DAX64" s="108"/>
      <c r="DAY64" s="108"/>
      <c r="DAZ64" s="108"/>
      <c r="DBA64" s="108"/>
      <c r="DBB64" s="108"/>
      <c r="DBC64" s="108"/>
      <c r="DBD64" s="108"/>
      <c r="DBE64" s="108"/>
      <c r="DBF64" s="108"/>
      <c r="DBG64" s="108"/>
      <c r="DBH64" s="108"/>
      <c r="DBI64" s="108"/>
      <c r="DBJ64" s="108"/>
      <c r="DBK64" s="108"/>
      <c r="DBL64" s="108"/>
      <c r="DBM64" s="108"/>
      <c r="DBN64" s="108"/>
      <c r="DBO64" s="108"/>
      <c r="DBP64" s="108"/>
      <c r="DBQ64" s="108"/>
      <c r="DBR64" s="108"/>
      <c r="DBS64" s="108"/>
      <c r="DBT64" s="108"/>
      <c r="DBU64" s="108"/>
      <c r="DBV64" s="108"/>
      <c r="DBW64" s="108"/>
      <c r="DBX64" s="108"/>
      <c r="DBY64" s="108"/>
      <c r="DBZ64" s="108"/>
      <c r="DCA64" s="108"/>
      <c r="DCB64" s="108"/>
      <c r="DCC64" s="108"/>
      <c r="DCD64" s="108"/>
      <c r="DCE64" s="108"/>
      <c r="DCF64" s="108"/>
      <c r="DCG64" s="108"/>
      <c r="DCH64" s="108"/>
      <c r="DCI64" s="108"/>
      <c r="DCJ64" s="108"/>
      <c r="DCK64" s="108"/>
      <c r="DCL64" s="108"/>
      <c r="DCM64" s="108"/>
      <c r="DCN64" s="108"/>
      <c r="DCO64" s="108"/>
      <c r="DCP64" s="108"/>
      <c r="DCQ64" s="108"/>
      <c r="DCR64" s="108"/>
      <c r="DCS64" s="108"/>
      <c r="DCT64" s="108"/>
      <c r="DCU64" s="108"/>
      <c r="DCV64" s="108"/>
      <c r="DCW64" s="108"/>
      <c r="DCX64" s="108"/>
      <c r="DCY64" s="108"/>
      <c r="DCZ64" s="108"/>
      <c r="DDA64" s="108"/>
      <c r="DDB64" s="108"/>
      <c r="DDC64" s="108"/>
      <c r="DDD64" s="108"/>
      <c r="DDE64" s="108"/>
      <c r="DDF64" s="108"/>
      <c r="DDG64" s="108"/>
      <c r="DDH64" s="108"/>
      <c r="DDI64" s="108"/>
      <c r="DDJ64" s="108"/>
      <c r="DDK64" s="108"/>
      <c r="DDL64" s="108"/>
      <c r="DDM64" s="108"/>
      <c r="DDN64" s="108"/>
      <c r="DDO64" s="108"/>
      <c r="DDP64" s="108"/>
      <c r="DDQ64" s="108"/>
      <c r="DDR64" s="108"/>
      <c r="DDS64" s="108"/>
      <c r="DDT64" s="108"/>
      <c r="DDU64" s="108"/>
      <c r="DDV64" s="108"/>
      <c r="DDW64" s="108"/>
      <c r="DDX64" s="108"/>
      <c r="DDY64" s="108"/>
      <c r="DDZ64" s="108"/>
      <c r="DEA64" s="108"/>
      <c r="DEB64" s="108"/>
      <c r="DEC64" s="108"/>
      <c r="DED64" s="108"/>
      <c r="DEE64" s="108"/>
      <c r="DEF64" s="108"/>
      <c r="DEG64" s="108"/>
      <c r="DEH64" s="108"/>
      <c r="DEI64" s="108"/>
      <c r="DEJ64" s="108"/>
      <c r="DEK64" s="108"/>
      <c r="DEL64" s="108"/>
      <c r="DEM64" s="108"/>
      <c r="DEN64" s="108"/>
      <c r="DEO64" s="108"/>
      <c r="DEP64" s="108"/>
      <c r="DEQ64" s="108"/>
      <c r="DER64" s="108"/>
      <c r="DES64" s="108"/>
      <c r="DET64" s="108"/>
      <c r="DEU64" s="108"/>
      <c r="DEV64" s="108"/>
      <c r="DEW64" s="108"/>
      <c r="DEX64" s="108"/>
      <c r="DEY64" s="108"/>
      <c r="DEZ64" s="108"/>
      <c r="DFA64" s="108"/>
      <c r="DFB64" s="108"/>
      <c r="DFC64" s="108"/>
      <c r="DFD64" s="108"/>
      <c r="DFE64" s="108"/>
      <c r="DFF64" s="108"/>
      <c r="DFG64" s="108"/>
      <c r="DFH64" s="108"/>
      <c r="DFI64" s="108"/>
      <c r="DFJ64" s="108"/>
      <c r="DFK64" s="108"/>
      <c r="DFL64" s="108"/>
      <c r="DFM64" s="108"/>
      <c r="DFN64" s="108"/>
      <c r="DFO64" s="108"/>
      <c r="DFP64" s="108"/>
      <c r="DFQ64" s="108"/>
      <c r="DFR64" s="108"/>
      <c r="DFS64" s="108"/>
      <c r="DFT64" s="108"/>
      <c r="DFU64" s="108"/>
      <c r="DFV64" s="108"/>
      <c r="DFW64" s="108"/>
      <c r="DFX64" s="108"/>
      <c r="DFY64" s="108"/>
      <c r="DFZ64" s="108"/>
      <c r="DGA64" s="108"/>
      <c r="DGB64" s="108"/>
      <c r="DGC64" s="108"/>
      <c r="DGD64" s="108"/>
      <c r="DGE64" s="108"/>
      <c r="DGF64" s="108"/>
      <c r="DGG64" s="108"/>
      <c r="DGH64" s="108"/>
      <c r="DGI64" s="108"/>
      <c r="DGJ64" s="108"/>
      <c r="DGK64" s="108"/>
      <c r="DGL64" s="108"/>
      <c r="DGM64" s="108"/>
      <c r="DGN64" s="108"/>
      <c r="DGO64" s="108"/>
      <c r="DGP64" s="108"/>
      <c r="DGQ64" s="108"/>
      <c r="DGR64" s="108"/>
      <c r="DGS64" s="108"/>
      <c r="DGT64" s="108"/>
      <c r="DGU64" s="108"/>
      <c r="DGV64" s="108"/>
      <c r="DGW64" s="108"/>
      <c r="DGX64" s="108"/>
      <c r="DGY64" s="108"/>
      <c r="DGZ64" s="108"/>
      <c r="DHA64" s="108"/>
      <c r="DHB64" s="108"/>
      <c r="DHC64" s="108"/>
      <c r="DHD64" s="108"/>
      <c r="DHE64" s="108"/>
      <c r="DHF64" s="108"/>
      <c r="DHG64" s="108"/>
      <c r="DHH64" s="108"/>
      <c r="DHI64" s="108"/>
      <c r="DHJ64" s="108"/>
      <c r="DHK64" s="108"/>
      <c r="DHL64" s="108"/>
      <c r="DHM64" s="108"/>
      <c r="DHN64" s="108"/>
      <c r="DHO64" s="108"/>
      <c r="DHP64" s="108"/>
      <c r="DHQ64" s="108"/>
      <c r="DHR64" s="108"/>
      <c r="DHS64" s="108"/>
      <c r="DHT64" s="108"/>
      <c r="DHU64" s="108"/>
      <c r="DHV64" s="108"/>
      <c r="DHW64" s="108"/>
      <c r="DHX64" s="108"/>
      <c r="DHY64" s="108"/>
      <c r="DHZ64" s="108"/>
      <c r="DIA64" s="108"/>
      <c r="DIB64" s="108"/>
      <c r="DIC64" s="108"/>
      <c r="DID64" s="108"/>
      <c r="DIE64" s="108"/>
      <c r="DIF64" s="108"/>
      <c r="DIG64" s="108"/>
      <c r="DIH64" s="108"/>
      <c r="DII64" s="108"/>
      <c r="DIJ64" s="108"/>
      <c r="DIK64" s="108"/>
      <c r="DIL64" s="108"/>
      <c r="DIM64" s="108"/>
      <c r="DIN64" s="108"/>
      <c r="DIO64" s="108"/>
      <c r="DIP64" s="108"/>
      <c r="DIQ64" s="108"/>
      <c r="DIR64" s="108"/>
      <c r="DIS64" s="108"/>
      <c r="DIT64" s="108"/>
      <c r="DIU64" s="108"/>
      <c r="DIV64" s="108"/>
      <c r="DIW64" s="108"/>
      <c r="DIX64" s="108"/>
      <c r="DIY64" s="108"/>
      <c r="DIZ64" s="108"/>
      <c r="DJA64" s="108"/>
      <c r="DJB64" s="108"/>
      <c r="DJC64" s="108"/>
      <c r="DJD64" s="108"/>
      <c r="DJE64" s="108"/>
      <c r="DJF64" s="108"/>
      <c r="DJG64" s="108"/>
      <c r="DJH64" s="108"/>
      <c r="DJI64" s="108"/>
      <c r="DJJ64" s="108"/>
      <c r="DJK64" s="108"/>
      <c r="DJL64" s="108"/>
      <c r="DJM64" s="108"/>
      <c r="DJN64" s="108"/>
      <c r="DJO64" s="108"/>
      <c r="DJP64" s="108"/>
      <c r="DJQ64" s="108"/>
      <c r="DJR64" s="108"/>
      <c r="DJS64" s="108"/>
      <c r="DJT64" s="108"/>
      <c r="DJU64" s="108"/>
      <c r="DJV64" s="108"/>
      <c r="DJW64" s="108"/>
      <c r="DJX64" s="108"/>
      <c r="DJY64" s="108"/>
      <c r="DJZ64" s="108"/>
      <c r="DKA64" s="108"/>
      <c r="DKB64" s="108"/>
      <c r="DKC64" s="108"/>
      <c r="DKD64" s="108"/>
      <c r="DKE64" s="108"/>
      <c r="DKF64" s="108"/>
      <c r="DKG64" s="108"/>
      <c r="DKH64" s="108"/>
      <c r="DKI64" s="108"/>
      <c r="DKJ64" s="108"/>
      <c r="DKK64" s="108"/>
      <c r="DKL64" s="108"/>
      <c r="DKM64" s="108"/>
      <c r="DKN64" s="108"/>
      <c r="DKO64" s="108"/>
      <c r="DKP64" s="108"/>
      <c r="DKQ64" s="108"/>
      <c r="DKR64" s="108"/>
      <c r="DKS64" s="108"/>
      <c r="DKT64" s="108"/>
      <c r="DKU64" s="108"/>
      <c r="DKV64" s="108"/>
      <c r="DKW64" s="108"/>
      <c r="DKX64" s="108"/>
      <c r="DKY64" s="108"/>
      <c r="DKZ64" s="108"/>
      <c r="DLA64" s="108"/>
      <c r="DLB64" s="108"/>
      <c r="DLC64" s="108"/>
      <c r="DLD64" s="108"/>
      <c r="DLE64" s="108"/>
      <c r="DLF64" s="108"/>
      <c r="DLG64" s="108"/>
      <c r="DLH64" s="108"/>
      <c r="DLI64" s="108"/>
      <c r="DLJ64" s="108"/>
      <c r="DLK64" s="108"/>
      <c r="DLL64" s="108"/>
      <c r="DLM64" s="108"/>
      <c r="DLN64" s="108"/>
      <c r="DLO64" s="108"/>
      <c r="DLP64" s="108"/>
      <c r="DLQ64" s="108"/>
      <c r="DLR64" s="108"/>
      <c r="DLS64" s="108"/>
      <c r="DLT64" s="108"/>
      <c r="DLU64" s="108"/>
      <c r="DLV64" s="108"/>
      <c r="DLW64" s="108"/>
      <c r="DLX64" s="108"/>
      <c r="DLY64" s="108"/>
      <c r="DLZ64" s="108"/>
      <c r="DMA64" s="108"/>
      <c r="DMB64" s="108"/>
      <c r="DMC64" s="108"/>
      <c r="DMD64" s="108"/>
      <c r="DME64" s="108"/>
      <c r="DMF64" s="108"/>
      <c r="DMG64" s="108"/>
      <c r="DMH64" s="108"/>
      <c r="DMI64" s="108"/>
      <c r="DMJ64" s="108"/>
      <c r="DMK64" s="108"/>
      <c r="DML64" s="108"/>
      <c r="DMM64" s="108"/>
      <c r="DMN64" s="108"/>
      <c r="DMO64" s="108"/>
      <c r="DMP64" s="108"/>
      <c r="DMQ64" s="108"/>
      <c r="DMR64" s="108"/>
      <c r="DMS64" s="108"/>
      <c r="DMT64" s="108"/>
      <c r="DMU64" s="108"/>
      <c r="DMV64" s="108"/>
      <c r="DMW64" s="108"/>
      <c r="DMX64" s="108"/>
      <c r="DMY64" s="108"/>
      <c r="DMZ64" s="108"/>
      <c r="DNA64" s="108"/>
      <c r="DNB64" s="108"/>
      <c r="DNC64" s="108"/>
      <c r="DND64" s="108"/>
      <c r="DNE64" s="108"/>
      <c r="DNF64" s="108"/>
      <c r="DNG64" s="108"/>
      <c r="DNH64" s="108"/>
      <c r="DNI64" s="108"/>
      <c r="DNJ64" s="108"/>
      <c r="DNK64" s="108"/>
      <c r="DNL64" s="108"/>
      <c r="DNM64" s="108"/>
      <c r="DNN64" s="108"/>
      <c r="DNO64" s="108"/>
      <c r="DNP64" s="108"/>
      <c r="DNQ64" s="108"/>
      <c r="DNR64" s="108"/>
      <c r="DNS64" s="108"/>
      <c r="DNT64" s="108"/>
      <c r="DNU64" s="108"/>
      <c r="DNV64" s="108"/>
      <c r="DNW64" s="108"/>
      <c r="DNX64" s="108"/>
      <c r="DNY64" s="108"/>
      <c r="DNZ64" s="108"/>
      <c r="DOA64" s="108"/>
      <c r="DOB64" s="108"/>
      <c r="DOC64" s="108"/>
      <c r="DOD64" s="108"/>
      <c r="DOE64" s="108"/>
      <c r="DOF64" s="108"/>
      <c r="DOG64" s="108"/>
      <c r="DOH64" s="108"/>
      <c r="DOI64" s="108"/>
      <c r="DOJ64" s="108"/>
      <c r="DOK64" s="108"/>
      <c r="DOL64" s="108"/>
      <c r="DOM64" s="108"/>
      <c r="DON64" s="108"/>
      <c r="DOO64" s="108"/>
      <c r="DOP64" s="108"/>
      <c r="DOQ64" s="108"/>
      <c r="DOR64" s="108"/>
      <c r="DOS64" s="108"/>
      <c r="DOT64" s="108"/>
      <c r="DOU64" s="108"/>
      <c r="DOV64" s="108"/>
      <c r="DOW64" s="108"/>
      <c r="DOX64" s="108"/>
      <c r="DOY64" s="108"/>
      <c r="DOZ64" s="108"/>
      <c r="DPA64" s="108"/>
      <c r="DPB64" s="108"/>
      <c r="DPC64" s="108"/>
      <c r="DPD64" s="108"/>
      <c r="DPE64" s="108"/>
      <c r="DPF64" s="108"/>
      <c r="DPG64" s="108"/>
      <c r="DPH64" s="108"/>
      <c r="DPI64" s="108"/>
      <c r="DPJ64" s="108"/>
      <c r="DPK64" s="108"/>
      <c r="DPL64" s="108"/>
      <c r="DPM64" s="108"/>
      <c r="DPN64" s="108"/>
      <c r="DPO64" s="108"/>
      <c r="DPP64" s="108"/>
      <c r="DPQ64" s="108"/>
      <c r="DPR64" s="108"/>
      <c r="DPS64" s="108"/>
      <c r="DPT64" s="108"/>
      <c r="DPU64" s="108"/>
      <c r="DPV64" s="108"/>
      <c r="DPW64" s="108"/>
      <c r="DPX64" s="108"/>
      <c r="DPY64" s="108"/>
      <c r="DPZ64" s="108"/>
      <c r="DQA64" s="108"/>
      <c r="DQB64" s="108"/>
      <c r="DQC64" s="108"/>
      <c r="DQD64" s="108"/>
      <c r="DQE64" s="108"/>
      <c r="DQF64" s="108"/>
      <c r="DQG64" s="108"/>
      <c r="DQH64" s="108"/>
      <c r="DQI64" s="108"/>
      <c r="DQJ64" s="108"/>
      <c r="DQK64" s="108"/>
      <c r="DQL64" s="108"/>
      <c r="DQM64" s="108"/>
      <c r="DQN64" s="108"/>
      <c r="DQO64" s="108"/>
      <c r="DQP64" s="108"/>
      <c r="DQQ64" s="108"/>
      <c r="DQR64" s="108"/>
      <c r="DQS64" s="108"/>
      <c r="DQT64" s="108"/>
      <c r="DQU64" s="108"/>
      <c r="DQV64" s="108"/>
      <c r="DQW64" s="108"/>
      <c r="DQX64" s="108"/>
      <c r="DQY64" s="108"/>
      <c r="DQZ64" s="108"/>
      <c r="DRA64" s="108"/>
      <c r="DRB64" s="108"/>
      <c r="DRC64" s="108"/>
      <c r="DRD64" s="108"/>
      <c r="DRE64" s="108"/>
      <c r="DRF64" s="108"/>
      <c r="DRG64" s="108"/>
      <c r="DRH64" s="108"/>
      <c r="DRI64" s="108"/>
      <c r="DRJ64" s="108"/>
      <c r="DRK64" s="108"/>
      <c r="DRL64" s="108"/>
      <c r="DRM64" s="108"/>
      <c r="DRN64" s="108"/>
      <c r="DRO64" s="108"/>
      <c r="DRP64" s="108"/>
      <c r="DRQ64" s="108"/>
      <c r="DRR64" s="108"/>
      <c r="DRS64" s="108"/>
      <c r="DRT64" s="108"/>
      <c r="DRU64" s="108"/>
      <c r="DRV64" s="108"/>
      <c r="DRW64" s="108"/>
      <c r="DRX64" s="108"/>
      <c r="DRY64" s="108"/>
      <c r="DRZ64" s="108"/>
      <c r="DSA64" s="108"/>
      <c r="DSB64" s="108"/>
      <c r="DSC64" s="108"/>
      <c r="DSD64" s="108"/>
      <c r="DSE64" s="108"/>
      <c r="DSF64" s="108"/>
      <c r="DSG64" s="108"/>
      <c r="DSH64" s="108"/>
      <c r="DSI64" s="108"/>
      <c r="DSJ64" s="108"/>
      <c r="DSK64" s="108"/>
      <c r="DSL64" s="108"/>
      <c r="DSM64" s="108"/>
      <c r="DSN64" s="108"/>
      <c r="DSO64" s="108"/>
      <c r="DSP64" s="108"/>
      <c r="DSQ64" s="108"/>
      <c r="DSR64" s="108"/>
      <c r="DSS64" s="108"/>
      <c r="DST64" s="108"/>
      <c r="DSU64" s="108"/>
      <c r="DSV64" s="108"/>
      <c r="DSW64" s="108"/>
      <c r="DSX64" s="108"/>
      <c r="DSY64" s="108"/>
      <c r="DSZ64" s="108"/>
      <c r="DTA64" s="108"/>
      <c r="DTB64" s="108"/>
      <c r="DTC64" s="108"/>
      <c r="DTD64" s="108"/>
      <c r="DTE64" s="108"/>
      <c r="DTF64" s="108"/>
      <c r="DTG64" s="108"/>
      <c r="DTH64" s="108"/>
      <c r="DTI64" s="108"/>
      <c r="DTJ64" s="108"/>
      <c r="DTK64" s="108"/>
      <c r="DTL64" s="108"/>
      <c r="DTM64" s="108"/>
      <c r="DTN64" s="108"/>
      <c r="DTO64" s="108"/>
      <c r="DTP64" s="108"/>
      <c r="DTQ64" s="108"/>
      <c r="DTR64" s="108"/>
      <c r="DTS64" s="108"/>
      <c r="DTT64" s="108"/>
      <c r="DTU64" s="108"/>
      <c r="DTV64" s="108"/>
      <c r="DTW64" s="108"/>
      <c r="DTX64" s="108"/>
      <c r="DTY64" s="108"/>
      <c r="DTZ64" s="108"/>
      <c r="DUA64" s="108"/>
      <c r="DUB64" s="108"/>
      <c r="DUC64" s="108"/>
      <c r="DUD64" s="108"/>
      <c r="DUE64" s="108"/>
      <c r="DUF64" s="108"/>
      <c r="DUG64" s="108"/>
      <c r="DUH64" s="108"/>
      <c r="DUI64" s="108"/>
      <c r="DUJ64" s="108"/>
      <c r="DUK64" s="108"/>
      <c r="DUL64" s="108"/>
      <c r="DUM64" s="108"/>
      <c r="DUN64" s="108"/>
      <c r="DUO64" s="108"/>
      <c r="DUP64" s="108"/>
      <c r="DUQ64" s="108"/>
      <c r="DUR64" s="108"/>
      <c r="DUS64" s="108"/>
      <c r="DUT64" s="108"/>
      <c r="DUU64" s="108"/>
      <c r="DUV64" s="108"/>
      <c r="DUW64" s="108"/>
      <c r="DUX64" s="108"/>
      <c r="DUY64" s="108"/>
      <c r="DUZ64" s="108"/>
      <c r="DVA64" s="108"/>
      <c r="DVB64" s="108"/>
      <c r="DVC64" s="108"/>
      <c r="DVD64" s="108"/>
      <c r="DVE64" s="108"/>
      <c r="DVF64" s="108"/>
      <c r="DVG64" s="108"/>
      <c r="DVH64" s="108"/>
      <c r="DVI64" s="108"/>
      <c r="DVJ64" s="108"/>
      <c r="DVK64" s="108"/>
      <c r="DVL64" s="108"/>
      <c r="DVM64" s="108"/>
      <c r="DVN64" s="108"/>
      <c r="DVO64" s="108"/>
      <c r="DVP64" s="108"/>
      <c r="DVQ64" s="108"/>
      <c r="DVR64" s="108"/>
      <c r="DVS64" s="108"/>
      <c r="DVT64" s="108"/>
      <c r="DVU64" s="108"/>
      <c r="DVV64" s="108"/>
      <c r="DVW64" s="108"/>
      <c r="DVX64" s="108"/>
      <c r="DVY64" s="108"/>
      <c r="DVZ64" s="108"/>
      <c r="DWA64" s="108"/>
      <c r="DWB64" s="108"/>
      <c r="DWC64" s="108"/>
      <c r="DWD64" s="108"/>
      <c r="DWE64" s="108"/>
      <c r="DWF64" s="108"/>
      <c r="DWG64" s="108"/>
      <c r="DWH64" s="108"/>
      <c r="DWI64" s="108"/>
      <c r="DWJ64" s="108"/>
      <c r="DWK64" s="108"/>
      <c r="DWL64" s="108"/>
      <c r="DWM64" s="108"/>
      <c r="DWN64" s="108"/>
      <c r="DWO64" s="108"/>
      <c r="DWP64" s="108"/>
      <c r="DWQ64" s="108"/>
      <c r="DWR64" s="108"/>
      <c r="DWS64" s="108"/>
      <c r="DWT64" s="108"/>
      <c r="DWU64" s="108"/>
      <c r="DWV64" s="108"/>
      <c r="DWW64" s="108"/>
      <c r="DWX64" s="108"/>
      <c r="DWY64" s="108"/>
      <c r="DWZ64" s="108"/>
      <c r="DXA64" s="108"/>
      <c r="DXB64" s="108"/>
      <c r="DXC64" s="108"/>
      <c r="DXD64" s="108"/>
      <c r="DXE64" s="108"/>
      <c r="DXF64" s="108"/>
      <c r="DXG64" s="108"/>
      <c r="DXH64" s="108"/>
      <c r="DXI64" s="108"/>
      <c r="DXJ64" s="108"/>
      <c r="DXK64" s="108"/>
      <c r="DXL64" s="108"/>
      <c r="DXM64" s="108"/>
      <c r="DXN64" s="108"/>
      <c r="DXO64" s="108"/>
      <c r="DXP64" s="108"/>
      <c r="DXQ64" s="108"/>
      <c r="DXR64" s="108"/>
      <c r="DXS64" s="108"/>
      <c r="DXT64" s="108"/>
      <c r="DXU64" s="108"/>
      <c r="DXV64" s="108"/>
      <c r="DXW64" s="108"/>
      <c r="DXX64" s="108"/>
      <c r="DXY64" s="108"/>
      <c r="DXZ64" s="108"/>
      <c r="DYA64" s="108"/>
      <c r="DYB64" s="108"/>
      <c r="DYC64" s="108"/>
      <c r="DYD64" s="108"/>
      <c r="DYE64" s="108"/>
      <c r="DYF64" s="108"/>
      <c r="DYG64" s="108"/>
      <c r="DYH64" s="108"/>
      <c r="DYI64" s="108"/>
      <c r="DYJ64" s="108"/>
      <c r="DYK64" s="108"/>
      <c r="DYL64" s="108"/>
      <c r="DYM64" s="108"/>
      <c r="DYN64" s="108"/>
      <c r="DYO64" s="108"/>
      <c r="DYP64" s="108"/>
      <c r="DYQ64" s="108"/>
      <c r="DYR64" s="108"/>
      <c r="DYS64" s="108"/>
      <c r="DYT64" s="108"/>
      <c r="DYU64" s="108"/>
      <c r="DYV64" s="108"/>
      <c r="DYW64" s="108"/>
      <c r="DYX64" s="108"/>
      <c r="DYY64" s="108"/>
      <c r="DYZ64" s="108"/>
      <c r="DZA64" s="108"/>
      <c r="DZB64" s="108"/>
      <c r="DZC64" s="108"/>
      <c r="DZD64" s="108"/>
      <c r="DZE64" s="108"/>
      <c r="DZF64" s="108"/>
      <c r="DZG64" s="108"/>
      <c r="DZH64" s="108"/>
      <c r="DZI64" s="108"/>
      <c r="DZJ64" s="108"/>
      <c r="DZK64" s="108"/>
      <c r="DZL64" s="108"/>
      <c r="DZM64" s="108"/>
      <c r="DZN64" s="108"/>
      <c r="DZO64" s="108"/>
      <c r="DZP64" s="108"/>
      <c r="DZQ64" s="108"/>
      <c r="DZR64" s="108"/>
      <c r="DZS64" s="108"/>
      <c r="DZT64" s="108"/>
      <c r="DZU64" s="108"/>
      <c r="DZV64" s="108"/>
      <c r="DZW64" s="108"/>
      <c r="DZX64" s="108"/>
      <c r="DZY64" s="108"/>
      <c r="DZZ64" s="108"/>
      <c r="EAA64" s="108"/>
      <c r="EAB64" s="108"/>
      <c r="EAC64" s="108"/>
      <c r="EAD64" s="108"/>
      <c r="EAE64" s="108"/>
      <c r="EAF64" s="108"/>
      <c r="EAG64" s="108"/>
      <c r="EAH64" s="108"/>
      <c r="EAI64" s="108"/>
      <c r="EAJ64" s="108"/>
      <c r="EAK64" s="108"/>
      <c r="EAL64" s="108"/>
      <c r="EAM64" s="108"/>
      <c r="EAN64" s="108"/>
      <c r="EAO64" s="108"/>
      <c r="EAP64" s="108"/>
      <c r="EAQ64" s="108"/>
      <c r="EAR64" s="108"/>
      <c r="EAS64" s="108"/>
      <c r="EAT64" s="108"/>
      <c r="EAU64" s="108"/>
      <c r="EAV64" s="108"/>
      <c r="EAW64" s="108"/>
      <c r="EAX64" s="108"/>
      <c r="EAY64" s="108"/>
      <c r="EAZ64" s="108"/>
      <c r="EBA64" s="108"/>
      <c r="EBB64" s="108"/>
      <c r="EBC64" s="108"/>
      <c r="EBD64" s="108"/>
      <c r="EBE64" s="108"/>
      <c r="EBF64" s="108"/>
      <c r="EBG64" s="108"/>
      <c r="EBH64" s="108"/>
      <c r="EBI64" s="108"/>
      <c r="EBJ64" s="108"/>
      <c r="EBK64" s="108"/>
      <c r="EBL64" s="108"/>
      <c r="EBM64" s="108"/>
      <c r="EBN64" s="108"/>
      <c r="EBO64" s="108"/>
      <c r="EBP64" s="108"/>
      <c r="EBQ64" s="108"/>
      <c r="EBR64" s="108"/>
      <c r="EBS64" s="108"/>
      <c r="EBT64" s="108"/>
      <c r="EBU64" s="108"/>
      <c r="EBV64" s="108"/>
      <c r="EBW64" s="108"/>
      <c r="EBX64" s="108"/>
      <c r="EBY64" s="108"/>
      <c r="EBZ64" s="108"/>
      <c r="ECA64" s="108"/>
      <c r="ECB64" s="108"/>
      <c r="ECC64" s="108"/>
      <c r="ECD64" s="108"/>
      <c r="ECE64" s="108"/>
      <c r="ECF64" s="108"/>
      <c r="ECG64" s="108"/>
      <c r="ECH64" s="108"/>
      <c r="ECI64" s="108"/>
      <c r="ECJ64" s="108"/>
      <c r="ECK64" s="108"/>
      <c r="ECL64" s="108"/>
      <c r="ECM64" s="108"/>
      <c r="ECN64" s="108"/>
      <c r="ECO64" s="108"/>
      <c r="ECP64" s="108"/>
      <c r="ECQ64" s="108"/>
      <c r="ECR64" s="108"/>
      <c r="ECS64" s="108"/>
      <c r="ECT64" s="108"/>
      <c r="ECU64" s="108"/>
      <c r="ECV64" s="108"/>
      <c r="ECW64" s="108"/>
      <c r="ECX64" s="108"/>
      <c r="ECY64" s="108"/>
      <c r="ECZ64" s="108"/>
      <c r="EDA64" s="108"/>
      <c r="EDB64" s="108"/>
      <c r="EDC64" s="108"/>
      <c r="EDD64" s="108"/>
      <c r="EDE64" s="108"/>
      <c r="EDF64" s="108"/>
      <c r="EDG64" s="108"/>
      <c r="EDH64" s="108"/>
      <c r="EDI64" s="108"/>
      <c r="EDJ64" s="108"/>
      <c r="EDK64" s="108"/>
      <c r="EDL64" s="108"/>
      <c r="EDM64" s="108"/>
      <c r="EDN64" s="108"/>
      <c r="EDO64" s="108"/>
      <c r="EDP64" s="108"/>
      <c r="EDQ64" s="108"/>
      <c r="EDR64" s="108"/>
      <c r="EDS64" s="108"/>
      <c r="EDT64" s="108"/>
      <c r="EDU64" s="108"/>
      <c r="EDV64" s="108"/>
      <c r="EDW64" s="108"/>
      <c r="EDX64" s="108"/>
      <c r="EDY64" s="108"/>
      <c r="EDZ64" s="108"/>
      <c r="EEA64" s="108"/>
      <c r="EEB64" s="108"/>
      <c r="EEC64" s="108"/>
      <c r="EED64" s="108"/>
      <c r="EEE64" s="108"/>
      <c r="EEF64" s="108"/>
      <c r="EEG64" s="108"/>
      <c r="EEH64" s="108"/>
      <c r="EEI64" s="108"/>
      <c r="EEJ64" s="108"/>
      <c r="EEK64" s="108"/>
      <c r="EEL64" s="108"/>
      <c r="EEM64" s="108"/>
      <c r="EEN64" s="108"/>
      <c r="EEO64" s="108"/>
      <c r="EEP64" s="108"/>
      <c r="EEQ64" s="108"/>
      <c r="EER64" s="108"/>
      <c r="EES64" s="108"/>
      <c r="EET64" s="108"/>
      <c r="EEU64" s="108"/>
      <c r="EEV64" s="108"/>
      <c r="EEW64" s="108"/>
      <c r="EEX64" s="108"/>
      <c r="EEY64" s="108"/>
      <c r="EEZ64" s="108"/>
      <c r="EFA64" s="108"/>
      <c r="EFB64" s="108"/>
      <c r="EFC64" s="108"/>
      <c r="EFD64" s="108"/>
      <c r="EFE64" s="108"/>
      <c r="EFF64" s="108"/>
      <c r="EFG64" s="108"/>
      <c r="EFH64" s="108"/>
      <c r="EFI64" s="108"/>
      <c r="EFJ64" s="108"/>
      <c r="EFK64" s="108"/>
      <c r="EFL64" s="108"/>
      <c r="EFM64" s="108"/>
      <c r="EFN64" s="108"/>
      <c r="EFO64" s="108"/>
      <c r="EFP64" s="108"/>
      <c r="EFQ64" s="108"/>
      <c r="EFR64" s="108"/>
      <c r="EFS64" s="108"/>
      <c r="EFT64" s="108"/>
      <c r="EFU64" s="108"/>
      <c r="EFV64" s="108"/>
      <c r="EFW64" s="108"/>
      <c r="EFX64" s="108"/>
      <c r="EFY64" s="108"/>
      <c r="EFZ64" s="108"/>
      <c r="EGA64" s="108"/>
      <c r="EGB64" s="108"/>
      <c r="EGC64" s="108"/>
      <c r="EGD64" s="108"/>
      <c r="EGE64" s="108"/>
      <c r="EGF64" s="108"/>
      <c r="EGG64" s="108"/>
      <c r="EGH64" s="108"/>
      <c r="EGI64" s="108"/>
      <c r="EGJ64" s="108"/>
      <c r="EGK64" s="108"/>
      <c r="EGL64" s="108"/>
      <c r="EGM64" s="108"/>
      <c r="EGN64" s="108"/>
      <c r="EGO64" s="108"/>
      <c r="EGP64" s="108"/>
      <c r="EGQ64" s="108"/>
      <c r="EGR64" s="108"/>
      <c r="EGS64" s="108"/>
      <c r="EGT64" s="108"/>
      <c r="EGU64" s="108"/>
      <c r="EGV64" s="108"/>
      <c r="EGW64" s="108"/>
      <c r="EGX64" s="108"/>
      <c r="EGY64" s="108"/>
      <c r="EGZ64" s="108"/>
      <c r="EHA64" s="108"/>
      <c r="EHB64" s="108"/>
      <c r="EHC64" s="108"/>
      <c r="EHD64" s="108"/>
      <c r="EHE64" s="108"/>
      <c r="EHF64" s="108"/>
      <c r="EHG64" s="108"/>
      <c r="EHH64" s="108"/>
      <c r="EHI64" s="108"/>
      <c r="EHJ64" s="108"/>
      <c r="EHK64" s="108"/>
      <c r="EHL64" s="108"/>
      <c r="EHM64" s="108"/>
      <c r="EHN64" s="108"/>
      <c r="EHO64" s="108"/>
      <c r="EHP64" s="108"/>
      <c r="EHQ64" s="108"/>
      <c r="EHR64" s="108"/>
      <c r="EHS64" s="108"/>
      <c r="EHT64" s="108"/>
      <c r="EHU64" s="108"/>
      <c r="EHV64" s="108"/>
      <c r="EHW64" s="108"/>
      <c r="EHX64" s="108"/>
      <c r="EHY64" s="108"/>
      <c r="EHZ64" s="108"/>
      <c r="EIA64" s="108"/>
      <c r="EIB64" s="108"/>
      <c r="EIC64" s="108"/>
      <c r="EID64" s="108"/>
      <c r="EIE64" s="108"/>
      <c r="EIF64" s="108"/>
      <c r="EIG64" s="108"/>
      <c r="EIH64" s="108"/>
      <c r="EII64" s="108"/>
      <c r="EIJ64" s="108"/>
      <c r="EIK64" s="108"/>
      <c r="EIL64" s="108"/>
      <c r="EIM64" s="108"/>
      <c r="EIN64" s="108"/>
      <c r="EIO64" s="108"/>
      <c r="EIP64" s="108"/>
      <c r="EIQ64" s="108"/>
      <c r="EIR64" s="108"/>
      <c r="EIS64" s="108"/>
      <c r="EIT64" s="108"/>
      <c r="EIU64" s="108"/>
      <c r="EIV64" s="108"/>
      <c r="EIW64" s="108"/>
      <c r="EIX64" s="108"/>
      <c r="EIY64" s="108"/>
      <c r="EIZ64" s="108"/>
      <c r="EJA64" s="108"/>
      <c r="EJB64" s="108"/>
      <c r="EJC64" s="108"/>
      <c r="EJD64" s="108"/>
      <c r="EJE64" s="108"/>
      <c r="EJF64" s="108"/>
      <c r="EJG64" s="108"/>
      <c r="EJH64" s="108"/>
      <c r="EJI64" s="108"/>
      <c r="EJJ64" s="108"/>
      <c r="EJK64" s="108"/>
      <c r="EJL64" s="108"/>
      <c r="EJM64" s="108"/>
      <c r="EJN64" s="108"/>
      <c r="EJO64" s="108"/>
      <c r="EJP64" s="108"/>
      <c r="EJQ64" s="108"/>
      <c r="EJR64" s="108"/>
      <c r="EJS64" s="108"/>
      <c r="EJT64" s="108"/>
      <c r="EJU64" s="108"/>
      <c r="EJV64" s="108"/>
      <c r="EJW64" s="108"/>
      <c r="EJX64" s="108"/>
      <c r="EJY64" s="108"/>
      <c r="EJZ64" s="108"/>
      <c r="EKA64" s="108"/>
      <c r="EKB64" s="108"/>
      <c r="EKC64" s="108"/>
      <c r="EKD64" s="108"/>
      <c r="EKE64" s="108"/>
      <c r="EKF64" s="108"/>
      <c r="EKG64" s="108"/>
      <c r="EKH64" s="108"/>
      <c r="EKI64" s="108"/>
      <c r="EKJ64" s="108"/>
      <c r="EKK64" s="108"/>
      <c r="EKL64" s="108"/>
      <c r="EKM64" s="108"/>
      <c r="EKN64" s="108"/>
      <c r="EKO64" s="108"/>
      <c r="EKP64" s="108"/>
      <c r="EKQ64" s="108"/>
      <c r="EKR64" s="108"/>
      <c r="EKS64" s="108"/>
      <c r="EKT64" s="108"/>
      <c r="EKU64" s="108"/>
      <c r="EKV64" s="108"/>
      <c r="EKW64" s="108"/>
      <c r="EKX64" s="108"/>
      <c r="EKY64" s="108"/>
      <c r="EKZ64" s="108"/>
      <c r="ELA64" s="108"/>
      <c r="ELB64" s="108"/>
      <c r="ELC64" s="108"/>
      <c r="ELD64" s="108"/>
      <c r="ELE64" s="108"/>
      <c r="ELF64" s="108"/>
      <c r="ELG64" s="108"/>
      <c r="ELH64" s="108"/>
      <c r="ELI64" s="108"/>
      <c r="ELJ64" s="108"/>
      <c r="ELK64" s="108"/>
      <c r="ELL64" s="108"/>
      <c r="ELM64" s="108"/>
      <c r="ELN64" s="108"/>
      <c r="ELO64" s="108"/>
      <c r="ELP64" s="108"/>
      <c r="ELQ64" s="108"/>
      <c r="ELR64" s="108"/>
      <c r="ELS64" s="108"/>
      <c r="ELT64" s="108"/>
      <c r="ELU64" s="108"/>
      <c r="ELV64" s="108"/>
      <c r="ELW64" s="108"/>
      <c r="ELX64" s="108"/>
      <c r="ELY64" s="108"/>
      <c r="ELZ64" s="108"/>
      <c r="EMA64" s="108"/>
      <c r="EMB64" s="108"/>
      <c r="EMC64" s="108"/>
      <c r="EMD64" s="108"/>
      <c r="EME64" s="108"/>
      <c r="EMF64" s="108"/>
      <c r="EMG64" s="108"/>
      <c r="EMH64" s="108"/>
      <c r="EMI64" s="108"/>
      <c r="EMJ64" s="108"/>
      <c r="EMK64" s="108"/>
      <c r="EML64" s="108"/>
      <c r="EMM64" s="108"/>
      <c r="EMN64" s="108"/>
      <c r="EMO64" s="108"/>
      <c r="EMP64" s="108"/>
      <c r="EMQ64" s="108"/>
      <c r="EMR64" s="108"/>
      <c r="EMS64" s="108"/>
      <c r="EMT64" s="108"/>
      <c r="EMU64" s="108"/>
      <c r="EMV64" s="108"/>
      <c r="EMW64" s="108"/>
      <c r="EMX64" s="108"/>
      <c r="EMY64" s="108"/>
      <c r="EMZ64" s="108"/>
      <c r="ENA64" s="108"/>
      <c r="ENB64" s="108"/>
      <c r="ENC64" s="108"/>
      <c r="END64" s="108"/>
      <c r="ENE64" s="108"/>
      <c r="ENF64" s="108"/>
      <c r="ENG64" s="108"/>
      <c r="ENH64" s="108"/>
      <c r="ENI64" s="108"/>
      <c r="ENJ64" s="108"/>
      <c r="ENK64" s="108"/>
      <c r="ENL64" s="108"/>
      <c r="ENM64" s="108"/>
      <c r="ENN64" s="108"/>
      <c r="ENO64" s="108"/>
      <c r="ENP64" s="108"/>
      <c r="ENQ64" s="108"/>
      <c r="ENR64" s="108"/>
      <c r="ENS64" s="108"/>
      <c r="ENT64" s="108"/>
      <c r="ENU64" s="108"/>
      <c r="ENV64" s="108"/>
      <c r="ENW64" s="108"/>
      <c r="ENX64" s="108"/>
      <c r="ENY64" s="108"/>
      <c r="ENZ64" s="108"/>
      <c r="EOA64" s="108"/>
      <c r="EOB64" s="108"/>
      <c r="EOC64" s="108"/>
      <c r="EOD64" s="108"/>
      <c r="EOE64" s="108"/>
      <c r="EOF64" s="108"/>
      <c r="EOG64" s="108"/>
      <c r="EOH64" s="108"/>
      <c r="EOI64" s="108"/>
      <c r="EOJ64" s="108"/>
      <c r="EOK64" s="108"/>
      <c r="EOL64" s="108"/>
      <c r="EOM64" s="108"/>
      <c r="EON64" s="108"/>
      <c r="EOO64" s="108"/>
      <c r="EOP64" s="108"/>
      <c r="EOQ64" s="108"/>
      <c r="EOR64" s="108"/>
      <c r="EOS64" s="108"/>
      <c r="EOT64" s="108"/>
      <c r="EOU64" s="108"/>
      <c r="EOV64" s="108"/>
      <c r="EOW64" s="108"/>
      <c r="EOX64" s="108"/>
      <c r="EOY64" s="108"/>
      <c r="EOZ64" s="108"/>
      <c r="EPA64" s="108"/>
      <c r="EPB64" s="108"/>
      <c r="EPC64" s="108"/>
      <c r="EPD64" s="108"/>
      <c r="EPE64" s="108"/>
      <c r="EPF64" s="108"/>
      <c r="EPG64" s="108"/>
      <c r="EPH64" s="108"/>
      <c r="EPI64" s="108"/>
      <c r="EPJ64" s="108"/>
      <c r="EPK64" s="108"/>
      <c r="EPL64" s="108"/>
      <c r="EPM64" s="108"/>
      <c r="EPN64" s="108"/>
      <c r="EPO64" s="108"/>
      <c r="EPP64" s="108"/>
      <c r="EPQ64" s="108"/>
      <c r="EPR64" s="108"/>
      <c r="EPS64" s="108"/>
      <c r="EPT64" s="108"/>
      <c r="EPU64" s="108"/>
      <c r="EPV64" s="108"/>
      <c r="EPW64" s="108"/>
      <c r="EPX64" s="108"/>
      <c r="EPY64" s="108"/>
      <c r="EPZ64" s="108"/>
      <c r="EQA64" s="108"/>
      <c r="EQB64" s="108"/>
      <c r="EQC64" s="108"/>
      <c r="EQD64" s="108"/>
      <c r="EQE64" s="108"/>
      <c r="EQF64" s="108"/>
      <c r="EQG64" s="108"/>
      <c r="EQH64" s="108"/>
      <c r="EQI64" s="108"/>
      <c r="EQJ64" s="108"/>
      <c r="EQK64" s="108"/>
      <c r="EQL64" s="108"/>
      <c r="EQM64" s="108"/>
      <c r="EQN64" s="108"/>
      <c r="EQO64" s="108"/>
      <c r="EQP64" s="108"/>
      <c r="EQQ64" s="108"/>
      <c r="EQR64" s="108"/>
      <c r="EQS64" s="108"/>
      <c r="EQT64" s="108"/>
      <c r="EQU64" s="108"/>
      <c r="EQV64" s="108"/>
      <c r="EQW64" s="108"/>
      <c r="EQX64" s="108"/>
      <c r="EQY64" s="108"/>
      <c r="EQZ64" s="108"/>
      <c r="ERA64" s="108"/>
      <c r="ERB64" s="108"/>
      <c r="ERC64" s="108"/>
      <c r="ERD64" s="108"/>
      <c r="ERE64" s="108"/>
      <c r="ERF64" s="108"/>
      <c r="ERG64" s="108"/>
      <c r="ERH64" s="108"/>
      <c r="ERI64" s="108"/>
      <c r="ERJ64" s="108"/>
      <c r="ERK64" s="108"/>
      <c r="ERL64" s="108"/>
      <c r="ERM64" s="108"/>
      <c r="ERN64" s="108"/>
      <c r="ERO64" s="108"/>
      <c r="ERP64" s="108"/>
      <c r="ERQ64" s="108"/>
      <c r="ERR64" s="108"/>
      <c r="ERS64" s="108"/>
      <c r="ERT64" s="108"/>
      <c r="ERU64" s="108"/>
      <c r="ERV64" s="108"/>
      <c r="ERW64" s="108"/>
      <c r="ERX64" s="108"/>
      <c r="ERY64" s="108"/>
      <c r="ERZ64" s="108"/>
      <c r="ESA64" s="108"/>
      <c r="ESB64" s="108"/>
      <c r="ESC64" s="108"/>
      <c r="ESD64" s="108"/>
      <c r="ESE64" s="108"/>
      <c r="ESF64" s="108"/>
      <c r="ESG64" s="108"/>
      <c r="ESH64" s="108"/>
      <c r="ESI64" s="108"/>
      <c r="ESJ64" s="108"/>
      <c r="ESK64" s="108"/>
      <c r="ESL64" s="108"/>
      <c r="ESM64" s="108"/>
      <c r="ESN64" s="108"/>
      <c r="ESO64" s="108"/>
      <c r="ESP64" s="108"/>
      <c r="ESQ64" s="108"/>
      <c r="ESR64" s="108"/>
      <c r="ESS64" s="108"/>
      <c r="EST64" s="108"/>
      <c r="ESU64" s="108"/>
      <c r="ESV64" s="108"/>
      <c r="ESW64" s="108"/>
      <c r="ESX64" s="108"/>
      <c r="ESY64" s="108"/>
      <c r="ESZ64" s="108"/>
      <c r="ETA64" s="108"/>
      <c r="ETB64" s="108"/>
      <c r="ETC64" s="108"/>
      <c r="ETD64" s="108"/>
      <c r="ETE64" s="108"/>
      <c r="ETF64" s="108"/>
      <c r="ETG64" s="108"/>
      <c r="ETH64" s="108"/>
      <c r="ETI64" s="108"/>
      <c r="ETJ64" s="108"/>
      <c r="ETK64" s="108"/>
      <c r="ETL64" s="108"/>
      <c r="ETM64" s="108"/>
      <c r="ETN64" s="108"/>
      <c r="ETO64" s="108"/>
      <c r="ETP64" s="108"/>
      <c r="ETQ64" s="108"/>
      <c r="ETR64" s="108"/>
      <c r="ETS64" s="108"/>
      <c r="ETT64" s="108"/>
      <c r="ETU64" s="108"/>
      <c r="ETV64" s="108"/>
      <c r="ETW64" s="108"/>
      <c r="ETX64" s="108"/>
      <c r="ETY64" s="108"/>
      <c r="ETZ64" s="108"/>
      <c r="EUA64" s="108"/>
      <c r="EUB64" s="108"/>
      <c r="EUC64" s="108"/>
      <c r="EUD64" s="108"/>
      <c r="EUE64" s="108"/>
      <c r="EUF64" s="108"/>
      <c r="EUG64" s="108"/>
      <c r="EUH64" s="108"/>
      <c r="EUI64" s="108"/>
      <c r="EUJ64" s="108"/>
      <c r="EUK64" s="108"/>
      <c r="EUL64" s="108"/>
      <c r="EUM64" s="108"/>
      <c r="EUN64" s="108"/>
      <c r="EUO64" s="108"/>
      <c r="EUP64" s="108"/>
      <c r="EUQ64" s="108"/>
      <c r="EUR64" s="108"/>
      <c r="EUS64" s="108"/>
      <c r="EUT64" s="108"/>
      <c r="EUU64" s="108"/>
      <c r="EUV64" s="108"/>
      <c r="EUW64" s="108"/>
      <c r="EUX64" s="108"/>
      <c r="EUY64" s="108"/>
      <c r="EUZ64" s="108"/>
      <c r="EVA64" s="108"/>
      <c r="EVB64" s="108"/>
      <c r="EVC64" s="108"/>
      <c r="EVD64" s="108"/>
      <c r="EVE64" s="108"/>
      <c r="EVF64" s="108"/>
      <c r="EVG64" s="108"/>
      <c r="EVH64" s="108"/>
      <c r="EVI64" s="108"/>
      <c r="EVJ64" s="108"/>
      <c r="EVK64" s="108"/>
      <c r="EVL64" s="108"/>
      <c r="EVM64" s="108"/>
      <c r="EVN64" s="108"/>
      <c r="EVO64" s="108"/>
      <c r="EVP64" s="108"/>
      <c r="EVQ64" s="108"/>
      <c r="EVR64" s="108"/>
      <c r="EVS64" s="108"/>
      <c r="EVT64" s="108"/>
      <c r="EVU64" s="108"/>
      <c r="EVV64" s="108"/>
      <c r="EVW64" s="108"/>
      <c r="EVX64" s="108"/>
      <c r="EVY64" s="108"/>
      <c r="EVZ64" s="108"/>
      <c r="EWA64" s="108"/>
      <c r="EWB64" s="108"/>
      <c r="EWC64" s="108"/>
      <c r="EWD64" s="108"/>
      <c r="EWE64" s="108"/>
      <c r="EWF64" s="108"/>
      <c r="EWG64" s="108"/>
      <c r="EWH64" s="108"/>
      <c r="EWI64" s="108"/>
      <c r="EWJ64" s="108"/>
      <c r="EWK64" s="108"/>
      <c r="EWL64" s="108"/>
      <c r="EWM64" s="108"/>
      <c r="EWN64" s="108"/>
      <c r="EWO64" s="108"/>
      <c r="EWP64" s="108"/>
      <c r="EWQ64" s="108"/>
      <c r="EWR64" s="108"/>
      <c r="EWS64" s="108"/>
      <c r="EWT64" s="108"/>
      <c r="EWU64" s="108"/>
      <c r="EWV64" s="108"/>
      <c r="EWW64" s="108"/>
      <c r="EWX64" s="108"/>
      <c r="EWY64" s="108"/>
      <c r="EWZ64" s="108"/>
      <c r="EXA64" s="108"/>
      <c r="EXB64" s="108"/>
      <c r="EXC64" s="108"/>
      <c r="EXD64" s="108"/>
      <c r="EXE64" s="108"/>
      <c r="EXF64" s="108"/>
      <c r="EXG64" s="108"/>
      <c r="EXH64" s="108"/>
      <c r="EXI64" s="108"/>
      <c r="EXJ64" s="108"/>
      <c r="EXK64" s="108"/>
      <c r="EXL64" s="108"/>
      <c r="EXM64" s="108"/>
      <c r="EXN64" s="108"/>
      <c r="EXO64" s="108"/>
      <c r="EXP64" s="108"/>
      <c r="EXQ64" s="108"/>
      <c r="EXR64" s="108"/>
      <c r="EXS64" s="108"/>
      <c r="EXT64" s="108"/>
      <c r="EXU64" s="108"/>
      <c r="EXV64" s="108"/>
      <c r="EXW64" s="108"/>
      <c r="EXX64" s="108"/>
      <c r="EXY64" s="108"/>
      <c r="EXZ64" s="108"/>
      <c r="EYA64" s="108"/>
      <c r="EYB64" s="108"/>
      <c r="EYC64" s="108"/>
      <c r="EYD64" s="108"/>
      <c r="EYE64" s="108"/>
      <c r="EYF64" s="108"/>
      <c r="EYG64" s="108"/>
      <c r="EYH64" s="108"/>
      <c r="EYI64" s="108"/>
      <c r="EYJ64" s="108"/>
      <c r="EYK64" s="108"/>
      <c r="EYL64" s="108"/>
      <c r="EYM64" s="108"/>
      <c r="EYN64" s="108"/>
      <c r="EYO64" s="108"/>
      <c r="EYP64" s="108"/>
      <c r="EYQ64" s="108"/>
      <c r="EYR64" s="108"/>
      <c r="EYS64" s="108"/>
      <c r="EYT64" s="108"/>
      <c r="EYU64" s="108"/>
      <c r="EYV64" s="108"/>
      <c r="EYW64" s="108"/>
      <c r="EYX64" s="108"/>
      <c r="EYY64" s="108"/>
      <c r="EYZ64" s="108"/>
      <c r="EZA64" s="108"/>
      <c r="EZB64" s="108"/>
      <c r="EZC64" s="108"/>
      <c r="EZD64" s="108"/>
      <c r="EZE64" s="108"/>
      <c r="EZF64" s="108"/>
      <c r="EZG64" s="108"/>
      <c r="EZH64" s="108"/>
      <c r="EZI64" s="108"/>
      <c r="EZJ64" s="108"/>
      <c r="EZK64" s="108"/>
      <c r="EZL64" s="108"/>
      <c r="EZM64" s="108"/>
      <c r="EZN64" s="108"/>
      <c r="EZO64" s="108"/>
      <c r="EZP64" s="108"/>
      <c r="EZQ64" s="108"/>
      <c r="EZR64" s="108"/>
      <c r="EZS64" s="108"/>
      <c r="EZT64" s="108"/>
      <c r="EZU64" s="108"/>
      <c r="EZV64" s="108"/>
      <c r="EZW64" s="108"/>
      <c r="EZX64" s="108"/>
      <c r="EZY64" s="108"/>
      <c r="EZZ64" s="108"/>
      <c r="FAA64" s="108"/>
      <c r="FAB64" s="108"/>
      <c r="FAC64" s="108"/>
      <c r="FAD64" s="108"/>
      <c r="FAE64" s="108"/>
      <c r="FAF64" s="108"/>
      <c r="FAG64" s="108"/>
      <c r="FAH64" s="108"/>
      <c r="FAI64" s="108"/>
      <c r="FAJ64" s="108"/>
      <c r="FAK64" s="108"/>
      <c r="FAL64" s="108"/>
      <c r="FAM64" s="108"/>
      <c r="FAN64" s="108"/>
      <c r="FAO64" s="108"/>
      <c r="FAP64" s="108"/>
      <c r="FAQ64" s="108"/>
      <c r="FAR64" s="108"/>
      <c r="FAS64" s="108"/>
      <c r="FAT64" s="108"/>
      <c r="FAU64" s="108"/>
      <c r="FAV64" s="108"/>
      <c r="FAW64" s="108"/>
      <c r="FAX64" s="108"/>
      <c r="FAY64" s="108"/>
      <c r="FAZ64" s="108"/>
      <c r="FBA64" s="108"/>
      <c r="FBB64" s="108"/>
      <c r="FBC64" s="108"/>
      <c r="FBD64" s="108"/>
      <c r="FBE64" s="108"/>
      <c r="FBF64" s="108"/>
      <c r="FBG64" s="108"/>
      <c r="FBH64" s="108"/>
      <c r="FBI64" s="108"/>
      <c r="FBJ64" s="108"/>
      <c r="FBK64" s="108"/>
      <c r="FBL64" s="108"/>
      <c r="FBM64" s="108"/>
      <c r="FBN64" s="108"/>
      <c r="FBO64" s="108"/>
      <c r="FBP64" s="108"/>
      <c r="FBQ64" s="108"/>
      <c r="FBR64" s="108"/>
      <c r="FBS64" s="108"/>
      <c r="FBT64" s="108"/>
      <c r="FBU64" s="108"/>
      <c r="FBV64" s="108"/>
      <c r="FBW64" s="108"/>
      <c r="FBX64" s="108"/>
      <c r="FBY64" s="108"/>
      <c r="FBZ64" s="108"/>
      <c r="FCA64" s="108"/>
      <c r="FCB64" s="108"/>
      <c r="FCC64" s="108"/>
      <c r="FCD64" s="108"/>
      <c r="FCE64" s="108"/>
      <c r="FCF64" s="108"/>
      <c r="FCG64" s="108"/>
      <c r="FCH64" s="108"/>
      <c r="FCI64" s="108"/>
      <c r="FCJ64" s="108"/>
      <c r="FCK64" s="108"/>
      <c r="FCL64" s="108"/>
      <c r="FCM64" s="108"/>
      <c r="FCN64" s="108"/>
      <c r="FCO64" s="108"/>
      <c r="FCP64" s="108"/>
      <c r="FCQ64" s="108"/>
      <c r="FCR64" s="108"/>
      <c r="FCS64" s="108"/>
      <c r="FCT64" s="108"/>
      <c r="FCU64" s="108"/>
      <c r="FCV64" s="108"/>
      <c r="FCW64" s="108"/>
      <c r="FCX64" s="108"/>
      <c r="FCY64" s="108"/>
      <c r="FCZ64" s="108"/>
      <c r="FDA64" s="108"/>
      <c r="FDB64" s="108"/>
      <c r="FDC64" s="108"/>
      <c r="FDD64" s="108"/>
      <c r="FDE64" s="108"/>
      <c r="FDF64" s="108"/>
      <c r="FDG64" s="108"/>
      <c r="FDH64" s="108"/>
      <c r="FDI64" s="108"/>
      <c r="FDJ64" s="108"/>
      <c r="FDK64" s="108"/>
      <c r="FDL64" s="108"/>
      <c r="FDM64" s="108"/>
      <c r="FDN64" s="108"/>
      <c r="FDO64" s="108"/>
      <c r="FDP64" s="108"/>
      <c r="FDQ64" s="108"/>
      <c r="FDR64" s="108"/>
      <c r="FDS64" s="108"/>
      <c r="FDT64" s="108"/>
      <c r="FDU64" s="108"/>
      <c r="FDV64" s="108"/>
      <c r="FDW64" s="108"/>
      <c r="FDX64" s="108"/>
      <c r="FDY64" s="108"/>
      <c r="FDZ64" s="108"/>
      <c r="FEA64" s="108"/>
      <c r="FEB64" s="108"/>
      <c r="FEC64" s="108"/>
      <c r="FED64" s="108"/>
      <c r="FEE64" s="108"/>
      <c r="FEF64" s="108"/>
      <c r="FEG64" s="108"/>
      <c r="FEH64" s="108"/>
      <c r="FEI64" s="108"/>
      <c r="FEJ64" s="108"/>
      <c r="FEK64" s="108"/>
      <c r="FEL64" s="108"/>
      <c r="FEM64" s="108"/>
      <c r="FEN64" s="108"/>
      <c r="FEO64" s="108"/>
      <c r="FEP64" s="108"/>
      <c r="FEQ64" s="108"/>
      <c r="FER64" s="108"/>
      <c r="FES64" s="108"/>
      <c r="FET64" s="108"/>
      <c r="FEU64" s="108"/>
      <c r="FEV64" s="108"/>
      <c r="FEW64" s="108"/>
      <c r="FEX64" s="108"/>
      <c r="FEY64" s="108"/>
      <c r="FEZ64" s="108"/>
      <c r="FFA64" s="108"/>
      <c r="FFB64" s="108"/>
      <c r="FFC64" s="108"/>
      <c r="FFD64" s="108"/>
      <c r="FFE64" s="108"/>
      <c r="FFF64" s="108"/>
      <c r="FFG64" s="108"/>
      <c r="FFH64" s="108"/>
      <c r="FFI64" s="108"/>
      <c r="FFJ64" s="108"/>
      <c r="FFK64" s="108"/>
      <c r="FFL64" s="108"/>
      <c r="FFM64" s="108"/>
      <c r="FFN64" s="108"/>
      <c r="FFO64" s="108"/>
      <c r="FFP64" s="108"/>
      <c r="FFQ64" s="108"/>
      <c r="FFR64" s="108"/>
      <c r="FFS64" s="108"/>
      <c r="FFT64" s="108"/>
      <c r="FFU64" s="108"/>
      <c r="FFV64" s="108"/>
      <c r="FFW64" s="108"/>
      <c r="FFX64" s="108"/>
      <c r="FFY64" s="108"/>
      <c r="FFZ64" s="108"/>
      <c r="FGA64" s="108"/>
      <c r="FGB64" s="108"/>
      <c r="FGC64" s="108"/>
      <c r="FGD64" s="108"/>
      <c r="FGE64" s="108"/>
      <c r="FGF64" s="108"/>
      <c r="FGG64" s="108"/>
      <c r="FGH64" s="108"/>
      <c r="FGI64" s="108"/>
      <c r="FGJ64" s="108"/>
      <c r="FGK64" s="108"/>
      <c r="FGL64" s="108"/>
      <c r="FGM64" s="108"/>
      <c r="FGN64" s="108"/>
      <c r="FGO64" s="108"/>
      <c r="FGP64" s="108"/>
      <c r="FGQ64" s="108"/>
      <c r="FGR64" s="108"/>
      <c r="FGS64" s="108"/>
      <c r="FGT64" s="108"/>
      <c r="FGU64" s="108"/>
      <c r="FGV64" s="108"/>
      <c r="FGW64" s="108"/>
      <c r="FGX64" s="108"/>
      <c r="FGY64" s="108"/>
      <c r="FGZ64" s="108"/>
      <c r="FHA64" s="108"/>
      <c r="FHB64" s="108"/>
      <c r="FHC64" s="108"/>
      <c r="FHD64" s="108"/>
      <c r="FHE64" s="108"/>
      <c r="FHF64" s="108"/>
      <c r="FHG64" s="108"/>
      <c r="FHH64" s="108"/>
      <c r="FHI64" s="108"/>
      <c r="FHJ64" s="108"/>
      <c r="FHK64" s="108"/>
      <c r="FHL64" s="108"/>
      <c r="FHM64" s="108"/>
      <c r="FHN64" s="108"/>
      <c r="FHO64" s="108"/>
      <c r="FHP64" s="108"/>
      <c r="FHQ64" s="108"/>
      <c r="FHR64" s="108"/>
      <c r="FHS64" s="108"/>
      <c r="FHT64" s="108"/>
      <c r="FHU64" s="108"/>
      <c r="FHV64" s="108"/>
      <c r="FHW64" s="108"/>
      <c r="FHX64" s="108"/>
      <c r="FHY64" s="108"/>
      <c r="FHZ64" s="108"/>
      <c r="FIA64" s="108"/>
      <c r="FIB64" s="108"/>
      <c r="FIC64" s="108"/>
      <c r="FID64" s="108"/>
      <c r="FIE64" s="108"/>
      <c r="FIF64" s="108"/>
      <c r="FIG64" s="108"/>
      <c r="FIH64" s="108"/>
      <c r="FII64" s="108"/>
      <c r="FIJ64" s="108"/>
      <c r="FIK64" s="108"/>
      <c r="FIL64" s="108"/>
      <c r="FIM64" s="108"/>
      <c r="FIN64" s="108"/>
      <c r="FIO64" s="108"/>
      <c r="FIP64" s="108"/>
      <c r="FIQ64" s="108"/>
      <c r="FIR64" s="108"/>
      <c r="FIS64" s="108"/>
      <c r="FIT64" s="108"/>
      <c r="FIU64" s="108"/>
      <c r="FIV64" s="108"/>
      <c r="FIW64" s="108"/>
      <c r="FIX64" s="108"/>
      <c r="FIY64" s="108"/>
      <c r="FIZ64" s="108"/>
      <c r="FJA64" s="108"/>
      <c r="FJB64" s="108"/>
      <c r="FJC64" s="108"/>
      <c r="FJD64" s="108"/>
      <c r="FJE64" s="108"/>
      <c r="FJF64" s="108"/>
      <c r="FJG64" s="108"/>
      <c r="FJH64" s="108"/>
      <c r="FJI64" s="108"/>
      <c r="FJJ64" s="108"/>
      <c r="FJK64" s="108"/>
      <c r="FJL64" s="108"/>
      <c r="FJM64" s="108"/>
      <c r="FJN64" s="108"/>
      <c r="FJO64" s="108"/>
      <c r="FJP64" s="108"/>
      <c r="FJQ64" s="108"/>
      <c r="FJR64" s="108"/>
      <c r="FJS64" s="108"/>
      <c r="FJT64" s="108"/>
      <c r="FJU64" s="108"/>
      <c r="FJV64" s="108"/>
      <c r="FJW64" s="108"/>
      <c r="FJX64" s="108"/>
      <c r="FJY64" s="108"/>
      <c r="FJZ64" s="108"/>
      <c r="FKA64" s="108"/>
      <c r="FKB64" s="108"/>
      <c r="FKC64" s="108"/>
      <c r="FKD64" s="108"/>
      <c r="FKE64" s="108"/>
      <c r="FKF64" s="108"/>
      <c r="FKG64" s="108"/>
      <c r="FKH64" s="108"/>
      <c r="FKI64" s="108"/>
      <c r="FKJ64" s="108"/>
      <c r="FKK64" s="108"/>
      <c r="FKL64" s="108"/>
      <c r="FKM64" s="108"/>
      <c r="FKN64" s="108"/>
      <c r="FKO64" s="108"/>
      <c r="FKP64" s="108"/>
      <c r="FKQ64" s="108"/>
      <c r="FKR64" s="108"/>
      <c r="FKS64" s="108"/>
      <c r="FKT64" s="108"/>
      <c r="FKU64" s="108"/>
      <c r="FKV64" s="108"/>
      <c r="FKW64" s="108"/>
      <c r="FKX64" s="108"/>
      <c r="FKY64" s="108"/>
      <c r="FKZ64" s="108"/>
      <c r="FLA64" s="108"/>
      <c r="FLB64" s="108"/>
      <c r="FLC64" s="108"/>
      <c r="FLD64" s="108"/>
      <c r="FLE64" s="108"/>
      <c r="FLF64" s="108"/>
      <c r="FLG64" s="108"/>
      <c r="FLH64" s="108"/>
      <c r="FLI64" s="108"/>
      <c r="FLJ64" s="108"/>
      <c r="FLK64" s="108"/>
      <c r="FLL64" s="108"/>
      <c r="FLM64" s="108"/>
      <c r="FLN64" s="108"/>
      <c r="FLO64" s="108"/>
      <c r="FLP64" s="108"/>
      <c r="FLQ64" s="108"/>
      <c r="FLR64" s="108"/>
      <c r="FLS64" s="108"/>
      <c r="FLT64" s="108"/>
      <c r="FLU64" s="108"/>
      <c r="FLV64" s="108"/>
      <c r="FLW64" s="108"/>
      <c r="FLX64" s="108"/>
      <c r="FLY64" s="108"/>
      <c r="FLZ64" s="108"/>
      <c r="FMA64" s="108"/>
      <c r="FMB64" s="108"/>
      <c r="FMC64" s="108"/>
      <c r="FMD64" s="108"/>
      <c r="FME64" s="108"/>
      <c r="FMF64" s="108"/>
      <c r="FMG64" s="108"/>
      <c r="FMH64" s="108"/>
      <c r="FMI64" s="108"/>
      <c r="FMJ64" s="108"/>
      <c r="FMK64" s="108"/>
      <c r="FML64" s="108"/>
      <c r="FMM64" s="108"/>
      <c r="FMN64" s="108"/>
      <c r="FMO64" s="108"/>
      <c r="FMP64" s="108"/>
      <c r="FMQ64" s="108"/>
      <c r="FMR64" s="108"/>
      <c r="FMS64" s="108"/>
      <c r="FMT64" s="108"/>
      <c r="FMU64" s="108"/>
      <c r="FMV64" s="108"/>
      <c r="FMW64" s="108"/>
      <c r="FMX64" s="108"/>
      <c r="FMY64" s="108"/>
      <c r="FMZ64" s="108"/>
      <c r="FNA64" s="108"/>
      <c r="FNB64" s="108"/>
      <c r="FNC64" s="108"/>
      <c r="FND64" s="108"/>
      <c r="FNE64" s="108"/>
      <c r="FNF64" s="108"/>
      <c r="FNG64" s="108"/>
      <c r="FNH64" s="108"/>
      <c r="FNI64" s="108"/>
      <c r="FNJ64" s="108"/>
      <c r="FNK64" s="108"/>
      <c r="FNL64" s="108"/>
      <c r="FNM64" s="108"/>
      <c r="FNN64" s="108"/>
      <c r="FNO64" s="108"/>
      <c r="FNP64" s="108"/>
      <c r="FNQ64" s="108"/>
      <c r="FNR64" s="108"/>
      <c r="FNS64" s="108"/>
      <c r="FNT64" s="108"/>
      <c r="FNU64" s="108"/>
      <c r="FNV64" s="108"/>
      <c r="FNW64" s="108"/>
      <c r="FNX64" s="108"/>
      <c r="FNY64" s="108"/>
      <c r="FNZ64" s="108"/>
      <c r="FOA64" s="108"/>
      <c r="FOB64" s="108"/>
      <c r="FOC64" s="108"/>
      <c r="FOD64" s="108"/>
      <c r="FOE64" s="108"/>
      <c r="FOF64" s="108"/>
      <c r="FOG64" s="108"/>
      <c r="FOH64" s="108"/>
      <c r="FOI64" s="108"/>
      <c r="FOJ64" s="108"/>
      <c r="FOK64" s="108"/>
      <c r="FOL64" s="108"/>
      <c r="FOM64" s="108"/>
      <c r="FON64" s="108"/>
      <c r="FOO64" s="108"/>
      <c r="FOP64" s="108"/>
      <c r="FOQ64" s="108"/>
      <c r="FOR64" s="108"/>
      <c r="FOS64" s="108"/>
      <c r="FOT64" s="108"/>
      <c r="FOU64" s="108"/>
      <c r="FOV64" s="108"/>
      <c r="FOW64" s="108"/>
      <c r="FOX64" s="108"/>
      <c r="FOY64" s="108"/>
      <c r="FOZ64" s="108"/>
      <c r="FPA64" s="108"/>
      <c r="FPB64" s="108"/>
      <c r="FPC64" s="108"/>
      <c r="FPD64" s="108"/>
      <c r="FPE64" s="108"/>
      <c r="FPF64" s="108"/>
      <c r="FPG64" s="108"/>
      <c r="FPH64" s="108"/>
      <c r="FPI64" s="108"/>
      <c r="FPJ64" s="108"/>
      <c r="FPK64" s="108"/>
      <c r="FPL64" s="108"/>
      <c r="FPM64" s="108"/>
      <c r="FPN64" s="108"/>
      <c r="FPO64" s="108"/>
      <c r="FPP64" s="108"/>
      <c r="FPQ64" s="108"/>
      <c r="FPR64" s="108"/>
      <c r="FPS64" s="108"/>
      <c r="FPT64" s="108"/>
      <c r="FPU64" s="108"/>
      <c r="FPV64" s="108"/>
      <c r="FPW64" s="108"/>
      <c r="FPX64" s="108"/>
      <c r="FPY64" s="108"/>
      <c r="FPZ64" s="108"/>
      <c r="FQA64" s="108"/>
      <c r="FQB64" s="108"/>
      <c r="FQC64" s="108"/>
      <c r="FQD64" s="108"/>
      <c r="FQE64" s="108"/>
      <c r="FQF64" s="108"/>
      <c r="FQG64" s="108"/>
      <c r="FQH64" s="108"/>
      <c r="FQI64" s="108"/>
      <c r="FQJ64" s="108"/>
      <c r="FQK64" s="108"/>
      <c r="FQL64" s="108"/>
      <c r="FQM64" s="108"/>
      <c r="FQN64" s="108"/>
      <c r="FQO64" s="108"/>
      <c r="FQP64" s="108"/>
      <c r="FQQ64" s="108"/>
      <c r="FQR64" s="108"/>
      <c r="FQS64" s="108"/>
      <c r="FQT64" s="108"/>
      <c r="FQU64" s="108"/>
      <c r="FQV64" s="108"/>
      <c r="FQW64" s="108"/>
      <c r="FQX64" s="108"/>
      <c r="FQY64" s="108"/>
      <c r="FQZ64" s="108"/>
      <c r="FRA64" s="108"/>
      <c r="FRB64" s="108"/>
      <c r="FRC64" s="108"/>
      <c r="FRD64" s="108"/>
      <c r="FRE64" s="108"/>
      <c r="FRF64" s="108"/>
      <c r="FRG64" s="108"/>
      <c r="FRH64" s="108"/>
      <c r="FRI64" s="108"/>
      <c r="FRJ64" s="108"/>
      <c r="FRK64" s="108"/>
      <c r="FRL64" s="108"/>
      <c r="FRM64" s="108"/>
      <c r="FRN64" s="108"/>
      <c r="FRO64" s="108"/>
      <c r="FRP64" s="108"/>
      <c r="FRQ64" s="108"/>
      <c r="FRR64" s="108"/>
      <c r="FRS64" s="108"/>
      <c r="FRT64" s="108"/>
      <c r="FRU64" s="108"/>
      <c r="FRV64" s="108"/>
      <c r="FRW64" s="108"/>
      <c r="FRX64" s="108"/>
      <c r="FRY64" s="108"/>
      <c r="FRZ64" s="108"/>
      <c r="FSA64" s="108"/>
      <c r="FSB64" s="108"/>
      <c r="FSC64" s="108"/>
      <c r="FSD64" s="108"/>
      <c r="FSE64" s="108"/>
      <c r="FSF64" s="108"/>
      <c r="FSG64" s="108"/>
      <c r="FSH64" s="108"/>
      <c r="FSI64" s="108"/>
      <c r="FSJ64" s="108"/>
      <c r="FSK64" s="108"/>
      <c r="FSL64" s="108"/>
      <c r="FSM64" s="108"/>
      <c r="FSN64" s="108"/>
      <c r="FSO64" s="108"/>
      <c r="FSP64" s="108"/>
      <c r="FSQ64" s="108"/>
      <c r="FSR64" s="108"/>
      <c r="FSS64" s="108"/>
      <c r="FST64" s="108"/>
      <c r="FSU64" s="108"/>
      <c r="FSV64" s="108"/>
      <c r="FSW64" s="108"/>
      <c r="FSX64" s="108"/>
      <c r="FSY64" s="108"/>
      <c r="FSZ64" s="108"/>
      <c r="FTA64" s="108"/>
      <c r="FTB64" s="108"/>
      <c r="FTC64" s="108"/>
      <c r="FTD64" s="108"/>
      <c r="FTE64" s="108"/>
      <c r="FTF64" s="108"/>
      <c r="FTG64" s="108"/>
      <c r="FTH64" s="108"/>
      <c r="FTI64" s="108"/>
      <c r="FTJ64" s="108"/>
      <c r="FTK64" s="108"/>
      <c r="FTL64" s="108"/>
      <c r="FTM64" s="108"/>
      <c r="FTN64" s="108"/>
      <c r="FTO64" s="108"/>
      <c r="FTP64" s="108"/>
      <c r="FTQ64" s="108"/>
      <c r="FTR64" s="108"/>
      <c r="FTS64" s="108"/>
      <c r="FTT64" s="108"/>
      <c r="FTU64" s="108"/>
      <c r="FTV64" s="108"/>
      <c r="FTW64" s="108"/>
      <c r="FTX64" s="108"/>
      <c r="FTY64" s="108"/>
      <c r="FTZ64" s="108"/>
      <c r="FUA64" s="108"/>
      <c r="FUB64" s="108"/>
      <c r="FUC64" s="108"/>
      <c r="FUD64" s="108"/>
      <c r="FUE64" s="108"/>
      <c r="FUF64" s="108"/>
      <c r="FUG64" s="108"/>
      <c r="FUH64" s="108"/>
      <c r="FUI64" s="108"/>
      <c r="FUJ64" s="108"/>
      <c r="FUK64" s="108"/>
      <c r="FUL64" s="108"/>
      <c r="FUM64" s="108"/>
      <c r="FUN64" s="108"/>
      <c r="FUO64" s="108"/>
      <c r="FUP64" s="108"/>
      <c r="FUQ64" s="108"/>
      <c r="FUR64" s="108"/>
      <c r="FUS64" s="108"/>
      <c r="FUT64" s="108"/>
      <c r="FUU64" s="108"/>
      <c r="FUV64" s="108"/>
      <c r="FUW64" s="108"/>
      <c r="FUX64" s="108"/>
      <c r="FUY64" s="108"/>
      <c r="FUZ64" s="108"/>
      <c r="FVA64" s="108"/>
      <c r="FVB64" s="108"/>
      <c r="FVC64" s="108"/>
      <c r="FVD64" s="108"/>
      <c r="FVE64" s="108"/>
      <c r="FVF64" s="108"/>
      <c r="FVG64" s="108"/>
      <c r="FVH64" s="108"/>
      <c r="FVI64" s="108"/>
      <c r="FVJ64" s="108"/>
      <c r="FVK64" s="108"/>
      <c r="FVL64" s="108"/>
      <c r="FVM64" s="108"/>
      <c r="FVN64" s="108"/>
      <c r="FVO64" s="108"/>
      <c r="FVP64" s="108"/>
      <c r="FVQ64" s="108"/>
      <c r="FVR64" s="108"/>
      <c r="FVS64" s="108"/>
      <c r="FVT64" s="108"/>
      <c r="FVU64" s="108"/>
      <c r="FVV64" s="108"/>
      <c r="FVW64" s="108"/>
      <c r="FVX64" s="108"/>
      <c r="FVY64" s="108"/>
      <c r="FVZ64" s="108"/>
      <c r="FWA64" s="108"/>
      <c r="FWB64" s="108"/>
      <c r="FWC64" s="108"/>
      <c r="FWD64" s="108"/>
      <c r="FWE64" s="108"/>
      <c r="FWF64" s="108"/>
      <c r="FWG64" s="108"/>
      <c r="FWH64" s="108"/>
      <c r="FWI64" s="108"/>
      <c r="FWJ64" s="108"/>
      <c r="FWK64" s="108"/>
      <c r="FWL64" s="108"/>
      <c r="FWM64" s="108"/>
      <c r="FWN64" s="108"/>
      <c r="FWO64" s="108"/>
      <c r="FWP64" s="108"/>
      <c r="FWQ64" s="108"/>
      <c r="FWR64" s="108"/>
      <c r="FWS64" s="108"/>
      <c r="FWT64" s="108"/>
      <c r="FWU64" s="108"/>
      <c r="FWV64" s="108"/>
      <c r="FWW64" s="108"/>
      <c r="FWX64" s="108"/>
      <c r="FWY64" s="108"/>
      <c r="FWZ64" s="108"/>
      <c r="FXA64" s="108"/>
      <c r="FXB64" s="108"/>
      <c r="FXC64" s="108"/>
      <c r="FXD64" s="108"/>
      <c r="FXE64" s="108"/>
      <c r="FXF64" s="108"/>
      <c r="FXG64" s="108"/>
      <c r="FXH64" s="108"/>
      <c r="FXI64" s="108"/>
      <c r="FXJ64" s="108"/>
      <c r="FXK64" s="108"/>
      <c r="FXL64" s="108"/>
      <c r="FXM64" s="108"/>
      <c r="FXN64" s="108"/>
      <c r="FXO64" s="108"/>
      <c r="FXP64" s="108"/>
      <c r="FXQ64" s="108"/>
      <c r="FXR64" s="108"/>
      <c r="FXS64" s="108"/>
      <c r="FXT64" s="108"/>
      <c r="FXU64" s="108"/>
      <c r="FXV64" s="108"/>
      <c r="FXW64" s="108"/>
      <c r="FXX64" s="108"/>
      <c r="FXY64" s="108"/>
      <c r="FXZ64" s="108"/>
      <c r="FYA64" s="108"/>
      <c r="FYB64" s="108"/>
      <c r="FYC64" s="108"/>
      <c r="FYD64" s="108"/>
      <c r="FYE64" s="108"/>
      <c r="FYF64" s="108"/>
      <c r="FYG64" s="108"/>
      <c r="FYH64" s="108"/>
      <c r="FYI64" s="108"/>
      <c r="FYJ64" s="108"/>
      <c r="FYK64" s="108"/>
      <c r="FYL64" s="108"/>
      <c r="FYM64" s="108"/>
      <c r="FYN64" s="108"/>
      <c r="FYO64" s="108"/>
      <c r="FYP64" s="108"/>
      <c r="FYQ64" s="108"/>
      <c r="FYR64" s="108"/>
      <c r="FYS64" s="108"/>
      <c r="FYT64" s="108"/>
      <c r="FYU64" s="108"/>
      <c r="FYV64" s="108"/>
      <c r="FYW64" s="108"/>
      <c r="FYX64" s="108"/>
      <c r="FYY64" s="108"/>
      <c r="FYZ64" s="108"/>
      <c r="FZA64" s="108"/>
      <c r="FZB64" s="108"/>
      <c r="FZC64" s="108"/>
      <c r="FZD64" s="108"/>
      <c r="FZE64" s="108"/>
      <c r="FZF64" s="108"/>
      <c r="FZG64" s="108"/>
      <c r="FZH64" s="108"/>
      <c r="FZI64" s="108"/>
      <c r="FZJ64" s="108"/>
      <c r="FZK64" s="108"/>
      <c r="FZL64" s="108"/>
      <c r="FZM64" s="108"/>
      <c r="FZN64" s="108"/>
      <c r="FZO64" s="108"/>
      <c r="FZP64" s="108"/>
      <c r="FZQ64" s="108"/>
      <c r="FZR64" s="108"/>
      <c r="FZS64" s="108"/>
      <c r="FZT64" s="108"/>
      <c r="FZU64" s="108"/>
      <c r="FZV64" s="108"/>
      <c r="FZW64" s="108"/>
      <c r="FZX64" s="108"/>
      <c r="FZY64" s="108"/>
      <c r="FZZ64" s="108"/>
      <c r="GAA64" s="108"/>
      <c r="GAB64" s="108"/>
      <c r="GAC64" s="108"/>
      <c r="GAD64" s="108"/>
      <c r="GAE64" s="108"/>
      <c r="GAF64" s="108"/>
      <c r="GAG64" s="108"/>
      <c r="GAH64" s="108"/>
      <c r="GAI64" s="108"/>
      <c r="GAJ64" s="108"/>
      <c r="GAK64" s="108"/>
      <c r="GAL64" s="108"/>
      <c r="GAM64" s="108"/>
      <c r="GAN64" s="108"/>
      <c r="GAO64" s="108"/>
      <c r="GAP64" s="108"/>
      <c r="GAQ64" s="108"/>
      <c r="GAR64" s="108"/>
      <c r="GAS64" s="108"/>
      <c r="GAT64" s="108"/>
      <c r="GAU64" s="108"/>
      <c r="GAV64" s="108"/>
      <c r="GAW64" s="108"/>
      <c r="GAX64" s="108"/>
      <c r="GAY64" s="108"/>
      <c r="GAZ64" s="108"/>
      <c r="GBA64" s="108"/>
      <c r="GBB64" s="108"/>
      <c r="GBC64" s="108"/>
      <c r="GBD64" s="108"/>
      <c r="GBE64" s="108"/>
      <c r="GBF64" s="108"/>
      <c r="GBG64" s="108"/>
      <c r="GBH64" s="108"/>
      <c r="GBI64" s="108"/>
      <c r="GBJ64" s="108"/>
      <c r="GBK64" s="108"/>
      <c r="GBL64" s="108"/>
      <c r="GBM64" s="108"/>
      <c r="GBN64" s="108"/>
      <c r="GBO64" s="108"/>
      <c r="GBP64" s="108"/>
      <c r="GBQ64" s="108"/>
      <c r="GBR64" s="108"/>
      <c r="GBS64" s="108"/>
      <c r="GBT64" s="108"/>
      <c r="GBU64" s="108"/>
      <c r="GBV64" s="108"/>
      <c r="GBW64" s="108"/>
      <c r="GBX64" s="108"/>
      <c r="GBY64" s="108"/>
      <c r="GBZ64" s="108"/>
      <c r="GCA64" s="108"/>
      <c r="GCB64" s="108"/>
      <c r="GCC64" s="108"/>
      <c r="GCD64" s="108"/>
      <c r="GCE64" s="108"/>
      <c r="GCF64" s="108"/>
      <c r="GCG64" s="108"/>
      <c r="GCH64" s="108"/>
      <c r="GCI64" s="108"/>
      <c r="GCJ64" s="108"/>
      <c r="GCK64" s="108"/>
      <c r="GCL64" s="108"/>
      <c r="GCM64" s="108"/>
      <c r="GCN64" s="108"/>
      <c r="GCO64" s="108"/>
      <c r="GCP64" s="108"/>
      <c r="GCQ64" s="108"/>
      <c r="GCR64" s="108"/>
      <c r="GCS64" s="108"/>
      <c r="GCT64" s="108"/>
      <c r="GCU64" s="108"/>
      <c r="GCV64" s="108"/>
      <c r="GCW64" s="108"/>
      <c r="GCX64" s="108"/>
      <c r="GCY64" s="108"/>
      <c r="GCZ64" s="108"/>
      <c r="GDA64" s="108"/>
      <c r="GDB64" s="108"/>
      <c r="GDC64" s="108"/>
      <c r="GDD64" s="108"/>
      <c r="GDE64" s="108"/>
      <c r="GDF64" s="108"/>
      <c r="GDG64" s="108"/>
      <c r="GDH64" s="108"/>
      <c r="GDI64" s="108"/>
      <c r="GDJ64" s="108"/>
      <c r="GDK64" s="108"/>
      <c r="GDL64" s="108"/>
      <c r="GDM64" s="108"/>
      <c r="GDN64" s="108"/>
      <c r="GDO64" s="108"/>
      <c r="GDP64" s="108"/>
      <c r="GDQ64" s="108"/>
      <c r="GDR64" s="108"/>
      <c r="GDS64" s="108"/>
      <c r="GDT64" s="108"/>
      <c r="GDU64" s="108"/>
      <c r="GDV64" s="108"/>
      <c r="GDW64" s="108"/>
      <c r="GDX64" s="108"/>
      <c r="GDY64" s="108"/>
      <c r="GDZ64" s="108"/>
      <c r="GEA64" s="108"/>
      <c r="GEB64" s="108"/>
      <c r="GEC64" s="108"/>
      <c r="GED64" s="108"/>
      <c r="GEE64" s="108"/>
      <c r="GEF64" s="108"/>
      <c r="GEG64" s="108"/>
      <c r="GEH64" s="108"/>
      <c r="GEI64" s="108"/>
      <c r="GEJ64" s="108"/>
      <c r="GEK64" s="108"/>
      <c r="GEL64" s="108"/>
      <c r="GEM64" s="108"/>
      <c r="GEN64" s="108"/>
      <c r="GEO64" s="108"/>
      <c r="GEP64" s="108"/>
      <c r="GEQ64" s="108"/>
      <c r="GER64" s="108"/>
      <c r="GES64" s="108"/>
      <c r="GET64" s="108"/>
      <c r="GEU64" s="108"/>
      <c r="GEV64" s="108"/>
      <c r="GEW64" s="108"/>
      <c r="GEX64" s="108"/>
      <c r="GEY64" s="108"/>
      <c r="GEZ64" s="108"/>
      <c r="GFA64" s="108"/>
      <c r="GFB64" s="108"/>
      <c r="GFC64" s="108"/>
      <c r="GFD64" s="108"/>
      <c r="GFE64" s="108"/>
      <c r="GFF64" s="108"/>
      <c r="GFG64" s="108"/>
      <c r="GFH64" s="108"/>
      <c r="GFI64" s="108"/>
      <c r="GFJ64" s="108"/>
      <c r="GFK64" s="108"/>
      <c r="GFL64" s="108"/>
      <c r="GFM64" s="108"/>
      <c r="GFN64" s="108"/>
      <c r="GFO64" s="108"/>
      <c r="GFP64" s="108"/>
      <c r="GFQ64" s="108"/>
      <c r="GFR64" s="108"/>
      <c r="GFS64" s="108"/>
      <c r="GFT64" s="108"/>
      <c r="GFU64" s="108"/>
      <c r="GFV64" s="108"/>
      <c r="GFW64" s="108"/>
      <c r="GFX64" s="108"/>
      <c r="GFY64" s="108"/>
      <c r="GFZ64" s="108"/>
      <c r="GGA64" s="108"/>
      <c r="GGB64" s="108"/>
      <c r="GGC64" s="108"/>
      <c r="GGD64" s="108"/>
      <c r="GGE64" s="108"/>
      <c r="GGF64" s="108"/>
      <c r="GGG64" s="108"/>
      <c r="GGH64" s="108"/>
      <c r="GGI64" s="108"/>
      <c r="GGJ64" s="108"/>
      <c r="GGK64" s="108"/>
      <c r="GGL64" s="108"/>
      <c r="GGM64" s="108"/>
      <c r="GGN64" s="108"/>
      <c r="GGO64" s="108"/>
      <c r="GGP64" s="108"/>
      <c r="GGQ64" s="108"/>
      <c r="GGR64" s="108"/>
      <c r="GGS64" s="108"/>
      <c r="GGT64" s="108"/>
      <c r="GGU64" s="108"/>
      <c r="GGV64" s="108"/>
      <c r="GGW64" s="108"/>
      <c r="GGX64" s="108"/>
      <c r="GGY64" s="108"/>
      <c r="GGZ64" s="108"/>
      <c r="GHA64" s="108"/>
      <c r="GHB64" s="108"/>
      <c r="GHC64" s="108"/>
      <c r="GHD64" s="108"/>
      <c r="GHE64" s="108"/>
      <c r="GHF64" s="108"/>
      <c r="GHG64" s="108"/>
      <c r="GHH64" s="108"/>
      <c r="GHI64" s="108"/>
      <c r="GHJ64" s="108"/>
      <c r="GHK64" s="108"/>
      <c r="GHL64" s="108"/>
      <c r="GHM64" s="108"/>
      <c r="GHN64" s="108"/>
      <c r="GHO64" s="108"/>
      <c r="GHP64" s="108"/>
      <c r="GHQ64" s="108"/>
      <c r="GHR64" s="108"/>
      <c r="GHS64" s="108"/>
      <c r="GHT64" s="108"/>
      <c r="GHU64" s="108"/>
      <c r="GHV64" s="108"/>
      <c r="GHW64" s="108"/>
      <c r="GHX64" s="108"/>
      <c r="GHY64" s="108"/>
      <c r="GHZ64" s="108"/>
      <c r="GIA64" s="108"/>
      <c r="GIB64" s="108"/>
      <c r="GIC64" s="108"/>
      <c r="GID64" s="108"/>
      <c r="GIE64" s="108"/>
      <c r="GIF64" s="108"/>
      <c r="GIG64" s="108"/>
      <c r="GIH64" s="108"/>
      <c r="GII64" s="108"/>
      <c r="GIJ64" s="108"/>
      <c r="GIK64" s="108"/>
      <c r="GIL64" s="108"/>
      <c r="GIM64" s="108"/>
      <c r="GIN64" s="108"/>
      <c r="GIO64" s="108"/>
      <c r="GIP64" s="108"/>
      <c r="GIQ64" s="108"/>
      <c r="GIR64" s="108"/>
      <c r="GIS64" s="108"/>
      <c r="GIT64" s="108"/>
      <c r="GIU64" s="108"/>
      <c r="GIV64" s="108"/>
      <c r="GIW64" s="108"/>
      <c r="GIX64" s="108"/>
      <c r="GIY64" s="108"/>
      <c r="GIZ64" s="108"/>
      <c r="GJA64" s="108"/>
      <c r="GJB64" s="108"/>
      <c r="GJC64" s="108"/>
      <c r="GJD64" s="108"/>
      <c r="GJE64" s="108"/>
      <c r="GJF64" s="108"/>
      <c r="GJG64" s="108"/>
      <c r="GJH64" s="108"/>
      <c r="GJI64" s="108"/>
      <c r="GJJ64" s="108"/>
      <c r="GJK64" s="108"/>
      <c r="GJL64" s="108"/>
      <c r="GJM64" s="108"/>
      <c r="GJN64" s="108"/>
      <c r="GJO64" s="108"/>
      <c r="GJP64" s="108"/>
      <c r="GJQ64" s="108"/>
      <c r="GJR64" s="108"/>
      <c r="GJS64" s="108"/>
      <c r="GJT64" s="108"/>
      <c r="GJU64" s="108"/>
      <c r="GJV64" s="108"/>
      <c r="GJW64" s="108"/>
      <c r="GJX64" s="108"/>
      <c r="GJY64" s="108"/>
      <c r="GJZ64" s="108"/>
      <c r="GKA64" s="108"/>
      <c r="GKB64" s="108"/>
      <c r="GKC64" s="108"/>
      <c r="GKD64" s="108"/>
      <c r="GKE64" s="108"/>
      <c r="GKF64" s="108"/>
      <c r="GKG64" s="108"/>
      <c r="GKH64" s="108"/>
      <c r="GKI64" s="108"/>
      <c r="GKJ64" s="108"/>
      <c r="GKK64" s="108"/>
      <c r="GKL64" s="108"/>
      <c r="GKM64" s="108"/>
      <c r="GKN64" s="108"/>
      <c r="GKO64" s="108"/>
      <c r="GKP64" s="108"/>
      <c r="GKQ64" s="108"/>
      <c r="GKR64" s="108"/>
      <c r="GKS64" s="108"/>
      <c r="GKT64" s="108"/>
      <c r="GKU64" s="108"/>
      <c r="GKV64" s="108"/>
      <c r="GKW64" s="108"/>
      <c r="GKX64" s="108"/>
      <c r="GKY64" s="108"/>
      <c r="GKZ64" s="108"/>
      <c r="GLA64" s="108"/>
      <c r="GLB64" s="108"/>
      <c r="GLC64" s="108"/>
      <c r="GLD64" s="108"/>
      <c r="GLE64" s="108"/>
      <c r="GLF64" s="108"/>
      <c r="GLG64" s="108"/>
      <c r="GLH64" s="108"/>
      <c r="GLI64" s="108"/>
      <c r="GLJ64" s="108"/>
      <c r="GLK64" s="108"/>
      <c r="GLL64" s="108"/>
      <c r="GLM64" s="108"/>
      <c r="GLN64" s="108"/>
      <c r="GLO64" s="108"/>
      <c r="GLP64" s="108"/>
      <c r="GLQ64" s="108"/>
      <c r="GLR64" s="108"/>
      <c r="GLS64" s="108"/>
      <c r="GLT64" s="108"/>
      <c r="GLU64" s="108"/>
      <c r="GLV64" s="108"/>
      <c r="GLW64" s="108"/>
      <c r="GLX64" s="108"/>
      <c r="GLY64" s="108"/>
      <c r="GLZ64" s="108"/>
      <c r="GMA64" s="108"/>
      <c r="GMB64" s="108"/>
      <c r="GMC64" s="108"/>
      <c r="GMD64" s="108"/>
      <c r="GME64" s="108"/>
      <c r="GMF64" s="108"/>
      <c r="GMG64" s="108"/>
      <c r="GMH64" s="108"/>
      <c r="GMI64" s="108"/>
      <c r="GMJ64" s="108"/>
      <c r="GMK64" s="108"/>
      <c r="GML64" s="108"/>
      <c r="GMM64" s="108"/>
      <c r="GMN64" s="108"/>
      <c r="GMO64" s="108"/>
      <c r="GMP64" s="108"/>
      <c r="GMQ64" s="108"/>
      <c r="GMR64" s="108"/>
      <c r="GMS64" s="108"/>
      <c r="GMT64" s="108"/>
      <c r="GMU64" s="108"/>
      <c r="GMV64" s="108"/>
      <c r="GMW64" s="108"/>
      <c r="GMX64" s="108"/>
      <c r="GMY64" s="108"/>
      <c r="GMZ64" s="108"/>
      <c r="GNA64" s="108"/>
      <c r="GNB64" s="108"/>
      <c r="GNC64" s="108"/>
      <c r="GND64" s="108"/>
      <c r="GNE64" s="108"/>
      <c r="GNF64" s="108"/>
      <c r="GNG64" s="108"/>
      <c r="GNH64" s="108"/>
      <c r="GNI64" s="108"/>
      <c r="GNJ64" s="108"/>
      <c r="GNK64" s="108"/>
      <c r="GNL64" s="108"/>
      <c r="GNM64" s="108"/>
      <c r="GNN64" s="108"/>
      <c r="GNO64" s="108"/>
      <c r="GNP64" s="108"/>
      <c r="GNQ64" s="108"/>
      <c r="GNR64" s="108"/>
      <c r="GNS64" s="108"/>
      <c r="GNT64" s="108"/>
      <c r="GNU64" s="108"/>
      <c r="GNV64" s="108"/>
      <c r="GNW64" s="108"/>
      <c r="GNX64" s="108"/>
      <c r="GNY64" s="108"/>
      <c r="GNZ64" s="108"/>
      <c r="GOA64" s="108"/>
      <c r="GOB64" s="108"/>
      <c r="GOC64" s="108"/>
      <c r="GOD64" s="108"/>
      <c r="GOE64" s="108"/>
      <c r="GOF64" s="108"/>
      <c r="GOG64" s="108"/>
      <c r="GOH64" s="108"/>
      <c r="GOI64" s="108"/>
      <c r="GOJ64" s="108"/>
      <c r="GOK64" s="108"/>
      <c r="GOL64" s="108"/>
      <c r="GOM64" s="108"/>
      <c r="GON64" s="108"/>
      <c r="GOO64" s="108"/>
      <c r="GOP64" s="108"/>
      <c r="GOQ64" s="108"/>
      <c r="GOR64" s="108"/>
      <c r="GOS64" s="108"/>
      <c r="GOT64" s="108"/>
      <c r="GOU64" s="108"/>
      <c r="GOV64" s="108"/>
      <c r="GOW64" s="108"/>
      <c r="GOX64" s="108"/>
      <c r="GOY64" s="108"/>
      <c r="GOZ64" s="108"/>
      <c r="GPA64" s="108"/>
      <c r="GPB64" s="108"/>
      <c r="GPC64" s="108"/>
      <c r="GPD64" s="108"/>
      <c r="GPE64" s="108"/>
      <c r="GPF64" s="108"/>
      <c r="GPG64" s="108"/>
      <c r="GPH64" s="108"/>
      <c r="GPI64" s="108"/>
      <c r="GPJ64" s="108"/>
      <c r="GPK64" s="108"/>
      <c r="GPL64" s="108"/>
      <c r="GPM64" s="108"/>
      <c r="GPN64" s="108"/>
      <c r="GPO64" s="108"/>
      <c r="GPP64" s="108"/>
      <c r="GPQ64" s="108"/>
      <c r="GPR64" s="108"/>
      <c r="GPS64" s="108"/>
      <c r="GPT64" s="108"/>
      <c r="GPU64" s="108"/>
      <c r="GPV64" s="108"/>
      <c r="GPW64" s="108"/>
      <c r="GPX64" s="108"/>
      <c r="GPY64" s="108"/>
      <c r="GPZ64" s="108"/>
      <c r="GQA64" s="108"/>
      <c r="GQB64" s="108"/>
      <c r="GQC64" s="108"/>
      <c r="GQD64" s="108"/>
      <c r="GQE64" s="108"/>
      <c r="GQF64" s="108"/>
      <c r="GQG64" s="108"/>
      <c r="GQH64" s="108"/>
      <c r="GQI64" s="108"/>
      <c r="GQJ64" s="108"/>
      <c r="GQK64" s="108"/>
      <c r="GQL64" s="108"/>
      <c r="GQM64" s="108"/>
      <c r="GQN64" s="108"/>
      <c r="GQO64" s="108"/>
      <c r="GQP64" s="108"/>
      <c r="GQQ64" s="108"/>
      <c r="GQR64" s="108"/>
      <c r="GQS64" s="108"/>
      <c r="GQT64" s="108"/>
      <c r="GQU64" s="108"/>
      <c r="GQV64" s="108"/>
      <c r="GQW64" s="108"/>
      <c r="GQX64" s="108"/>
      <c r="GQY64" s="108"/>
      <c r="GQZ64" s="108"/>
      <c r="GRA64" s="108"/>
      <c r="GRB64" s="108"/>
      <c r="GRC64" s="108"/>
      <c r="GRD64" s="108"/>
      <c r="GRE64" s="108"/>
      <c r="GRF64" s="108"/>
      <c r="GRG64" s="108"/>
      <c r="GRH64" s="108"/>
      <c r="GRI64" s="108"/>
      <c r="GRJ64" s="108"/>
      <c r="GRK64" s="108"/>
      <c r="GRL64" s="108"/>
      <c r="GRM64" s="108"/>
      <c r="GRN64" s="108"/>
      <c r="GRO64" s="108"/>
      <c r="GRP64" s="108"/>
      <c r="GRQ64" s="108"/>
      <c r="GRR64" s="108"/>
      <c r="GRS64" s="108"/>
      <c r="GRT64" s="108"/>
      <c r="GRU64" s="108"/>
      <c r="GRV64" s="108"/>
      <c r="GRW64" s="108"/>
      <c r="GRX64" s="108"/>
      <c r="GRY64" s="108"/>
      <c r="GRZ64" s="108"/>
      <c r="GSA64" s="108"/>
      <c r="GSB64" s="108"/>
      <c r="GSC64" s="108"/>
      <c r="GSD64" s="108"/>
      <c r="GSE64" s="108"/>
      <c r="GSF64" s="108"/>
      <c r="GSG64" s="108"/>
      <c r="GSH64" s="108"/>
      <c r="GSI64" s="108"/>
      <c r="GSJ64" s="108"/>
      <c r="GSK64" s="108"/>
      <c r="GSL64" s="108"/>
      <c r="GSM64" s="108"/>
      <c r="GSN64" s="108"/>
      <c r="GSO64" s="108"/>
      <c r="GSP64" s="108"/>
      <c r="GSQ64" s="108"/>
      <c r="GSR64" s="108"/>
      <c r="GSS64" s="108"/>
      <c r="GST64" s="108"/>
      <c r="GSU64" s="108"/>
      <c r="GSV64" s="108"/>
      <c r="GSW64" s="108"/>
      <c r="GSX64" s="108"/>
      <c r="GSY64" s="108"/>
      <c r="GSZ64" s="108"/>
      <c r="GTA64" s="108"/>
      <c r="GTB64" s="108"/>
      <c r="GTC64" s="108"/>
      <c r="GTD64" s="108"/>
      <c r="GTE64" s="108"/>
      <c r="GTF64" s="108"/>
      <c r="GTG64" s="108"/>
      <c r="GTH64" s="108"/>
      <c r="GTI64" s="108"/>
      <c r="GTJ64" s="108"/>
      <c r="GTK64" s="108"/>
      <c r="GTL64" s="108"/>
      <c r="GTM64" s="108"/>
      <c r="GTN64" s="108"/>
      <c r="GTO64" s="108"/>
      <c r="GTP64" s="108"/>
      <c r="GTQ64" s="108"/>
      <c r="GTR64" s="108"/>
      <c r="GTS64" s="108"/>
      <c r="GTT64" s="108"/>
      <c r="GTU64" s="108"/>
      <c r="GTV64" s="108"/>
      <c r="GTW64" s="108"/>
      <c r="GTX64" s="108"/>
      <c r="GTY64" s="108"/>
      <c r="GTZ64" s="108"/>
      <c r="GUA64" s="108"/>
      <c r="GUB64" s="108"/>
      <c r="GUC64" s="108"/>
      <c r="GUD64" s="108"/>
      <c r="GUE64" s="108"/>
      <c r="GUF64" s="108"/>
      <c r="GUG64" s="108"/>
      <c r="GUH64" s="108"/>
      <c r="GUI64" s="108"/>
      <c r="GUJ64" s="108"/>
      <c r="GUK64" s="108"/>
      <c r="GUL64" s="108"/>
      <c r="GUM64" s="108"/>
      <c r="GUN64" s="108"/>
      <c r="GUO64" s="108"/>
      <c r="GUP64" s="108"/>
      <c r="GUQ64" s="108"/>
      <c r="GUR64" s="108"/>
      <c r="GUS64" s="108"/>
      <c r="GUT64" s="108"/>
      <c r="GUU64" s="108"/>
      <c r="GUV64" s="108"/>
      <c r="GUW64" s="108"/>
      <c r="GUX64" s="108"/>
      <c r="GUY64" s="108"/>
      <c r="GUZ64" s="108"/>
      <c r="GVA64" s="108"/>
      <c r="GVB64" s="108"/>
      <c r="GVC64" s="108"/>
      <c r="GVD64" s="108"/>
      <c r="GVE64" s="108"/>
      <c r="GVF64" s="108"/>
      <c r="GVG64" s="108"/>
      <c r="GVH64" s="108"/>
      <c r="GVI64" s="108"/>
      <c r="GVJ64" s="108"/>
      <c r="GVK64" s="108"/>
      <c r="GVL64" s="108"/>
      <c r="GVM64" s="108"/>
      <c r="GVN64" s="108"/>
      <c r="GVO64" s="108"/>
      <c r="GVP64" s="108"/>
      <c r="GVQ64" s="108"/>
      <c r="GVR64" s="108"/>
      <c r="GVS64" s="108"/>
      <c r="GVT64" s="108"/>
      <c r="GVU64" s="108"/>
      <c r="GVV64" s="108"/>
      <c r="GVW64" s="108"/>
      <c r="GVX64" s="108"/>
      <c r="GVY64" s="108"/>
      <c r="GVZ64" s="108"/>
      <c r="GWA64" s="108"/>
      <c r="GWB64" s="108"/>
      <c r="GWC64" s="108"/>
      <c r="GWD64" s="108"/>
      <c r="GWE64" s="108"/>
      <c r="GWF64" s="108"/>
      <c r="GWG64" s="108"/>
      <c r="GWH64" s="108"/>
      <c r="GWI64" s="108"/>
      <c r="GWJ64" s="108"/>
      <c r="GWK64" s="108"/>
      <c r="GWL64" s="108"/>
      <c r="GWM64" s="108"/>
      <c r="GWN64" s="108"/>
      <c r="GWO64" s="108"/>
      <c r="GWP64" s="108"/>
      <c r="GWQ64" s="108"/>
      <c r="GWR64" s="108"/>
      <c r="GWS64" s="108"/>
      <c r="GWT64" s="108"/>
      <c r="GWU64" s="108"/>
      <c r="GWV64" s="108"/>
      <c r="GWW64" s="108"/>
      <c r="GWX64" s="108"/>
      <c r="GWY64" s="108"/>
      <c r="GWZ64" s="108"/>
      <c r="GXA64" s="108"/>
      <c r="GXB64" s="108"/>
      <c r="GXC64" s="108"/>
      <c r="GXD64" s="108"/>
      <c r="GXE64" s="108"/>
      <c r="GXF64" s="108"/>
      <c r="GXG64" s="108"/>
      <c r="GXH64" s="108"/>
      <c r="GXI64" s="108"/>
      <c r="GXJ64" s="108"/>
      <c r="GXK64" s="108"/>
      <c r="GXL64" s="108"/>
      <c r="GXM64" s="108"/>
      <c r="GXN64" s="108"/>
      <c r="GXO64" s="108"/>
      <c r="GXP64" s="108"/>
      <c r="GXQ64" s="108"/>
      <c r="GXR64" s="108"/>
      <c r="GXS64" s="108"/>
      <c r="GXT64" s="108"/>
      <c r="GXU64" s="108"/>
      <c r="GXV64" s="108"/>
      <c r="GXW64" s="108"/>
      <c r="GXX64" s="108"/>
      <c r="GXY64" s="108"/>
      <c r="GXZ64" s="108"/>
      <c r="GYA64" s="108"/>
      <c r="GYB64" s="108"/>
      <c r="GYC64" s="108"/>
      <c r="GYD64" s="108"/>
      <c r="GYE64" s="108"/>
      <c r="GYF64" s="108"/>
      <c r="GYG64" s="108"/>
      <c r="GYH64" s="108"/>
      <c r="GYI64" s="108"/>
      <c r="GYJ64" s="108"/>
      <c r="GYK64" s="108"/>
      <c r="GYL64" s="108"/>
      <c r="GYM64" s="108"/>
      <c r="GYN64" s="108"/>
      <c r="GYO64" s="108"/>
      <c r="GYP64" s="108"/>
      <c r="GYQ64" s="108"/>
      <c r="GYR64" s="108"/>
      <c r="GYS64" s="108"/>
      <c r="GYT64" s="108"/>
      <c r="GYU64" s="108"/>
      <c r="GYV64" s="108"/>
      <c r="GYW64" s="108"/>
      <c r="GYX64" s="108"/>
      <c r="GYY64" s="108"/>
      <c r="GYZ64" s="108"/>
      <c r="GZA64" s="108"/>
      <c r="GZB64" s="108"/>
      <c r="GZC64" s="108"/>
      <c r="GZD64" s="108"/>
      <c r="GZE64" s="108"/>
      <c r="GZF64" s="108"/>
      <c r="GZG64" s="108"/>
      <c r="GZH64" s="108"/>
      <c r="GZI64" s="108"/>
      <c r="GZJ64" s="108"/>
      <c r="GZK64" s="108"/>
      <c r="GZL64" s="108"/>
      <c r="GZM64" s="108"/>
      <c r="GZN64" s="108"/>
      <c r="GZO64" s="108"/>
      <c r="GZP64" s="108"/>
      <c r="GZQ64" s="108"/>
      <c r="GZR64" s="108"/>
      <c r="GZS64" s="108"/>
      <c r="GZT64" s="108"/>
      <c r="GZU64" s="108"/>
      <c r="GZV64" s="108"/>
      <c r="GZW64" s="108"/>
      <c r="GZX64" s="108"/>
      <c r="GZY64" s="108"/>
      <c r="GZZ64" s="108"/>
      <c r="HAA64" s="108"/>
      <c r="HAB64" s="108"/>
      <c r="HAC64" s="108"/>
      <c r="HAD64" s="108"/>
      <c r="HAE64" s="108"/>
      <c r="HAF64" s="108"/>
      <c r="HAG64" s="108"/>
      <c r="HAH64" s="108"/>
      <c r="HAI64" s="108"/>
      <c r="HAJ64" s="108"/>
      <c r="HAK64" s="108"/>
      <c r="HAL64" s="108"/>
      <c r="HAM64" s="108"/>
      <c r="HAN64" s="108"/>
      <c r="HAO64" s="108"/>
      <c r="HAP64" s="108"/>
      <c r="HAQ64" s="108"/>
      <c r="HAR64" s="108"/>
      <c r="HAS64" s="108"/>
      <c r="HAT64" s="108"/>
      <c r="HAU64" s="108"/>
      <c r="HAV64" s="108"/>
      <c r="HAW64" s="108"/>
      <c r="HAX64" s="108"/>
      <c r="HAY64" s="108"/>
      <c r="HAZ64" s="108"/>
      <c r="HBA64" s="108"/>
      <c r="HBB64" s="108"/>
      <c r="HBC64" s="108"/>
      <c r="HBD64" s="108"/>
      <c r="HBE64" s="108"/>
      <c r="HBF64" s="108"/>
      <c r="HBG64" s="108"/>
      <c r="HBH64" s="108"/>
      <c r="HBI64" s="108"/>
      <c r="HBJ64" s="108"/>
      <c r="HBK64" s="108"/>
      <c r="HBL64" s="108"/>
      <c r="HBM64" s="108"/>
      <c r="HBN64" s="108"/>
      <c r="HBO64" s="108"/>
      <c r="HBP64" s="108"/>
      <c r="HBQ64" s="108"/>
      <c r="HBR64" s="108"/>
      <c r="HBS64" s="108"/>
      <c r="HBT64" s="108"/>
      <c r="HBU64" s="108"/>
      <c r="HBV64" s="108"/>
      <c r="HBW64" s="108"/>
      <c r="HBX64" s="108"/>
      <c r="HBY64" s="108"/>
      <c r="HBZ64" s="108"/>
      <c r="HCA64" s="108"/>
      <c r="HCB64" s="108"/>
      <c r="HCC64" s="108"/>
      <c r="HCD64" s="108"/>
      <c r="HCE64" s="108"/>
      <c r="HCF64" s="108"/>
      <c r="HCG64" s="108"/>
      <c r="HCH64" s="108"/>
      <c r="HCI64" s="108"/>
      <c r="HCJ64" s="108"/>
      <c r="HCK64" s="108"/>
      <c r="HCL64" s="108"/>
      <c r="HCM64" s="108"/>
      <c r="HCN64" s="108"/>
      <c r="HCO64" s="108"/>
      <c r="HCP64" s="108"/>
      <c r="HCQ64" s="108"/>
      <c r="HCR64" s="108"/>
      <c r="HCS64" s="108"/>
      <c r="HCT64" s="108"/>
      <c r="HCU64" s="108"/>
      <c r="HCV64" s="108"/>
      <c r="HCW64" s="108"/>
      <c r="HCX64" s="108"/>
      <c r="HCY64" s="108"/>
      <c r="HCZ64" s="108"/>
      <c r="HDA64" s="108"/>
      <c r="HDB64" s="108"/>
      <c r="HDC64" s="108"/>
      <c r="HDD64" s="108"/>
      <c r="HDE64" s="108"/>
      <c r="HDF64" s="108"/>
      <c r="HDG64" s="108"/>
      <c r="HDH64" s="108"/>
      <c r="HDI64" s="108"/>
      <c r="HDJ64" s="108"/>
      <c r="HDK64" s="108"/>
      <c r="HDL64" s="108"/>
      <c r="HDM64" s="108"/>
      <c r="HDN64" s="108"/>
      <c r="HDO64" s="108"/>
      <c r="HDP64" s="108"/>
      <c r="HDQ64" s="108"/>
      <c r="HDR64" s="108"/>
      <c r="HDS64" s="108"/>
      <c r="HDT64" s="108"/>
      <c r="HDU64" s="108"/>
      <c r="HDV64" s="108"/>
      <c r="HDW64" s="108"/>
      <c r="HDX64" s="108"/>
      <c r="HDY64" s="108"/>
      <c r="HDZ64" s="108"/>
      <c r="HEA64" s="108"/>
      <c r="HEB64" s="108"/>
      <c r="HEC64" s="108"/>
      <c r="HED64" s="108"/>
      <c r="HEE64" s="108"/>
      <c r="HEF64" s="108"/>
      <c r="HEG64" s="108"/>
      <c r="HEH64" s="108"/>
      <c r="HEI64" s="108"/>
      <c r="HEJ64" s="108"/>
      <c r="HEK64" s="108"/>
      <c r="HEL64" s="108"/>
      <c r="HEM64" s="108"/>
      <c r="HEN64" s="108"/>
      <c r="HEO64" s="108"/>
      <c r="HEP64" s="108"/>
      <c r="HEQ64" s="108"/>
      <c r="HER64" s="108"/>
      <c r="HES64" s="108"/>
      <c r="HET64" s="108"/>
      <c r="HEU64" s="108"/>
      <c r="HEV64" s="108"/>
      <c r="HEW64" s="108"/>
      <c r="HEX64" s="108"/>
      <c r="HEY64" s="108"/>
      <c r="HEZ64" s="108"/>
      <c r="HFA64" s="108"/>
      <c r="HFB64" s="108"/>
      <c r="HFC64" s="108"/>
      <c r="HFD64" s="108"/>
      <c r="HFE64" s="108"/>
      <c r="HFF64" s="108"/>
      <c r="HFG64" s="108"/>
      <c r="HFH64" s="108"/>
      <c r="HFI64" s="108"/>
      <c r="HFJ64" s="108"/>
      <c r="HFK64" s="108"/>
      <c r="HFL64" s="108"/>
      <c r="HFM64" s="108"/>
      <c r="HFN64" s="108"/>
      <c r="HFO64" s="108"/>
      <c r="HFP64" s="108"/>
      <c r="HFQ64" s="108"/>
      <c r="HFR64" s="108"/>
      <c r="HFS64" s="108"/>
      <c r="HFT64" s="108"/>
      <c r="HFU64" s="108"/>
      <c r="HFV64" s="108"/>
      <c r="HFW64" s="108"/>
      <c r="HFX64" s="108"/>
      <c r="HFY64" s="108"/>
      <c r="HFZ64" s="108"/>
      <c r="HGA64" s="108"/>
      <c r="HGB64" s="108"/>
      <c r="HGC64" s="108"/>
      <c r="HGD64" s="108"/>
      <c r="HGE64" s="108"/>
      <c r="HGF64" s="108"/>
      <c r="HGG64" s="108"/>
      <c r="HGH64" s="108"/>
      <c r="HGI64" s="108"/>
      <c r="HGJ64" s="108"/>
      <c r="HGK64" s="108"/>
      <c r="HGL64" s="108"/>
      <c r="HGM64" s="108"/>
      <c r="HGN64" s="108"/>
      <c r="HGO64" s="108"/>
      <c r="HGP64" s="108"/>
      <c r="HGQ64" s="108"/>
      <c r="HGR64" s="108"/>
      <c r="HGS64" s="108"/>
      <c r="HGT64" s="108"/>
      <c r="HGU64" s="108"/>
      <c r="HGV64" s="108"/>
      <c r="HGW64" s="108"/>
      <c r="HGX64" s="108"/>
      <c r="HGY64" s="108"/>
      <c r="HGZ64" s="108"/>
      <c r="HHA64" s="108"/>
      <c r="HHB64" s="108"/>
      <c r="HHC64" s="108"/>
      <c r="HHD64" s="108"/>
      <c r="HHE64" s="108"/>
      <c r="HHF64" s="108"/>
      <c r="HHG64" s="108"/>
      <c r="HHH64" s="108"/>
      <c r="HHI64" s="108"/>
      <c r="HHJ64" s="108"/>
      <c r="HHK64" s="108"/>
      <c r="HHL64" s="108"/>
      <c r="HHM64" s="108"/>
      <c r="HHN64" s="108"/>
      <c r="HHO64" s="108"/>
      <c r="HHP64" s="108"/>
      <c r="HHQ64" s="108"/>
      <c r="HHR64" s="108"/>
      <c r="HHS64" s="108"/>
      <c r="HHT64" s="108"/>
      <c r="HHU64" s="108"/>
      <c r="HHV64" s="108"/>
      <c r="HHW64" s="108"/>
      <c r="HHX64" s="108"/>
      <c r="HHY64" s="108"/>
      <c r="HHZ64" s="108"/>
      <c r="HIA64" s="108"/>
      <c r="HIB64" s="108"/>
      <c r="HIC64" s="108"/>
      <c r="HID64" s="108"/>
      <c r="HIE64" s="108"/>
      <c r="HIF64" s="108"/>
      <c r="HIG64" s="108"/>
      <c r="HIH64" s="108"/>
      <c r="HII64" s="108"/>
      <c r="HIJ64" s="108"/>
      <c r="HIK64" s="108"/>
      <c r="HIL64" s="108"/>
      <c r="HIM64" s="108"/>
      <c r="HIN64" s="108"/>
      <c r="HIO64" s="108"/>
      <c r="HIP64" s="108"/>
      <c r="HIQ64" s="108"/>
      <c r="HIR64" s="108"/>
      <c r="HIS64" s="108"/>
      <c r="HIT64" s="108"/>
      <c r="HIU64" s="108"/>
      <c r="HIV64" s="108"/>
      <c r="HIW64" s="108"/>
      <c r="HIX64" s="108"/>
      <c r="HIY64" s="108"/>
      <c r="HIZ64" s="108"/>
      <c r="HJA64" s="108"/>
      <c r="HJB64" s="108"/>
      <c r="HJC64" s="108"/>
      <c r="HJD64" s="108"/>
      <c r="HJE64" s="108"/>
      <c r="HJF64" s="108"/>
      <c r="HJG64" s="108"/>
      <c r="HJH64" s="108"/>
      <c r="HJI64" s="108"/>
      <c r="HJJ64" s="108"/>
      <c r="HJK64" s="108"/>
      <c r="HJL64" s="108"/>
      <c r="HJM64" s="108"/>
      <c r="HJN64" s="108"/>
      <c r="HJO64" s="108"/>
      <c r="HJP64" s="108"/>
      <c r="HJQ64" s="108"/>
      <c r="HJR64" s="108"/>
      <c r="HJS64" s="108"/>
      <c r="HJT64" s="108"/>
      <c r="HJU64" s="108"/>
      <c r="HJV64" s="108"/>
      <c r="HJW64" s="108"/>
      <c r="HJX64" s="108"/>
      <c r="HJY64" s="108"/>
      <c r="HJZ64" s="108"/>
      <c r="HKA64" s="108"/>
      <c r="HKB64" s="108"/>
      <c r="HKC64" s="108"/>
      <c r="HKD64" s="108"/>
      <c r="HKE64" s="108"/>
      <c r="HKF64" s="108"/>
      <c r="HKG64" s="108"/>
      <c r="HKH64" s="108"/>
      <c r="HKI64" s="108"/>
      <c r="HKJ64" s="108"/>
      <c r="HKK64" s="108"/>
      <c r="HKL64" s="108"/>
      <c r="HKM64" s="108"/>
      <c r="HKN64" s="108"/>
      <c r="HKO64" s="108"/>
      <c r="HKP64" s="108"/>
      <c r="HKQ64" s="108"/>
      <c r="HKR64" s="108"/>
      <c r="HKS64" s="108"/>
      <c r="HKT64" s="108"/>
      <c r="HKU64" s="108"/>
      <c r="HKV64" s="108"/>
      <c r="HKW64" s="108"/>
      <c r="HKX64" s="108"/>
      <c r="HKY64" s="108"/>
      <c r="HKZ64" s="108"/>
      <c r="HLA64" s="108"/>
      <c r="HLB64" s="108"/>
      <c r="HLC64" s="108"/>
      <c r="HLD64" s="108"/>
      <c r="HLE64" s="108"/>
      <c r="HLF64" s="108"/>
      <c r="HLG64" s="108"/>
      <c r="HLH64" s="108"/>
      <c r="HLI64" s="108"/>
      <c r="HLJ64" s="108"/>
      <c r="HLK64" s="108"/>
      <c r="HLL64" s="108"/>
      <c r="HLM64" s="108"/>
      <c r="HLN64" s="108"/>
      <c r="HLO64" s="108"/>
      <c r="HLP64" s="108"/>
      <c r="HLQ64" s="108"/>
      <c r="HLR64" s="108"/>
      <c r="HLS64" s="108"/>
      <c r="HLT64" s="108"/>
      <c r="HLU64" s="108"/>
      <c r="HLV64" s="108"/>
      <c r="HLW64" s="108"/>
      <c r="HLX64" s="108"/>
      <c r="HLY64" s="108"/>
      <c r="HLZ64" s="108"/>
      <c r="HMA64" s="108"/>
      <c r="HMB64" s="108"/>
      <c r="HMC64" s="108"/>
      <c r="HMD64" s="108"/>
      <c r="HME64" s="108"/>
      <c r="HMF64" s="108"/>
      <c r="HMG64" s="108"/>
      <c r="HMH64" s="108"/>
      <c r="HMI64" s="108"/>
      <c r="HMJ64" s="108"/>
      <c r="HMK64" s="108"/>
      <c r="HML64" s="108"/>
      <c r="HMM64" s="108"/>
      <c r="HMN64" s="108"/>
      <c r="HMO64" s="108"/>
      <c r="HMP64" s="108"/>
      <c r="HMQ64" s="108"/>
      <c r="HMR64" s="108"/>
      <c r="HMS64" s="108"/>
      <c r="HMT64" s="108"/>
      <c r="HMU64" s="108"/>
      <c r="HMV64" s="108"/>
      <c r="HMW64" s="108"/>
      <c r="HMX64" s="108"/>
      <c r="HMY64" s="108"/>
      <c r="HMZ64" s="108"/>
      <c r="HNA64" s="108"/>
      <c r="HNB64" s="108"/>
      <c r="HNC64" s="108"/>
      <c r="HND64" s="108"/>
      <c r="HNE64" s="108"/>
      <c r="HNF64" s="108"/>
      <c r="HNG64" s="108"/>
      <c r="HNH64" s="108"/>
      <c r="HNI64" s="108"/>
      <c r="HNJ64" s="108"/>
      <c r="HNK64" s="108"/>
      <c r="HNL64" s="108"/>
      <c r="HNM64" s="108"/>
      <c r="HNN64" s="108"/>
      <c r="HNO64" s="108"/>
      <c r="HNP64" s="108"/>
      <c r="HNQ64" s="108"/>
      <c r="HNR64" s="108"/>
      <c r="HNS64" s="108"/>
      <c r="HNT64" s="108"/>
      <c r="HNU64" s="108"/>
      <c r="HNV64" s="108"/>
      <c r="HNW64" s="108"/>
      <c r="HNX64" s="108"/>
      <c r="HNY64" s="108"/>
      <c r="HNZ64" s="108"/>
      <c r="HOA64" s="108"/>
      <c r="HOB64" s="108"/>
      <c r="HOC64" s="108"/>
      <c r="HOD64" s="108"/>
      <c r="HOE64" s="108"/>
      <c r="HOF64" s="108"/>
      <c r="HOG64" s="108"/>
      <c r="HOH64" s="108"/>
      <c r="HOI64" s="108"/>
      <c r="HOJ64" s="108"/>
      <c r="HOK64" s="108"/>
      <c r="HOL64" s="108"/>
      <c r="HOM64" s="108"/>
      <c r="HON64" s="108"/>
      <c r="HOO64" s="108"/>
      <c r="HOP64" s="108"/>
      <c r="HOQ64" s="108"/>
      <c r="HOR64" s="108"/>
      <c r="HOS64" s="108"/>
      <c r="HOT64" s="108"/>
      <c r="HOU64" s="108"/>
      <c r="HOV64" s="108"/>
      <c r="HOW64" s="108"/>
      <c r="HOX64" s="108"/>
      <c r="HOY64" s="108"/>
      <c r="HOZ64" s="108"/>
      <c r="HPA64" s="108"/>
      <c r="HPB64" s="108"/>
      <c r="HPC64" s="108"/>
      <c r="HPD64" s="108"/>
      <c r="HPE64" s="108"/>
      <c r="HPF64" s="108"/>
      <c r="HPG64" s="108"/>
      <c r="HPH64" s="108"/>
      <c r="HPI64" s="108"/>
      <c r="HPJ64" s="108"/>
      <c r="HPK64" s="108"/>
      <c r="HPL64" s="108"/>
      <c r="HPM64" s="108"/>
      <c r="HPN64" s="108"/>
      <c r="HPO64" s="108"/>
      <c r="HPP64" s="108"/>
      <c r="HPQ64" s="108"/>
      <c r="HPR64" s="108"/>
      <c r="HPS64" s="108"/>
      <c r="HPT64" s="108"/>
      <c r="HPU64" s="108"/>
      <c r="HPV64" s="108"/>
      <c r="HPW64" s="108"/>
      <c r="HPX64" s="108"/>
      <c r="HPY64" s="108"/>
      <c r="HPZ64" s="108"/>
      <c r="HQA64" s="108"/>
      <c r="HQB64" s="108"/>
      <c r="HQC64" s="108"/>
      <c r="HQD64" s="108"/>
      <c r="HQE64" s="108"/>
      <c r="HQF64" s="108"/>
      <c r="HQG64" s="108"/>
      <c r="HQH64" s="108"/>
      <c r="HQI64" s="108"/>
      <c r="HQJ64" s="108"/>
      <c r="HQK64" s="108"/>
      <c r="HQL64" s="108"/>
      <c r="HQM64" s="108"/>
      <c r="HQN64" s="108"/>
      <c r="HQO64" s="108"/>
      <c r="HQP64" s="108"/>
      <c r="HQQ64" s="108"/>
      <c r="HQR64" s="108"/>
      <c r="HQS64" s="108"/>
      <c r="HQT64" s="108"/>
      <c r="HQU64" s="108"/>
      <c r="HQV64" s="108"/>
      <c r="HQW64" s="108"/>
      <c r="HQX64" s="108"/>
      <c r="HQY64" s="108"/>
      <c r="HQZ64" s="108"/>
      <c r="HRA64" s="108"/>
      <c r="HRB64" s="108"/>
      <c r="HRC64" s="108"/>
      <c r="HRD64" s="108"/>
      <c r="HRE64" s="108"/>
      <c r="HRF64" s="108"/>
      <c r="HRG64" s="108"/>
      <c r="HRH64" s="108"/>
      <c r="HRI64" s="108"/>
      <c r="HRJ64" s="108"/>
      <c r="HRK64" s="108"/>
      <c r="HRL64" s="108"/>
      <c r="HRM64" s="108"/>
      <c r="HRN64" s="108"/>
      <c r="HRO64" s="108"/>
      <c r="HRP64" s="108"/>
      <c r="HRQ64" s="108"/>
      <c r="HRR64" s="108"/>
      <c r="HRS64" s="108"/>
      <c r="HRT64" s="108"/>
      <c r="HRU64" s="108"/>
      <c r="HRV64" s="108"/>
      <c r="HRW64" s="108"/>
      <c r="HRX64" s="108"/>
      <c r="HRY64" s="108"/>
      <c r="HRZ64" s="108"/>
      <c r="HSA64" s="108"/>
      <c r="HSB64" s="108"/>
      <c r="HSC64" s="108"/>
      <c r="HSD64" s="108"/>
      <c r="HSE64" s="108"/>
      <c r="HSF64" s="108"/>
      <c r="HSG64" s="108"/>
      <c r="HSH64" s="108"/>
      <c r="HSI64" s="108"/>
      <c r="HSJ64" s="108"/>
      <c r="HSK64" s="108"/>
      <c r="HSL64" s="108"/>
      <c r="HSM64" s="108"/>
      <c r="HSN64" s="108"/>
      <c r="HSO64" s="108"/>
      <c r="HSP64" s="108"/>
      <c r="HSQ64" s="108"/>
      <c r="HSR64" s="108"/>
      <c r="HSS64" s="108"/>
      <c r="HST64" s="108"/>
      <c r="HSU64" s="108"/>
      <c r="HSV64" s="108"/>
      <c r="HSW64" s="108"/>
      <c r="HSX64" s="108"/>
      <c r="HSY64" s="108"/>
      <c r="HSZ64" s="108"/>
      <c r="HTA64" s="108"/>
      <c r="HTB64" s="108"/>
      <c r="HTC64" s="108"/>
      <c r="HTD64" s="108"/>
      <c r="HTE64" s="108"/>
      <c r="HTF64" s="108"/>
      <c r="HTG64" s="108"/>
      <c r="HTH64" s="108"/>
      <c r="HTI64" s="108"/>
      <c r="HTJ64" s="108"/>
      <c r="HTK64" s="108"/>
      <c r="HTL64" s="108"/>
      <c r="HTM64" s="108"/>
      <c r="HTN64" s="108"/>
      <c r="HTO64" s="108"/>
      <c r="HTP64" s="108"/>
      <c r="HTQ64" s="108"/>
      <c r="HTR64" s="108"/>
      <c r="HTS64" s="108"/>
      <c r="HTT64" s="108"/>
      <c r="HTU64" s="108"/>
      <c r="HTV64" s="108"/>
      <c r="HTW64" s="108"/>
      <c r="HTX64" s="108"/>
      <c r="HTY64" s="108"/>
      <c r="HTZ64" s="108"/>
      <c r="HUA64" s="108"/>
      <c r="HUB64" s="108"/>
      <c r="HUC64" s="108"/>
      <c r="HUD64" s="108"/>
      <c r="HUE64" s="108"/>
      <c r="HUF64" s="108"/>
      <c r="HUG64" s="108"/>
      <c r="HUH64" s="108"/>
      <c r="HUI64" s="108"/>
      <c r="HUJ64" s="108"/>
      <c r="HUK64" s="108"/>
      <c r="HUL64" s="108"/>
      <c r="HUM64" s="108"/>
      <c r="HUN64" s="108"/>
      <c r="HUO64" s="108"/>
      <c r="HUP64" s="108"/>
      <c r="HUQ64" s="108"/>
      <c r="HUR64" s="108"/>
      <c r="HUS64" s="108"/>
      <c r="HUT64" s="108"/>
      <c r="HUU64" s="108"/>
      <c r="HUV64" s="108"/>
      <c r="HUW64" s="108"/>
      <c r="HUX64" s="108"/>
      <c r="HUY64" s="108"/>
      <c r="HUZ64" s="108"/>
      <c r="HVA64" s="108"/>
      <c r="HVB64" s="108"/>
      <c r="HVC64" s="108"/>
      <c r="HVD64" s="108"/>
      <c r="HVE64" s="108"/>
      <c r="HVF64" s="108"/>
      <c r="HVG64" s="108"/>
      <c r="HVH64" s="108"/>
      <c r="HVI64" s="108"/>
      <c r="HVJ64" s="108"/>
      <c r="HVK64" s="108"/>
      <c r="HVL64" s="108"/>
      <c r="HVM64" s="108"/>
      <c r="HVN64" s="108"/>
      <c r="HVO64" s="108"/>
      <c r="HVP64" s="108"/>
      <c r="HVQ64" s="108"/>
      <c r="HVR64" s="108"/>
      <c r="HVS64" s="108"/>
      <c r="HVT64" s="108"/>
      <c r="HVU64" s="108"/>
      <c r="HVV64" s="108"/>
      <c r="HVW64" s="108"/>
      <c r="HVX64" s="108"/>
      <c r="HVY64" s="108"/>
      <c r="HVZ64" s="108"/>
      <c r="HWA64" s="108"/>
      <c r="HWB64" s="108"/>
      <c r="HWC64" s="108"/>
      <c r="HWD64" s="108"/>
      <c r="HWE64" s="108"/>
      <c r="HWF64" s="108"/>
      <c r="HWG64" s="108"/>
      <c r="HWH64" s="108"/>
      <c r="HWI64" s="108"/>
      <c r="HWJ64" s="108"/>
      <c r="HWK64" s="108"/>
      <c r="HWL64" s="108"/>
      <c r="HWM64" s="108"/>
      <c r="HWN64" s="108"/>
      <c r="HWO64" s="108"/>
      <c r="HWP64" s="108"/>
      <c r="HWQ64" s="108"/>
      <c r="HWR64" s="108"/>
      <c r="HWS64" s="108"/>
      <c r="HWT64" s="108"/>
      <c r="HWU64" s="108"/>
      <c r="HWV64" s="108"/>
      <c r="HWW64" s="108"/>
      <c r="HWX64" s="108"/>
      <c r="HWY64" s="108"/>
      <c r="HWZ64" s="108"/>
      <c r="HXA64" s="108"/>
      <c r="HXB64" s="108"/>
      <c r="HXC64" s="108"/>
      <c r="HXD64" s="108"/>
      <c r="HXE64" s="108"/>
      <c r="HXF64" s="108"/>
      <c r="HXG64" s="108"/>
      <c r="HXH64" s="108"/>
      <c r="HXI64" s="108"/>
      <c r="HXJ64" s="108"/>
      <c r="HXK64" s="108"/>
      <c r="HXL64" s="108"/>
      <c r="HXM64" s="108"/>
      <c r="HXN64" s="108"/>
      <c r="HXO64" s="108"/>
      <c r="HXP64" s="108"/>
      <c r="HXQ64" s="108"/>
      <c r="HXR64" s="108"/>
      <c r="HXS64" s="108"/>
      <c r="HXT64" s="108"/>
      <c r="HXU64" s="108"/>
      <c r="HXV64" s="108"/>
      <c r="HXW64" s="108"/>
      <c r="HXX64" s="108"/>
      <c r="HXY64" s="108"/>
      <c r="HXZ64" s="108"/>
      <c r="HYA64" s="108"/>
      <c r="HYB64" s="108"/>
      <c r="HYC64" s="108"/>
      <c r="HYD64" s="108"/>
      <c r="HYE64" s="108"/>
      <c r="HYF64" s="108"/>
      <c r="HYG64" s="108"/>
      <c r="HYH64" s="108"/>
      <c r="HYI64" s="108"/>
      <c r="HYJ64" s="108"/>
      <c r="HYK64" s="108"/>
      <c r="HYL64" s="108"/>
      <c r="HYM64" s="108"/>
      <c r="HYN64" s="108"/>
      <c r="HYO64" s="108"/>
      <c r="HYP64" s="108"/>
      <c r="HYQ64" s="108"/>
      <c r="HYR64" s="108"/>
      <c r="HYS64" s="108"/>
      <c r="HYT64" s="108"/>
      <c r="HYU64" s="108"/>
      <c r="HYV64" s="108"/>
      <c r="HYW64" s="108"/>
      <c r="HYX64" s="108"/>
      <c r="HYY64" s="108"/>
      <c r="HYZ64" s="108"/>
      <c r="HZA64" s="108"/>
      <c r="HZB64" s="108"/>
      <c r="HZC64" s="108"/>
      <c r="HZD64" s="108"/>
      <c r="HZE64" s="108"/>
      <c r="HZF64" s="108"/>
      <c r="HZG64" s="108"/>
      <c r="HZH64" s="108"/>
      <c r="HZI64" s="108"/>
      <c r="HZJ64" s="108"/>
      <c r="HZK64" s="108"/>
      <c r="HZL64" s="108"/>
      <c r="HZM64" s="108"/>
      <c r="HZN64" s="108"/>
      <c r="HZO64" s="108"/>
      <c r="HZP64" s="108"/>
      <c r="HZQ64" s="108"/>
      <c r="HZR64" s="108"/>
      <c r="HZS64" s="108"/>
      <c r="HZT64" s="108"/>
      <c r="HZU64" s="108"/>
      <c r="HZV64" s="108"/>
      <c r="HZW64" s="108"/>
      <c r="HZX64" s="108"/>
      <c r="HZY64" s="108"/>
      <c r="HZZ64" s="108"/>
      <c r="IAA64" s="108"/>
      <c r="IAB64" s="108"/>
      <c r="IAC64" s="108"/>
      <c r="IAD64" s="108"/>
      <c r="IAE64" s="108"/>
      <c r="IAF64" s="108"/>
      <c r="IAG64" s="108"/>
      <c r="IAH64" s="108"/>
      <c r="IAI64" s="108"/>
      <c r="IAJ64" s="108"/>
      <c r="IAK64" s="108"/>
      <c r="IAL64" s="108"/>
      <c r="IAM64" s="108"/>
      <c r="IAN64" s="108"/>
      <c r="IAO64" s="108"/>
      <c r="IAP64" s="108"/>
      <c r="IAQ64" s="108"/>
      <c r="IAR64" s="108"/>
      <c r="IAS64" s="108"/>
      <c r="IAT64" s="108"/>
      <c r="IAU64" s="108"/>
      <c r="IAV64" s="108"/>
      <c r="IAW64" s="108"/>
      <c r="IAX64" s="108"/>
      <c r="IAY64" s="108"/>
      <c r="IAZ64" s="108"/>
      <c r="IBA64" s="108"/>
      <c r="IBB64" s="108"/>
      <c r="IBC64" s="108"/>
      <c r="IBD64" s="108"/>
      <c r="IBE64" s="108"/>
      <c r="IBF64" s="108"/>
      <c r="IBG64" s="108"/>
      <c r="IBH64" s="108"/>
      <c r="IBI64" s="108"/>
      <c r="IBJ64" s="108"/>
      <c r="IBK64" s="108"/>
      <c r="IBL64" s="108"/>
      <c r="IBM64" s="108"/>
      <c r="IBN64" s="108"/>
      <c r="IBO64" s="108"/>
      <c r="IBP64" s="108"/>
      <c r="IBQ64" s="108"/>
      <c r="IBR64" s="108"/>
      <c r="IBS64" s="108"/>
      <c r="IBT64" s="108"/>
      <c r="IBU64" s="108"/>
      <c r="IBV64" s="108"/>
      <c r="IBW64" s="108"/>
      <c r="IBX64" s="108"/>
      <c r="IBY64" s="108"/>
      <c r="IBZ64" s="108"/>
      <c r="ICA64" s="108"/>
      <c r="ICB64" s="108"/>
      <c r="ICC64" s="108"/>
      <c r="ICD64" s="108"/>
      <c r="ICE64" s="108"/>
      <c r="ICF64" s="108"/>
      <c r="ICG64" s="108"/>
      <c r="ICH64" s="108"/>
      <c r="ICI64" s="108"/>
      <c r="ICJ64" s="108"/>
      <c r="ICK64" s="108"/>
      <c r="ICL64" s="108"/>
      <c r="ICM64" s="108"/>
      <c r="ICN64" s="108"/>
      <c r="ICO64" s="108"/>
      <c r="ICP64" s="108"/>
      <c r="ICQ64" s="108"/>
      <c r="ICR64" s="108"/>
      <c r="ICS64" s="108"/>
      <c r="ICT64" s="108"/>
      <c r="ICU64" s="108"/>
      <c r="ICV64" s="108"/>
      <c r="ICW64" s="108"/>
      <c r="ICX64" s="108"/>
      <c r="ICY64" s="108"/>
      <c r="ICZ64" s="108"/>
      <c r="IDA64" s="108"/>
      <c r="IDB64" s="108"/>
      <c r="IDC64" s="108"/>
      <c r="IDD64" s="108"/>
      <c r="IDE64" s="108"/>
      <c r="IDF64" s="108"/>
      <c r="IDG64" s="108"/>
      <c r="IDH64" s="108"/>
      <c r="IDI64" s="108"/>
      <c r="IDJ64" s="108"/>
      <c r="IDK64" s="108"/>
      <c r="IDL64" s="108"/>
      <c r="IDM64" s="108"/>
      <c r="IDN64" s="108"/>
      <c r="IDO64" s="108"/>
      <c r="IDP64" s="108"/>
      <c r="IDQ64" s="108"/>
      <c r="IDR64" s="108"/>
      <c r="IDS64" s="108"/>
      <c r="IDT64" s="108"/>
      <c r="IDU64" s="108"/>
      <c r="IDV64" s="108"/>
      <c r="IDW64" s="108"/>
      <c r="IDX64" s="108"/>
      <c r="IDY64" s="108"/>
      <c r="IDZ64" s="108"/>
      <c r="IEA64" s="108"/>
      <c r="IEB64" s="108"/>
      <c r="IEC64" s="108"/>
      <c r="IED64" s="108"/>
      <c r="IEE64" s="108"/>
      <c r="IEF64" s="108"/>
      <c r="IEG64" s="108"/>
      <c r="IEH64" s="108"/>
      <c r="IEI64" s="108"/>
      <c r="IEJ64" s="108"/>
      <c r="IEK64" s="108"/>
      <c r="IEL64" s="108"/>
      <c r="IEM64" s="108"/>
      <c r="IEN64" s="108"/>
      <c r="IEO64" s="108"/>
      <c r="IEP64" s="108"/>
      <c r="IEQ64" s="108"/>
      <c r="IER64" s="108"/>
      <c r="IES64" s="108"/>
      <c r="IET64" s="108"/>
      <c r="IEU64" s="108"/>
      <c r="IEV64" s="108"/>
      <c r="IEW64" s="108"/>
      <c r="IEX64" s="108"/>
      <c r="IEY64" s="108"/>
      <c r="IEZ64" s="108"/>
      <c r="IFA64" s="108"/>
      <c r="IFB64" s="108"/>
      <c r="IFC64" s="108"/>
      <c r="IFD64" s="108"/>
      <c r="IFE64" s="108"/>
      <c r="IFF64" s="108"/>
      <c r="IFG64" s="108"/>
      <c r="IFH64" s="108"/>
      <c r="IFI64" s="108"/>
      <c r="IFJ64" s="108"/>
      <c r="IFK64" s="108"/>
      <c r="IFL64" s="108"/>
      <c r="IFM64" s="108"/>
      <c r="IFN64" s="108"/>
      <c r="IFO64" s="108"/>
      <c r="IFP64" s="108"/>
      <c r="IFQ64" s="108"/>
      <c r="IFR64" s="108"/>
      <c r="IFS64" s="108"/>
      <c r="IFT64" s="108"/>
      <c r="IFU64" s="108"/>
      <c r="IFV64" s="108"/>
      <c r="IFW64" s="108"/>
      <c r="IFX64" s="108"/>
      <c r="IFY64" s="108"/>
      <c r="IFZ64" s="108"/>
      <c r="IGA64" s="108"/>
      <c r="IGB64" s="108"/>
      <c r="IGC64" s="108"/>
      <c r="IGD64" s="108"/>
      <c r="IGE64" s="108"/>
      <c r="IGF64" s="108"/>
      <c r="IGG64" s="108"/>
      <c r="IGH64" s="108"/>
      <c r="IGI64" s="108"/>
      <c r="IGJ64" s="108"/>
      <c r="IGK64" s="108"/>
      <c r="IGL64" s="108"/>
      <c r="IGM64" s="108"/>
      <c r="IGN64" s="108"/>
      <c r="IGO64" s="108"/>
      <c r="IGP64" s="108"/>
      <c r="IGQ64" s="108"/>
      <c r="IGR64" s="108"/>
      <c r="IGS64" s="108"/>
      <c r="IGT64" s="108"/>
      <c r="IGU64" s="108"/>
      <c r="IGV64" s="108"/>
      <c r="IGW64" s="108"/>
      <c r="IGX64" s="108"/>
      <c r="IGY64" s="108"/>
      <c r="IGZ64" s="108"/>
      <c r="IHA64" s="108"/>
      <c r="IHB64" s="108"/>
      <c r="IHC64" s="108"/>
      <c r="IHD64" s="108"/>
      <c r="IHE64" s="108"/>
      <c r="IHF64" s="108"/>
      <c r="IHG64" s="108"/>
      <c r="IHH64" s="108"/>
      <c r="IHI64" s="108"/>
      <c r="IHJ64" s="108"/>
      <c r="IHK64" s="108"/>
      <c r="IHL64" s="108"/>
      <c r="IHM64" s="108"/>
      <c r="IHN64" s="108"/>
      <c r="IHO64" s="108"/>
      <c r="IHP64" s="108"/>
      <c r="IHQ64" s="108"/>
      <c r="IHR64" s="108"/>
      <c r="IHS64" s="108"/>
      <c r="IHT64" s="108"/>
      <c r="IHU64" s="108"/>
      <c r="IHV64" s="108"/>
      <c r="IHW64" s="108"/>
      <c r="IHX64" s="108"/>
      <c r="IHY64" s="108"/>
      <c r="IHZ64" s="108"/>
      <c r="IIA64" s="108"/>
      <c r="IIB64" s="108"/>
      <c r="IIC64" s="108"/>
      <c r="IID64" s="108"/>
      <c r="IIE64" s="108"/>
      <c r="IIF64" s="108"/>
      <c r="IIG64" s="108"/>
      <c r="IIH64" s="108"/>
      <c r="III64" s="108"/>
      <c r="IIJ64" s="108"/>
      <c r="IIK64" s="108"/>
      <c r="IIL64" s="108"/>
      <c r="IIM64" s="108"/>
      <c r="IIN64" s="108"/>
      <c r="IIO64" s="108"/>
      <c r="IIP64" s="108"/>
      <c r="IIQ64" s="108"/>
      <c r="IIR64" s="108"/>
      <c r="IIS64" s="108"/>
      <c r="IIT64" s="108"/>
      <c r="IIU64" s="108"/>
      <c r="IIV64" s="108"/>
      <c r="IIW64" s="108"/>
      <c r="IIX64" s="108"/>
      <c r="IIY64" s="108"/>
      <c r="IIZ64" s="108"/>
      <c r="IJA64" s="108"/>
      <c r="IJB64" s="108"/>
      <c r="IJC64" s="108"/>
      <c r="IJD64" s="108"/>
      <c r="IJE64" s="108"/>
      <c r="IJF64" s="108"/>
      <c r="IJG64" s="108"/>
      <c r="IJH64" s="108"/>
      <c r="IJI64" s="108"/>
      <c r="IJJ64" s="108"/>
      <c r="IJK64" s="108"/>
      <c r="IJL64" s="108"/>
      <c r="IJM64" s="108"/>
      <c r="IJN64" s="108"/>
      <c r="IJO64" s="108"/>
      <c r="IJP64" s="108"/>
      <c r="IJQ64" s="108"/>
      <c r="IJR64" s="108"/>
      <c r="IJS64" s="108"/>
      <c r="IJT64" s="108"/>
      <c r="IJU64" s="108"/>
      <c r="IJV64" s="108"/>
      <c r="IJW64" s="108"/>
      <c r="IJX64" s="108"/>
      <c r="IJY64" s="108"/>
      <c r="IJZ64" s="108"/>
      <c r="IKA64" s="108"/>
      <c r="IKB64" s="108"/>
      <c r="IKC64" s="108"/>
      <c r="IKD64" s="108"/>
      <c r="IKE64" s="108"/>
      <c r="IKF64" s="108"/>
      <c r="IKG64" s="108"/>
      <c r="IKH64" s="108"/>
      <c r="IKI64" s="108"/>
      <c r="IKJ64" s="108"/>
      <c r="IKK64" s="108"/>
      <c r="IKL64" s="108"/>
      <c r="IKM64" s="108"/>
      <c r="IKN64" s="108"/>
      <c r="IKO64" s="108"/>
      <c r="IKP64" s="108"/>
      <c r="IKQ64" s="108"/>
      <c r="IKR64" s="108"/>
      <c r="IKS64" s="108"/>
      <c r="IKT64" s="108"/>
      <c r="IKU64" s="108"/>
      <c r="IKV64" s="108"/>
      <c r="IKW64" s="108"/>
      <c r="IKX64" s="108"/>
      <c r="IKY64" s="108"/>
      <c r="IKZ64" s="108"/>
      <c r="ILA64" s="108"/>
      <c r="ILB64" s="108"/>
      <c r="ILC64" s="108"/>
      <c r="ILD64" s="108"/>
      <c r="ILE64" s="108"/>
      <c r="ILF64" s="108"/>
      <c r="ILG64" s="108"/>
      <c r="ILH64" s="108"/>
      <c r="ILI64" s="108"/>
      <c r="ILJ64" s="108"/>
      <c r="ILK64" s="108"/>
      <c r="ILL64" s="108"/>
      <c r="ILM64" s="108"/>
      <c r="ILN64" s="108"/>
      <c r="ILO64" s="108"/>
      <c r="ILP64" s="108"/>
      <c r="ILQ64" s="108"/>
      <c r="ILR64" s="108"/>
      <c r="ILS64" s="108"/>
      <c r="ILT64" s="108"/>
      <c r="ILU64" s="108"/>
      <c r="ILV64" s="108"/>
      <c r="ILW64" s="108"/>
      <c r="ILX64" s="108"/>
      <c r="ILY64" s="108"/>
      <c r="ILZ64" s="108"/>
      <c r="IMA64" s="108"/>
      <c r="IMB64" s="108"/>
      <c r="IMC64" s="108"/>
      <c r="IMD64" s="108"/>
      <c r="IME64" s="108"/>
      <c r="IMF64" s="108"/>
      <c r="IMG64" s="108"/>
      <c r="IMH64" s="108"/>
      <c r="IMI64" s="108"/>
      <c r="IMJ64" s="108"/>
      <c r="IMK64" s="108"/>
      <c r="IML64" s="108"/>
      <c r="IMM64" s="108"/>
      <c r="IMN64" s="108"/>
      <c r="IMO64" s="108"/>
      <c r="IMP64" s="108"/>
      <c r="IMQ64" s="108"/>
      <c r="IMR64" s="108"/>
      <c r="IMS64" s="108"/>
      <c r="IMT64" s="108"/>
      <c r="IMU64" s="108"/>
      <c r="IMV64" s="108"/>
      <c r="IMW64" s="108"/>
      <c r="IMX64" s="108"/>
      <c r="IMY64" s="108"/>
      <c r="IMZ64" s="108"/>
      <c r="INA64" s="108"/>
      <c r="INB64" s="108"/>
      <c r="INC64" s="108"/>
      <c r="IND64" s="108"/>
      <c r="INE64" s="108"/>
      <c r="INF64" s="108"/>
      <c r="ING64" s="108"/>
      <c r="INH64" s="108"/>
      <c r="INI64" s="108"/>
      <c r="INJ64" s="108"/>
      <c r="INK64" s="108"/>
      <c r="INL64" s="108"/>
      <c r="INM64" s="108"/>
      <c r="INN64" s="108"/>
      <c r="INO64" s="108"/>
      <c r="INP64" s="108"/>
      <c r="INQ64" s="108"/>
      <c r="INR64" s="108"/>
      <c r="INS64" s="108"/>
      <c r="INT64" s="108"/>
      <c r="INU64" s="108"/>
      <c r="INV64" s="108"/>
      <c r="INW64" s="108"/>
      <c r="INX64" s="108"/>
      <c r="INY64" s="108"/>
      <c r="INZ64" s="108"/>
      <c r="IOA64" s="108"/>
      <c r="IOB64" s="108"/>
      <c r="IOC64" s="108"/>
      <c r="IOD64" s="108"/>
      <c r="IOE64" s="108"/>
      <c r="IOF64" s="108"/>
      <c r="IOG64" s="108"/>
      <c r="IOH64" s="108"/>
      <c r="IOI64" s="108"/>
      <c r="IOJ64" s="108"/>
      <c r="IOK64" s="108"/>
      <c r="IOL64" s="108"/>
      <c r="IOM64" s="108"/>
      <c r="ION64" s="108"/>
      <c r="IOO64" s="108"/>
      <c r="IOP64" s="108"/>
      <c r="IOQ64" s="108"/>
      <c r="IOR64" s="108"/>
      <c r="IOS64" s="108"/>
      <c r="IOT64" s="108"/>
      <c r="IOU64" s="108"/>
      <c r="IOV64" s="108"/>
      <c r="IOW64" s="108"/>
      <c r="IOX64" s="108"/>
      <c r="IOY64" s="108"/>
      <c r="IOZ64" s="108"/>
      <c r="IPA64" s="108"/>
      <c r="IPB64" s="108"/>
      <c r="IPC64" s="108"/>
      <c r="IPD64" s="108"/>
      <c r="IPE64" s="108"/>
      <c r="IPF64" s="108"/>
      <c r="IPG64" s="108"/>
      <c r="IPH64" s="108"/>
      <c r="IPI64" s="108"/>
      <c r="IPJ64" s="108"/>
      <c r="IPK64" s="108"/>
      <c r="IPL64" s="108"/>
      <c r="IPM64" s="108"/>
      <c r="IPN64" s="108"/>
      <c r="IPO64" s="108"/>
      <c r="IPP64" s="108"/>
      <c r="IPQ64" s="108"/>
      <c r="IPR64" s="108"/>
      <c r="IPS64" s="108"/>
      <c r="IPT64" s="108"/>
      <c r="IPU64" s="108"/>
      <c r="IPV64" s="108"/>
      <c r="IPW64" s="108"/>
      <c r="IPX64" s="108"/>
      <c r="IPY64" s="108"/>
      <c r="IPZ64" s="108"/>
      <c r="IQA64" s="108"/>
      <c r="IQB64" s="108"/>
      <c r="IQC64" s="108"/>
      <c r="IQD64" s="108"/>
      <c r="IQE64" s="108"/>
      <c r="IQF64" s="108"/>
      <c r="IQG64" s="108"/>
      <c r="IQH64" s="108"/>
      <c r="IQI64" s="108"/>
      <c r="IQJ64" s="108"/>
      <c r="IQK64" s="108"/>
      <c r="IQL64" s="108"/>
      <c r="IQM64" s="108"/>
      <c r="IQN64" s="108"/>
      <c r="IQO64" s="108"/>
      <c r="IQP64" s="108"/>
      <c r="IQQ64" s="108"/>
      <c r="IQR64" s="108"/>
      <c r="IQS64" s="108"/>
      <c r="IQT64" s="108"/>
      <c r="IQU64" s="108"/>
      <c r="IQV64" s="108"/>
      <c r="IQW64" s="108"/>
      <c r="IQX64" s="108"/>
      <c r="IQY64" s="108"/>
      <c r="IQZ64" s="108"/>
      <c r="IRA64" s="108"/>
      <c r="IRB64" s="108"/>
      <c r="IRC64" s="108"/>
      <c r="IRD64" s="108"/>
      <c r="IRE64" s="108"/>
      <c r="IRF64" s="108"/>
      <c r="IRG64" s="108"/>
      <c r="IRH64" s="108"/>
      <c r="IRI64" s="108"/>
      <c r="IRJ64" s="108"/>
      <c r="IRK64" s="108"/>
      <c r="IRL64" s="108"/>
      <c r="IRM64" s="108"/>
      <c r="IRN64" s="108"/>
      <c r="IRO64" s="108"/>
      <c r="IRP64" s="108"/>
      <c r="IRQ64" s="108"/>
      <c r="IRR64" s="108"/>
      <c r="IRS64" s="108"/>
      <c r="IRT64" s="108"/>
      <c r="IRU64" s="108"/>
      <c r="IRV64" s="108"/>
      <c r="IRW64" s="108"/>
      <c r="IRX64" s="108"/>
      <c r="IRY64" s="108"/>
      <c r="IRZ64" s="108"/>
      <c r="ISA64" s="108"/>
      <c r="ISB64" s="108"/>
      <c r="ISC64" s="108"/>
      <c r="ISD64" s="108"/>
      <c r="ISE64" s="108"/>
      <c r="ISF64" s="108"/>
      <c r="ISG64" s="108"/>
      <c r="ISH64" s="108"/>
      <c r="ISI64" s="108"/>
      <c r="ISJ64" s="108"/>
      <c r="ISK64" s="108"/>
      <c r="ISL64" s="108"/>
      <c r="ISM64" s="108"/>
      <c r="ISN64" s="108"/>
      <c r="ISO64" s="108"/>
      <c r="ISP64" s="108"/>
      <c r="ISQ64" s="108"/>
      <c r="ISR64" s="108"/>
      <c r="ISS64" s="108"/>
      <c r="IST64" s="108"/>
      <c r="ISU64" s="108"/>
      <c r="ISV64" s="108"/>
      <c r="ISW64" s="108"/>
      <c r="ISX64" s="108"/>
      <c r="ISY64" s="108"/>
      <c r="ISZ64" s="108"/>
      <c r="ITA64" s="108"/>
      <c r="ITB64" s="108"/>
      <c r="ITC64" s="108"/>
      <c r="ITD64" s="108"/>
      <c r="ITE64" s="108"/>
      <c r="ITF64" s="108"/>
      <c r="ITG64" s="108"/>
      <c r="ITH64" s="108"/>
      <c r="ITI64" s="108"/>
      <c r="ITJ64" s="108"/>
      <c r="ITK64" s="108"/>
      <c r="ITL64" s="108"/>
      <c r="ITM64" s="108"/>
      <c r="ITN64" s="108"/>
      <c r="ITO64" s="108"/>
      <c r="ITP64" s="108"/>
      <c r="ITQ64" s="108"/>
      <c r="ITR64" s="108"/>
      <c r="ITS64" s="108"/>
      <c r="ITT64" s="108"/>
      <c r="ITU64" s="108"/>
      <c r="ITV64" s="108"/>
      <c r="ITW64" s="108"/>
      <c r="ITX64" s="108"/>
      <c r="ITY64" s="108"/>
      <c r="ITZ64" s="108"/>
      <c r="IUA64" s="108"/>
      <c r="IUB64" s="108"/>
      <c r="IUC64" s="108"/>
      <c r="IUD64" s="108"/>
      <c r="IUE64" s="108"/>
      <c r="IUF64" s="108"/>
      <c r="IUG64" s="108"/>
      <c r="IUH64" s="108"/>
      <c r="IUI64" s="108"/>
      <c r="IUJ64" s="108"/>
      <c r="IUK64" s="108"/>
      <c r="IUL64" s="108"/>
      <c r="IUM64" s="108"/>
      <c r="IUN64" s="108"/>
      <c r="IUO64" s="108"/>
      <c r="IUP64" s="108"/>
      <c r="IUQ64" s="108"/>
      <c r="IUR64" s="108"/>
      <c r="IUS64" s="108"/>
      <c r="IUT64" s="108"/>
      <c r="IUU64" s="108"/>
      <c r="IUV64" s="108"/>
      <c r="IUW64" s="108"/>
      <c r="IUX64" s="108"/>
      <c r="IUY64" s="108"/>
      <c r="IUZ64" s="108"/>
      <c r="IVA64" s="108"/>
      <c r="IVB64" s="108"/>
      <c r="IVC64" s="108"/>
      <c r="IVD64" s="108"/>
      <c r="IVE64" s="108"/>
      <c r="IVF64" s="108"/>
      <c r="IVG64" s="108"/>
      <c r="IVH64" s="108"/>
      <c r="IVI64" s="108"/>
      <c r="IVJ64" s="108"/>
      <c r="IVK64" s="108"/>
      <c r="IVL64" s="108"/>
      <c r="IVM64" s="108"/>
      <c r="IVN64" s="108"/>
      <c r="IVO64" s="108"/>
      <c r="IVP64" s="108"/>
      <c r="IVQ64" s="108"/>
      <c r="IVR64" s="108"/>
      <c r="IVS64" s="108"/>
      <c r="IVT64" s="108"/>
      <c r="IVU64" s="108"/>
      <c r="IVV64" s="108"/>
      <c r="IVW64" s="108"/>
      <c r="IVX64" s="108"/>
      <c r="IVY64" s="108"/>
      <c r="IVZ64" s="108"/>
      <c r="IWA64" s="108"/>
      <c r="IWB64" s="108"/>
      <c r="IWC64" s="108"/>
      <c r="IWD64" s="108"/>
      <c r="IWE64" s="108"/>
      <c r="IWF64" s="108"/>
      <c r="IWG64" s="108"/>
      <c r="IWH64" s="108"/>
      <c r="IWI64" s="108"/>
      <c r="IWJ64" s="108"/>
      <c r="IWK64" s="108"/>
      <c r="IWL64" s="108"/>
      <c r="IWM64" s="108"/>
      <c r="IWN64" s="108"/>
      <c r="IWO64" s="108"/>
      <c r="IWP64" s="108"/>
      <c r="IWQ64" s="108"/>
      <c r="IWR64" s="108"/>
      <c r="IWS64" s="108"/>
      <c r="IWT64" s="108"/>
      <c r="IWU64" s="108"/>
      <c r="IWV64" s="108"/>
      <c r="IWW64" s="108"/>
      <c r="IWX64" s="108"/>
      <c r="IWY64" s="108"/>
      <c r="IWZ64" s="108"/>
      <c r="IXA64" s="108"/>
      <c r="IXB64" s="108"/>
      <c r="IXC64" s="108"/>
      <c r="IXD64" s="108"/>
      <c r="IXE64" s="108"/>
      <c r="IXF64" s="108"/>
      <c r="IXG64" s="108"/>
      <c r="IXH64" s="108"/>
      <c r="IXI64" s="108"/>
      <c r="IXJ64" s="108"/>
      <c r="IXK64" s="108"/>
      <c r="IXL64" s="108"/>
      <c r="IXM64" s="108"/>
      <c r="IXN64" s="108"/>
      <c r="IXO64" s="108"/>
      <c r="IXP64" s="108"/>
      <c r="IXQ64" s="108"/>
      <c r="IXR64" s="108"/>
      <c r="IXS64" s="108"/>
      <c r="IXT64" s="108"/>
      <c r="IXU64" s="108"/>
      <c r="IXV64" s="108"/>
      <c r="IXW64" s="108"/>
      <c r="IXX64" s="108"/>
      <c r="IXY64" s="108"/>
      <c r="IXZ64" s="108"/>
      <c r="IYA64" s="108"/>
      <c r="IYB64" s="108"/>
      <c r="IYC64" s="108"/>
      <c r="IYD64" s="108"/>
      <c r="IYE64" s="108"/>
      <c r="IYF64" s="108"/>
      <c r="IYG64" s="108"/>
      <c r="IYH64" s="108"/>
      <c r="IYI64" s="108"/>
      <c r="IYJ64" s="108"/>
      <c r="IYK64" s="108"/>
      <c r="IYL64" s="108"/>
      <c r="IYM64" s="108"/>
      <c r="IYN64" s="108"/>
      <c r="IYO64" s="108"/>
      <c r="IYP64" s="108"/>
      <c r="IYQ64" s="108"/>
      <c r="IYR64" s="108"/>
      <c r="IYS64" s="108"/>
      <c r="IYT64" s="108"/>
      <c r="IYU64" s="108"/>
      <c r="IYV64" s="108"/>
      <c r="IYW64" s="108"/>
      <c r="IYX64" s="108"/>
      <c r="IYY64" s="108"/>
      <c r="IYZ64" s="108"/>
      <c r="IZA64" s="108"/>
      <c r="IZB64" s="108"/>
      <c r="IZC64" s="108"/>
      <c r="IZD64" s="108"/>
      <c r="IZE64" s="108"/>
      <c r="IZF64" s="108"/>
      <c r="IZG64" s="108"/>
      <c r="IZH64" s="108"/>
      <c r="IZI64" s="108"/>
      <c r="IZJ64" s="108"/>
      <c r="IZK64" s="108"/>
      <c r="IZL64" s="108"/>
      <c r="IZM64" s="108"/>
      <c r="IZN64" s="108"/>
      <c r="IZO64" s="108"/>
      <c r="IZP64" s="108"/>
      <c r="IZQ64" s="108"/>
      <c r="IZR64" s="108"/>
      <c r="IZS64" s="108"/>
      <c r="IZT64" s="108"/>
      <c r="IZU64" s="108"/>
      <c r="IZV64" s="108"/>
      <c r="IZW64" s="108"/>
      <c r="IZX64" s="108"/>
      <c r="IZY64" s="108"/>
      <c r="IZZ64" s="108"/>
      <c r="JAA64" s="108"/>
      <c r="JAB64" s="108"/>
      <c r="JAC64" s="108"/>
      <c r="JAD64" s="108"/>
      <c r="JAE64" s="108"/>
      <c r="JAF64" s="108"/>
      <c r="JAG64" s="108"/>
      <c r="JAH64" s="108"/>
      <c r="JAI64" s="108"/>
      <c r="JAJ64" s="108"/>
      <c r="JAK64" s="108"/>
      <c r="JAL64" s="108"/>
      <c r="JAM64" s="108"/>
      <c r="JAN64" s="108"/>
      <c r="JAO64" s="108"/>
      <c r="JAP64" s="108"/>
      <c r="JAQ64" s="108"/>
      <c r="JAR64" s="108"/>
      <c r="JAS64" s="108"/>
      <c r="JAT64" s="108"/>
      <c r="JAU64" s="108"/>
      <c r="JAV64" s="108"/>
      <c r="JAW64" s="108"/>
      <c r="JAX64" s="108"/>
      <c r="JAY64" s="108"/>
      <c r="JAZ64" s="108"/>
      <c r="JBA64" s="108"/>
      <c r="JBB64" s="108"/>
      <c r="JBC64" s="108"/>
      <c r="JBD64" s="108"/>
      <c r="JBE64" s="108"/>
      <c r="JBF64" s="108"/>
      <c r="JBG64" s="108"/>
      <c r="JBH64" s="108"/>
      <c r="JBI64" s="108"/>
      <c r="JBJ64" s="108"/>
      <c r="JBK64" s="108"/>
      <c r="JBL64" s="108"/>
      <c r="JBM64" s="108"/>
      <c r="JBN64" s="108"/>
      <c r="JBO64" s="108"/>
      <c r="JBP64" s="108"/>
      <c r="JBQ64" s="108"/>
      <c r="JBR64" s="108"/>
      <c r="JBS64" s="108"/>
      <c r="JBT64" s="108"/>
      <c r="JBU64" s="108"/>
      <c r="JBV64" s="108"/>
      <c r="JBW64" s="108"/>
      <c r="JBX64" s="108"/>
      <c r="JBY64" s="108"/>
      <c r="JBZ64" s="108"/>
      <c r="JCA64" s="108"/>
      <c r="JCB64" s="108"/>
      <c r="JCC64" s="108"/>
      <c r="JCD64" s="108"/>
      <c r="JCE64" s="108"/>
      <c r="JCF64" s="108"/>
      <c r="JCG64" s="108"/>
      <c r="JCH64" s="108"/>
      <c r="JCI64" s="108"/>
      <c r="JCJ64" s="108"/>
      <c r="JCK64" s="108"/>
      <c r="JCL64" s="108"/>
      <c r="JCM64" s="108"/>
      <c r="JCN64" s="108"/>
      <c r="JCO64" s="108"/>
      <c r="JCP64" s="108"/>
      <c r="JCQ64" s="108"/>
      <c r="JCR64" s="108"/>
      <c r="JCS64" s="108"/>
      <c r="JCT64" s="108"/>
      <c r="JCU64" s="108"/>
      <c r="JCV64" s="108"/>
      <c r="JCW64" s="108"/>
      <c r="JCX64" s="108"/>
      <c r="JCY64" s="108"/>
      <c r="JCZ64" s="108"/>
      <c r="JDA64" s="108"/>
      <c r="JDB64" s="108"/>
      <c r="JDC64" s="108"/>
      <c r="JDD64" s="108"/>
      <c r="JDE64" s="108"/>
      <c r="JDF64" s="108"/>
      <c r="JDG64" s="108"/>
      <c r="JDH64" s="108"/>
      <c r="JDI64" s="108"/>
      <c r="JDJ64" s="108"/>
      <c r="JDK64" s="108"/>
      <c r="JDL64" s="108"/>
      <c r="JDM64" s="108"/>
      <c r="JDN64" s="108"/>
      <c r="JDO64" s="108"/>
      <c r="JDP64" s="108"/>
      <c r="JDQ64" s="108"/>
      <c r="JDR64" s="108"/>
      <c r="JDS64" s="108"/>
      <c r="JDT64" s="108"/>
      <c r="JDU64" s="108"/>
      <c r="JDV64" s="108"/>
      <c r="JDW64" s="108"/>
      <c r="JDX64" s="108"/>
      <c r="JDY64" s="108"/>
      <c r="JDZ64" s="108"/>
      <c r="JEA64" s="108"/>
      <c r="JEB64" s="108"/>
      <c r="JEC64" s="108"/>
      <c r="JED64" s="108"/>
      <c r="JEE64" s="108"/>
      <c r="JEF64" s="108"/>
      <c r="JEG64" s="108"/>
      <c r="JEH64" s="108"/>
      <c r="JEI64" s="108"/>
      <c r="JEJ64" s="108"/>
      <c r="JEK64" s="108"/>
      <c r="JEL64" s="108"/>
      <c r="JEM64" s="108"/>
      <c r="JEN64" s="108"/>
      <c r="JEO64" s="108"/>
      <c r="JEP64" s="108"/>
      <c r="JEQ64" s="108"/>
      <c r="JER64" s="108"/>
      <c r="JES64" s="108"/>
      <c r="JET64" s="108"/>
      <c r="JEU64" s="108"/>
      <c r="JEV64" s="108"/>
      <c r="JEW64" s="108"/>
      <c r="JEX64" s="108"/>
      <c r="JEY64" s="108"/>
      <c r="JEZ64" s="108"/>
      <c r="JFA64" s="108"/>
      <c r="JFB64" s="108"/>
      <c r="JFC64" s="108"/>
      <c r="JFD64" s="108"/>
      <c r="JFE64" s="108"/>
      <c r="JFF64" s="108"/>
      <c r="JFG64" s="108"/>
      <c r="JFH64" s="108"/>
      <c r="JFI64" s="108"/>
      <c r="JFJ64" s="108"/>
      <c r="JFK64" s="108"/>
      <c r="JFL64" s="108"/>
      <c r="JFM64" s="108"/>
      <c r="JFN64" s="108"/>
      <c r="JFO64" s="108"/>
      <c r="JFP64" s="108"/>
      <c r="JFQ64" s="108"/>
      <c r="JFR64" s="108"/>
      <c r="JFS64" s="108"/>
      <c r="JFT64" s="108"/>
      <c r="JFU64" s="108"/>
      <c r="JFV64" s="108"/>
      <c r="JFW64" s="108"/>
      <c r="JFX64" s="108"/>
      <c r="JFY64" s="108"/>
      <c r="JFZ64" s="108"/>
      <c r="JGA64" s="108"/>
      <c r="JGB64" s="108"/>
      <c r="JGC64" s="108"/>
      <c r="JGD64" s="108"/>
      <c r="JGE64" s="108"/>
      <c r="JGF64" s="108"/>
      <c r="JGG64" s="108"/>
      <c r="JGH64" s="108"/>
      <c r="JGI64" s="108"/>
      <c r="JGJ64" s="108"/>
      <c r="JGK64" s="108"/>
      <c r="JGL64" s="108"/>
      <c r="JGM64" s="108"/>
      <c r="JGN64" s="108"/>
      <c r="JGO64" s="108"/>
      <c r="JGP64" s="108"/>
      <c r="JGQ64" s="108"/>
      <c r="JGR64" s="108"/>
      <c r="JGS64" s="108"/>
      <c r="JGT64" s="108"/>
      <c r="JGU64" s="108"/>
      <c r="JGV64" s="108"/>
      <c r="JGW64" s="108"/>
      <c r="JGX64" s="108"/>
      <c r="JGY64" s="108"/>
      <c r="JGZ64" s="108"/>
      <c r="JHA64" s="108"/>
      <c r="JHB64" s="108"/>
      <c r="JHC64" s="108"/>
      <c r="JHD64" s="108"/>
      <c r="JHE64" s="108"/>
      <c r="JHF64" s="108"/>
      <c r="JHG64" s="108"/>
      <c r="JHH64" s="108"/>
      <c r="JHI64" s="108"/>
      <c r="JHJ64" s="108"/>
      <c r="JHK64" s="108"/>
      <c r="JHL64" s="108"/>
      <c r="JHM64" s="108"/>
      <c r="JHN64" s="108"/>
      <c r="JHO64" s="108"/>
      <c r="JHP64" s="108"/>
      <c r="JHQ64" s="108"/>
      <c r="JHR64" s="108"/>
      <c r="JHS64" s="108"/>
      <c r="JHT64" s="108"/>
      <c r="JHU64" s="108"/>
      <c r="JHV64" s="108"/>
      <c r="JHW64" s="108"/>
      <c r="JHX64" s="108"/>
      <c r="JHY64" s="108"/>
      <c r="JHZ64" s="108"/>
      <c r="JIA64" s="108"/>
      <c r="JIB64" s="108"/>
      <c r="JIC64" s="108"/>
      <c r="JID64" s="108"/>
      <c r="JIE64" s="108"/>
      <c r="JIF64" s="108"/>
      <c r="JIG64" s="108"/>
      <c r="JIH64" s="108"/>
      <c r="JII64" s="108"/>
      <c r="JIJ64" s="108"/>
      <c r="JIK64" s="108"/>
      <c r="JIL64" s="108"/>
      <c r="JIM64" s="108"/>
      <c r="JIN64" s="108"/>
      <c r="JIO64" s="108"/>
      <c r="JIP64" s="108"/>
      <c r="JIQ64" s="108"/>
      <c r="JIR64" s="108"/>
      <c r="JIS64" s="108"/>
      <c r="JIT64" s="108"/>
      <c r="JIU64" s="108"/>
      <c r="JIV64" s="108"/>
      <c r="JIW64" s="108"/>
      <c r="JIX64" s="108"/>
      <c r="JIY64" s="108"/>
      <c r="JIZ64" s="108"/>
      <c r="JJA64" s="108"/>
      <c r="JJB64" s="108"/>
      <c r="JJC64" s="108"/>
      <c r="JJD64" s="108"/>
      <c r="JJE64" s="108"/>
      <c r="JJF64" s="108"/>
      <c r="JJG64" s="108"/>
      <c r="JJH64" s="108"/>
      <c r="JJI64" s="108"/>
      <c r="JJJ64" s="108"/>
      <c r="JJK64" s="108"/>
      <c r="JJL64" s="108"/>
      <c r="JJM64" s="108"/>
      <c r="JJN64" s="108"/>
      <c r="JJO64" s="108"/>
      <c r="JJP64" s="108"/>
      <c r="JJQ64" s="108"/>
      <c r="JJR64" s="108"/>
      <c r="JJS64" s="108"/>
      <c r="JJT64" s="108"/>
      <c r="JJU64" s="108"/>
      <c r="JJV64" s="108"/>
      <c r="JJW64" s="108"/>
      <c r="JJX64" s="108"/>
      <c r="JJY64" s="108"/>
      <c r="JJZ64" s="108"/>
      <c r="JKA64" s="108"/>
      <c r="JKB64" s="108"/>
      <c r="JKC64" s="108"/>
      <c r="JKD64" s="108"/>
      <c r="JKE64" s="108"/>
      <c r="JKF64" s="108"/>
      <c r="JKG64" s="108"/>
      <c r="JKH64" s="108"/>
      <c r="JKI64" s="108"/>
      <c r="JKJ64" s="108"/>
      <c r="JKK64" s="108"/>
      <c r="JKL64" s="108"/>
      <c r="JKM64" s="108"/>
      <c r="JKN64" s="108"/>
      <c r="JKO64" s="108"/>
      <c r="JKP64" s="108"/>
      <c r="JKQ64" s="108"/>
      <c r="JKR64" s="108"/>
      <c r="JKS64" s="108"/>
      <c r="JKT64" s="108"/>
      <c r="JKU64" s="108"/>
      <c r="JKV64" s="108"/>
      <c r="JKW64" s="108"/>
      <c r="JKX64" s="108"/>
      <c r="JKY64" s="108"/>
      <c r="JKZ64" s="108"/>
      <c r="JLA64" s="108"/>
      <c r="JLB64" s="108"/>
      <c r="JLC64" s="108"/>
      <c r="JLD64" s="108"/>
      <c r="JLE64" s="108"/>
      <c r="JLF64" s="108"/>
      <c r="JLG64" s="108"/>
      <c r="JLH64" s="108"/>
      <c r="JLI64" s="108"/>
      <c r="JLJ64" s="108"/>
      <c r="JLK64" s="108"/>
      <c r="JLL64" s="108"/>
      <c r="JLM64" s="108"/>
      <c r="JLN64" s="108"/>
      <c r="JLO64" s="108"/>
      <c r="JLP64" s="108"/>
      <c r="JLQ64" s="108"/>
      <c r="JLR64" s="108"/>
      <c r="JLS64" s="108"/>
      <c r="JLT64" s="108"/>
      <c r="JLU64" s="108"/>
      <c r="JLV64" s="108"/>
      <c r="JLW64" s="108"/>
      <c r="JLX64" s="108"/>
      <c r="JLY64" s="108"/>
      <c r="JLZ64" s="108"/>
      <c r="JMA64" s="108"/>
      <c r="JMB64" s="108"/>
      <c r="JMC64" s="108"/>
      <c r="JMD64" s="108"/>
      <c r="JME64" s="108"/>
      <c r="JMF64" s="108"/>
      <c r="JMG64" s="108"/>
      <c r="JMH64" s="108"/>
      <c r="JMI64" s="108"/>
      <c r="JMJ64" s="108"/>
      <c r="JMK64" s="108"/>
      <c r="JML64" s="108"/>
      <c r="JMM64" s="108"/>
      <c r="JMN64" s="108"/>
      <c r="JMO64" s="108"/>
      <c r="JMP64" s="108"/>
      <c r="JMQ64" s="108"/>
      <c r="JMR64" s="108"/>
      <c r="JMS64" s="108"/>
      <c r="JMT64" s="108"/>
      <c r="JMU64" s="108"/>
      <c r="JMV64" s="108"/>
      <c r="JMW64" s="108"/>
      <c r="JMX64" s="108"/>
      <c r="JMY64" s="108"/>
      <c r="JMZ64" s="108"/>
      <c r="JNA64" s="108"/>
      <c r="JNB64" s="108"/>
      <c r="JNC64" s="108"/>
      <c r="JND64" s="108"/>
      <c r="JNE64" s="108"/>
      <c r="JNF64" s="108"/>
      <c r="JNG64" s="108"/>
      <c r="JNH64" s="108"/>
      <c r="JNI64" s="108"/>
      <c r="JNJ64" s="108"/>
      <c r="JNK64" s="108"/>
      <c r="JNL64" s="108"/>
      <c r="JNM64" s="108"/>
      <c r="JNN64" s="108"/>
      <c r="JNO64" s="108"/>
      <c r="JNP64" s="108"/>
      <c r="JNQ64" s="108"/>
      <c r="JNR64" s="108"/>
      <c r="JNS64" s="108"/>
      <c r="JNT64" s="108"/>
      <c r="JNU64" s="108"/>
      <c r="JNV64" s="108"/>
      <c r="JNW64" s="108"/>
      <c r="JNX64" s="108"/>
      <c r="JNY64" s="108"/>
      <c r="JNZ64" s="108"/>
      <c r="JOA64" s="108"/>
      <c r="JOB64" s="108"/>
      <c r="JOC64" s="108"/>
      <c r="JOD64" s="108"/>
      <c r="JOE64" s="108"/>
      <c r="JOF64" s="108"/>
      <c r="JOG64" s="108"/>
      <c r="JOH64" s="108"/>
      <c r="JOI64" s="108"/>
      <c r="JOJ64" s="108"/>
      <c r="JOK64" s="108"/>
      <c r="JOL64" s="108"/>
      <c r="JOM64" s="108"/>
      <c r="JON64" s="108"/>
      <c r="JOO64" s="108"/>
      <c r="JOP64" s="108"/>
      <c r="JOQ64" s="108"/>
      <c r="JOR64" s="108"/>
      <c r="JOS64" s="108"/>
      <c r="JOT64" s="108"/>
      <c r="JOU64" s="108"/>
      <c r="JOV64" s="108"/>
      <c r="JOW64" s="108"/>
      <c r="JOX64" s="108"/>
      <c r="JOY64" s="108"/>
      <c r="JOZ64" s="108"/>
      <c r="JPA64" s="108"/>
      <c r="JPB64" s="108"/>
      <c r="JPC64" s="108"/>
      <c r="JPD64" s="108"/>
      <c r="JPE64" s="108"/>
      <c r="JPF64" s="108"/>
      <c r="JPG64" s="108"/>
      <c r="JPH64" s="108"/>
      <c r="JPI64" s="108"/>
      <c r="JPJ64" s="108"/>
      <c r="JPK64" s="108"/>
      <c r="JPL64" s="108"/>
      <c r="JPM64" s="108"/>
      <c r="JPN64" s="108"/>
      <c r="JPO64" s="108"/>
      <c r="JPP64" s="108"/>
      <c r="JPQ64" s="108"/>
      <c r="JPR64" s="108"/>
      <c r="JPS64" s="108"/>
      <c r="JPT64" s="108"/>
      <c r="JPU64" s="108"/>
      <c r="JPV64" s="108"/>
      <c r="JPW64" s="108"/>
      <c r="JPX64" s="108"/>
      <c r="JPY64" s="108"/>
      <c r="JPZ64" s="108"/>
      <c r="JQA64" s="108"/>
      <c r="JQB64" s="108"/>
      <c r="JQC64" s="108"/>
      <c r="JQD64" s="108"/>
      <c r="JQE64" s="108"/>
      <c r="JQF64" s="108"/>
      <c r="JQG64" s="108"/>
      <c r="JQH64" s="108"/>
      <c r="JQI64" s="108"/>
      <c r="JQJ64" s="108"/>
      <c r="JQK64" s="108"/>
      <c r="JQL64" s="108"/>
      <c r="JQM64" s="108"/>
      <c r="JQN64" s="108"/>
      <c r="JQO64" s="108"/>
      <c r="JQP64" s="108"/>
      <c r="JQQ64" s="108"/>
      <c r="JQR64" s="108"/>
      <c r="JQS64" s="108"/>
      <c r="JQT64" s="108"/>
      <c r="JQU64" s="108"/>
      <c r="JQV64" s="108"/>
      <c r="JQW64" s="108"/>
      <c r="JQX64" s="108"/>
      <c r="JQY64" s="108"/>
      <c r="JQZ64" s="108"/>
      <c r="JRA64" s="108"/>
      <c r="JRB64" s="108"/>
      <c r="JRC64" s="108"/>
      <c r="JRD64" s="108"/>
      <c r="JRE64" s="108"/>
      <c r="JRF64" s="108"/>
      <c r="JRG64" s="108"/>
      <c r="JRH64" s="108"/>
      <c r="JRI64" s="108"/>
      <c r="JRJ64" s="108"/>
      <c r="JRK64" s="108"/>
      <c r="JRL64" s="108"/>
      <c r="JRM64" s="108"/>
      <c r="JRN64" s="108"/>
      <c r="JRO64" s="108"/>
      <c r="JRP64" s="108"/>
      <c r="JRQ64" s="108"/>
      <c r="JRR64" s="108"/>
      <c r="JRS64" s="108"/>
      <c r="JRT64" s="108"/>
      <c r="JRU64" s="108"/>
      <c r="JRV64" s="108"/>
      <c r="JRW64" s="108"/>
      <c r="JRX64" s="108"/>
      <c r="JRY64" s="108"/>
      <c r="JRZ64" s="108"/>
      <c r="JSA64" s="108"/>
      <c r="JSB64" s="108"/>
      <c r="JSC64" s="108"/>
      <c r="JSD64" s="108"/>
      <c r="JSE64" s="108"/>
      <c r="JSF64" s="108"/>
      <c r="JSG64" s="108"/>
      <c r="JSH64" s="108"/>
      <c r="JSI64" s="108"/>
      <c r="JSJ64" s="108"/>
      <c r="JSK64" s="108"/>
      <c r="JSL64" s="108"/>
      <c r="JSM64" s="108"/>
      <c r="JSN64" s="108"/>
      <c r="JSO64" s="108"/>
      <c r="JSP64" s="108"/>
      <c r="JSQ64" s="108"/>
      <c r="JSR64" s="108"/>
      <c r="JSS64" s="108"/>
      <c r="JST64" s="108"/>
      <c r="JSU64" s="108"/>
      <c r="JSV64" s="108"/>
      <c r="JSW64" s="108"/>
      <c r="JSX64" s="108"/>
      <c r="JSY64" s="108"/>
      <c r="JSZ64" s="108"/>
      <c r="JTA64" s="108"/>
      <c r="JTB64" s="108"/>
      <c r="JTC64" s="108"/>
      <c r="JTD64" s="108"/>
      <c r="JTE64" s="108"/>
      <c r="JTF64" s="108"/>
      <c r="JTG64" s="108"/>
      <c r="JTH64" s="108"/>
      <c r="JTI64" s="108"/>
      <c r="JTJ64" s="108"/>
      <c r="JTK64" s="108"/>
      <c r="JTL64" s="108"/>
      <c r="JTM64" s="108"/>
      <c r="JTN64" s="108"/>
      <c r="JTO64" s="108"/>
      <c r="JTP64" s="108"/>
      <c r="JTQ64" s="108"/>
      <c r="JTR64" s="108"/>
      <c r="JTS64" s="108"/>
      <c r="JTT64" s="108"/>
      <c r="JTU64" s="108"/>
      <c r="JTV64" s="108"/>
      <c r="JTW64" s="108"/>
      <c r="JTX64" s="108"/>
      <c r="JTY64" s="108"/>
      <c r="JTZ64" s="108"/>
      <c r="JUA64" s="108"/>
      <c r="JUB64" s="108"/>
      <c r="JUC64" s="108"/>
      <c r="JUD64" s="108"/>
      <c r="JUE64" s="108"/>
      <c r="JUF64" s="108"/>
      <c r="JUG64" s="108"/>
      <c r="JUH64" s="108"/>
      <c r="JUI64" s="108"/>
      <c r="JUJ64" s="108"/>
      <c r="JUK64" s="108"/>
      <c r="JUL64" s="108"/>
      <c r="JUM64" s="108"/>
      <c r="JUN64" s="108"/>
      <c r="JUO64" s="108"/>
      <c r="JUP64" s="108"/>
      <c r="JUQ64" s="108"/>
      <c r="JUR64" s="108"/>
      <c r="JUS64" s="108"/>
      <c r="JUT64" s="108"/>
      <c r="JUU64" s="108"/>
      <c r="JUV64" s="108"/>
      <c r="JUW64" s="108"/>
      <c r="JUX64" s="108"/>
      <c r="JUY64" s="108"/>
      <c r="JUZ64" s="108"/>
      <c r="JVA64" s="108"/>
      <c r="JVB64" s="108"/>
      <c r="JVC64" s="108"/>
      <c r="JVD64" s="108"/>
      <c r="JVE64" s="108"/>
      <c r="JVF64" s="108"/>
      <c r="JVG64" s="108"/>
      <c r="JVH64" s="108"/>
      <c r="JVI64" s="108"/>
      <c r="JVJ64" s="108"/>
      <c r="JVK64" s="108"/>
      <c r="JVL64" s="108"/>
      <c r="JVM64" s="108"/>
      <c r="JVN64" s="108"/>
      <c r="JVO64" s="108"/>
      <c r="JVP64" s="108"/>
      <c r="JVQ64" s="108"/>
      <c r="JVR64" s="108"/>
      <c r="JVS64" s="108"/>
      <c r="JVT64" s="108"/>
      <c r="JVU64" s="108"/>
      <c r="JVV64" s="108"/>
      <c r="JVW64" s="108"/>
      <c r="JVX64" s="108"/>
      <c r="JVY64" s="108"/>
      <c r="JVZ64" s="108"/>
      <c r="JWA64" s="108"/>
      <c r="JWB64" s="108"/>
      <c r="JWC64" s="108"/>
      <c r="JWD64" s="108"/>
      <c r="JWE64" s="108"/>
      <c r="JWF64" s="108"/>
      <c r="JWG64" s="108"/>
      <c r="JWH64" s="108"/>
      <c r="JWI64" s="108"/>
      <c r="JWJ64" s="108"/>
      <c r="JWK64" s="108"/>
      <c r="JWL64" s="108"/>
      <c r="JWM64" s="108"/>
      <c r="JWN64" s="108"/>
      <c r="JWO64" s="108"/>
      <c r="JWP64" s="108"/>
      <c r="JWQ64" s="108"/>
      <c r="JWR64" s="108"/>
      <c r="JWS64" s="108"/>
      <c r="JWT64" s="108"/>
      <c r="JWU64" s="108"/>
      <c r="JWV64" s="108"/>
      <c r="JWW64" s="108"/>
      <c r="JWX64" s="108"/>
      <c r="JWY64" s="108"/>
      <c r="JWZ64" s="108"/>
      <c r="JXA64" s="108"/>
      <c r="JXB64" s="108"/>
      <c r="JXC64" s="108"/>
      <c r="JXD64" s="108"/>
      <c r="JXE64" s="108"/>
      <c r="JXF64" s="108"/>
      <c r="JXG64" s="108"/>
      <c r="JXH64" s="108"/>
      <c r="JXI64" s="108"/>
      <c r="JXJ64" s="108"/>
      <c r="JXK64" s="108"/>
      <c r="JXL64" s="108"/>
      <c r="JXM64" s="108"/>
      <c r="JXN64" s="108"/>
      <c r="JXO64" s="108"/>
      <c r="JXP64" s="108"/>
      <c r="JXQ64" s="108"/>
      <c r="JXR64" s="108"/>
      <c r="JXS64" s="108"/>
      <c r="JXT64" s="108"/>
      <c r="JXU64" s="108"/>
      <c r="JXV64" s="108"/>
      <c r="JXW64" s="108"/>
      <c r="JXX64" s="108"/>
      <c r="JXY64" s="108"/>
      <c r="JXZ64" s="108"/>
      <c r="JYA64" s="108"/>
      <c r="JYB64" s="108"/>
      <c r="JYC64" s="108"/>
      <c r="JYD64" s="108"/>
      <c r="JYE64" s="108"/>
      <c r="JYF64" s="108"/>
      <c r="JYG64" s="108"/>
      <c r="JYH64" s="108"/>
      <c r="JYI64" s="108"/>
      <c r="JYJ64" s="108"/>
      <c r="JYK64" s="108"/>
      <c r="JYL64" s="108"/>
      <c r="JYM64" s="108"/>
      <c r="JYN64" s="108"/>
      <c r="JYO64" s="108"/>
      <c r="JYP64" s="108"/>
      <c r="JYQ64" s="108"/>
      <c r="JYR64" s="108"/>
      <c r="JYS64" s="108"/>
      <c r="JYT64" s="108"/>
      <c r="JYU64" s="108"/>
      <c r="JYV64" s="108"/>
      <c r="JYW64" s="108"/>
      <c r="JYX64" s="108"/>
      <c r="JYY64" s="108"/>
      <c r="JYZ64" s="108"/>
      <c r="JZA64" s="108"/>
      <c r="JZB64" s="108"/>
      <c r="JZC64" s="108"/>
      <c r="JZD64" s="108"/>
      <c r="JZE64" s="108"/>
      <c r="JZF64" s="108"/>
      <c r="JZG64" s="108"/>
      <c r="JZH64" s="108"/>
      <c r="JZI64" s="108"/>
      <c r="JZJ64" s="108"/>
      <c r="JZK64" s="108"/>
      <c r="JZL64" s="108"/>
      <c r="JZM64" s="108"/>
      <c r="JZN64" s="108"/>
      <c r="JZO64" s="108"/>
      <c r="JZP64" s="108"/>
      <c r="JZQ64" s="108"/>
      <c r="JZR64" s="108"/>
      <c r="JZS64" s="108"/>
      <c r="JZT64" s="108"/>
      <c r="JZU64" s="108"/>
      <c r="JZV64" s="108"/>
      <c r="JZW64" s="108"/>
      <c r="JZX64" s="108"/>
      <c r="JZY64" s="108"/>
      <c r="JZZ64" s="108"/>
      <c r="KAA64" s="108"/>
      <c r="KAB64" s="108"/>
      <c r="KAC64" s="108"/>
      <c r="KAD64" s="108"/>
      <c r="KAE64" s="108"/>
      <c r="KAF64" s="108"/>
      <c r="KAG64" s="108"/>
      <c r="KAH64" s="108"/>
      <c r="KAI64" s="108"/>
      <c r="KAJ64" s="108"/>
      <c r="KAK64" s="108"/>
      <c r="KAL64" s="108"/>
      <c r="KAM64" s="108"/>
      <c r="KAN64" s="108"/>
      <c r="KAO64" s="108"/>
      <c r="KAP64" s="108"/>
      <c r="KAQ64" s="108"/>
      <c r="KAR64" s="108"/>
      <c r="KAS64" s="108"/>
      <c r="KAT64" s="108"/>
      <c r="KAU64" s="108"/>
      <c r="KAV64" s="108"/>
      <c r="KAW64" s="108"/>
      <c r="KAX64" s="108"/>
      <c r="KAY64" s="108"/>
      <c r="KAZ64" s="108"/>
      <c r="KBA64" s="108"/>
      <c r="KBB64" s="108"/>
      <c r="KBC64" s="108"/>
      <c r="KBD64" s="108"/>
      <c r="KBE64" s="108"/>
      <c r="KBF64" s="108"/>
      <c r="KBG64" s="108"/>
      <c r="KBH64" s="108"/>
      <c r="KBI64" s="108"/>
      <c r="KBJ64" s="108"/>
      <c r="KBK64" s="108"/>
      <c r="KBL64" s="108"/>
      <c r="KBM64" s="108"/>
      <c r="KBN64" s="108"/>
      <c r="KBO64" s="108"/>
      <c r="KBP64" s="108"/>
      <c r="KBQ64" s="108"/>
      <c r="KBR64" s="108"/>
      <c r="KBS64" s="108"/>
      <c r="KBT64" s="108"/>
      <c r="KBU64" s="108"/>
      <c r="KBV64" s="108"/>
      <c r="KBW64" s="108"/>
      <c r="KBX64" s="108"/>
      <c r="KBY64" s="108"/>
      <c r="KBZ64" s="108"/>
      <c r="KCA64" s="108"/>
      <c r="KCB64" s="108"/>
      <c r="KCC64" s="108"/>
      <c r="KCD64" s="108"/>
      <c r="KCE64" s="108"/>
      <c r="KCF64" s="108"/>
      <c r="KCG64" s="108"/>
      <c r="KCH64" s="108"/>
      <c r="KCI64" s="108"/>
      <c r="KCJ64" s="108"/>
      <c r="KCK64" s="108"/>
      <c r="KCL64" s="108"/>
      <c r="KCM64" s="108"/>
      <c r="KCN64" s="108"/>
      <c r="KCO64" s="108"/>
      <c r="KCP64" s="108"/>
      <c r="KCQ64" s="108"/>
      <c r="KCR64" s="108"/>
      <c r="KCS64" s="108"/>
      <c r="KCT64" s="108"/>
      <c r="KCU64" s="108"/>
      <c r="KCV64" s="108"/>
      <c r="KCW64" s="108"/>
      <c r="KCX64" s="108"/>
      <c r="KCY64" s="108"/>
      <c r="KCZ64" s="108"/>
      <c r="KDA64" s="108"/>
      <c r="KDB64" s="108"/>
      <c r="KDC64" s="108"/>
      <c r="KDD64" s="108"/>
      <c r="KDE64" s="108"/>
      <c r="KDF64" s="108"/>
      <c r="KDG64" s="108"/>
      <c r="KDH64" s="108"/>
      <c r="KDI64" s="108"/>
      <c r="KDJ64" s="108"/>
      <c r="KDK64" s="108"/>
      <c r="KDL64" s="108"/>
      <c r="KDM64" s="108"/>
      <c r="KDN64" s="108"/>
      <c r="KDO64" s="108"/>
      <c r="KDP64" s="108"/>
      <c r="KDQ64" s="108"/>
      <c r="KDR64" s="108"/>
      <c r="KDS64" s="108"/>
      <c r="KDT64" s="108"/>
      <c r="KDU64" s="108"/>
      <c r="KDV64" s="108"/>
      <c r="KDW64" s="108"/>
      <c r="KDX64" s="108"/>
      <c r="KDY64" s="108"/>
      <c r="KDZ64" s="108"/>
      <c r="KEA64" s="108"/>
      <c r="KEB64" s="108"/>
      <c r="KEC64" s="108"/>
      <c r="KED64" s="108"/>
      <c r="KEE64" s="108"/>
      <c r="KEF64" s="108"/>
      <c r="KEG64" s="108"/>
      <c r="KEH64" s="108"/>
      <c r="KEI64" s="108"/>
      <c r="KEJ64" s="108"/>
      <c r="KEK64" s="108"/>
      <c r="KEL64" s="108"/>
      <c r="KEM64" s="108"/>
      <c r="KEN64" s="108"/>
      <c r="KEO64" s="108"/>
      <c r="KEP64" s="108"/>
      <c r="KEQ64" s="108"/>
      <c r="KER64" s="108"/>
      <c r="KES64" s="108"/>
      <c r="KET64" s="108"/>
      <c r="KEU64" s="108"/>
      <c r="KEV64" s="108"/>
      <c r="KEW64" s="108"/>
      <c r="KEX64" s="108"/>
      <c r="KEY64" s="108"/>
      <c r="KEZ64" s="108"/>
      <c r="KFA64" s="108"/>
      <c r="KFB64" s="108"/>
      <c r="KFC64" s="108"/>
      <c r="KFD64" s="108"/>
      <c r="KFE64" s="108"/>
      <c r="KFF64" s="108"/>
      <c r="KFG64" s="108"/>
      <c r="KFH64" s="108"/>
      <c r="KFI64" s="108"/>
      <c r="KFJ64" s="108"/>
      <c r="KFK64" s="108"/>
      <c r="KFL64" s="108"/>
      <c r="KFM64" s="108"/>
      <c r="KFN64" s="108"/>
      <c r="KFO64" s="108"/>
      <c r="KFP64" s="108"/>
      <c r="KFQ64" s="108"/>
      <c r="KFR64" s="108"/>
      <c r="KFS64" s="108"/>
      <c r="KFT64" s="108"/>
      <c r="KFU64" s="108"/>
      <c r="KFV64" s="108"/>
      <c r="KFW64" s="108"/>
      <c r="KFX64" s="108"/>
      <c r="KFY64" s="108"/>
      <c r="KFZ64" s="108"/>
      <c r="KGA64" s="108"/>
      <c r="KGB64" s="108"/>
      <c r="KGC64" s="108"/>
      <c r="KGD64" s="108"/>
      <c r="KGE64" s="108"/>
      <c r="KGF64" s="108"/>
      <c r="KGG64" s="108"/>
      <c r="KGH64" s="108"/>
      <c r="KGI64" s="108"/>
      <c r="KGJ64" s="108"/>
      <c r="KGK64" s="108"/>
      <c r="KGL64" s="108"/>
      <c r="KGM64" s="108"/>
      <c r="KGN64" s="108"/>
      <c r="KGO64" s="108"/>
      <c r="KGP64" s="108"/>
      <c r="KGQ64" s="108"/>
      <c r="KGR64" s="108"/>
      <c r="KGS64" s="108"/>
      <c r="KGT64" s="108"/>
      <c r="KGU64" s="108"/>
      <c r="KGV64" s="108"/>
      <c r="KGW64" s="108"/>
      <c r="KGX64" s="108"/>
      <c r="KGY64" s="108"/>
      <c r="KGZ64" s="108"/>
      <c r="KHA64" s="108"/>
      <c r="KHB64" s="108"/>
      <c r="KHC64" s="108"/>
      <c r="KHD64" s="108"/>
      <c r="KHE64" s="108"/>
      <c r="KHF64" s="108"/>
      <c r="KHG64" s="108"/>
      <c r="KHH64" s="108"/>
      <c r="KHI64" s="108"/>
      <c r="KHJ64" s="108"/>
      <c r="KHK64" s="108"/>
      <c r="KHL64" s="108"/>
      <c r="KHM64" s="108"/>
      <c r="KHN64" s="108"/>
      <c r="KHO64" s="108"/>
      <c r="KHP64" s="108"/>
      <c r="KHQ64" s="108"/>
      <c r="KHR64" s="108"/>
      <c r="KHS64" s="108"/>
      <c r="KHT64" s="108"/>
      <c r="KHU64" s="108"/>
      <c r="KHV64" s="108"/>
      <c r="KHW64" s="108"/>
      <c r="KHX64" s="108"/>
      <c r="KHY64" s="108"/>
      <c r="KHZ64" s="108"/>
      <c r="KIA64" s="108"/>
      <c r="KIB64" s="108"/>
      <c r="KIC64" s="108"/>
      <c r="KID64" s="108"/>
      <c r="KIE64" s="108"/>
      <c r="KIF64" s="108"/>
      <c r="KIG64" s="108"/>
      <c r="KIH64" s="108"/>
      <c r="KII64" s="108"/>
      <c r="KIJ64" s="108"/>
      <c r="KIK64" s="108"/>
      <c r="KIL64" s="108"/>
      <c r="KIM64" s="108"/>
      <c r="KIN64" s="108"/>
      <c r="KIO64" s="108"/>
      <c r="KIP64" s="108"/>
      <c r="KIQ64" s="108"/>
      <c r="KIR64" s="108"/>
      <c r="KIS64" s="108"/>
      <c r="KIT64" s="108"/>
      <c r="KIU64" s="108"/>
      <c r="KIV64" s="108"/>
      <c r="KIW64" s="108"/>
      <c r="KIX64" s="108"/>
      <c r="KIY64" s="108"/>
      <c r="KIZ64" s="108"/>
      <c r="KJA64" s="108"/>
      <c r="KJB64" s="108"/>
      <c r="KJC64" s="108"/>
      <c r="KJD64" s="108"/>
      <c r="KJE64" s="108"/>
      <c r="KJF64" s="108"/>
      <c r="KJG64" s="108"/>
      <c r="KJH64" s="108"/>
      <c r="KJI64" s="108"/>
      <c r="KJJ64" s="108"/>
      <c r="KJK64" s="108"/>
      <c r="KJL64" s="108"/>
      <c r="KJM64" s="108"/>
      <c r="KJN64" s="108"/>
      <c r="KJO64" s="108"/>
      <c r="KJP64" s="108"/>
      <c r="KJQ64" s="108"/>
      <c r="KJR64" s="108"/>
      <c r="KJS64" s="108"/>
      <c r="KJT64" s="108"/>
      <c r="KJU64" s="108"/>
      <c r="KJV64" s="108"/>
      <c r="KJW64" s="108"/>
      <c r="KJX64" s="108"/>
      <c r="KJY64" s="108"/>
      <c r="KJZ64" s="108"/>
      <c r="KKA64" s="108"/>
      <c r="KKB64" s="108"/>
      <c r="KKC64" s="108"/>
      <c r="KKD64" s="108"/>
      <c r="KKE64" s="108"/>
      <c r="KKF64" s="108"/>
      <c r="KKG64" s="108"/>
      <c r="KKH64" s="108"/>
      <c r="KKI64" s="108"/>
      <c r="KKJ64" s="108"/>
      <c r="KKK64" s="108"/>
      <c r="KKL64" s="108"/>
      <c r="KKM64" s="108"/>
      <c r="KKN64" s="108"/>
      <c r="KKO64" s="108"/>
      <c r="KKP64" s="108"/>
      <c r="KKQ64" s="108"/>
      <c r="KKR64" s="108"/>
      <c r="KKS64" s="108"/>
      <c r="KKT64" s="108"/>
      <c r="KKU64" s="108"/>
      <c r="KKV64" s="108"/>
      <c r="KKW64" s="108"/>
      <c r="KKX64" s="108"/>
      <c r="KKY64" s="108"/>
      <c r="KKZ64" s="108"/>
      <c r="KLA64" s="108"/>
      <c r="KLB64" s="108"/>
      <c r="KLC64" s="108"/>
      <c r="KLD64" s="108"/>
      <c r="KLE64" s="108"/>
      <c r="KLF64" s="108"/>
      <c r="KLG64" s="108"/>
      <c r="KLH64" s="108"/>
      <c r="KLI64" s="108"/>
      <c r="KLJ64" s="108"/>
      <c r="KLK64" s="108"/>
      <c r="KLL64" s="108"/>
      <c r="KLM64" s="108"/>
      <c r="KLN64" s="108"/>
      <c r="KLO64" s="108"/>
      <c r="KLP64" s="108"/>
      <c r="KLQ64" s="108"/>
      <c r="KLR64" s="108"/>
      <c r="KLS64" s="108"/>
      <c r="KLT64" s="108"/>
      <c r="KLU64" s="108"/>
      <c r="KLV64" s="108"/>
      <c r="KLW64" s="108"/>
      <c r="KLX64" s="108"/>
      <c r="KLY64" s="108"/>
      <c r="KLZ64" s="108"/>
      <c r="KMA64" s="108"/>
      <c r="KMB64" s="108"/>
      <c r="KMC64" s="108"/>
      <c r="KMD64" s="108"/>
      <c r="KME64" s="108"/>
      <c r="KMF64" s="108"/>
      <c r="KMG64" s="108"/>
      <c r="KMH64" s="108"/>
      <c r="KMI64" s="108"/>
      <c r="KMJ64" s="108"/>
      <c r="KMK64" s="108"/>
      <c r="KML64" s="108"/>
      <c r="KMM64" s="108"/>
      <c r="KMN64" s="108"/>
      <c r="KMO64" s="108"/>
      <c r="KMP64" s="108"/>
      <c r="KMQ64" s="108"/>
      <c r="KMR64" s="108"/>
      <c r="KMS64" s="108"/>
      <c r="KMT64" s="108"/>
      <c r="KMU64" s="108"/>
      <c r="KMV64" s="108"/>
      <c r="KMW64" s="108"/>
      <c r="KMX64" s="108"/>
      <c r="KMY64" s="108"/>
      <c r="KMZ64" s="108"/>
      <c r="KNA64" s="108"/>
      <c r="KNB64" s="108"/>
      <c r="KNC64" s="108"/>
      <c r="KND64" s="108"/>
      <c r="KNE64" s="108"/>
      <c r="KNF64" s="108"/>
      <c r="KNG64" s="108"/>
      <c r="KNH64" s="108"/>
      <c r="KNI64" s="108"/>
      <c r="KNJ64" s="108"/>
      <c r="KNK64" s="108"/>
      <c r="KNL64" s="108"/>
      <c r="KNM64" s="108"/>
      <c r="KNN64" s="108"/>
      <c r="KNO64" s="108"/>
      <c r="KNP64" s="108"/>
      <c r="KNQ64" s="108"/>
      <c r="KNR64" s="108"/>
      <c r="KNS64" s="108"/>
      <c r="KNT64" s="108"/>
      <c r="KNU64" s="108"/>
      <c r="KNV64" s="108"/>
      <c r="KNW64" s="108"/>
      <c r="KNX64" s="108"/>
      <c r="KNY64" s="108"/>
      <c r="KNZ64" s="108"/>
      <c r="KOA64" s="108"/>
      <c r="KOB64" s="108"/>
      <c r="KOC64" s="108"/>
      <c r="KOD64" s="108"/>
      <c r="KOE64" s="108"/>
      <c r="KOF64" s="108"/>
      <c r="KOG64" s="108"/>
      <c r="KOH64" s="108"/>
      <c r="KOI64" s="108"/>
      <c r="KOJ64" s="108"/>
      <c r="KOK64" s="108"/>
      <c r="KOL64" s="108"/>
      <c r="KOM64" s="108"/>
      <c r="KON64" s="108"/>
      <c r="KOO64" s="108"/>
      <c r="KOP64" s="108"/>
      <c r="KOQ64" s="108"/>
      <c r="KOR64" s="108"/>
      <c r="KOS64" s="108"/>
      <c r="KOT64" s="108"/>
      <c r="KOU64" s="108"/>
      <c r="KOV64" s="108"/>
      <c r="KOW64" s="108"/>
      <c r="KOX64" s="108"/>
      <c r="KOY64" s="108"/>
      <c r="KOZ64" s="108"/>
      <c r="KPA64" s="108"/>
      <c r="KPB64" s="108"/>
      <c r="KPC64" s="108"/>
      <c r="KPD64" s="108"/>
      <c r="KPE64" s="108"/>
      <c r="KPF64" s="108"/>
      <c r="KPG64" s="108"/>
      <c r="KPH64" s="108"/>
      <c r="KPI64" s="108"/>
      <c r="KPJ64" s="108"/>
      <c r="KPK64" s="108"/>
      <c r="KPL64" s="108"/>
      <c r="KPM64" s="108"/>
      <c r="KPN64" s="108"/>
      <c r="KPO64" s="108"/>
      <c r="KPP64" s="108"/>
      <c r="KPQ64" s="108"/>
      <c r="KPR64" s="108"/>
      <c r="KPS64" s="108"/>
      <c r="KPT64" s="108"/>
      <c r="KPU64" s="108"/>
      <c r="KPV64" s="108"/>
      <c r="KPW64" s="108"/>
      <c r="KPX64" s="108"/>
      <c r="KPY64" s="108"/>
      <c r="KPZ64" s="108"/>
      <c r="KQA64" s="108"/>
      <c r="KQB64" s="108"/>
      <c r="KQC64" s="108"/>
      <c r="KQD64" s="108"/>
      <c r="KQE64" s="108"/>
      <c r="KQF64" s="108"/>
      <c r="KQG64" s="108"/>
      <c r="KQH64" s="108"/>
      <c r="KQI64" s="108"/>
      <c r="KQJ64" s="108"/>
      <c r="KQK64" s="108"/>
      <c r="KQL64" s="108"/>
      <c r="KQM64" s="108"/>
      <c r="KQN64" s="108"/>
      <c r="KQO64" s="108"/>
      <c r="KQP64" s="108"/>
      <c r="KQQ64" s="108"/>
      <c r="KQR64" s="108"/>
      <c r="KQS64" s="108"/>
      <c r="KQT64" s="108"/>
      <c r="KQU64" s="108"/>
      <c r="KQV64" s="108"/>
      <c r="KQW64" s="108"/>
      <c r="KQX64" s="108"/>
      <c r="KQY64" s="108"/>
      <c r="KQZ64" s="108"/>
      <c r="KRA64" s="108"/>
      <c r="KRB64" s="108"/>
      <c r="KRC64" s="108"/>
      <c r="KRD64" s="108"/>
      <c r="KRE64" s="108"/>
      <c r="KRF64" s="108"/>
      <c r="KRG64" s="108"/>
      <c r="KRH64" s="108"/>
      <c r="KRI64" s="108"/>
      <c r="KRJ64" s="108"/>
      <c r="KRK64" s="108"/>
      <c r="KRL64" s="108"/>
      <c r="KRM64" s="108"/>
      <c r="KRN64" s="108"/>
      <c r="KRO64" s="108"/>
      <c r="KRP64" s="108"/>
      <c r="KRQ64" s="108"/>
      <c r="KRR64" s="108"/>
      <c r="KRS64" s="108"/>
      <c r="KRT64" s="108"/>
      <c r="KRU64" s="108"/>
      <c r="KRV64" s="108"/>
      <c r="KRW64" s="108"/>
      <c r="KRX64" s="108"/>
      <c r="KRY64" s="108"/>
      <c r="KRZ64" s="108"/>
      <c r="KSA64" s="108"/>
      <c r="KSB64" s="108"/>
      <c r="KSC64" s="108"/>
      <c r="KSD64" s="108"/>
      <c r="KSE64" s="108"/>
      <c r="KSF64" s="108"/>
      <c r="KSG64" s="108"/>
      <c r="KSH64" s="108"/>
      <c r="KSI64" s="108"/>
      <c r="KSJ64" s="108"/>
      <c r="KSK64" s="108"/>
      <c r="KSL64" s="108"/>
      <c r="KSM64" s="108"/>
      <c r="KSN64" s="108"/>
      <c r="KSO64" s="108"/>
      <c r="KSP64" s="108"/>
      <c r="KSQ64" s="108"/>
      <c r="KSR64" s="108"/>
      <c r="KSS64" s="108"/>
      <c r="KST64" s="108"/>
      <c r="KSU64" s="108"/>
      <c r="KSV64" s="108"/>
      <c r="KSW64" s="108"/>
      <c r="KSX64" s="108"/>
      <c r="KSY64" s="108"/>
      <c r="KSZ64" s="108"/>
      <c r="KTA64" s="108"/>
      <c r="KTB64" s="108"/>
      <c r="KTC64" s="108"/>
      <c r="KTD64" s="108"/>
      <c r="KTE64" s="108"/>
      <c r="KTF64" s="108"/>
      <c r="KTG64" s="108"/>
      <c r="KTH64" s="108"/>
      <c r="KTI64" s="108"/>
      <c r="KTJ64" s="108"/>
      <c r="KTK64" s="108"/>
      <c r="KTL64" s="108"/>
      <c r="KTM64" s="108"/>
      <c r="KTN64" s="108"/>
      <c r="KTO64" s="108"/>
      <c r="KTP64" s="108"/>
      <c r="KTQ64" s="108"/>
      <c r="KTR64" s="108"/>
      <c r="KTS64" s="108"/>
      <c r="KTT64" s="108"/>
      <c r="KTU64" s="108"/>
      <c r="KTV64" s="108"/>
      <c r="KTW64" s="108"/>
      <c r="KTX64" s="108"/>
      <c r="KTY64" s="108"/>
      <c r="KTZ64" s="108"/>
      <c r="KUA64" s="108"/>
      <c r="KUB64" s="108"/>
      <c r="KUC64" s="108"/>
      <c r="KUD64" s="108"/>
      <c r="KUE64" s="108"/>
      <c r="KUF64" s="108"/>
      <c r="KUG64" s="108"/>
      <c r="KUH64" s="108"/>
      <c r="KUI64" s="108"/>
      <c r="KUJ64" s="108"/>
      <c r="KUK64" s="108"/>
      <c r="KUL64" s="108"/>
      <c r="KUM64" s="108"/>
      <c r="KUN64" s="108"/>
      <c r="KUO64" s="108"/>
      <c r="KUP64" s="108"/>
      <c r="KUQ64" s="108"/>
      <c r="KUR64" s="108"/>
      <c r="KUS64" s="108"/>
      <c r="KUT64" s="108"/>
      <c r="KUU64" s="108"/>
      <c r="KUV64" s="108"/>
      <c r="KUW64" s="108"/>
      <c r="KUX64" s="108"/>
      <c r="KUY64" s="108"/>
      <c r="KUZ64" s="108"/>
      <c r="KVA64" s="108"/>
      <c r="KVB64" s="108"/>
      <c r="KVC64" s="108"/>
      <c r="KVD64" s="108"/>
      <c r="KVE64" s="108"/>
      <c r="KVF64" s="108"/>
      <c r="KVG64" s="108"/>
      <c r="KVH64" s="108"/>
      <c r="KVI64" s="108"/>
      <c r="KVJ64" s="108"/>
      <c r="KVK64" s="108"/>
      <c r="KVL64" s="108"/>
      <c r="KVM64" s="108"/>
      <c r="KVN64" s="108"/>
      <c r="KVO64" s="108"/>
      <c r="KVP64" s="108"/>
      <c r="KVQ64" s="108"/>
      <c r="KVR64" s="108"/>
      <c r="KVS64" s="108"/>
      <c r="KVT64" s="108"/>
      <c r="KVU64" s="108"/>
      <c r="KVV64" s="108"/>
      <c r="KVW64" s="108"/>
      <c r="KVX64" s="108"/>
      <c r="KVY64" s="108"/>
      <c r="KVZ64" s="108"/>
      <c r="KWA64" s="108"/>
      <c r="KWB64" s="108"/>
      <c r="KWC64" s="108"/>
      <c r="KWD64" s="108"/>
      <c r="KWE64" s="108"/>
      <c r="KWF64" s="108"/>
      <c r="KWG64" s="108"/>
      <c r="KWH64" s="108"/>
      <c r="KWI64" s="108"/>
      <c r="KWJ64" s="108"/>
      <c r="KWK64" s="108"/>
      <c r="KWL64" s="108"/>
      <c r="KWM64" s="108"/>
      <c r="KWN64" s="108"/>
      <c r="KWO64" s="108"/>
      <c r="KWP64" s="108"/>
      <c r="KWQ64" s="108"/>
      <c r="KWR64" s="108"/>
      <c r="KWS64" s="108"/>
      <c r="KWT64" s="108"/>
      <c r="KWU64" s="108"/>
      <c r="KWV64" s="108"/>
      <c r="KWW64" s="108"/>
      <c r="KWX64" s="108"/>
      <c r="KWY64" s="108"/>
      <c r="KWZ64" s="108"/>
      <c r="KXA64" s="108"/>
      <c r="KXB64" s="108"/>
      <c r="KXC64" s="108"/>
      <c r="KXD64" s="108"/>
      <c r="KXE64" s="108"/>
      <c r="KXF64" s="108"/>
      <c r="KXG64" s="108"/>
      <c r="KXH64" s="108"/>
      <c r="KXI64" s="108"/>
      <c r="KXJ64" s="108"/>
      <c r="KXK64" s="108"/>
      <c r="KXL64" s="108"/>
      <c r="KXM64" s="108"/>
      <c r="KXN64" s="108"/>
      <c r="KXO64" s="108"/>
      <c r="KXP64" s="108"/>
      <c r="KXQ64" s="108"/>
      <c r="KXR64" s="108"/>
      <c r="KXS64" s="108"/>
      <c r="KXT64" s="108"/>
      <c r="KXU64" s="108"/>
      <c r="KXV64" s="108"/>
      <c r="KXW64" s="108"/>
      <c r="KXX64" s="108"/>
      <c r="KXY64" s="108"/>
      <c r="KXZ64" s="108"/>
      <c r="KYA64" s="108"/>
      <c r="KYB64" s="108"/>
      <c r="KYC64" s="108"/>
      <c r="KYD64" s="108"/>
      <c r="KYE64" s="108"/>
      <c r="KYF64" s="108"/>
      <c r="KYG64" s="108"/>
      <c r="KYH64" s="108"/>
      <c r="KYI64" s="108"/>
      <c r="KYJ64" s="108"/>
      <c r="KYK64" s="108"/>
      <c r="KYL64" s="108"/>
      <c r="KYM64" s="108"/>
      <c r="KYN64" s="108"/>
      <c r="KYO64" s="108"/>
      <c r="KYP64" s="108"/>
      <c r="KYQ64" s="108"/>
      <c r="KYR64" s="108"/>
      <c r="KYS64" s="108"/>
      <c r="KYT64" s="108"/>
      <c r="KYU64" s="108"/>
      <c r="KYV64" s="108"/>
      <c r="KYW64" s="108"/>
      <c r="KYX64" s="108"/>
      <c r="KYY64" s="108"/>
      <c r="KYZ64" s="108"/>
      <c r="KZA64" s="108"/>
      <c r="KZB64" s="108"/>
      <c r="KZC64" s="108"/>
      <c r="KZD64" s="108"/>
      <c r="KZE64" s="108"/>
      <c r="KZF64" s="108"/>
      <c r="KZG64" s="108"/>
      <c r="KZH64" s="108"/>
      <c r="KZI64" s="108"/>
      <c r="KZJ64" s="108"/>
      <c r="KZK64" s="108"/>
      <c r="KZL64" s="108"/>
      <c r="KZM64" s="108"/>
      <c r="KZN64" s="108"/>
      <c r="KZO64" s="108"/>
      <c r="KZP64" s="108"/>
      <c r="KZQ64" s="108"/>
      <c r="KZR64" s="108"/>
      <c r="KZS64" s="108"/>
      <c r="KZT64" s="108"/>
      <c r="KZU64" s="108"/>
      <c r="KZV64" s="108"/>
      <c r="KZW64" s="108"/>
      <c r="KZX64" s="108"/>
      <c r="KZY64" s="108"/>
      <c r="KZZ64" s="108"/>
      <c r="LAA64" s="108"/>
      <c r="LAB64" s="108"/>
      <c r="LAC64" s="108"/>
      <c r="LAD64" s="108"/>
      <c r="LAE64" s="108"/>
      <c r="LAF64" s="108"/>
      <c r="LAG64" s="108"/>
      <c r="LAH64" s="108"/>
      <c r="LAI64" s="108"/>
      <c r="LAJ64" s="108"/>
      <c r="LAK64" s="108"/>
      <c r="LAL64" s="108"/>
      <c r="LAM64" s="108"/>
      <c r="LAN64" s="108"/>
      <c r="LAO64" s="108"/>
      <c r="LAP64" s="108"/>
      <c r="LAQ64" s="108"/>
      <c r="LAR64" s="108"/>
      <c r="LAS64" s="108"/>
      <c r="LAT64" s="108"/>
      <c r="LAU64" s="108"/>
      <c r="LAV64" s="108"/>
      <c r="LAW64" s="108"/>
      <c r="LAX64" s="108"/>
      <c r="LAY64" s="108"/>
      <c r="LAZ64" s="108"/>
      <c r="LBA64" s="108"/>
      <c r="LBB64" s="108"/>
      <c r="LBC64" s="108"/>
      <c r="LBD64" s="108"/>
      <c r="LBE64" s="108"/>
      <c r="LBF64" s="108"/>
      <c r="LBG64" s="108"/>
      <c r="LBH64" s="108"/>
      <c r="LBI64" s="108"/>
      <c r="LBJ64" s="108"/>
      <c r="LBK64" s="108"/>
      <c r="LBL64" s="108"/>
      <c r="LBM64" s="108"/>
      <c r="LBN64" s="108"/>
      <c r="LBO64" s="108"/>
      <c r="LBP64" s="108"/>
      <c r="LBQ64" s="108"/>
      <c r="LBR64" s="108"/>
      <c r="LBS64" s="108"/>
      <c r="LBT64" s="108"/>
      <c r="LBU64" s="108"/>
      <c r="LBV64" s="108"/>
      <c r="LBW64" s="108"/>
      <c r="LBX64" s="108"/>
      <c r="LBY64" s="108"/>
      <c r="LBZ64" s="108"/>
      <c r="LCA64" s="108"/>
      <c r="LCB64" s="108"/>
      <c r="LCC64" s="108"/>
      <c r="LCD64" s="108"/>
      <c r="LCE64" s="108"/>
      <c r="LCF64" s="108"/>
      <c r="LCG64" s="108"/>
      <c r="LCH64" s="108"/>
      <c r="LCI64" s="108"/>
      <c r="LCJ64" s="108"/>
      <c r="LCK64" s="108"/>
      <c r="LCL64" s="108"/>
      <c r="LCM64" s="108"/>
      <c r="LCN64" s="108"/>
      <c r="LCO64" s="108"/>
      <c r="LCP64" s="108"/>
      <c r="LCQ64" s="108"/>
      <c r="LCR64" s="108"/>
      <c r="LCS64" s="108"/>
      <c r="LCT64" s="108"/>
      <c r="LCU64" s="108"/>
      <c r="LCV64" s="108"/>
      <c r="LCW64" s="108"/>
      <c r="LCX64" s="108"/>
      <c r="LCY64" s="108"/>
      <c r="LCZ64" s="108"/>
      <c r="LDA64" s="108"/>
      <c r="LDB64" s="108"/>
      <c r="LDC64" s="108"/>
      <c r="LDD64" s="108"/>
      <c r="LDE64" s="108"/>
      <c r="LDF64" s="108"/>
      <c r="LDG64" s="108"/>
      <c r="LDH64" s="108"/>
      <c r="LDI64" s="108"/>
      <c r="LDJ64" s="108"/>
      <c r="LDK64" s="108"/>
      <c r="LDL64" s="108"/>
      <c r="LDM64" s="108"/>
      <c r="LDN64" s="108"/>
      <c r="LDO64" s="108"/>
      <c r="LDP64" s="108"/>
      <c r="LDQ64" s="108"/>
      <c r="LDR64" s="108"/>
      <c r="LDS64" s="108"/>
      <c r="LDT64" s="108"/>
      <c r="LDU64" s="108"/>
      <c r="LDV64" s="108"/>
      <c r="LDW64" s="108"/>
      <c r="LDX64" s="108"/>
      <c r="LDY64" s="108"/>
      <c r="LDZ64" s="108"/>
      <c r="LEA64" s="108"/>
      <c r="LEB64" s="108"/>
      <c r="LEC64" s="108"/>
      <c r="LED64" s="108"/>
      <c r="LEE64" s="108"/>
      <c r="LEF64" s="108"/>
      <c r="LEG64" s="108"/>
      <c r="LEH64" s="108"/>
      <c r="LEI64" s="108"/>
      <c r="LEJ64" s="108"/>
      <c r="LEK64" s="108"/>
      <c r="LEL64" s="108"/>
      <c r="LEM64" s="108"/>
      <c r="LEN64" s="108"/>
      <c r="LEO64" s="108"/>
      <c r="LEP64" s="108"/>
      <c r="LEQ64" s="108"/>
      <c r="LER64" s="108"/>
      <c r="LES64" s="108"/>
      <c r="LET64" s="108"/>
      <c r="LEU64" s="108"/>
      <c r="LEV64" s="108"/>
      <c r="LEW64" s="108"/>
      <c r="LEX64" s="108"/>
      <c r="LEY64" s="108"/>
      <c r="LEZ64" s="108"/>
      <c r="LFA64" s="108"/>
      <c r="LFB64" s="108"/>
      <c r="LFC64" s="108"/>
      <c r="LFD64" s="108"/>
      <c r="LFE64" s="108"/>
      <c r="LFF64" s="108"/>
      <c r="LFG64" s="108"/>
      <c r="LFH64" s="108"/>
      <c r="LFI64" s="108"/>
      <c r="LFJ64" s="108"/>
      <c r="LFK64" s="108"/>
      <c r="LFL64" s="108"/>
      <c r="LFM64" s="108"/>
      <c r="LFN64" s="108"/>
      <c r="LFO64" s="108"/>
      <c r="LFP64" s="108"/>
      <c r="LFQ64" s="108"/>
      <c r="LFR64" s="108"/>
      <c r="LFS64" s="108"/>
      <c r="LFT64" s="108"/>
      <c r="LFU64" s="108"/>
      <c r="LFV64" s="108"/>
      <c r="LFW64" s="108"/>
      <c r="LFX64" s="108"/>
      <c r="LFY64" s="108"/>
      <c r="LFZ64" s="108"/>
      <c r="LGA64" s="108"/>
      <c r="LGB64" s="108"/>
      <c r="LGC64" s="108"/>
      <c r="LGD64" s="108"/>
      <c r="LGE64" s="108"/>
      <c r="LGF64" s="108"/>
      <c r="LGG64" s="108"/>
      <c r="LGH64" s="108"/>
      <c r="LGI64" s="108"/>
      <c r="LGJ64" s="108"/>
      <c r="LGK64" s="108"/>
      <c r="LGL64" s="108"/>
      <c r="LGM64" s="108"/>
      <c r="LGN64" s="108"/>
      <c r="LGO64" s="108"/>
      <c r="LGP64" s="108"/>
      <c r="LGQ64" s="108"/>
      <c r="LGR64" s="108"/>
      <c r="LGS64" s="108"/>
      <c r="LGT64" s="108"/>
      <c r="LGU64" s="108"/>
      <c r="LGV64" s="108"/>
      <c r="LGW64" s="108"/>
      <c r="LGX64" s="108"/>
      <c r="LGY64" s="108"/>
      <c r="LGZ64" s="108"/>
      <c r="LHA64" s="108"/>
      <c r="LHB64" s="108"/>
      <c r="LHC64" s="108"/>
      <c r="LHD64" s="108"/>
      <c r="LHE64" s="108"/>
      <c r="LHF64" s="108"/>
      <c r="LHG64" s="108"/>
      <c r="LHH64" s="108"/>
      <c r="LHI64" s="108"/>
      <c r="LHJ64" s="108"/>
      <c r="LHK64" s="108"/>
      <c r="LHL64" s="108"/>
      <c r="LHM64" s="108"/>
      <c r="LHN64" s="108"/>
      <c r="LHO64" s="108"/>
      <c r="LHP64" s="108"/>
      <c r="LHQ64" s="108"/>
      <c r="LHR64" s="108"/>
      <c r="LHS64" s="108"/>
      <c r="LHT64" s="108"/>
      <c r="LHU64" s="108"/>
      <c r="LHV64" s="108"/>
      <c r="LHW64" s="108"/>
      <c r="LHX64" s="108"/>
      <c r="LHY64" s="108"/>
      <c r="LHZ64" s="108"/>
      <c r="LIA64" s="108"/>
      <c r="LIB64" s="108"/>
      <c r="LIC64" s="108"/>
      <c r="LID64" s="108"/>
      <c r="LIE64" s="108"/>
      <c r="LIF64" s="108"/>
      <c r="LIG64" s="108"/>
      <c r="LIH64" s="108"/>
      <c r="LII64" s="108"/>
      <c r="LIJ64" s="108"/>
      <c r="LIK64" s="108"/>
      <c r="LIL64" s="108"/>
      <c r="LIM64" s="108"/>
      <c r="LIN64" s="108"/>
      <c r="LIO64" s="108"/>
      <c r="LIP64" s="108"/>
      <c r="LIQ64" s="108"/>
      <c r="LIR64" s="108"/>
      <c r="LIS64" s="108"/>
      <c r="LIT64" s="108"/>
      <c r="LIU64" s="108"/>
      <c r="LIV64" s="108"/>
      <c r="LIW64" s="108"/>
      <c r="LIX64" s="108"/>
      <c r="LIY64" s="108"/>
      <c r="LIZ64" s="108"/>
      <c r="LJA64" s="108"/>
      <c r="LJB64" s="108"/>
      <c r="LJC64" s="108"/>
      <c r="LJD64" s="108"/>
      <c r="LJE64" s="108"/>
      <c r="LJF64" s="108"/>
      <c r="LJG64" s="108"/>
      <c r="LJH64" s="108"/>
      <c r="LJI64" s="108"/>
      <c r="LJJ64" s="108"/>
      <c r="LJK64" s="108"/>
      <c r="LJL64" s="108"/>
      <c r="LJM64" s="108"/>
      <c r="LJN64" s="108"/>
      <c r="LJO64" s="108"/>
      <c r="LJP64" s="108"/>
      <c r="LJQ64" s="108"/>
      <c r="LJR64" s="108"/>
      <c r="LJS64" s="108"/>
      <c r="LJT64" s="108"/>
      <c r="LJU64" s="108"/>
      <c r="LJV64" s="108"/>
      <c r="LJW64" s="108"/>
      <c r="LJX64" s="108"/>
      <c r="LJY64" s="108"/>
      <c r="LJZ64" s="108"/>
      <c r="LKA64" s="108"/>
      <c r="LKB64" s="108"/>
      <c r="LKC64" s="108"/>
      <c r="LKD64" s="108"/>
      <c r="LKE64" s="108"/>
      <c r="LKF64" s="108"/>
      <c r="LKG64" s="108"/>
      <c r="LKH64" s="108"/>
      <c r="LKI64" s="108"/>
      <c r="LKJ64" s="108"/>
      <c r="LKK64" s="108"/>
      <c r="LKL64" s="108"/>
      <c r="LKM64" s="108"/>
      <c r="LKN64" s="108"/>
      <c r="LKO64" s="108"/>
      <c r="LKP64" s="108"/>
      <c r="LKQ64" s="108"/>
      <c r="LKR64" s="108"/>
      <c r="LKS64" s="108"/>
      <c r="LKT64" s="108"/>
      <c r="LKU64" s="108"/>
      <c r="LKV64" s="108"/>
      <c r="LKW64" s="108"/>
      <c r="LKX64" s="108"/>
      <c r="LKY64" s="108"/>
      <c r="LKZ64" s="108"/>
      <c r="LLA64" s="108"/>
      <c r="LLB64" s="108"/>
      <c r="LLC64" s="108"/>
      <c r="LLD64" s="108"/>
      <c r="LLE64" s="108"/>
      <c r="LLF64" s="108"/>
      <c r="LLG64" s="108"/>
      <c r="LLH64" s="108"/>
      <c r="LLI64" s="108"/>
      <c r="LLJ64" s="108"/>
      <c r="LLK64" s="108"/>
      <c r="LLL64" s="108"/>
      <c r="LLM64" s="108"/>
      <c r="LLN64" s="108"/>
      <c r="LLO64" s="108"/>
      <c r="LLP64" s="108"/>
      <c r="LLQ64" s="108"/>
      <c r="LLR64" s="108"/>
      <c r="LLS64" s="108"/>
      <c r="LLT64" s="108"/>
      <c r="LLU64" s="108"/>
      <c r="LLV64" s="108"/>
      <c r="LLW64" s="108"/>
      <c r="LLX64" s="108"/>
      <c r="LLY64" s="108"/>
      <c r="LLZ64" s="108"/>
      <c r="LMA64" s="108"/>
      <c r="LMB64" s="108"/>
      <c r="LMC64" s="108"/>
      <c r="LMD64" s="108"/>
      <c r="LME64" s="108"/>
      <c r="LMF64" s="108"/>
      <c r="LMG64" s="108"/>
      <c r="LMH64" s="108"/>
      <c r="LMI64" s="108"/>
      <c r="LMJ64" s="108"/>
      <c r="LMK64" s="108"/>
      <c r="LML64" s="108"/>
      <c r="LMM64" s="108"/>
      <c r="LMN64" s="108"/>
      <c r="LMO64" s="108"/>
      <c r="LMP64" s="108"/>
      <c r="LMQ64" s="108"/>
      <c r="LMR64" s="108"/>
      <c r="LMS64" s="108"/>
      <c r="LMT64" s="108"/>
      <c r="LMU64" s="108"/>
      <c r="LMV64" s="108"/>
      <c r="LMW64" s="108"/>
      <c r="LMX64" s="108"/>
      <c r="LMY64" s="108"/>
      <c r="LMZ64" s="108"/>
      <c r="LNA64" s="108"/>
      <c r="LNB64" s="108"/>
      <c r="LNC64" s="108"/>
      <c r="LND64" s="108"/>
      <c r="LNE64" s="108"/>
      <c r="LNF64" s="108"/>
      <c r="LNG64" s="108"/>
      <c r="LNH64" s="108"/>
      <c r="LNI64" s="108"/>
      <c r="LNJ64" s="108"/>
      <c r="LNK64" s="108"/>
      <c r="LNL64" s="108"/>
      <c r="LNM64" s="108"/>
      <c r="LNN64" s="108"/>
      <c r="LNO64" s="108"/>
      <c r="LNP64" s="108"/>
      <c r="LNQ64" s="108"/>
      <c r="LNR64" s="108"/>
      <c r="LNS64" s="108"/>
      <c r="LNT64" s="108"/>
      <c r="LNU64" s="108"/>
      <c r="LNV64" s="108"/>
      <c r="LNW64" s="108"/>
      <c r="LNX64" s="108"/>
      <c r="LNY64" s="108"/>
      <c r="LNZ64" s="108"/>
      <c r="LOA64" s="108"/>
      <c r="LOB64" s="108"/>
      <c r="LOC64" s="108"/>
      <c r="LOD64" s="108"/>
      <c r="LOE64" s="108"/>
      <c r="LOF64" s="108"/>
      <c r="LOG64" s="108"/>
      <c r="LOH64" s="108"/>
      <c r="LOI64" s="108"/>
      <c r="LOJ64" s="108"/>
      <c r="LOK64" s="108"/>
      <c r="LOL64" s="108"/>
      <c r="LOM64" s="108"/>
      <c r="LON64" s="108"/>
      <c r="LOO64" s="108"/>
      <c r="LOP64" s="108"/>
      <c r="LOQ64" s="108"/>
      <c r="LOR64" s="108"/>
      <c r="LOS64" s="108"/>
      <c r="LOT64" s="108"/>
      <c r="LOU64" s="108"/>
      <c r="LOV64" s="108"/>
      <c r="LOW64" s="108"/>
      <c r="LOX64" s="108"/>
      <c r="LOY64" s="108"/>
      <c r="LOZ64" s="108"/>
      <c r="LPA64" s="108"/>
      <c r="LPB64" s="108"/>
      <c r="LPC64" s="108"/>
      <c r="LPD64" s="108"/>
      <c r="LPE64" s="108"/>
      <c r="LPF64" s="108"/>
      <c r="LPG64" s="108"/>
      <c r="LPH64" s="108"/>
      <c r="LPI64" s="108"/>
      <c r="LPJ64" s="108"/>
      <c r="LPK64" s="108"/>
      <c r="LPL64" s="108"/>
      <c r="LPM64" s="108"/>
      <c r="LPN64" s="108"/>
      <c r="LPO64" s="108"/>
      <c r="LPP64" s="108"/>
      <c r="LPQ64" s="108"/>
      <c r="LPR64" s="108"/>
      <c r="LPS64" s="108"/>
      <c r="LPT64" s="108"/>
      <c r="LPU64" s="108"/>
      <c r="LPV64" s="108"/>
      <c r="LPW64" s="108"/>
      <c r="LPX64" s="108"/>
      <c r="LPY64" s="108"/>
      <c r="LPZ64" s="108"/>
      <c r="LQA64" s="108"/>
      <c r="LQB64" s="108"/>
      <c r="LQC64" s="108"/>
      <c r="LQD64" s="108"/>
      <c r="LQE64" s="108"/>
      <c r="LQF64" s="108"/>
      <c r="LQG64" s="108"/>
      <c r="LQH64" s="108"/>
      <c r="LQI64" s="108"/>
      <c r="LQJ64" s="108"/>
      <c r="LQK64" s="108"/>
      <c r="LQL64" s="108"/>
      <c r="LQM64" s="108"/>
      <c r="LQN64" s="108"/>
      <c r="LQO64" s="108"/>
      <c r="LQP64" s="108"/>
      <c r="LQQ64" s="108"/>
      <c r="LQR64" s="108"/>
      <c r="LQS64" s="108"/>
      <c r="LQT64" s="108"/>
      <c r="LQU64" s="108"/>
      <c r="LQV64" s="108"/>
      <c r="LQW64" s="108"/>
      <c r="LQX64" s="108"/>
      <c r="LQY64" s="108"/>
      <c r="LQZ64" s="108"/>
      <c r="LRA64" s="108"/>
      <c r="LRB64" s="108"/>
      <c r="LRC64" s="108"/>
      <c r="LRD64" s="108"/>
      <c r="LRE64" s="108"/>
      <c r="LRF64" s="108"/>
      <c r="LRG64" s="108"/>
      <c r="LRH64" s="108"/>
      <c r="LRI64" s="108"/>
      <c r="LRJ64" s="108"/>
      <c r="LRK64" s="108"/>
      <c r="LRL64" s="108"/>
      <c r="LRM64" s="108"/>
      <c r="LRN64" s="108"/>
      <c r="LRO64" s="108"/>
      <c r="LRP64" s="108"/>
      <c r="LRQ64" s="108"/>
      <c r="LRR64" s="108"/>
      <c r="LRS64" s="108"/>
      <c r="LRT64" s="108"/>
      <c r="LRU64" s="108"/>
      <c r="LRV64" s="108"/>
      <c r="LRW64" s="108"/>
      <c r="LRX64" s="108"/>
      <c r="LRY64" s="108"/>
      <c r="LRZ64" s="108"/>
      <c r="LSA64" s="108"/>
      <c r="LSB64" s="108"/>
      <c r="LSC64" s="108"/>
      <c r="LSD64" s="108"/>
      <c r="LSE64" s="108"/>
      <c r="LSF64" s="108"/>
      <c r="LSG64" s="108"/>
      <c r="LSH64" s="108"/>
      <c r="LSI64" s="108"/>
      <c r="LSJ64" s="108"/>
      <c r="LSK64" s="108"/>
      <c r="LSL64" s="108"/>
      <c r="LSM64" s="108"/>
      <c r="LSN64" s="108"/>
      <c r="LSO64" s="108"/>
      <c r="LSP64" s="108"/>
      <c r="LSQ64" s="108"/>
      <c r="LSR64" s="108"/>
      <c r="LSS64" s="108"/>
      <c r="LST64" s="108"/>
      <c r="LSU64" s="108"/>
      <c r="LSV64" s="108"/>
      <c r="LSW64" s="108"/>
      <c r="LSX64" s="108"/>
      <c r="LSY64" s="108"/>
      <c r="LSZ64" s="108"/>
      <c r="LTA64" s="108"/>
      <c r="LTB64" s="108"/>
      <c r="LTC64" s="108"/>
      <c r="LTD64" s="108"/>
      <c r="LTE64" s="108"/>
      <c r="LTF64" s="108"/>
      <c r="LTG64" s="108"/>
      <c r="LTH64" s="108"/>
      <c r="LTI64" s="108"/>
      <c r="LTJ64" s="108"/>
      <c r="LTK64" s="108"/>
      <c r="LTL64" s="108"/>
      <c r="LTM64" s="108"/>
      <c r="LTN64" s="108"/>
      <c r="LTO64" s="108"/>
      <c r="LTP64" s="108"/>
      <c r="LTQ64" s="108"/>
      <c r="LTR64" s="108"/>
      <c r="LTS64" s="108"/>
      <c r="LTT64" s="108"/>
      <c r="LTU64" s="108"/>
      <c r="LTV64" s="108"/>
      <c r="LTW64" s="108"/>
      <c r="LTX64" s="108"/>
      <c r="LTY64" s="108"/>
      <c r="LTZ64" s="108"/>
      <c r="LUA64" s="108"/>
      <c r="LUB64" s="108"/>
      <c r="LUC64" s="108"/>
      <c r="LUD64" s="108"/>
      <c r="LUE64" s="108"/>
      <c r="LUF64" s="108"/>
      <c r="LUG64" s="108"/>
      <c r="LUH64" s="108"/>
      <c r="LUI64" s="108"/>
      <c r="LUJ64" s="108"/>
      <c r="LUK64" s="108"/>
      <c r="LUL64" s="108"/>
      <c r="LUM64" s="108"/>
      <c r="LUN64" s="108"/>
      <c r="LUO64" s="108"/>
      <c r="LUP64" s="108"/>
      <c r="LUQ64" s="108"/>
      <c r="LUR64" s="108"/>
      <c r="LUS64" s="108"/>
      <c r="LUT64" s="108"/>
      <c r="LUU64" s="108"/>
      <c r="LUV64" s="108"/>
      <c r="LUW64" s="108"/>
      <c r="LUX64" s="108"/>
      <c r="LUY64" s="108"/>
      <c r="LUZ64" s="108"/>
      <c r="LVA64" s="108"/>
      <c r="LVB64" s="108"/>
      <c r="LVC64" s="108"/>
      <c r="LVD64" s="108"/>
      <c r="LVE64" s="108"/>
      <c r="LVF64" s="108"/>
      <c r="LVG64" s="108"/>
      <c r="LVH64" s="108"/>
      <c r="LVI64" s="108"/>
      <c r="LVJ64" s="108"/>
      <c r="LVK64" s="108"/>
      <c r="LVL64" s="108"/>
      <c r="LVM64" s="108"/>
      <c r="LVN64" s="108"/>
      <c r="LVO64" s="108"/>
      <c r="LVP64" s="108"/>
      <c r="LVQ64" s="108"/>
      <c r="LVR64" s="108"/>
      <c r="LVS64" s="108"/>
      <c r="LVT64" s="108"/>
      <c r="LVU64" s="108"/>
      <c r="LVV64" s="108"/>
      <c r="LVW64" s="108"/>
      <c r="LVX64" s="108"/>
      <c r="LVY64" s="108"/>
      <c r="LVZ64" s="108"/>
      <c r="LWA64" s="108"/>
      <c r="LWB64" s="108"/>
      <c r="LWC64" s="108"/>
      <c r="LWD64" s="108"/>
      <c r="LWE64" s="108"/>
      <c r="LWF64" s="108"/>
      <c r="LWG64" s="108"/>
      <c r="LWH64" s="108"/>
      <c r="LWI64" s="108"/>
      <c r="LWJ64" s="108"/>
      <c r="LWK64" s="108"/>
      <c r="LWL64" s="108"/>
      <c r="LWM64" s="108"/>
      <c r="LWN64" s="108"/>
      <c r="LWO64" s="108"/>
      <c r="LWP64" s="108"/>
      <c r="LWQ64" s="108"/>
      <c r="LWR64" s="108"/>
      <c r="LWS64" s="108"/>
      <c r="LWT64" s="108"/>
      <c r="LWU64" s="108"/>
      <c r="LWV64" s="108"/>
      <c r="LWW64" s="108"/>
      <c r="LWX64" s="108"/>
      <c r="LWY64" s="108"/>
      <c r="LWZ64" s="108"/>
      <c r="LXA64" s="108"/>
      <c r="LXB64" s="108"/>
      <c r="LXC64" s="108"/>
      <c r="LXD64" s="108"/>
      <c r="LXE64" s="108"/>
      <c r="LXF64" s="108"/>
      <c r="LXG64" s="108"/>
      <c r="LXH64" s="108"/>
      <c r="LXI64" s="108"/>
      <c r="LXJ64" s="108"/>
      <c r="LXK64" s="108"/>
      <c r="LXL64" s="108"/>
      <c r="LXM64" s="108"/>
      <c r="LXN64" s="108"/>
      <c r="LXO64" s="108"/>
      <c r="LXP64" s="108"/>
      <c r="LXQ64" s="108"/>
      <c r="LXR64" s="108"/>
      <c r="LXS64" s="108"/>
      <c r="LXT64" s="108"/>
      <c r="LXU64" s="108"/>
      <c r="LXV64" s="108"/>
      <c r="LXW64" s="108"/>
      <c r="LXX64" s="108"/>
      <c r="LXY64" s="108"/>
      <c r="LXZ64" s="108"/>
      <c r="LYA64" s="108"/>
      <c r="LYB64" s="108"/>
      <c r="LYC64" s="108"/>
      <c r="LYD64" s="108"/>
      <c r="LYE64" s="108"/>
      <c r="LYF64" s="108"/>
      <c r="LYG64" s="108"/>
      <c r="LYH64" s="108"/>
      <c r="LYI64" s="108"/>
      <c r="LYJ64" s="108"/>
      <c r="LYK64" s="108"/>
      <c r="LYL64" s="108"/>
      <c r="LYM64" s="108"/>
      <c r="LYN64" s="108"/>
      <c r="LYO64" s="108"/>
      <c r="LYP64" s="108"/>
      <c r="LYQ64" s="108"/>
      <c r="LYR64" s="108"/>
      <c r="LYS64" s="108"/>
      <c r="LYT64" s="108"/>
      <c r="LYU64" s="108"/>
      <c r="LYV64" s="108"/>
      <c r="LYW64" s="108"/>
      <c r="LYX64" s="108"/>
      <c r="LYY64" s="108"/>
      <c r="LYZ64" s="108"/>
      <c r="LZA64" s="108"/>
      <c r="LZB64" s="108"/>
      <c r="LZC64" s="108"/>
      <c r="LZD64" s="108"/>
      <c r="LZE64" s="108"/>
      <c r="LZF64" s="108"/>
      <c r="LZG64" s="108"/>
      <c r="LZH64" s="108"/>
      <c r="LZI64" s="108"/>
      <c r="LZJ64" s="108"/>
      <c r="LZK64" s="108"/>
      <c r="LZL64" s="108"/>
      <c r="LZM64" s="108"/>
      <c r="LZN64" s="108"/>
      <c r="LZO64" s="108"/>
      <c r="LZP64" s="108"/>
      <c r="LZQ64" s="108"/>
      <c r="LZR64" s="108"/>
      <c r="LZS64" s="108"/>
      <c r="LZT64" s="108"/>
      <c r="LZU64" s="108"/>
      <c r="LZV64" s="108"/>
      <c r="LZW64" s="108"/>
      <c r="LZX64" s="108"/>
      <c r="LZY64" s="108"/>
      <c r="LZZ64" s="108"/>
      <c r="MAA64" s="108"/>
      <c r="MAB64" s="108"/>
      <c r="MAC64" s="108"/>
      <c r="MAD64" s="108"/>
      <c r="MAE64" s="108"/>
      <c r="MAF64" s="108"/>
      <c r="MAG64" s="108"/>
      <c r="MAH64" s="108"/>
      <c r="MAI64" s="108"/>
      <c r="MAJ64" s="108"/>
      <c r="MAK64" s="108"/>
      <c r="MAL64" s="108"/>
      <c r="MAM64" s="108"/>
      <c r="MAN64" s="108"/>
      <c r="MAO64" s="108"/>
      <c r="MAP64" s="108"/>
      <c r="MAQ64" s="108"/>
      <c r="MAR64" s="108"/>
      <c r="MAS64" s="108"/>
      <c r="MAT64" s="108"/>
      <c r="MAU64" s="108"/>
      <c r="MAV64" s="108"/>
      <c r="MAW64" s="108"/>
      <c r="MAX64" s="108"/>
      <c r="MAY64" s="108"/>
      <c r="MAZ64" s="108"/>
      <c r="MBA64" s="108"/>
      <c r="MBB64" s="108"/>
      <c r="MBC64" s="108"/>
      <c r="MBD64" s="108"/>
      <c r="MBE64" s="108"/>
      <c r="MBF64" s="108"/>
      <c r="MBG64" s="108"/>
      <c r="MBH64" s="108"/>
      <c r="MBI64" s="108"/>
      <c r="MBJ64" s="108"/>
      <c r="MBK64" s="108"/>
      <c r="MBL64" s="108"/>
      <c r="MBM64" s="108"/>
      <c r="MBN64" s="108"/>
      <c r="MBO64" s="108"/>
      <c r="MBP64" s="108"/>
      <c r="MBQ64" s="108"/>
      <c r="MBR64" s="108"/>
      <c r="MBS64" s="108"/>
      <c r="MBT64" s="108"/>
      <c r="MBU64" s="108"/>
      <c r="MBV64" s="108"/>
      <c r="MBW64" s="108"/>
      <c r="MBX64" s="108"/>
      <c r="MBY64" s="108"/>
      <c r="MBZ64" s="108"/>
      <c r="MCA64" s="108"/>
      <c r="MCB64" s="108"/>
      <c r="MCC64" s="108"/>
      <c r="MCD64" s="108"/>
      <c r="MCE64" s="108"/>
      <c r="MCF64" s="108"/>
      <c r="MCG64" s="108"/>
      <c r="MCH64" s="108"/>
      <c r="MCI64" s="108"/>
      <c r="MCJ64" s="108"/>
      <c r="MCK64" s="108"/>
      <c r="MCL64" s="108"/>
      <c r="MCM64" s="108"/>
      <c r="MCN64" s="108"/>
      <c r="MCO64" s="108"/>
      <c r="MCP64" s="108"/>
      <c r="MCQ64" s="108"/>
      <c r="MCR64" s="108"/>
      <c r="MCS64" s="108"/>
      <c r="MCT64" s="108"/>
      <c r="MCU64" s="108"/>
      <c r="MCV64" s="108"/>
      <c r="MCW64" s="108"/>
      <c r="MCX64" s="108"/>
      <c r="MCY64" s="108"/>
      <c r="MCZ64" s="108"/>
      <c r="MDA64" s="108"/>
      <c r="MDB64" s="108"/>
      <c r="MDC64" s="108"/>
      <c r="MDD64" s="108"/>
      <c r="MDE64" s="108"/>
      <c r="MDF64" s="108"/>
      <c r="MDG64" s="108"/>
      <c r="MDH64" s="108"/>
      <c r="MDI64" s="108"/>
      <c r="MDJ64" s="108"/>
      <c r="MDK64" s="108"/>
      <c r="MDL64" s="108"/>
      <c r="MDM64" s="108"/>
      <c r="MDN64" s="108"/>
      <c r="MDO64" s="108"/>
      <c r="MDP64" s="108"/>
      <c r="MDQ64" s="108"/>
      <c r="MDR64" s="108"/>
      <c r="MDS64" s="108"/>
      <c r="MDT64" s="108"/>
      <c r="MDU64" s="108"/>
      <c r="MDV64" s="108"/>
      <c r="MDW64" s="108"/>
      <c r="MDX64" s="108"/>
      <c r="MDY64" s="108"/>
      <c r="MDZ64" s="108"/>
      <c r="MEA64" s="108"/>
      <c r="MEB64" s="108"/>
      <c r="MEC64" s="108"/>
      <c r="MED64" s="108"/>
      <c r="MEE64" s="108"/>
      <c r="MEF64" s="108"/>
      <c r="MEG64" s="108"/>
      <c r="MEH64" s="108"/>
      <c r="MEI64" s="108"/>
      <c r="MEJ64" s="108"/>
      <c r="MEK64" s="108"/>
      <c r="MEL64" s="108"/>
      <c r="MEM64" s="108"/>
      <c r="MEN64" s="108"/>
      <c r="MEO64" s="108"/>
      <c r="MEP64" s="108"/>
      <c r="MEQ64" s="108"/>
      <c r="MER64" s="108"/>
      <c r="MES64" s="108"/>
      <c r="MET64" s="108"/>
      <c r="MEU64" s="108"/>
      <c r="MEV64" s="108"/>
      <c r="MEW64" s="108"/>
      <c r="MEX64" s="108"/>
      <c r="MEY64" s="108"/>
      <c r="MEZ64" s="108"/>
      <c r="MFA64" s="108"/>
      <c r="MFB64" s="108"/>
      <c r="MFC64" s="108"/>
      <c r="MFD64" s="108"/>
      <c r="MFE64" s="108"/>
      <c r="MFF64" s="108"/>
      <c r="MFG64" s="108"/>
      <c r="MFH64" s="108"/>
      <c r="MFI64" s="108"/>
      <c r="MFJ64" s="108"/>
      <c r="MFK64" s="108"/>
      <c r="MFL64" s="108"/>
      <c r="MFM64" s="108"/>
      <c r="MFN64" s="108"/>
      <c r="MFO64" s="108"/>
      <c r="MFP64" s="108"/>
      <c r="MFQ64" s="108"/>
      <c r="MFR64" s="108"/>
      <c r="MFS64" s="108"/>
      <c r="MFT64" s="108"/>
      <c r="MFU64" s="108"/>
      <c r="MFV64" s="108"/>
      <c r="MFW64" s="108"/>
      <c r="MFX64" s="108"/>
      <c r="MFY64" s="108"/>
      <c r="MFZ64" s="108"/>
      <c r="MGA64" s="108"/>
      <c r="MGB64" s="108"/>
      <c r="MGC64" s="108"/>
      <c r="MGD64" s="108"/>
      <c r="MGE64" s="108"/>
      <c r="MGF64" s="108"/>
      <c r="MGG64" s="108"/>
      <c r="MGH64" s="108"/>
      <c r="MGI64" s="108"/>
      <c r="MGJ64" s="108"/>
      <c r="MGK64" s="108"/>
      <c r="MGL64" s="108"/>
      <c r="MGM64" s="108"/>
      <c r="MGN64" s="108"/>
      <c r="MGO64" s="108"/>
      <c r="MGP64" s="108"/>
      <c r="MGQ64" s="108"/>
      <c r="MGR64" s="108"/>
      <c r="MGS64" s="108"/>
      <c r="MGT64" s="108"/>
      <c r="MGU64" s="108"/>
      <c r="MGV64" s="108"/>
      <c r="MGW64" s="108"/>
      <c r="MGX64" s="108"/>
      <c r="MGY64" s="108"/>
      <c r="MGZ64" s="108"/>
      <c r="MHA64" s="108"/>
      <c r="MHB64" s="108"/>
      <c r="MHC64" s="108"/>
      <c r="MHD64" s="108"/>
      <c r="MHE64" s="108"/>
      <c r="MHF64" s="108"/>
      <c r="MHG64" s="108"/>
      <c r="MHH64" s="108"/>
      <c r="MHI64" s="108"/>
      <c r="MHJ64" s="108"/>
      <c r="MHK64" s="108"/>
      <c r="MHL64" s="108"/>
      <c r="MHM64" s="108"/>
      <c r="MHN64" s="108"/>
      <c r="MHO64" s="108"/>
      <c r="MHP64" s="108"/>
      <c r="MHQ64" s="108"/>
      <c r="MHR64" s="108"/>
      <c r="MHS64" s="108"/>
      <c r="MHT64" s="108"/>
      <c r="MHU64" s="108"/>
      <c r="MHV64" s="108"/>
      <c r="MHW64" s="108"/>
      <c r="MHX64" s="108"/>
      <c r="MHY64" s="108"/>
      <c r="MHZ64" s="108"/>
      <c r="MIA64" s="108"/>
      <c r="MIB64" s="108"/>
      <c r="MIC64" s="108"/>
      <c r="MID64" s="108"/>
      <c r="MIE64" s="108"/>
      <c r="MIF64" s="108"/>
      <c r="MIG64" s="108"/>
      <c r="MIH64" s="108"/>
      <c r="MII64" s="108"/>
      <c r="MIJ64" s="108"/>
      <c r="MIK64" s="108"/>
      <c r="MIL64" s="108"/>
      <c r="MIM64" s="108"/>
      <c r="MIN64" s="108"/>
      <c r="MIO64" s="108"/>
      <c r="MIP64" s="108"/>
      <c r="MIQ64" s="108"/>
      <c r="MIR64" s="108"/>
      <c r="MIS64" s="108"/>
      <c r="MIT64" s="108"/>
      <c r="MIU64" s="108"/>
      <c r="MIV64" s="108"/>
      <c r="MIW64" s="108"/>
      <c r="MIX64" s="108"/>
      <c r="MIY64" s="108"/>
      <c r="MIZ64" s="108"/>
      <c r="MJA64" s="108"/>
      <c r="MJB64" s="108"/>
      <c r="MJC64" s="108"/>
      <c r="MJD64" s="108"/>
      <c r="MJE64" s="108"/>
      <c r="MJF64" s="108"/>
      <c r="MJG64" s="108"/>
      <c r="MJH64" s="108"/>
      <c r="MJI64" s="108"/>
      <c r="MJJ64" s="108"/>
      <c r="MJK64" s="108"/>
      <c r="MJL64" s="108"/>
      <c r="MJM64" s="108"/>
      <c r="MJN64" s="108"/>
      <c r="MJO64" s="108"/>
      <c r="MJP64" s="108"/>
      <c r="MJQ64" s="108"/>
      <c r="MJR64" s="108"/>
      <c r="MJS64" s="108"/>
      <c r="MJT64" s="108"/>
      <c r="MJU64" s="108"/>
      <c r="MJV64" s="108"/>
      <c r="MJW64" s="108"/>
      <c r="MJX64" s="108"/>
      <c r="MJY64" s="108"/>
      <c r="MJZ64" s="108"/>
      <c r="MKA64" s="108"/>
      <c r="MKB64" s="108"/>
      <c r="MKC64" s="108"/>
      <c r="MKD64" s="108"/>
      <c r="MKE64" s="108"/>
      <c r="MKF64" s="108"/>
      <c r="MKG64" s="108"/>
      <c r="MKH64" s="108"/>
      <c r="MKI64" s="108"/>
      <c r="MKJ64" s="108"/>
      <c r="MKK64" s="108"/>
      <c r="MKL64" s="108"/>
      <c r="MKM64" s="108"/>
      <c r="MKN64" s="108"/>
      <c r="MKO64" s="108"/>
      <c r="MKP64" s="108"/>
      <c r="MKQ64" s="108"/>
      <c r="MKR64" s="108"/>
      <c r="MKS64" s="108"/>
      <c r="MKT64" s="108"/>
      <c r="MKU64" s="108"/>
      <c r="MKV64" s="108"/>
      <c r="MKW64" s="108"/>
      <c r="MKX64" s="108"/>
      <c r="MKY64" s="108"/>
      <c r="MKZ64" s="108"/>
      <c r="MLA64" s="108"/>
      <c r="MLB64" s="108"/>
      <c r="MLC64" s="108"/>
      <c r="MLD64" s="108"/>
      <c r="MLE64" s="108"/>
      <c r="MLF64" s="108"/>
      <c r="MLG64" s="108"/>
      <c r="MLH64" s="108"/>
      <c r="MLI64" s="108"/>
      <c r="MLJ64" s="108"/>
      <c r="MLK64" s="108"/>
      <c r="MLL64" s="108"/>
      <c r="MLM64" s="108"/>
      <c r="MLN64" s="108"/>
      <c r="MLO64" s="108"/>
      <c r="MLP64" s="108"/>
      <c r="MLQ64" s="108"/>
      <c r="MLR64" s="108"/>
      <c r="MLS64" s="108"/>
      <c r="MLT64" s="108"/>
      <c r="MLU64" s="108"/>
      <c r="MLV64" s="108"/>
      <c r="MLW64" s="108"/>
      <c r="MLX64" s="108"/>
      <c r="MLY64" s="108"/>
      <c r="MLZ64" s="108"/>
      <c r="MMA64" s="108"/>
      <c r="MMB64" s="108"/>
      <c r="MMC64" s="108"/>
      <c r="MMD64" s="108"/>
      <c r="MME64" s="108"/>
      <c r="MMF64" s="108"/>
      <c r="MMG64" s="108"/>
      <c r="MMH64" s="108"/>
      <c r="MMI64" s="108"/>
      <c r="MMJ64" s="108"/>
      <c r="MMK64" s="108"/>
      <c r="MML64" s="108"/>
      <c r="MMM64" s="108"/>
      <c r="MMN64" s="108"/>
      <c r="MMO64" s="108"/>
      <c r="MMP64" s="108"/>
      <c r="MMQ64" s="108"/>
      <c r="MMR64" s="108"/>
      <c r="MMS64" s="108"/>
      <c r="MMT64" s="108"/>
      <c r="MMU64" s="108"/>
      <c r="MMV64" s="108"/>
      <c r="MMW64" s="108"/>
      <c r="MMX64" s="108"/>
      <c r="MMY64" s="108"/>
      <c r="MMZ64" s="108"/>
      <c r="MNA64" s="108"/>
      <c r="MNB64" s="108"/>
      <c r="MNC64" s="108"/>
      <c r="MND64" s="108"/>
      <c r="MNE64" s="108"/>
      <c r="MNF64" s="108"/>
      <c r="MNG64" s="108"/>
      <c r="MNH64" s="108"/>
      <c r="MNI64" s="108"/>
      <c r="MNJ64" s="108"/>
      <c r="MNK64" s="108"/>
      <c r="MNL64" s="108"/>
      <c r="MNM64" s="108"/>
      <c r="MNN64" s="108"/>
      <c r="MNO64" s="108"/>
      <c r="MNP64" s="108"/>
      <c r="MNQ64" s="108"/>
      <c r="MNR64" s="108"/>
      <c r="MNS64" s="108"/>
      <c r="MNT64" s="108"/>
      <c r="MNU64" s="108"/>
      <c r="MNV64" s="108"/>
      <c r="MNW64" s="108"/>
      <c r="MNX64" s="108"/>
      <c r="MNY64" s="108"/>
      <c r="MNZ64" s="108"/>
      <c r="MOA64" s="108"/>
      <c r="MOB64" s="108"/>
      <c r="MOC64" s="108"/>
      <c r="MOD64" s="108"/>
      <c r="MOE64" s="108"/>
      <c r="MOF64" s="108"/>
      <c r="MOG64" s="108"/>
      <c r="MOH64" s="108"/>
      <c r="MOI64" s="108"/>
      <c r="MOJ64" s="108"/>
      <c r="MOK64" s="108"/>
      <c r="MOL64" s="108"/>
      <c r="MOM64" s="108"/>
      <c r="MON64" s="108"/>
      <c r="MOO64" s="108"/>
      <c r="MOP64" s="108"/>
      <c r="MOQ64" s="108"/>
      <c r="MOR64" s="108"/>
      <c r="MOS64" s="108"/>
      <c r="MOT64" s="108"/>
      <c r="MOU64" s="108"/>
      <c r="MOV64" s="108"/>
      <c r="MOW64" s="108"/>
      <c r="MOX64" s="108"/>
      <c r="MOY64" s="108"/>
      <c r="MOZ64" s="108"/>
      <c r="MPA64" s="108"/>
      <c r="MPB64" s="108"/>
      <c r="MPC64" s="108"/>
      <c r="MPD64" s="108"/>
      <c r="MPE64" s="108"/>
      <c r="MPF64" s="108"/>
      <c r="MPG64" s="108"/>
      <c r="MPH64" s="108"/>
      <c r="MPI64" s="108"/>
      <c r="MPJ64" s="108"/>
      <c r="MPK64" s="108"/>
      <c r="MPL64" s="108"/>
      <c r="MPM64" s="108"/>
      <c r="MPN64" s="108"/>
      <c r="MPO64" s="108"/>
      <c r="MPP64" s="108"/>
      <c r="MPQ64" s="108"/>
      <c r="MPR64" s="108"/>
      <c r="MPS64" s="108"/>
      <c r="MPT64" s="108"/>
      <c r="MPU64" s="108"/>
      <c r="MPV64" s="108"/>
      <c r="MPW64" s="108"/>
      <c r="MPX64" s="108"/>
      <c r="MPY64" s="108"/>
      <c r="MPZ64" s="108"/>
      <c r="MQA64" s="108"/>
      <c r="MQB64" s="108"/>
      <c r="MQC64" s="108"/>
      <c r="MQD64" s="108"/>
      <c r="MQE64" s="108"/>
      <c r="MQF64" s="108"/>
      <c r="MQG64" s="108"/>
      <c r="MQH64" s="108"/>
      <c r="MQI64" s="108"/>
      <c r="MQJ64" s="108"/>
      <c r="MQK64" s="108"/>
      <c r="MQL64" s="108"/>
      <c r="MQM64" s="108"/>
      <c r="MQN64" s="108"/>
      <c r="MQO64" s="108"/>
      <c r="MQP64" s="108"/>
      <c r="MQQ64" s="108"/>
      <c r="MQR64" s="108"/>
      <c r="MQS64" s="108"/>
      <c r="MQT64" s="108"/>
      <c r="MQU64" s="108"/>
      <c r="MQV64" s="108"/>
      <c r="MQW64" s="108"/>
      <c r="MQX64" s="108"/>
      <c r="MQY64" s="108"/>
      <c r="MQZ64" s="108"/>
      <c r="MRA64" s="108"/>
      <c r="MRB64" s="108"/>
      <c r="MRC64" s="108"/>
      <c r="MRD64" s="108"/>
      <c r="MRE64" s="108"/>
      <c r="MRF64" s="108"/>
      <c r="MRG64" s="108"/>
      <c r="MRH64" s="108"/>
      <c r="MRI64" s="108"/>
      <c r="MRJ64" s="108"/>
      <c r="MRK64" s="108"/>
      <c r="MRL64" s="108"/>
      <c r="MRM64" s="108"/>
      <c r="MRN64" s="108"/>
      <c r="MRO64" s="108"/>
      <c r="MRP64" s="108"/>
      <c r="MRQ64" s="108"/>
      <c r="MRR64" s="108"/>
      <c r="MRS64" s="108"/>
      <c r="MRT64" s="108"/>
      <c r="MRU64" s="108"/>
      <c r="MRV64" s="108"/>
      <c r="MRW64" s="108"/>
      <c r="MRX64" s="108"/>
      <c r="MRY64" s="108"/>
      <c r="MRZ64" s="108"/>
      <c r="MSA64" s="108"/>
      <c r="MSB64" s="108"/>
      <c r="MSC64" s="108"/>
      <c r="MSD64" s="108"/>
      <c r="MSE64" s="108"/>
      <c r="MSF64" s="108"/>
      <c r="MSG64" s="108"/>
      <c r="MSH64" s="108"/>
      <c r="MSI64" s="108"/>
      <c r="MSJ64" s="108"/>
      <c r="MSK64" s="108"/>
      <c r="MSL64" s="108"/>
      <c r="MSM64" s="108"/>
      <c r="MSN64" s="108"/>
      <c r="MSO64" s="108"/>
      <c r="MSP64" s="108"/>
      <c r="MSQ64" s="108"/>
      <c r="MSR64" s="108"/>
      <c r="MSS64" s="108"/>
      <c r="MST64" s="108"/>
      <c r="MSU64" s="108"/>
      <c r="MSV64" s="108"/>
      <c r="MSW64" s="108"/>
      <c r="MSX64" s="108"/>
      <c r="MSY64" s="108"/>
      <c r="MSZ64" s="108"/>
      <c r="MTA64" s="108"/>
      <c r="MTB64" s="108"/>
      <c r="MTC64" s="108"/>
      <c r="MTD64" s="108"/>
      <c r="MTE64" s="108"/>
      <c r="MTF64" s="108"/>
      <c r="MTG64" s="108"/>
      <c r="MTH64" s="108"/>
      <c r="MTI64" s="108"/>
      <c r="MTJ64" s="108"/>
      <c r="MTK64" s="108"/>
      <c r="MTL64" s="108"/>
      <c r="MTM64" s="108"/>
      <c r="MTN64" s="108"/>
      <c r="MTO64" s="108"/>
      <c r="MTP64" s="108"/>
      <c r="MTQ64" s="108"/>
      <c r="MTR64" s="108"/>
      <c r="MTS64" s="108"/>
      <c r="MTT64" s="108"/>
      <c r="MTU64" s="108"/>
      <c r="MTV64" s="108"/>
      <c r="MTW64" s="108"/>
      <c r="MTX64" s="108"/>
      <c r="MTY64" s="108"/>
      <c r="MTZ64" s="108"/>
      <c r="MUA64" s="108"/>
      <c r="MUB64" s="108"/>
      <c r="MUC64" s="108"/>
      <c r="MUD64" s="108"/>
      <c r="MUE64" s="108"/>
      <c r="MUF64" s="108"/>
      <c r="MUG64" s="108"/>
      <c r="MUH64" s="108"/>
      <c r="MUI64" s="108"/>
      <c r="MUJ64" s="108"/>
      <c r="MUK64" s="108"/>
      <c r="MUL64" s="108"/>
      <c r="MUM64" s="108"/>
      <c r="MUN64" s="108"/>
      <c r="MUO64" s="108"/>
      <c r="MUP64" s="108"/>
      <c r="MUQ64" s="108"/>
      <c r="MUR64" s="108"/>
      <c r="MUS64" s="108"/>
      <c r="MUT64" s="108"/>
      <c r="MUU64" s="108"/>
      <c r="MUV64" s="108"/>
      <c r="MUW64" s="108"/>
      <c r="MUX64" s="108"/>
      <c r="MUY64" s="108"/>
      <c r="MUZ64" s="108"/>
      <c r="MVA64" s="108"/>
      <c r="MVB64" s="108"/>
      <c r="MVC64" s="108"/>
      <c r="MVD64" s="108"/>
      <c r="MVE64" s="108"/>
      <c r="MVF64" s="108"/>
      <c r="MVG64" s="108"/>
      <c r="MVH64" s="108"/>
      <c r="MVI64" s="108"/>
      <c r="MVJ64" s="108"/>
      <c r="MVK64" s="108"/>
      <c r="MVL64" s="108"/>
      <c r="MVM64" s="108"/>
      <c r="MVN64" s="108"/>
      <c r="MVO64" s="108"/>
      <c r="MVP64" s="108"/>
      <c r="MVQ64" s="108"/>
      <c r="MVR64" s="108"/>
      <c r="MVS64" s="108"/>
      <c r="MVT64" s="108"/>
      <c r="MVU64" s="108"/>
      <c r="MVV64" s="108"/>
      <c r="MVW64" s="108"/>
      <c r="MVX64" s="108"/>
      <c r="MVY64" s="108"/>
      <c r="MVZ64" s="108"/>
      <c r="MWA64" s="108"/>
      <c r="MWB64" s="108"/>
      <c r="MWC64" s="108"/>
      <c r="MWD64" s="108"/>
      <c r="MWE64" s="108"/>
      <c r="MWF64" s="108"/>
      <c r="MWG64" s="108"/>
      <c r="MWH64" s="108"/>
      <c r="MWI64" s="108"/>
      <c r="MWJ64" s="108"/>
      <c r="MWK64" s="108"/>
      <c r="MWL64" s="108"/>
      <c r="MWM64" s="108"/>
      <c r="MWN64" s="108"/>
      <c r="MWO64" s="108"/>
      <c r="MWP64" s="108"/>
      <c r="MWQ64" s="108"/>
      <c r="MWR64" s="108"/>
      <c r="MWS64" s="108"/>
      <c r="MWT64" s="108"/>
      <c r="MWU64" s="108"/>
      <c r="MWV64" s="108"/>
      <c r="MWW64" s="108"/>
      <c r="MWX64" s="108"/>
      <c r="MWY64" s="108"/>
      <c r="MWZ64" s="108"/>
      <c r="MXA64" s="108"/>
      <c r="MXB64" s="108"/>
      <c r="MXC64" s="108"/>
      <c r="MXD64" s="108"/>
      <c r="MXE64" s="108"/>
      <c r="MXF64" s="108"/>
      <c r="MXG64" s="108"/>
      <c r="MXH64" s="108"/>
      <c r="MXI64" s="108"/>
      <c r="MXJ64" s="108"/>
      <c r="MXK64" s="108"/>
      <c r="MXL64" s="108"/>
      <c r="MXM64" s="108"/>
      <c r="MXN64" s="108"/>
      <c r="MXO64" s="108"/>
      <c r="MXP64" s="108"/>
      <c r="MXQ64" s="108"/>
      <c r="MXR64" s="108"/>
      <c r="MXS64" s="108"/>
      <c r="MXT64" s="108"/>
      <c r="MXU64" s="108"/>
      <c r="MXV64" s="108"/>
      <c r="MXW64" s="108"/>
      <c r="MXX64" s="108"/>
      <c r="MXY64" s="108"/>
      <c r="MXZ64" s="108"/>
      <c r="MYA64" s="108"/>
      <c r="MYB64" s="108"/>
      <c r="MYC64" s="108"/>
      <c r="MYD64" s="108"/>
      <c r="MYE64" s="108"/>
      <c r="MYF64" s="108"/>
      <c r="MYG64" s="108"/>
      <c r="MYH64" s="108"/>
      <c r="MYI64" s="108"/>
      <c r="MYJ64" s="108"/>
      <c r="MYK64" s="108"/>
      <c r="MYL64" s="108"/>
      <c r="MYM64" s="108"/>
      <c r="MYN64" s="108"/>
      <c r="MYO64" s="108"/>
      <c r="MYP64" s="108"/>
      <c r="MYQ64" s="108"/>
      <c r="MYR64" s="108"/>
      <c r="MYS64" s="108"/>
      <c r="MYT64" s="108"/>
      <c r="MYU64" s="108"/>
      <c r="MYV64" s="108"/>
      <c r="MYW64" s="108"/>
      <c r="MYX64" s="108"/>
      <c r="MYY64" s="108"/>
      <c r="MYZ64" s="108"/>
      <c r="MZA64" s="108"/>
      <c r="MZB64" s="108"/>
      <c r="MZC64" s="108"/>
      <c r="MZD64" s="108"/>
      <c r="MZE64" s="108"/>
      <c r="MZF64" s="108"/>
      <c r="MZG64" s="108"/>
      <c r="MZH64" s="108"/>
      <c r="MZI64" s="108"/>
      <c r="MZJ64" s="108"/>
      <c r="MZK64" s="108"/>
      <c r="MZL64" s="108"/>
      <c r="MZM64" s="108"/>
      <c r="MZN64" s="108"/>
      <c r="MZO64" s="108"/>
      <c r="MZP64" s="108"/>
      <c r="MZQ64" s="108"/>
      <c r="MZR64" s="108"/>
      <c r="MZS64" s="108"/>
      <c r="MZT64" s="108"/>
      <c r="MZU64" s="108"/>
      <c r="MZV64" s="108"/>
      <c r="MZW64" s="108"/>
      <c r="MZX64" s="108"/>
      <c r="MZY64" s="108"/>
      <c r="MZZ64" s="108"/>
      <c r="NAA64" s="108"/>
      <c r="NAB64" s="108"/>
      <c r="NAC64" s="108"/>
      <c r="NAD64" s="108"/>
      <c r="NAE64" s="108"/>
      <c r="NAF64" s="108"/>
      <c r="NAG64" s="108"/>
      <c r="NAH64" s="108"/>
      <c r="NAI64" s="108"/>
      <c r="NAJ64" s="108"/>
      <c r="NAK64" s="108"/>
      <c r="NAL64" s="108"/>
      <c r="NAM64" s="108"/>
      <c r="NAN64" s="108"/>
      <c r="NAO64" s="108"/>
      <c r="NAP64" s="108"/>
      <c r="NAQ64" s="108"/>
      <c r="NAR64" s="108"/>
      <c r="NAS64" s="108"/>
      <c r="NAT64" s="108"/>
      <c r="NAU64" s="108"/>
      <c r="NAV64" s="108"/>
      <c r="NAW64" s="108"/>
      <c r="NAX64" s="108"/>
      <c r="NAY64" s="108"/>
      <c r="NAZ64" s="108"/>
      <c r="NBA64" s="108"/>
      <c r="NBB64" s="108"/>
      <c r="NBC64" s="108"/>
      <c r="NBD64" s="108"/>
      <c r="NBE64" s="108"/>
      <c r="NBF64" s="108"/>
      <c r="NBG64" s="108"/>
      <c r="NBH64" s="108"/>
      <c r="NBI64" s="108"/>
      <c r="NBJ64" s="108"/>
      <c r="NBK64" s="108"/>
      <c r="NBL64" s="108"/>
      <c r="NBM64" s="108"/>
      <c r="NBN64" s="108"/>
      <c r="NBO64" s="108"/>
      <c r="NBP64" s="108"/>
      <c r="NBQ64" s="108"/>
      <c r="NBR64" s="108"/>
      <c r="NBS64" s="108"/>
      <c r="NBT64" s="108"/>
      <c r="NBU64" s="108"/>
      <c r="NBV64" s="108"/>
      <c r="NBW64" s="108"/>
      <c r="NBX64" s="108"/>
      <c r="NBY64" s="108"/>
      <c r="NBZ64" s="108"/>
      <c r="NCA64" s="108"/>
      <c r="NCB64" s="108"/>
      <c r="NCC64" s="108"/>
      <c r="NCD64" s="108"/>
      <c r="NCE64" s="108"/>
      <c r="NCF64" s="108"/>
      <c r="NCG64" s="108"/>
      <c r="NCH64" s="108"/>
      <c r="NCI64" s="108"/>
      <c r="NCJ64" s="108"/>
      <c r="NCK64" s="108"/>
      <c r="NCL64" s="108"/>
      <c r="NCM64" s="108"/>
      <c r="NCN64" s="108"/>
      <c r="NCO64" s="108"/>
      <c r="NCP64" s="108"/>
      <c r="NCQ64" s="108"/>
      <c r="NCR64" s="108"/>
      <c r="NCS64" s="108"/>
      <c r="NCT64" s="108"/>
      <c r="NCU64" s="108"/>
      <c r="NCV64" s="108"/>
      <c r="NCW64" s="108"/>
      <c r="NCX64" s="108"/>
      <c r="NCY64" s="108"/>
      <c r="NCZ64" s="108"/>
      <c r="NDA64" s="108"/>
      <c r="NDB64" s="108"/>
      <c r="NDC64" s="108"/>
      <c r="NDD64" s="108"/>
      <c r="NDE64" s="108"/>
      <c r="NDF64" s="108"/>
      <c r="NDG64" s="108"/>
      <c r="NDH64" s="108"/>
      <c r="NDI64" s="108"/>
      <c r="NDJ64" s="108"/>
      <c r="NDK64" s="108"/>
      <c r="NDL64" s="108"/>
      <c r="NDM64" s="108"/>
      <c r="NDN64" s="108"/>
      <c r="NDO64" s="108"/>
      <c r="NDP64" s="108"/>
      <c r="NDQ64" s="108"/>
      <c r="NDR64" s="108"/>
      <c r="NDS64" s="108"/>
      <c r="NDT64" s="108"/>
      <c r="NDU64" s="108"/>
      <c r="NDV64" s="108"/>
      <c r="NDW64" s="108"/>
      <c r="NDX64" s="108"/>
      <c r="NDY64" s="108"/>
      <c r="NDZ64" s="108"/>
      <c r="NEA64" s="108"/>
      <c r="NEB64" s="108"/>
      <c r="NEC64" s="108"/>
      <c r="NED64" s="108"/>
      <c r="NEE64" s="108"/>
      <c r="NEF64" s="108"/>
      <c r="NEG64" s="108"/>
      <c r="NEH64" s="108"/>
      <c r="NEI64" s="108"/>
      <c r="NEJ64" s="108"/>
      <c r="NEK64" s="108"/>
      <c r="NEL64" s="108"/>
      <c r="NEM64" s="108"/>
      <c r="NEN64" s="108"/>
      <c r="NEO64" s="108"/>
      <c r="NEP64" s="108"/>
      <c r="NEQ64" s="108"/>
      <c r="NER64" s="108"/>
      <c r="NES64" s="108"/>
      <c r="NET64" s="108"/>
      <c r="NEU64" s="108"/>
      <c r="NEV64" s="108"/>
      <c r="NEW64" s="108"/>
      <c r="NEX64" s="108"/>
      <c r="NEY64" s="108"/>
      <c r="NEZ64" s="108"/>
      <c r="NFA64" s="108"/>
      <c r="NFB64" s="108"/>
      <c r="NFC64" s="108"/>
      <c r="NFD64" s="108"/>
      <c r="NFE64" s="108"/>
      <c r="NFF64" s="108"/>
      <c r="NFG64" s="108"/>
      <c r="NFH64" s="108"/>
      <c r="NFI64" s="108"/>
      <c r="NFJ64" s="108"/>
      <c r="NFK64" s="108"/>
      <c r="NFL64" s="108"/>
      <c r="NFM64" s="108"/>
      <c r="NFN64" s="108"/>
      <c r="NFO64" s="108"/>
      <c r="NFP64" s="108"/>
      <c r="NFQ64" s="108"/>
      <c r="NFR64" s="108"/>
      <c r="NFS64" s="108"/>
      <c r="NFT64" s="108"/>
      <c r="NFU64" s="108"/>
      <c r="NFV64" s="108"/>
      <c r="NFW64" s="108"/>
      <c r="NFX64" s="108"/>
      <c r="NFY64" s="108"/>
      <c r="NFZ64" s="108"/>
      <c r="NGA64" s="108"/>
      <c r="NGB64" s="108"/>
      <c r="NGC64" s="108"/>
      <c r="NGD64" s="108"/>
      <c r="NGE64" s="108"/>
      <c r="NGF64" s="108"/>
      <c r="NGG64" s="108"/>
      <c r="NGH64" s="108"/>
      <c r="NGI64" s="108"/>
      <c r="NGJ64" s="108"/>
      <c r="NGK64" s="108"/>
      <c r="NGL64" s="108"/>
      <c r="NGM64" s="108"/>
      <c r="NGN64" s="108"/>
      <c r="NGO64" s="108"/>
      <c r="NGP64" s="108"/>
      <c r="NGQ64" s="108"/>
      <c r="NGR64" s="108"/>
      <c r="NGS64" s="108"/>
      <c r="NGT64" s="108"/>
      <c r="NGU64" s="108"/>
      <c r="NGV64" s="108"/>
      <c r="NGW64" s="108"/>
      <c r="NGX64" s="108"/>
      <c r="NGY64" s="108"/>
      <c r="NGZ64" s="108"/>
      <c r="NHA64" s="108"/>
      <c r="NHB64" s="108"/>
      <c r="NHC64" s="108"/>
      <c r="NHD64" s="108"/>
      <c r="NHE64" s="108"/>
      <c r="NHF64" s="108"/>
      <c r="NHG64" s="108"/>
      <c r="NHH64" s="108"/>
      <c r="NHI64" s="108"/>
      <c r="NHJ64" s="108"/>
      <c r="NHK64" s="108"/>
      <c r="NHL64" s="108"/>
      <c r="NHM64" s="108"/>
      <c r="NHN64" s="108"/>
      <c r="NHO64" s="108"/>
      <c r="NHP64" s="108"/>
      <c r="NHQ64" s="108"/>
      <c r="NHR64" s="108"/>
      <c r="NHS64" s="108"/>
      <c r="NHT64" s="108"/>
      <c r="NHU64" s="108"/>
      <c r="NHV64" s="108"/>
      <c r="NHW64" s="108"/>
      <c r="NHX64" s="108"/>
      <c r="NHY64" s="108"/>
      <c r="NHZ64" s="108"/>
      <c r="NIA64" s="108"/>
      <c r="NIB64" s="108"/>
      <c r="NIC64" s="108"/>
      <c r="NID64" s="108"/>
      <c r="NIE64" s="108"/>
      <c r="NIF64" s="108"/>
      <c r="NIG64" s="108"/>
      <c r="NIH64" s="108"/>
      <c r="NII64" s="108"/>
      <c r="NIJ64" s="108"/>
      <c r="NIK64" s="108"/>
      <c r="NIL64" s="108"/>
      <c r="NIM64" s="108"/>
      <c r="NIN64" s="108"/>
      <c r="NIO64" s="108"/>
      <c r="NIP64" s="108"/>
      <c r="NIQ64" s="108"/>
      <c r="NIR64" s="108"/>
      <c r="NIS64" s="108"/>
      <c r="NIT64" s="108"/>
      <c r="NIU64" s="108"/>
      <c r="NIV64" s="108"/>
      <c r="NIW64" s="108"/>
      <c r="NIX64" s="108"/>
      <c r="NIY64" s="108"/>
      <c r="NIZ64" s="108"/>
      <c r="NJA64" s="108"/>
      <c r="NJB64" s="108"/>
      <c r="NJC64" s="108"/>
      <c r="NJD64" s="108"/>
      <c r="NJE64" s="108"/>
      <c r="NJF64" s="108"/>
      <c r="NJG64" s="108"/>
      <c r="NJH64" s="108"/>
      <c r="NJI64" s="108"/>
      <c r="NJJ64" s="108"/>
      <c r="NJK64" s="108"/>
      <c r="NJL64" s="108"/>
      <c r="NJM64" s="108"/>
      <c r="NJN64" s="108"/>
      <c r="NJO64" s="108"/>
      <c r="NJP64" s="108"/>
      <c r="NJQ64" s="108"/>
      <c r="NJR64" s="108"/>
      <c r="NJS64" s="108"/>
      <c r="NJT64" s="108"/>
      <c r="NJU64" s="108"/>
      <c r="NJV64" s="108"/>
      <c r="NJW64" s="108"/>
      <c r="NJX64" s="108"/>
      <c r="NJY64" s="108"/>
      <c r="NJZ64" s="108"/>
      <c r="NKA64" s="108"/>
      <c r="NKB64" s="108"/>
      <c r="NKC64" s="108"/>
      <c r="NKD64" s="108"/>
      <c r="NKE64" s="108"/>
      <c r="NKF64" s="108"/>
      <c r="NKG64" s="108"/>
      <c r="NKH64" s="108"/>
      <c r="NKI64" s="108"/>
      <c r="NKJ64" s="108"/>
      <c r="NKK64" s="108"/>
      <c r="NKL64" s="108"/>
      <c r="NKM64" s="108"/>
      <c r="NKN64" s="108"/>
      <c r="NKO64" s="108"/>
      <c r="NKP64" s="108"/>
      <c r="NKQ64" s="108"/>
      <c r="NKR64" s="108"/>
      <c r="NKS64" s="108"/>
      <c r="NKT64" s="108"/>
      <c r="NKU64" s="108"/>
      <c r="NKV64" s="108"/>
      <c r="NKW64" s="108"/>
      <c r="NKX64" s="108"/>
      <c r="NKY64" s="108"/>
      <c r="NKZ64" s="108"/>
      <c r="NLA64" s="108"/>
      <c r="NLB64" s="108"/>
      <c r="NLC64" s="108"/>
      <c r="NLD64" s="108"/>
      <c r="NLE64" s="108"/>
      <c r="NLF64" s="108"/>
      <c r="NLG64" s="108"/>
      <c r="NLH64" s="108"/>
      <c r="NLI64" s="108"/>
      <c r="NLJ64" s="108"/>
      <c r="NLK64" s="108"/>
      <c r="NLL64" s="108"/>
      <c r="NLM64" s="108"/>
      <c r="NLN64" s="108"/>
      <c r="NLO64" s="108"/>
      <c r="NLP64" s="108"/>
      <c r="NLQ64" s="108"/>
      <c r="NLR64" s="108"/>
      <c r="NLS64" s="108"/>
      <c r="NLT64" s="108"/>
      <c r="NLU64" s="108"/>
      <c r="NLV64" s="108"/>
      <c r="NLW64" s="108"/>
      <c r="NLX64" s="108"/>
      <c r="NLY64" s="108"/>
      <c r="NLZ64" s="108"/>
      <c r="NMA64" s="108"/>
      <c r="NMB64" s="108"/>
      <c r="NMC64" s="108"/>
      <c r="NMD64" s="108"/>
      <c r="NME64" s="108"/>
      <c r="NMF64" s="108"/>
      <c r="NMG64" s="108"/>
      <c r="NMH64" s="108"/>
      <c r="NMI64" s="108"/>
      <c r="NMJ64" s="108"/>
      <c r="NMK64" s="108"/>
      <c r="NML64" s="108"/>
      <c r="NMM64" s="108"/>
      <c r="NMN64" s="108"/>
      <c r="NMO64" s="108"/>
      <c r="NMP64" s="108"/>
      <c r="NMQ64" s="108"/>
      <c r="NMR64" s="108"/>
      <c r="NMS64" s="108"/>
      <c r="NMT64" s="108"/>
      <c r="NMU64" s="108"/>
      <c r="NMV64" s="108"/>
      <c r="NMW64" s="108"/>
      <c r="NMX64" s="108"/>
      <c r="NMY64" s="108"/>
      <c r="NMZ64" s="108"/>
      <c r="NNA64" s="108"/>
      <c r="NNB64" s="108"/>
      <c r="NNC64" s="108"/>
      <c r="NND64" s="108"/>
      <c r="NNE64" s="108"/>
      <c r="NNF64" s="108"/>
      <c r="NNG64" s="108"/>
      <c r="NNH64" s="108"/>
      <c r="NNI64" s="108"/>
      <c r="NNJ64" s="108"/>
      <c r="NNK64" s="108"/>
      <c r="NNL64" s="108"/>
      <c r="NNM64" s="108"/>
      <c r="NNN64" s="108"/>
      <c r="NNO64" s="108"/>
      <c r="NNP64" s="108"/>
      <c r="NNQ64" s="108"/>
      <c r="NNR64" s="108"/>
      <c r="NNS64" s="108"/>
      <c r="NNT64" s="108"/>
      <c r="NNU64" s="108"/>
      <c r="NNV64" s="108"/>
      <c r="NNW64" s="108"/>
      <c r="NNX64" s="108"/>
      <c r="NNY64" s="108"/>
      <c r="NNZ64" s="108"/>
      <c r="NOA64" s="108"/>
      <c r="NOB64" s="108"/>
      <c r="NOC64" s="108"/>
      <c r="NOD64" s="108"/>
      <c r="NOE64" s="108"/>
      <c r="NOF64" s="108"/>
      <c r="NOG64" s="108"/>
      <c r="NOH64" s="108"/>
      <c r="NOI64" s="108"/>
      <c r="NOJ64" s="108"/>
      <c r="NOK64" s="108"/>
      <c r="NOL64" s="108"/>
      <c r="NOM64" s="108"/>
      <c r="NON64" s="108"/>
      <c r="NOO64" s="108"/>
      <c r="NOP64" s="108"/>
      <c r="NOQ64" s="108"/>
      <c r="NOR64" s="108"/>
      <c r="NOS64" s="108"/>
      <c r="NOT64" s="108"/>
      <c r="NOU64" s="108"/>
      <c r="NOV64" s="108"/>
      <c r="NOW64" s="108"/>
      <c r="NOX64" s="108"/>
      <c r="NOY64" s="108"/>
      <c r="NOZ64" s="108"/>
      <c r="NPA64" s="108"/>
      <c r="NPB64" s="108"/>
      <c r="NPC64" s="108"/>
      <c r="NPD64" s="108"/>
      <c r="NPE64" s="108"/>
      <c r="NPF64" s="108"/>
      <c r="NPG64" s="108"/>
      <c r="NPH64" s="108"/>
      <c r="NPI64" s="108"/>
      <c r="NPJ64" s="108"/>
      <c r="NPK64" s="108"/>
      <c r="NPL64" s="108"/>
      <c r="NPM64" s="108"/>
      <c r="NPN64" s="108"/>
      <c r="NPO64" s="108"/>
      <c r="NPP64" s="108"/>
      <c r="NPQ64" s="108"/>
      <c r="NPR64" s="108"/>
      <c r="NPS64" s="108"/>
      <c r="NPT64" s="108"/>
      <c r="NPU64" s="108"/>
      <c r="NPV64" s="108"/>
      <c r="NPW64" s="108"/>
      <c r="NPX64" s="108"/>
      <c r="NPY64" s="108"/>
      <c r="NPZ64" s="108"/>
      <c r="NQA64" s="108"/>
      <c r="NQB64" s="108"/>
      <c r="NQC64" s="108"/>
      <c r="NQD64" s="108"/>
      <c r="NQE64" s="108"/>
      <c r="NQF64" s="108"/>
      <c r="NQG64" s="108"/>
      <c r="NQH64" s="108"/>
      <c r="NQI64" s="108"/>
      <c r="NQJ64" s="108"/>
      <c r="NQK64" s="108"/>
      <c r="NQL64" s="108"/>
      <c r="NQM64" s="108"/>
      <c r="NQN64" s="108"/>
      <c r="NQO64" s="108"/>
      <c r="NQP64" s="108"/>
      <c r="NQQ64" s="108"/>
      <c r="NQR64" s="108"/>
      <c r="NQS64" s="108"/>
      <c r="NQT64" s="108"/>
      <c r="NQU64" s="108"/>
      <c r="NQV64" s="108"/>
      <c r="NQW64" s="108"/>
      <c r="NQX64" s="108"/>
      <c r="NQY64" s="108"/>
      <c r="NQZ64" s="108"/>
      <c r="NRA64" s="108"/>
      <c r="NRB64" s="108"/>
      <c r="NRC64" s="108"/>
      <c r="NRD64" s="108"/>
      <c r="NRE64" s="108"/>
      <c r="NRF64" s="108"/>
      <c r="NRG64" s="108"/>
      <c r="NRH64" s="108"/>
      <c r="NRI64" s="108"/>
      <c r="NRJ64" s="108"/>
      <c r="NRK64" s="108"/>
      <c r="NRL64" s="108"/>
      <c r="NRM64" s="108"/>
      <c r="NRN64" s="108"/>
      <c r="NRO64" s="108"/>
      <c r="NRP64" s="108"/>
      <c r="NRQ64" s="108"/>
      <c r="NRR64" s="108"/>
      <c r="NRS64" s="108"/>
      <c r="NRT64" s="108"/>
      <c r="NRU64" s="108"/>
      <c r="NRV64" s="108"/>
      <c r="NRW64" s="108"/>
      <c r="NRX64" s="108"/>
      <c r="NRY64" s="108"/>
      <c r="NRZ64" s="108"/>
      <c r="NSA64" s="108"/>
      <c r="NSB64" s="108"/>
      <c r="NSC64" s="108"/>
      <c r="NSD64" s="108"/>
      <c r="NSE64" s="108"/>
      <c r="NSF64" s="108"/>
      <c r="NSG64" s="108"/>
      <c r="NSH64" s="108"/>
      <c r="NSI64" s="108"/>
      <c r="NSJ64" s="108"/>
      <c r="NSK64" s="108"/>
      <c r="NSL64" s="108"/>
      <c r="NSM64" s="108"/>
      <c r="NSN64" s="108"/>
      <c r="NSO64" s="108"/>
      <c r="NSP64" s="108"/>
      <c r="NSQ64" s="108"/>
      <c r="NSR64" s="108"/>
      <c r="NSS64" s="108"/>
      <c r="NST64" s="108"/>
      <c r="NSU64" s="108"/>
      <c r="NSV64" s="108"/>
      <c r="NSW64" s="108"/>
      <c r="NSX64" s="108"/>
      <c r="NSY64" s="108"/>
      <c r="NSZ64" s="108"/>
      <c r="NTA64" s="108"/>
      <c r="NTB64" s="108"/>
      <c r="NTC64" s="108"/>
      <c r="NTD64" s="108"/>
      <c r="NTE64" s="108"/>
      <c r="NTF64" s="108"/>
      <c r="NTG64" s="108"/>
      <c r="NTH64" s="108"/>
      <c r="NTI64" s="108"/>
      <c r="NTJ64" s="108"/>
      <c r="NTK64" s="108"/>
      <c r="NTL64" s="108"/>
      <c r="NTM64" s="108"/>
      <c r="NTN64" s="108"/>
      <c r="NTO64" s="108"/>
      <c r="NTP64" s="108"/>
      <c r="NTQ64" s="108"/>
      <c r="NTR64" s="108"/>
      <c r="NTS64" s="108"/>
      <c r="NTT64" s="108"/>
      <c r="NTU64" s="108"/>
      <c r="NTV64" s="108"/>
      <c r="NTW64" s="108"/>
      <c r="NTX64" s="108"/>
      <c r="NTY64" s="108"/>
      <c r="NTZ64" s="108"/>
      <c r="NUA64" s="108"/>
      <c r="NUB64" s="108"/>
      <c r="NUC64" s="108"/>
      <c r="NUD64" s="108"/>
      <c r="NUE64" s="108"/>
      <c r="NUF64" s="108"/>
      <c r="NUG64" s="108"/>
      <c r="NUH64" s="108"/>
      <c r="NUI64" s="108"/>
      <c r="NUJ64" s="108"/>
      <c r="NUK64" s="108"/>
      <c r="NUL64" s="108"/>
      <c r="NUM64" s="108"/>
      <c r="NUN64" s="108"/>
      <c r="NUO64" s="108"/>
      <c r="NUP64" s="108"/>
      <c r="NUQ64" s="108"/>
      <c r="NUR64" s="108"/>
      <c r="NUS64" s="108"/>
      <c r="NUT64" s="108"/>
      <c r="NUU64" s="108"/>
      <c r="NUV64" s="108"/>
      <c r="NUW64" s="108"/>
      <c r="NUX64" s="108"/>
      <c r="NUY64" s="108"/>
      <c r="NUZ64" s="108"/>
      <c r="NVA64" s="108"/>
      <c r="NVB64" s="108"/>
      <c r="NVC64" s="108"/>
      <c r="NVD64" s="108"/>
      <c r="NVE64" s="108"/>
      <c r="NVF64" s="108"/>
      <c r="NVG64" s="108"/>
      <c r="NVH64" s="108"/>
      <c r="NVI64" s="108"/>
      <c r="NVJ64" s="108"/>
      <c r="NVK64" s="108"/>
      <c r="NVL64" s="108"/>
      <c r="NVM64" s="108"/>
      <c r="NVN64" s="108"/>
      <c r="NVO64" s="108"/>
      <c r="NVP64" s="108"/>
      <c r="NVQ64" s="108"/>
      <c r="NVR64" s="108"/>
      <c r="NVS64" s="108"/>
      <c r="NVT64" s="108"/>
      <c r="NVU64" s="108"/>
      <c r="NVV64" s="108"/>
      <c r="NVW64" s="108"/>
      <c r="NVX64" s="108"/>
      <c r="NVY64" s="108"/>
      <c r="NVZ64" s="108"/>
      <c r="NWA64" s="108"/>
      <c r="NWB64" s="108"/>
      <c r="NWC64" s="108"/>
      <c r="NWD64" s="108"/>
      <c r="NWE64" s="108"/>
      <c r="NWF64" s="108"/>
      <c r="NWG64" s="108"/>
      <c r="NWH64" s="108"/>
      <c r="NWI64" s="108"/>
      <c r="NWJ64" s="108"/>
      <c r="NWK64" s="108"/>
      <c r="NWL64" s="108"/>
      <c r="NWM64" s="108"/>
      <c r="NWN64" s="108"/>
      <c r="NWO64" s="108"/>
      <c r="NWP64" s="108"/>
      <c r="NWQ64" s="108"/>
      <c r="NWR64" s="108"/>
      <c r="NWS64" s="108"/>
      <c r="NWT64" s="108"/>
      <c r="NWU64" s="108"/>
      <c r="NWV64" s="108"/>
      <c r="NWW64" s="108"/>
      <c r="NWX64" s="108"/>
      <c r="NWY64" s="108"/>
      <c r="NWZ64" s="108"/>
      <c r="NXA64" s="108"/>
      <c r="NXB64" s="108"/>
      <c r="NXC64" s="108"/>
      <c r="NXD64" s="108"/>
      <c r="NXE64" s="108"/>
      <c r="NXF64" s="108"/>
      <c r="NXG64" s="108"/>
      <c r="NXH64" s="108"/>
      <c r="NXI64" s="108"/>
      <c r="NXJ64" s="108"/>
      <c r="NXK64" s="108"/>
      <c r="NXL64" s="108"/>
      <c r="NXM64" s="108"/>
      <c r="NXN64" s="108"/>
      <c r="NXO64" s="108"/>
      <c r="NXP64" s="108"/>
      <c r="NXQ64" s="108"/>
      <c r="NXR64" s="108"/>
      <c r="NXS64" s="108"/>
      <c r="NXT64" s="108"/>
      <c r="NXU64" s="108"/>
      <c r="NXV64" s="108"/>
      <c r="NXW64" s="108"/>
      <c r="NXX64" s="108"/>
      <c r="NXY64" s="108"/>
      <c r="NXZ64" s="108"/>
      <c r="NYA64" s="108"/>
      <c r="NYB64" s="108"/>
      <c r="NYC64" s="108"/>
      <c r="NYD64" s="108"/>
      <c r="NYE64" s="108"/>
      <c r="NYF64" s="108"/>
      <c r="NYG64" s="108"/>
      <c r="NYH64" s="108"/>
      <c r="NYI64" s="108"/>
      <c r="NYJ64" s="108"/>
      <c r="NYK64" s="108"/>
      <c r="NYL64" s="108"/>
      <c r="NYM64" s="108"/>
      <c r="NYN64" s="108"/>
      <c r="NYO64" s="108"/>
      <c r="NYP64" s="108"/>
      <c r="NYQ64" s="108"/>
      <c r="NYR64" s="108"/>
      <c r="NYS64" s="108"/>
      <c r="NYT64" s="108"/>
      <c r="NYU64" s="108"/>
      <c r="NYV64" s="108"/>
      <c r="NYW64" s="108"/>
      <c r="NYX64" s="108"/>
      <c r="NYY64" s="108"/>
      <c r="NYZ64" s="108"/>
      <c r="NZA64" s="108"/>
      <c r="NZB64" s="108"/>
      <c r="NZC64" s="108"/>
      <c r="NZD64" s="108"/>
      <c r="NZE64" s="108"/>
      <c r="NZF64" s="108"/>
      <c r="NZG64" s="108"/>
      <c r="NZH64" s="108"/>
      <c r="NZI64" s="108"/>
      <c r="NZJ64" s="108"/>
      <c r="NZK64" s="108"/>
      <c r="NZL64" s="108"/>
      <c r="NZM64" s="108"/>
      <c r="NZN64" s="108"/>
      <c r="NZO64" s="108"/>
      <c r="NZP64" s="108"/>
      <c r="NZQ64" s="108"/>
      <c r="NZR64" s="108"/>
      <c r="NZS64" s="108"/>
      <c r="NZT64" s="108"/>
      <c r="NZU64" s="108"/>
      <c r="NZV64" s="108"/>
      <c r="NZW64" s="108"/>
      <c r="NZX64" s="108"/>
      <c r="NZY64" s="108"/>
      <c r="NZZ64" s="108"/>
      <c r="OAA64" s="108"/>
      <c r="OAB64" s="108"/>
      <c r="OAC64" s="108"/>
      <c r="OAD64" s="108"/>
      <c r="OAE64" s="108"/>
      <c r="OAF64" s="108"/>
      <c r="OAG64" s="108"/>
      <c r="OAH64" s="108"/>
      <c r="OAI64" s="108"/>
      <c r="OAJ64" s="108"/>
      <c r="OAK64" s="108"/>
      <c r="OAL64" s="108"/>
      <c r="OAM64" s="108"/>
      <c r="OAN64" s="108"/>
      <c r="OAO64" s="108"/>
      <c r="OAP64" s="108"/>
      <c r="OAQ64" s="108"/>
      <c r="OAR64" s="108"/>
      <c r="OAS64" s="108"/>
      <c r="OAT64" s="108"/>
      <c r="OAU64" s="108"/>
      <c r="OAV64" s="108"/>
      <c r="OAW64" s="108"/>
      <c r="OAX64" s="108"/>
      <c r="OAY64" s="108"/>
      <c r="OAZ64" s="108"/>
      <c r="OBA64" s="108"/>
      <c r="OBB64" s="108"/>
      <c r="OBC64" s="108"/>
      <c r="OBD64" s="108"/>
      <c r="OBE64" s="108"/>
      <c r="OBF64" s="108"/>
      <c r="OBG64" s="108"/>
      <c r="OBH64" s="108"/>
      <c r="OBI64" s="108"/>
      <c r="OBJ64" s="108"/>
      <c r="OBK64" s="108"/>
      <c r="OBL64" s="108"/>
      <c r="OBM64" s="108"/>
      <c r="OBN64" s="108"/>
      <c r="OBO64" s="108"/>
      <c r="OBP64" s="108"/>
      <c r="OBQ64" s="108"/>
      <c r="OBR64" s="108"/>
      <c r="OBS64" s="108"/>
      <c r="OBT64" s="108"/>
      <c r="OBU64" s="108"/>
      <c r="OBV64" s="108"/>
      <c r="OBW64" s="108"/>
      <c r="OBX64" s="108"/>
      <c r="OBY64" s="108"/>
      <c r="OBZ64" s="108"/>
      <c r="OCA64" s="108"/>
      <c r="OCB64" s="108"/>
      <c r="OCC64" s="108"/>
      <c r="OCD64" s="108"/>
      <c r="OCE64" s="108"/>
      <c r="OCF64" s="108"/>
      <c r="OCG64" s="108"/>
      <c r="OCH64" s="108"/>
      <c r="OCI64" s="108"/>
      <c r="OCJ64" s="108"/>
      <c r="OCK64" s="108"/>
      <c r="OCL64" s="108"/>
      <c r="OCM64" s="108"/>
      <c r="OCN64" s="108"/>
      <c r="OCO64" s="108"/>
      <c r="OCP64" s="108"/>
      <c r="OCQ64" s="108"/>
      <c r="OCR64" s="108"/>
      <c r="OCS64" s="108"/>
      <c r="OCT64" s="108"/>
      <c r="OCU64" s="108"/>
      <c r="OCV64" s="108"/>
      <c r="OCW64" s="108"/>
      <c r="OCX64" s="108"/>
      <c r="OCY64" s="108"/>
      <c r="OCZ64" s="108"/>
      <c r="ODA64" s="108"/>
      <c r="ODB64" s="108"/>
      <c r="ODC64" s="108"/>
      <c r="ODD64" s="108"/>
      <c r="ODE64" s="108"/>
      <c r="ODF64" s="108"/>
      <c r="ODG64" s="108"/>
      <c r="ODH64" s="108"/>
      <c r="ODI64" s="108"/>
      <c r="ODJ64" s="108"/>
      <c r="ODK64" s="108"/>
      <c r="ODL64" s="108"/>
      <c r="ODM64" s="108"/>
      <c r="ODN64" s="108"/>
      <c r="ODO64" s="108"/>
      <c r="ODP64" s="108"/>
      <c r="ODQ64" s="108"/>
      <c r="ODR64" s="108"/>
      <c r="ODS64" s="108"/>
      <c r="ODT64" s="108"/>
      <c r="ODU64" s="108"/>
      <c r="ODV64" s="108"/>
      <c r="ODW64" s="108"/>
      <c r="ODX64" s="108"/>
      <c r="ODY64" s="108"/>
      <c r="ODZ64" s="108"/>
      <c r="OEA64" s="108"/>
      <c r="OEB64" s="108"/>
      <c r="OEC64" s="108"/>
      <c r="OED64" s="108"/>
      <c r="OEE64" s="108"/>
      <c r="OEF64" s="108"/>
      <c r="OEG64" s="108"/>
      <c r="OEH64" s="108"/>
      <c r="OEI64" s="108"/>
      <c r="OEJ64" s="108"/>
      <c r="OEK64" s="108"/>
      <c r="OEL64" s="108"/>
      <c r="OEM64" s="108"/>
      <c r="OEN64" s="108"/>
      <c r="OEO64" s="108"/>
      <c r="OEP64" s="108"/>
      <c r="OEQ64" s="108"/>
      <c r="OER64" s="108"/>
      <c r="OES64" s="108"/>
      <c r="OET64" s="108"/>
      <c r="OEU64" s="108"/>
      <c r="OEV64" s="108"/>
      <c r="OEW64" s="108"/>
      <c r="OEX64" s="108"/>
      <c r="OEY64" s="108"/>
      <c r="OEZ64" s="108"/>
      <c r="OFA64" s="108"/>
      <c r="OFB64" s="108"/>
      <c r="OFC64" s="108"/>
      <c r="OFD64" s="108"/>
      <c r="OFE64" s="108"/>
      <c r="OFF64" s="108"/>
      <c r="OFG64" s="108"/>
      <c r="OFH64" s="108"/>
      <c r="OFI64" s="108"/>
      <c r="OFJ64" s="108"/>
      <c r="OFK64" s="108"/>
      <c r="OFL64" s="108"/>
      <c r="OFM64" s="108"/>
      <c r="OFN64" s="108"/>
      <c r="OFO64" s="108"/>
      <c r="OFP64" s="108"/>
      <c r="OFQ64" s="108"/>
      <c r="OFR64" s="108"/>
      <c r="OFS64" s="108"/>
      <c r="OFT64" s="108"/>
      <c r="OFU64" s="108"/>
      <c r="OFV64" s="108"/>
      <c r="OFW64" s="108"/>
      <c r="OFX64" s="108"/>
      <c r="OFY64" s="108"/>
      <c r="OFZ64" s="108"/>
      <c r="OGA64" s="108"/>
      <c r="OGB64" s="108"/>
      <c r="OGC64" s="108"/>
      <c r="OGD64" s="108"/>
      <c r="OGE64" s="108"/>
      <c r="OGF64" s="108"/>
      <c r="OGG64" s="108"/>
      <c r="OGH64" s="108"/>
      <c r="OGI64" s="108"/>
      <c r="OGJ64" s="108"/>
      <c r="OGK64" s="108"/>
      <c r="OGL64" s="108"/>
      <c r="OGM64" s="108"/>
      <c r="OGN64" s="108"/>
      <c r="OGO64" s="108"/>
      <c r="OGP64" s="108"/>
      <c r="OGQ64" s="108"/>
      <c r="OGR64" s="108"/>
      <c r="OGS64" s="108"/>
      <c r="OGT64" s="108"/>
      <c r="OGU64" s="108"/>
      <c r="OGV64" s="108"/>
      <c r="OGW64" s="108"/>
      <c r="OGX64" s="108"/>
      <c r="OGY64" s="108"/>
      <c r="OGZ64" s="108"/>
      <c r="OHA64" s="108"/>
      <c r="OHB64" s="108"/>
      <c r="OHC64" s="108"/>
      <c r="OHD64" s="108"/>
      <c r="OHE64" s="108"/>
      <c r="OHF64" s="108"/>
      <c r="OHG64" s="108"/>
      <c r="OHH64" s="108"/>
      <c r="OHI64" s="108"/>
      <c r="OHJ64" s="108"/>
      <c r="OHK64" s="108"/>
      <c r="OHL64" s="108"/>
      <c r="OHM64" s="108"/>
      <c r="OHN64" s="108"/>
      <c r="OHO64" s="108"/>
      <c r="OHP64" s="108"/>
      <c r="OHQ64" s="108"/>
      <c r="OHR64" s="108"/>
      <c r="OHS64" s="108"/>
      <c r="OHT64" s="108"/>
      <c r="OHU64" s="108"/>
      <c r="OHV64" s="108"/>
      <c r="OHW64" s="108"/>
      <c r="OHX64" s="108"/>
      <c r="OHY64" s="108"/>
      <c r="OHZ64" s="108"/>
      <c r="OIA64" s="108"/>
      <c r="OIB64" s="108"/>
      <c r="OIC64" s="108"/>
      <c r="OID64" s="108"/>
      <c r="OIE64" s="108"/>
      <c r="OIF64" s="108"/>
      <c r="OIG64" s="108"/>
      <c r="OIH64" s="108"/>
      <c r="OII64" s="108"/>
      <c r="OIJ64" s="108"/>
      <c r="OIK64" s="108"/>
      <c r="OIL64" s="108"/>
      <c r="OIM64" s="108"/>
      <c r="OIN64" s="108"/>
      <c r="OIO64" s="108"/>
      <c r="OIP64" s="108"/>
      <c r="OIQ64" s="108"/>
      <c r="OIR64" s="108"/>
      <c r="OIS64" s="108"/>
      <c r="OIT64" s="108"/>
      <c r="OIU64" s="108"/>
      <c r="OIV64" s="108"/>
      <c r="OIW64" s="108"/>
      <c r="OIX64" s="108"/>
      <c r="OIY64" s="108"/>
      <c r="OIZ64" s="108"/>
      <c r="OJA64" s="108"/>
      <c r="OJB64" s="108"/>
      <c r="OJC64" s="108"/>
      <c r="OJD64" s="108"/>
      <c r="OJE64" s="108"/>
      <c r="OJF64" s="108"/>
      <c r="OJG64" s="108"/>
      <c r="OJH64" s="108"/>
      <c r="OJI64" s="108"/>
      <c r="OJJ64" s="108"/>
      <c r="OJK64" s="108"/>
      <c r="OJL64" s="108"/>
      <c r="OJM64" s="108"/>
      <c r="OJN64" s="108"/>
      <c r="OJO64" s="108"/>
      <c r="OJP64" s="108"/>
      <c r="OJQ64" s="108"/>
      <c r="OJR64" s="108"/>
      <c r="OJS64" s="108"/>
      <c r="OJT64" s="108"/>
      <c r="OJU64" s="108"/>
      <c r="OJV64" s="108"/>
      <c r="OJW64" s="108"/>
      <c r="OJX64" s="108"/>
      <c r="OJY64" s="108"/>
      <c r="OJZ64" s="108"/>
      <c r="OKA64" s="108"/>
      <c r="OKB64" s="108"/>
      <c r="OKC64" s="108"/>
      <c r="OKD64" s="108"/>
      <c r="OKE64" s="108"/>
      <c r="OKF64" s="108"/>
      <c r="OKG64" s="108"/>
      <c r="OKH64" s="108"/>
      <c r="OKI64" s="108"/>
      <c r="OKJ64" s="108"/>
      <c r="OKK64" s="108"/>
      <c r="OKL64" s="108"/>
      <c r="OKM64" s="108"/>
      <c r="OKN64" s="108"/>
      <c r="OKO64" s="108"/>
      <c r="OKP64" s="108"/>
      <c r="OKQ64" s="108"/>
      <c r="OKR64" s="108"/>
      <c r="OKS64" s="108"/>
      <c r="OKT64" s="108"/>
      <c r="OKU64" s="108"/>
      <c r="OKV64" s="108"/>
      <c r="OKW64" s="108"/>
      <c r="OKX64" s="108"/>
      <c r="OKY64" s="108"/>
      <c r="OKZ64" s="108"/>
      <c r="OLA64" s="108"/>
      <c r="OLB64" s="108"/>
      <c r="OLC64" s="108"/>
      <c r="OLD64" s="108"/>
      <c r="OLE64" s="108"/>
      <c r="OLF64" s="108"/>
      <c r="OLG64" s="108"/>
      <c r="OLH64" s="108"/>
      <c r="OLI64" s="108"/>
      <c r="OLJ64" s="108"/>
      <c r="OLK64" s="108"/>
      <c r="OLL64" s="108"/>
      <c r="OLM64" s="108"/>
      <c r="OLN64" s="108"/>
      <c r="OLO64" s="108"/>
      <c r="OLP64" s="108"/>
      <c r="OLQ64" s="108"/>
      <c r="OLR64" s="108"/>
      <c r="OLS64" s="108"/>
      <c r="OLT64" s="108"/>
      <c r="OLU64" s="108"/>
      <c r="OLV64" s="108"/>
      <c r="OLW64" s="108"/>
      <c r="OLX64" s="108"/>
      <c r="OLY64" s="108"/>
      <c r="OLZ64" s="108"/>
      <c r="OMA64" s="108"/>
      <c r="OMB64" s="108"/>
      <c r="OMC64" s="108"/>
      <c r="OMD64" s="108"/>
      <c r="OME64" s="108"/>
      <c r="OMF64" s="108"/>
      <c r="OMG64" s="108"/>
      <c r="OMH64" s="108"/>
      <c r="OMI64" s="108"/>
      <c r="OMJ64" s="108"/>
      <c r="OMK64" s="108"/>
      <c r="OML64" s="108"/>
      <c r="OMM64" s="108"/>
      <c r="OMN64" s="108"/>
      <c r="OMO64" s="108"/>
      <c r="OMP64" s="108"/>
      <c r="OMQ64" s="108"/>
      <c r="OMR64" s="108"/>
      <c r="OMS64" s="108"/>
      <c r="OMT64" s="108"/>
      <c r="OMU64" s="108"/>
      <c r="OMV64" s="108"/>
      <c r="OMW64" s="108"/>
      <c r="OMX64" s="108"/>
      <c r="OMY64" s="108"/>
      <c r="OMZ64" s="108"/>
      <c r="ONA64" s="108"/>
      <c r="ONB64" s="108"/>
      <c r="ONC64" s="108"/>
      <c r="OND64" s="108"/>
      <c r="ONE64" s="108"/>
      <c r="ONF64" s="108"/>
      <c r="ONG64" s="108"/>
      <c r="ONH64" s="108"/>
      <c r="ONI64" s="108"/>
      <c r="ONJ64" s="108"/>
      <c r="ONK64" s="108"/>
      <c r="ONL64" s="108"/>
      <c r="ONM64" s="108"/>
      <c r="ONN64" s="108"/>
      <c r="ONO64" s="108"/>
      <c r="ONP64" s="108"/>
      <c r="ONQ64" s="108"/>
      <c r="ONR64" s="108"/>
      <c r="ONS64" s="108"/>
      <c r="ONT64" s="108"/>
      <c r="ONU64" s="108"/>
      <c r="ONV64" s="108"/>
      <c r="ONW64" s="108"/>
      <c r="ONX64" s="108"/>
      <c r="ONY64" s="108"/>
      <c r="ONZ64" s="108"/>
      <c r="OOA64" s="108"/>
      <c r="OOB64" s="108"/>
      <c r="OOC64" s="108"/>
      <c r="OOD64" s="108"/>
      <c r="OOE64" s="108"/>
      <c r="OOF64" s="108"/>
      <c r="OOG64" s="108"/>
      <c r="OOH64" s="108"/>
      <c r="OOI64" s="108"/>
      <c r="OOJ64" s="108"/>
      <c r="OOK64" s="108"/>
      <c r="OOL64" s="108"/>
      <c r="OOM64" s="108"/>
      <c r="OON64" s="108"/>
      <c r="OOO64" s="108"/>
      <c r="OOP64" s="108"/>
      <c r="OOQ64" s="108"/>
      <c r="OOR64" s="108"/>
      <c r="OOS64" s="108"/>
      <c r="OOT64" s="108"/>
      <c r="OOU64" s="108"/>
      <c r="OOV64" s="108"/>
      <c r="OOW64" s="108"/>
      <c r="OOX64" s="108"/>
      <c r="OOY64" s="108"/>
      <c r="OOZ64" s="108"/>
      <c r="OPA64" s="108"/>
      <c r="OPB64" s="108"/>
      <c r="OPC64" s="108"/>
      <c r="OPD64" s="108"/>
      <c r="OPE64" s="108"/>
      <c r="OPF64" s="108"/>
      <c r="OPG64" s="108"/>
      <c r="OPH64" s="108"/>
      <c r="OPI64" s="108"/>
      <c r="OPJ64" s="108"/>
      <c r="OPK64" s="108"/>
      <c r="OPL64" s="108"/>
      <c r="OPM64" s="108"/>
      <c r="OPN64" s="108"/>
      <c r="OPO64" s="108"/>
      <c r="OPP64" s="108"/>
      <c r="OPQ64" s="108"/>
      <c r="OPR64" s="108"/>
      <c r="OPS64" s="108"/>
      <c r="OPT64" s="108"/>
      <c r="OPU64" s="108"/>
      <c r="OPV64" s="108"/>
      <c r="OPW64" s="108"/>
      <c r="OPX64" s="108"/>
      <c r="OPY64" s="108"/>
      <c r="OPZ64" s="108"/>
      <c r="OQA64" s="108"/>
      <c r="OQB64" s="108"/>
      <c r="OQC64" s="108"/>
      <c r="OQD64" s="108"/>
      <c r="OQE64" s="108"/>
      <c r="OQF64" s="108"/>
      <c r="OQG64" s="108"/>
      <c r="OQH64" s="108"/>
      <c r="OQI64" s="108"/>
      <c r="OQJ64" s="108"/>
      <c r="OQK64" s="108"/>
      <c r="OQL64" s="108"/>
      <c r="OQM64" s="108"/>
      <c r="OQN64" s="108"/>
      <c r="OQO64" s="108"/>
      <c r="OQP64" s="108"/>
      <c r="OQQ64" s="108"/>
      <c r="OQR64" s="108"/>
      <c r="OQS64" s="108"/>
      <c r="OQT64" s="108"/>
      <c r="OQU64" s="108"/>
      <c r="OQV64" s="108"/>
      <c r="OQW64" s="108"/>
      <c r="OQX64" s="108"/>
      <c r="OQY64" s="108"/>
      <c r="OQZ64" s="108"/>
      <c r="ORA64" s="108"/>
      <c r="ORB64" s="108"/>
      <c r="ORC64" s="108"/>
      <c r="ORD64" s="108"/>
      <c r="ORE64" s="108"/>
      <c r="ORF64" s="108"/>
      <c r="ORG64" s="108"/>
      <c r="ORH64" s="108"/>
      <c r="ORI64" s="108"/>
      <c r="ORJ64" s="108"/>
      <c r="ORK64" s="108"/>
      <c r="ORL64" s="108"/>
      <c r="ORM64" s="108"/>
      <c r="ORN64" s="108"/>
      <c r="ORO64" s="108"/>
      <c r="ORP64" s="108"/>
      <c r="ORQ64" s="108"/>
      <c r="ORR64" s="108"/>
      <c r="ORS64" s="108"/>
      <c r="ORT64" s="108"/>
      <c r="ORU64" s="108"/>
      <c r="ORV64" s="108"/>
      <c r="ORW64" s="108"/>
      <c r="ORX64" s="108"/>
      <c r="ORY64" s="108"/>
      <c r="ORZ64" s="108"/>
      <c r="OSA64" s="108"/>
      <c r="OSB64" s="108"/>
      <c r="OSC64" s="108"/>
      <c r="OSD64" s="108"/>
      <c r="OSE64" s="108"/>
      <c r="OSF64" s="108"/>
      <c r="OSG64" s="108"/>
      <c r="OSH64" s="108"/>
      <c r="OSI64" s="108"/>
      <c r="OSJ64" s="108"/>
      <c r="OSK64" s="108"/>
      <c r="OSL64" s="108"/>
      <c r="OSM64" s="108"/>
      <c r="OSN64" s="108"/>
      <c r="OSO64" s="108"/>
      <c r="OSP64" s="108"/>
      <c r="OSQ64" s="108"/>
      <c r="OSR64" s="108"/>
      <c r="OSS64" s="108"/>
      <c r="OST64" s="108"/>
      <c r="OSU64" s="108"/>
      <c r="OSV64" s="108"/>
      <c r="OSW64" s="108"/>
      <c r="OSX64" s="108"/>
      <c r="OSY64" s="108"/>
      <c r="OSZ64" s="108"/>
      <c r="OTA64" s="108"/>
      <c r="OTB64" s="108"/>
      <c r="OTC64" s="108"/>
      <c r="OTD64" s="108"/>
      <c r="OTE64" s="108"/>
      <c r="OTF64" s="108"/>
      <c r="OTG64" s="108"/>
      <c r="OTH64" s="108"/>
      <c r="OTI64" s="108"/>
      <c r="OTJ64" s="108"/>
      <c r="OTK64" s="108"/>
      <c r="OTL64" s="108"/>
      <c r="OTM64" s="108"/>
      <c r="OTN64" s="108"/>
      <c r="OTO64" s="108"/>
      <c r="OTP64" s="108"/>
      <c r="OTQ64" s="108"/>
      <c r="OTR64" s="108"/>
      <c r="OTS64" s="108"/>
      <c r="OTT64" s="108"/>
      <c r="OTU64" s="108"/>
      <c r="OTV64" s="108"/>
      <c r="OTW64" s="108"/>
      <c r="OTX64" s="108"/>
      <c r="OTY64" s="108"/>
      <c r="OTZ64" s="108"/>
      <c r="OUA64" s="108"/>
      <c r="OUB64" s="108"/>
      <c r="OUC64" s="108"/>
      <c r="OUD64" s="108"/>
      <c r="OUE64" s="108"/>
      <c r="OUF64" s="108"/>
      <c r="OUG64" s="108"/>
      <c r="OUH64" s="108"/>
      <c r="OUI64" s="108"/>
      <c r="OUJ64" s="108"/>
      <c r="OUK64" s="108"/>
      <c r="OUL64" s="108"/>
      <c r="OUM64" s="108"/>
      <c r="OUN64" s="108"/>
      <c r="OUO64" s="108"/>
      <c r="OUP64" s="108"/>
      <c r="OUQ64" s="108"/>
      <c r="OUR64" s="108"/>
      <c r="OUS64" s="108"/>
      <c r="OUT64" s="108"/>
      <c r="OUU64" s="108"/>
      <c r="OUV64" s="108"/>
      <c r="OUW64" s="108"/>
      <c r="OUX64" s="108"/>
      <c r="OUY64" s="108"/>
      <c r="OUZ64" s="108"/>
      <c r="OVA64" s="108"/>
      <c r="OVB64" s="108"/>
      <c r="OVC64" s="108"/>
      <c r="OVD64" s="108"/>
      <c r="OVE64" s="108"/>
      <c r="OVF64" s="108"/>
      <c r="OVG64" s="108"/>
      <c r="OVH64" s="108"/>
      <c r="OVI64" s="108"/>
      <c r="OVJ64" s="108"/>
      <c r="OVK64" s="108"/>
      <c r="OVL64" s="108"/>
      <c r="OVM64" s="108"/>
      <c r="OVN64" s="108"/>
      <c r="OVO64" s="108"/>
      <c r="OVP64" s="108"/>
      <c r="OVQ64" s="108"/>
      <c r="OVR64" s="108"/>
      <c r="OVS64" s="108"/>
      <c r="OVT64" s="108"/>
      <c r="OVU64" s="108"/>
      <c r="OVV64" s="108"/>
      <c r="OVW64" s="108"/>
      <c r="OVX64" s="108"/>
      <c r="OVY64" s="108"/>
      <c r="OVZ64" s="108"/>
      <c r="OWA64" s="108"/>
      <c r="OWB64" s="108"/>
      <c r="OWC64" s="108"/>
      <c r="OWD64" s="108"/>
      <c r="OWE64" s="108"/>
      <c r="OWF64" s="108"/>
      <c r="OWG64" s="108"/>
      <c r="OWH64" s="108"/>
      <c r="OWI64" s="108"/>
      <c r="OWJ64" s="108"/>
      <c r="OWK64" s="108"/>
      <c r="OWL64" s="108"/>
      <c r="OWM64" s="108"/>
      <c r="OWN64" s="108"/>
      <c r="OWO64" s="108"/>
      <c r="OWP64" s="108"/>
      <c r="OWQ64" s="108"/>
      <c r="OWR64" s="108"/>
      <c r="OWS64" s="108"/>
      <c r="OWT64" s="108"/>
      <c r="OWU64" s="108"/>
      <c r="OWV64" s="108"/>
      <c r="OWW64" s="108"/>
      <c r="OWX64" s="108"/>
      <c r="OWY64" s="108"/>
      <c r="OWZ64" s="108"/>
      <c r="OXA64" s="108"/>
      <c r="OXB64" s="108"/>
      <c r="OXC64" s="108"/>
      <c r="OXD64" s="108"/>
      <c r="OXE64" s="108"/>
      <c r="OXF64" s="108"/>
      <c r="OXG64" s="108"/>
      <c r="OXH64" s="108"/>
      <c r="OXI64" s="108"/>
      <c r="OXJ64" s="108"/>
      <c r="OXK64" s="108"/>
      <c r="OXL64" s="108"/>
      <c r="OXM64" s="108"/>
      <c r="OXN64" s="108"/>
      <c r="OXO64" s="108"/>
      <c r="OXP64" s="108"/>
      <c r="OXQ64" s="108"/>
      <c r="OXR64" s="108"/>
      <c r="OXS64" s="108"/>
      <c r="OXT64" s="108"/>
      <c r="OXU64" s="108"/>
      <c r="OXV64" s="108"/>
      <c r="OXW64" s="108"/>
      <c r="OXX64" s="108"/>
      <c r="OXY64" s="108"/>
      <c r="OXZ64" s="108"/>
      <c r="OYA64" s="108"/>
      <c r="OYB64" s="108"/>
      <c r="OYC64" s="108"/>
      <c r="OYD64" s="108"/>
      <c r="OYE64" s="108"/>
      <c r="OYF64" s="108"/>
      <c r="OYG64" s="108"/>
      <c r="OYH64" s="108"/>
      <c r="OYI64" s="108"/>
      <c r="OYJ64" s="108"/>
      <c r="OYK64" s="108"/>
      <c r="OYL64" s="108"/>
      <c r="OYM64" s="108"/>
      <c r="OYN64" s="108"/>
      <c r="OYO64" s="108"/>
      <c r="OYP64" s="108"/>
      <c r="OYQ64" s="108"/>
      <c r="OYR64" s="108"/>
      <c r="OYS64" s="108"/>
      <c r="OYT64" s="108"/>
      <c r="OYU64" s="108"/>
      <c r="OYV64" s="108"/>
      <c r="OYW64" s="108"/>
      <c r="OYX64" s="108"/>
      <c r="OYY64" s="108"/>
      <c r="OYZ64" s="108"/>
      <c r="OZA64" s="108"/>
      <c r="OZB64" s="108"/>
      <c r="OZC64" s="108"/>
      <c r="OZD64" s="108"/>
      <c r="OZE64" s="108"/>
      <c r="OZF64" s="108"/>
      <c r="OZG64" s="108"/>
      <c r="OZH64" s="108"/>
      <c r="OZI64" s="108"/>
      <c r="OZJ64" s="108"/>
      <c r="OZK64" s="108"/>
      <c r="OZL64" s="108"/>
      <c r="OZM64" s="108"/>
      <c r="OZN64" s="108"/>
      <c r="OZO64" s="108"/>
      <c r="OZP64" s="108"/>
      <c r="OZQ64" s="108"/>
      <c r="OZR64" s="108"/>
      <c r="OZS64" s="108"/>
      <c r="OZT64" s="108"/>
      <c r="OZU64" s="108"/>
      <c r="OZV64" s="108"/>
      <c r="OZW64" s="108"/>
      <c r="OZX64" s="108"/>
      <c r="OZY64" s="108"/>
      <c r="OZZ64" s="108"/>
      <c r="PAA64" s="108"/>
      <c r="PAB64" s="108"/>
      <c r="PAC64" s="108"/>
      <c r="PAD64" s="108"/>
      <c r="PAE64" s="108"/>
      <c r="PAF64" s="108"/>
      <c r="PAG64" s="108"/>
      <c r="PAH64" s="108"/>
      <c r="PAI64" s="108"/>
      <c r="PAJ64" s="108"/>
      <c r="PAK64" s="108"/>
      <c r="PAL64" s="108"/>
      <c r="PAM64" s="108"/>
      <c r="PAN64" s="108"/>
      <c r="PAO64" s="108"/>
      <c r="PAP64" s="108"/>
      <c r="PAQ64" s="108"/>
      <c r="PAR64" s="108"/>
      <c r="PAS64" s="108"/>
      <c r="PAT64" s="108"/>
      <c r="PAU64" s="108"/>
      <c r="PAV64" s="108"/>
      <c r="PAW64" s="108"/>
      <c r="PAX64" s="108"/>
      <c r="PAY64" s="108"/>
      <c r="PAZ64" s="108"/>
      <c r="PBA64" s="108"/>
      <c r="PBB64" s="108"/>
      <c r="PBC64" s="108"/>
      <c r="PBD64" s="108"/>
      <c r="PBE64" s="108"/>
      <c r="PBF64" s="108"/>
      <c r="PBG64" s="108"/>
      <c r="PBH64" s="108"/>
      <c r="PBI64" s="108"/>
      <c r="PBJ64" s="108"/>
      <c r="PBK64" s="108"/>
      <c r="PBL64" s="108"/>
      <c r="PBM64" s="108"/>
      <c r="PBN64" s="108"/>
      <c r="PBO64" s="108"/>
      <c r="PBP64" s="108"/>
      <c r="PBQ64" s="108"/>
      <c r="PBR64" s="108"/>
      <c r="PBS64" s="108"/>
      <c r="PBT64" s="108"/>
      <c r="PBU64" s="108"/>
      <c r="PBV64" s="108"/>
      <c r="PBW64" s="108"/>
      <c r="PBX64" s="108"/>
      <c r="PBY64" s="108"/>
      <c r="PBZ64" s="108"/>
      <c r="PCA64" s="108"/>
      <c r="PCB64" s="108"/>
      <c r="PCC64" s="108"/>
      <c r="PCD64" s="108"/>
      <c r="PCE64" s="108"/>
      <c r="PCF64" s="108"/>
      <c r="PCG64" s="108"/>
      <c r="PCH64" s="108"/>
      <c r="PCI64" s="108"/>
      <c r="PCJ64" s="108"/>
      <c r="PCK64" s="108"/>
      <c r="PCL64" s="108"/>
      <c r="PCM64" s="108"/>
      <c r="PCN64" s="108"/>
      <c r="PCO64" s="108"/>
      <c r="PCP64" s="108"/>
      <c r="PCQ64" s="108"/>
      <c r="PCR64" s="108"/>
      <c r="PCS64" s="108"/>
      <c r="PCT64" s="108"/>
      <c r="PCU64" s="108"/>
      <c r="PCV64" s="108"/>
      <c r="PCW64" s="108"/>
      <c r="PCX64" s="108"/>
      <c r="PCY64" s="108"/>
      <c r="PCZ64" s="108"/>
      <c r="PDA64" s="108"/>
      <c r="PDB64" s="108"/>
      <c r="PDC64" s="108"/>
      <c r="PDD64" s="108"/>
      <c r="PDE64" s="108"/>
      <c r="PDF64" s="108"/>
      <c r="PDG64" s="108"/>
      <c r="PDH64" s="108"/>
      <c r="PDI64" s="108"/>
      <c r="PDJ64" s="108"/>
      <c r="PDK64" s="108"/>
      <c r="PDL64" s="108"/>
      <c r="PDM64" s="108"/>
      <c r="PDN64" s="108"/>
      <c r="PDO64" s="108"/>
      <c r="PDP64" s="108"/>
      <c r="PDQ64" s="108"/>
      <c r="PDR64" s="108"/>
      <c r="PDS64" s="108"/>
      <c r="PDT64" s="108"/>
      <c r="PDU64" s="108"/>
      <c r="PDV64" s="108"/>
      <c r="PDW64" s="108"/>
      <c r="PDX64" s="108"/>
      <c r="PDY64" s="108"/>
      <c r="PDZ64" s="108"/>
      <c r="PEA64" s="108"/>
      <c r="PEB64" s="108"/>
      <c r="PEC64" s="108"/>
      <c r="PED64" s="108"/>
      <c r="PEE64" s="108"/>
      <c r="PEF64" s="108"/>
      <c r="PEG64" s="108"/>
      <c r="PEH64" s="108"/>
      <c r="PEI64" s="108"/>
      <c r="PEJ64" s="108"/>
      <c r="PEK64" s="108"/>
      <c r="PEL64" s="108"/>
      <c r="PEM64" s="108"/>
      <c r="PEN64" s="108"/>
      <c r="PEO64" s="108"/>
      <c r="PEP64" s="108"/>
      <c r="PEQ64" s="108"/>
      <c r="PER64" s="108"/>
      <c r="PES64" s="108"/>
      <c r="PET64" s="108"/>
      <c r="PEU64" s="108"/>
      <c r="PEV64" s="108"/>
      <c r="PEW64" s="108"/>
      <c r="PEX64" s="108"/>
      <c r="PEY64" s="108"/>
      <c r="PEZ64" s="108"/>
      <c r="PFA64" s="108"/>
      <c r="PFB64" s="108"/>
      <c r="PFC64" s="108"/>
      <c r="PFD64" s="108"/>
      <c r="PFE64" s="108"/>
      <c r="PFF64" s="108"/>
      <c r="PFG64" s="108"/>
      <c r="PFH64" s="108"/>
      <c r="PFI64" s="108"/>
      <c r="PFJ64" s="108"/>
      <c r="PFK64" s="108"/>
      <c r="PFL64" s="108"/>
      <c r="PFM64" s="108"/>
      <c r="PFN64" s="108"/>
      <c r="PFO64" s="108"/>
      <c r="PFP64" s="108"/>
      <c r="PFQ64" s="108"/>
      <c r="PFR64" s="108"/>
      <c r="PFS64" s="108"/>
      <c r="PFT64" s="108"/>
      <c r="PFU64" s="108"/>
      <c r="PFV64" s="108"/>
      <c r="PFW64" s="108"/>
      <c r="PFX64" s="108"/>
      <c r="PFY64" s="108"/>
      <c r="PFZ64" s="108"/>
      <c r="PGA64" s="108"/>
      <c r="PGB64" s="108"/>
      <c r="PGC64" s="108"/>
      <c r="PGD64" s="108"/>
      <c r="PGE64" s="108"/>
      <c r="PGF64" s="108"/>
      <c r="PGG64" s="108"/>
      <c r="PGH64" s="108"/>
      <c r="PGI64" s="108"/>
      <c r="PGJ64" s="108"/>
      <c r="PGK64" s="108"/>
      <c r="PGL64" s="108"/>
      <c r="PGM64" s="108"/>
      <c r="PGN64" s="108"/>
      <c r="PGO64" s="108"/>
      <c r="PGP64" s="108"/>
      <c r="PGQ64" s="108"/>
      <c r="PGR64" s="108"/>
      <c r="PGS64" s="108"/>
      <c r="PGT64" s="108"/>
      <c r="PGU64" s="108"/>
      <c r="PGV64" s="108"/>
      <c r="PGW64" s="108"/>
      <c r="PGX64" s="108"/>
      <c r="PGY64" s="108"/>
      <c r="PGZ64" s="108"/>
      <c r="PHA64" s="108"/>
      <c r="PHB64" s="108"/>
      <c r="PHC64" s="108"/>
      <c r="PHD64" s="108"/>
      <c r="PHE64" s="108"/>
      <c r="PHF64" s="108"/>
      <c r="PHG64" s="108"/>
      <c r="PHH64" s="108"/>
      <c r="PHI64" s="108"/>
      <c r="PHJ64" s="108"/>
      <c r="PHK64" s="108"/>
      <c r="PHL64" s="108"/>
      <c r="PHM64" s="108"/>
      <c r="PHN64" s="108"/>
      <c r="PHO64" s="108"/>
      <c r="PHP64" s="108"/>
      <c r="PHQ64" s="108"/>
      <c r="PHR64" s="108"/>
      <c r="PHS64" s="108"/>
      <c r="PHT64" s="108"/>
      <c r="PHU64" s="108"/>
      <c r="PHV64" s="108"/>
      <c r="PHW64" s="108"/>
      <c r="PHX64" s="108"/>
      <c r="PHY64" s="108"/>
      <c r="PHZ64" s="108"/>
      <c r="PIA64" s="108"/>
      <c r="PIB64" s="108"/>
      <c r="PIC64" s="108"/>
      <c r="PID64" s="108"/>
      <c r="PIE64" s="108"/>
      <c r="PIF64" s="108"/>
      <c r="PIG64" s="108"/>
      <c r="PIH64" s="108"/>
      <c r="PII64" s="108"/>
      <c r="PIJ64" s="108"/>
      <c r="PIK64" s="108"/>
      <c r="PIL64" s="108"/>
      <c r="PIM64" s="108"/>
      <c r="PIN64" s="108"/>
      <c r="PIO64" s="108"/>
      <c r="PIP64" s="108"/>
      <c r="PIQ64" s="108"/>
      <c r="PIR64" s="108"/>
      <c r="PIS64" s="108"/>
      <c r="PIT64" s="108"/>
      <c r="PIU64" s="108"/>
      <c r="PIV64" s="108"/>
      <c r="PIW64" s="108"/>
      <c r="PIX64" s="108"/>
      <c r="PIY64" s="108"/>
      <c r="PIZ64" s="108"/>
      <c r="PJA64" s="108"/>
      <c r="PJB64" s="108"/>
      <c r="PJC64" s="108"/>
      <c r="PJD64" s="108"/>
      <c r="PJE64" s="108"/>
      <c r="PJF64" s="108"/>
      <c r="PJG64" s="108"/>
      <c r="PJH64" s="108"/>
      <c r="PJI64" s="108"/>
      <c r="PJJ64" s="108"/>
      <c r="PJK64" s="108"/>
      <c r="PJL64" s="108"/>
      <c r="PJM64" s="108"/>
      <c r="PJN64" s="108"/>
      <c r="PJO64" s="108"/>
      <c r="PJP64" s="108"/>
      <c r="PJQ64" s="108"/>
      <c r="PJR64" s="108"/>
      <c r="PJS64" s="108"/>
      <c r="PJT64" s="108"/>
      <c r="PJU64" s="108"/>
      <c r="PJV64" s="108"/>
      <c r="PJW64" s="108"/>
      <c r="PJX64" s="108"/>
      <c r="PJY64" s="108"/>
      <c r="PJZ64" s="108"/>
      <c r="PKA64" s="108"/>
      <c r="PKB64" s="108"/>
      <c r="PKC64" s="108"/>
      <c r="PKD64" s="108"/>
      <c r="PKE64" s="108"/>
      <c r="PKF64" s="108"/>
      <c r="PKG64" s="108"/>
      <c r="PKH64" s="108"/>
      <c r="PKI64" s="108"/>
      <c r="PKJ64" s="108"/>
      <c r="PKK64" s="108"/>
      <c r="PKL64" s="108"/>
      <c r="PKM64" s="108"/>
      <c r="PKN64" s="108"/>
      <c r="PKO64" s="108"/>
      <c r="PKP64" s="108"/>
      <c r="PKQ64" s="108"/>
      <c r="PKR64" s="108"/>
      <c r="PKS64" s="108"/>
      <c r="PKT64" s="108"/>
      <c r="PKU64" s="108"/>
      <c r="PKV64" s="108"/>
      <c r="PKW64" s="108"/>
      <c r="PKX64" s="108"/>
      <c r="PKY64" s="108"/>
      <c r="PKZ64" s="108"/>
      <c r="PLA64" s="108"/>
      <c r="PLB64" s="108"/>
      <c r="PLC64" s="108"/>
      <c r="PLD64" s="108"/>
      <c r="PLE64" s="108"/>
      <c r="PLF64" s="108"/>
      <c r="PLG64" s="108"/>
      <c r="PLH64" s="108"/>
      <c r="PLI64" s="108"/>
      <c r="PLJ64" s="108"/>
      <c r="PLK64" s="108"/>
      <c r="PLL64" s="108"/>
      <c r="PLM64" s="108"/>
      <c r="PLN64" s="108"/>
      <c r="PLO64" s="108"/>
      <c r="PLP64" s="108"/>
      <c r="PLQ64" s="108"/>
      <c r="PLR64" s="108"/>
      <c r="PLS64" s="108"/>
      <c r="PLT64" s="108"/>
      <c r="PLU64" s="108"/>
      <c r="PLV64" s="108"/>
      <c r="PLW64" s="108"/>
      <c r="PLX64" s="108"/>
      <c r="PLY64" s="108"/>
      <c r="PLZ64" s="108"/>
      <c r="PMA64" s="108"/>
      <c r="PMB64" s="108"/>
      <c r="PMC64" s="108"/>
      <c r="PMD64" s="108"/>
      <c r="PME64" s="108"/>
      <c r="PMF64" s="108"/>
      <c r="PMG64" s="108"/>
      <c r="PMH64" s="108"/>
      <c r="PMI64" s="108"/>
      <c r="PMJ64" s="108"/>
      <c r="PMK64" s="108"/>
      <c r="PML64" s="108"/>
      <c r="PMM64" s="108"/>
      <c r="PMN64" s="108"/>
      <c r="PMO64" s="108"/>
      <c r="PMP64" s="108"/>
      <c r="PMQ64" s="108"/>
      <c r="PMR64" s="108"/>
      <c r="PMS64" s="108"/>
      <c r="PMT64" s="108"/>
      <c r="PMU64" s="108"/>
      <c r="PMV64" s="108"/>
      <c r="PMW64" s="108"/>
      <c r="PMX64" s="108"/>
      <c r="PMY64" s="108"/>
      <c r="PMZ64" s="108"/>
      <c r="PNA64" s="108"/>
      <c r="PNB64" s="108"/>
      <c r="PNC64" s="108"/>
      <c r="PND64" s="108"/>
      <c r="PNE64" s="108"/>
      <c r="PNF64" s="108"/>
      <c r="PNG64" s="108"/>
      <c r="PNH64" s="108"/>
      <c r="PNI64" s="108"/>
      <c r="PNJ64" s="108"/>
      <c r="PNK64" s="108"/>
      <c r="PNL64" s="108"/>
      <c r="PNM64" s="108"/>
      <c r="PNN64" s="108"/>
      <c r="PNO64" s="108"/>
      <c r="PNP64" s="108"/>
      <c r="PNQ64" s="108"/>
      <c r="PNR64" s="108"/>
      <c r="PNS64" s="108"/>
      <c r="PNT64" s="108"/>
      <c r="PNU64" s="108"/>
      <c r="PNV64" s="108"/>
      <c r="PNW64" s="108"/>
      <c r="PNX64" s="108"/>
      <c r="PNY64" s="108"/>
      <c r="PNZ64" s="108"/>
      <c r="POA64" s="108"/>
      <c r="POB64" s="108"/>
      <c r="POC64" s="108"/>
      <c r="POD64" s="108"/>
      <c r="POE64" s="108"/>
      <c r="POF64" s="108"/>
      <c r="POG64" s="108"/>
      <c r="POH64" s="108"/>
      <c r="POI64" s="108"/>
      <c r="POJ64" s="108"/>
      <c r="POK64" s="108"/>
      <c r="POL64" s="108"/>
      <c r="POM64" s="108"/>
      <c r="PON64" s="108"/>
      <c r="POO64" s="108"/>
      <c r="POP64" s="108"/>
      <c r="POQ64" s="108"/>
      <c r="POR64" s="108"/>
      <c r="POS64" s="108"/>
      <c r="POT64" s="108"/>
      <c r="POU64" s="108"/>
      <c r="POV64" s="108"/>
      <c r="POW64" s="108"/>
      <c r="POX64" s="108"/>
      <c r="POY64" s="108"/>
      <c r="POZ64" s="108"/>
      <c r="PPA64" s="108"/>
      <c r="PPB64" s="108"/>
      <c r="PPC64" s="108"/>
      <c r="PPD64" s="108"/>
      <c r="PPE64" s="108"/>
      <c r="PPF64" s="108"/>
      <c r="PPG64" s="108"/>
      <c r="PPH64" s="108"/>
      <c r="PPI64" s="108"/>
      <c r="PPJ64" s="108"/>
      <c r="PPK64" s="108"/>
      <c r="PPL64" s="108"/>
      <c r="PPM64" s="108"/>
      <c r="PPN64" s="108"/>
      <c r="PPO64" s="108"/>
      <c r="PPP64" s="108"/>
      <c r="PPQ64" s="108"/>
      <c r="PPR64" s="108"/>
      <c r="PPS64" s="108"/>
      <c r="PPT64" s="108"/>
      <c r="PPU64" s="108"/>
      <c r="PPV64" s="108"/>
      <c r="PPW64" s="108"/>
      <c r="PPX64" s="108"/>
      <c r="PPY64" s="108"/>
      <c r="PPZ64" s="108"/>
      <c r="PQA64" s="108"/>
      <c r="PQB64" s="108"/>
      <c r="PQC64" s="108"/>
      <c r="PQD64" s="108"/>
      <c r="PQE64" s="108"/>
      <c r="PQF64" s="108"/>
      <c r="PQG64" s="108"/>
      <c r="PQH64" s="108"/>
      <c r="PQI64" s="108"/>
      <c r="PQJ64" s="108"/>
      <c r="PQK64" s="108"/>
      <c r="PQL64" s="108"/>
      <c r="PQM64" s="108"/>
      <c r="PQN64" s="108"/>
      <c r="PQO64" s="108"/>
      <c r="PQP64" s="108"/>
      <c r="PQQ64" s="108"/>
      <c r="PQR64" s="108"/>
      <c r="PQS64" s="108"/>
      <c r="PQT64" s="108"/>
      <c r="PQU64" s="108"/>
      <c r="PQV64" s="108"/>
      <c r="PQW64" s="108"/>
      <c r="PQX64" s="108"/>
      <c r="PQY64" s="108"/>
      <c r="PQZ64" s="108"/>
      <c r="PRA64" s="108"/>
      <c r="PRB64" s="108"/>
      <c r="PRC64" s="108"/>
      <c r="PRD64" s="108"/>
      <c r="PRE64" s="108"/>
      <c r="PRF64" s="108"/>
      <c r="PRG64" s="108"/>
      <c r="PRH64" s="108"/>
      <c r="PRI64" s="108"/>
      <c r="PRJ64" s="108"/>
      <c r="PRK64" s="108"/>
      <c r="PRL64" s="108"/>
      <c r="PRM64" s="108"/>
      <c r="PRN64" s="108"/>
      <c r="PRO64" s="108"/>
      <c r="PRP64" s="108"/>
      <c r="PRQ64" s="108"/>
      <c r="PRR64" s="108"/>
      <c r="PRS64" s="108"/>
      <c r="PRT64" s="108"/>
      <c r="PRU64" s="108"/>
      <c r="PRV64" s="108"/>
      <c r="PRW64" s="108"/>
      <c r="PRX64" s="108"/>
      <c r="PRY64" s="108"/>
      <c r="PRZ64" s="108"/>
      <c r="PSA64" s="108"/>
      <c r="PSB64" s="108"/>
      <c r="PSC64" s="108"/>
      <c r="PSD64" s="108"/>
      <c r="PSE64" s="108"/>
      <c r="PSF64" s="108"/>
      <c r="PSG64" s="108"/>
      <c r="PSH64" s="108"/>
      <c r="PSI64" s="108"/>
      <c r="PSJ64" s="108"/>
      <c r="PSK64" s="108"/>
      <c r="PSL64" s="108"/>
      <c r="PSM64" s="108"/>
      <c r="PSN64" s="108"/>
      <c r="PSO64" s="108"/>
      <c r="PSP64" s="108"/>
      <c r="PSQ64" s="108"/>
      <c r="PSR64" s="108"/>
      <c r="PSS64" s="108"/>
      <c r="PST64" s="108"/>
      <c r="PSU64" s="108"/>
      <c r="PSV64" s="108"/>
      <c r="PSW64" s="108"/>
      <c r="PSX64" s="108"/>
      <c r="PSY64" s="108"/>
      <c r="PSZ64" s="108"/>
      <c r="PTA64" s="108"/>
      <c r="PTB64" s="108"/>
      <c r="PTC64" s="108"/>
      <c r="PTD64" s="108"/>
      <c r="PTE64" s="108"/>
      <c r="PTF64" s="108"/>
      <c r="PTG64" s="108"/>
      <c r="PTH64" s="108"/>
      <c r="PTI64" s="108"/>
      <c r="PTJ64" s="108"/>
      <c r="PTK64" s="108"/>
      <c r="PTL64" s="108"/>
      <c r="PTM64" s="108"/>
      <c r="PTN64" s="108"/>
      <c r="PTO64" s="108"/>
      <c r="PTP64" s="108"/>
      <c r="PTQ64" s="108"/>
      <c r="PTR64" s="108"/>
      <c r="PTS64" s="108"/>
      <c r="PTT64" s="108"/>
      <c r="PTU64" s="108"/>
      <c r="PTV64" s="108"/>
      <c r="PTW64" s="108"/>
      <c r="PTX64" s="108"/>
      <c r="PTY64" s="108"/>
      <c r="PTZ64" s="108"/>
      <c r="PUA64" s="108"/>
      <c r="PUB64" s="108"/>
      <c r="PUC64" s="108"/>
      <c r="PUD64" s="108"/>
      <c r="PUE64" s="108"/>
      <c r="PUF64" s="108"/>
      <c r="PUG64" s="108"/>
      <c r="PUH64" s="108"/>
      <c r="PUI64" s="108"/>
      <c r="PUJ64" s="108"/>
      <c r="PUK64" s="108"/>
      <c r="PUL64" s="108"/>
      <c r="PUM64" s="108"/>
      <c r="PUN64" s="108"/>
      <c r="PUO64" s="108"/>
      <c r="PUP64" s="108"/>
      <c r="PUQ64" s="108"/>
      <c r="PUR64" s="108"/>
      <c r="PUS64" s="108"/>
      <c r="PUT64" s="108"/>
      <c r="PUU64" s="108"/>
      <c r="PUV64" s="108"/>
      <c r="PUW64" s="108"/>
      <c r="PUX64" s="108"/>
      <c r="PUY64" s="108"/>
      <c r="PUZ64" s="108"/>
      <c r="PVA64" s="108"/>
      <c r="PVB64" s="108"/>
      <c r="PVC64" s="108"/>
      <c r="PVD64" s="108"/>
      <c r="PVE64" s="108"/>
      <c r="PVF64" s="108"/>
      <c r="PVG64" s="108"/>
      <c r="PVH64" s="108"/>
      <c r="PVI64" s="108"/>
      <c r="PVJ64" s="108"/>
      <c r="PVK64" s="108"/>
      <c r="PVL64" s="108"/>
      <c r="PVM64" s="108"/>
      <c r="PVN64" s="108"/>
      <c r="PVO64" s="108"/>
      <c r="PVP64" s="108"/>
      <c r="PVQ64" s="108"/>
      <c r="PVR64" s="108"/>
      <c r="PVS64" s="108"/>
      <c r="PVT64" s="108"/>
      <c r="PVU64" s="108"/>
      <c r="PVV64" s="108"/>
      <c r="PVW64" s="108"/>
      <c r="PVX64" s="108"/>
      <c r="PVY64" s="108"/>
      <c r="PVZ64" s="108"/>
      <c r="PWA64" s="108"/>
      <c r="PWB64" s="108"/>
      <c r="PWC64" s="108"/>
      <c r="PWD64" s="108"/>
      <c r="PWE64" s="108"/>
      <c r="PWF64" s="108"/>
      <c r="PWG64" s="108"/>
      <c r="PWH64" s="108"/>
      <c r="PWI64" s="108"/>
      <c r="PWJ64" s="108"/>
      <c r="PWK64" s="108"/>
      <c r="PWL64" s="108"/>
      <c r="PWM64" s="108"/>
      <c r="PWN64" s="108"/>
      <c r="PWO64" s="108"/>
      <c r="PWP64" s="108"/>
      <c r="PWQ64" s="108"/>
      <c r="PWR64" s="108"/>
      <c r="PWS64" s="108"/>
      <c r="PWT64" s="108"/>
      <c r="PWU64" s="108"/>
      <c r="PWV64" s="108"/>
      <c r="PWW64" s="108"/>
      <c r="PWX64" s="108"/>
      <c r="PWY64" s="108"/>
      <c r="PWZ64" s="108"/>
      <c r="PXA64" s="108"/>
      <c r="PXB64" s="108"/>
      <c r="PXC64" s="108"/>
      <c r="PXD64" s="108"/>
      <c r="PXE64" s="108"/>
      <c r="PXF64" s="108"/>
      <c r="PXG64" s="108"/>
      <c r="PXH64" s="108"/>
      <c r="PXI64" s="108"/>
      <c r="PXJ64" s="108"/>
      <c r="PXK64" s="108"/>
      <c r="PXL64" s="108"/>
      <c r="PXM64" s="108"/>
      <c r="PXN64" s="108"/>
      <c r="PXO64" s="108"/>
      <c r="PXP64" s="108"/>
      <c r="PXQ64" s="108"/>
      <c r="PXR64" s="108"/>
      <c r="PXS64" s="108"/>
      <c r="PXT64" s="108"/>
      <c r="PXU64" s="108"/>
      <c r="PXV64" s="108"/>
      <c r="PXW64" s="108"/>
      <c r="PXX64" s="108"/>
      <c r="PXY64" s="108"/>
      <c r="PXZ64" s="108"/>
      <c r="PYA64" s="108"/>
      <c r="PYB64" s="108"/>
      <c r="PYC64" s="108"/>
      <c r="PYD64" s="108"/>
      <c r="PYE64" s="108"/>
      <c r="PYF64" s="108"/>
      <c r="PYG64" s="108"/>
      <c r="PYH64" s="108"/>
      <c r="PYI64" s="108"/>
      <c r="PYJ64" s="108"/>
      <c r="PYK64" s="108"/>
      <c r="PYL64" s="108"/>
      <c r="PYM64" s="108"/>
      <c r="PYN64" s="108"/>
      <c r="PYO64" s="108"/>
      <c r="PYP64" s="108"/>
      <c r="PYQ64" s="108"/>
      <c r="PYR64" s="108"/>
      <c r="PYS64" s="108"/>
      <c r="PYT64" s="108"/>
      <c r="PYU64" s="108"/>
      <c r="PYV64" s="108"/>
      <c r="PYW64" s="108"/>
      <c r="PYX64" s="108"/>
      <c r="PYY64" s="108"/>
      <c r="PYZ64" s="108"/>
      <c r="PZA64" s="108"/>
      <c r="PZB64" s="108"/>
      <c r="PZC64" s="108"/>
      <c r="PZD64" s="108"/>
      <c r="PZE64" s="108"/>
      <c r="PZF64" s="108"/>
      <c r="PZG64" s="108"/>
      <c r="PZH64" s="108"/>
      <c r="PZI64" s="108"/>
      <c r="PZJ64" s="108"/>
      <c r="PZK64" s="108"/>
      <c r="PZL64" s="108"/>
      <c r="PZM64" s="108"/>
      <c r="PZN64" s="108"/>
      <c r="PZO64" s="108"/>
      <c r="PZP64" s="108"/>
      <c r="PZQ64" s="108"/>
      <c r="PZR64" s="108"/>
      <c r="PZS64" s="108"/>
      <c r="PZT64" s="108"/>
      <c r="PZU64" s="108"/>
      <c r="PZV64" s="108"/>
      <c r="PZW64" s="108"/>
      <c r="PZX64" s="108"/>
      <c r="PZY64" s="108"/>
      <c r="PZZ64" s="108"/>
      <c r="QAA64" s="108"/>
      <c r="QAB64" s="108"/>
      <c r="QAC64" s="108"/>
      <c r="QAD64" s="108"/>
      <c r="QAE64" s="108"/>
      <c r="QAF64" s="108"/>
      <c r="QAG64" s="108"/>
      <c r="QAH64" s="108"/>
      <c r="QAI64" s="108"/>
      <c r="QAJ64" s="108"/>
      <c r="QAK64" s="108"/>
      <c r="QAL64" s="108"/>
      <c r="QAM64" s="108"/>
      <c r="QAN64" s="108"/>
      <c r="QAO64" s="108"/>
      <c r="QAP64" s="108"/>
      <c r="QAQ64" s="108"/>
      <c r="QAR64" s="108"/>
      <c r="QAS64" s="108"/>
      <c r="QAT64" s="108"/>
      <c r="QAU64" s="108"/>
      <c r="QAV64" s="108"/>
      <c r="QAW64" s="108"/>
      <c r="QAX64" s="108"/>
      <c r="QAY64" s="108"/>
      <c r="QAZ64" s="108"/>
      <c r="QBA64" s="108"/>
      <c r="QBB64" s="108"/>
      <c r="QBC64" s="108"/>
      <c r="QBD64" s="108"/>
      <c r="QBE64" s="108"/>
      <c r="QBF64" s="108"/>
      <c r="QBG64" s="108"/>
      <c r="QBH64" s="108"/>
      <c r="QBI64" s="108"/>
      <c r="QBJ64" s="108"/>
      <c r="QBK64" s="108"/>
      <c r="QBL64" s="108"/>
      <c r="QBM64" s="108"/>
      <c r="QBN64" s="108"/>
      <c r="QBO64" s="108"/>
      <c r="QBP64" s="108"/>
      <c r="QBQ64" s="108"/>
      <c r="QBR64" s="108"/>
      <c r="QBS64" s="108"/>
      <c r="QBT64" s="108"/>
      <c r="QBU64" s="108"/>
      <c r="QBV64" s="108"/>
      <c r="QBW64" s="108"/>
      <c r="QBX64" s="108"/>
      <c r="QBY64" s="108"/>
      <c r="QBZ64" s="108"/>
      <c r="QCA64" s="108"/>
      <c r="QCB64" s="108"/>
      <c r="QCC64" s="108"/>
      <c r="QCD64" s="108"/>
      <c r="QCE64" s="108"/>
      <c r="QCF64" s="108"/>
      <c r="QCG64" s="108"/>
      <c r="QCH64" s="108"/>
      <c r="QCI64" s="108"/>
      <c r="QCJ64" s="108"/>
      <c r="QCK64" s="108"/>
      <c r="QCL64" s="108"/>
      <c r="QCM64" s="108"/>
      <c r="QCN64" s="108"/>
      <c r="QCO64" s="108"/>
      <c r="QCP64" s="108"/>
      <c r="QCQ64" s="108"/>
      <c r="QCR64" s="108"/>
      <c r="QCS64" s="108"/>
      <c r="QCT64" s="108"/>
      <c r="QCU64" s="108"/>
      <c r="QCV64" s="108"/>
      <c r="QCW64" s="108"/>
      <c r="QCX64" s="108"/>
      <c r="QCY64" s="108"/>
      <c r="QCZ64" s="108"/>
      <c r="QDA64" s="108"/>
      <c r="QDB64" s="108"/>
      <c r="QDC64" s="108"/>
      <c r="QDD64" s="108"/>
      <c r="QDE64" s="108"/>
      <c r="QDF64" s="108"/>
      <c r="QDG64" s="108"/>
      <c r="QDH64" s="108"/>
      <c r="QDI64" s="108"/>
      <c r="QDJ64" s="108"/>
      <c r="QDK64" s="108"/>
      <c r="QDL64" s="108"/>
      <c r="QDM64" s="108"/>
      <c r="QDN64" s="108"/>
      <c r="QDO64" s="108"/>
      <c r="QDP64" s="108"/>
      <c r="QDQ64" s="108"/>
      <c r="QDR64" s="108"/>
      <c r="QDS64" s="108"/>
      <c r="QDT64" s="108"/>
      <c r="QDU64" s="108"/>
      <c r="QDV64" s="108"/>
      <c r="QDW64" s="108"/>
      <c r="QDX64" s="108"/>
      <c r="QDY64" s="108"/>
      <c r="QDZ64" s="108"/>
      <c r="QEA64" s="108"/>
      <c r="QEB64" s="108"/>
      <c r="QEC64" s="108"/>
      <c r="QED64" s="108"/>
      <c r="QEE64" s="108"/>
      <c r="QEF64" s="108"/>
      <c r="QEG64" s="108"/>
      <c r="QEH64" s="108"/>
      <c r="QEI64" s="108"/>
      <c r="QEJ64" s="108"/>
      <c r="QEK64" s="108"/>
      <c r="QEL64" s="108"/>
      <c r="QEM64" s="108"/>
      <c r="QEN64" s="108"/>
      <c r="QEO64" s="108"/>
      <c r="QEP64" s="108"/>
      <c r="QEQ64" s="108"/>
      <c r="QER64" s="108"/>
      <c r="QES64" s="108"/>
      <c r="QET64" s="108"/>
      <c r="QEU64" s="108"/>
      <c r="QEV64" s="108"/>
      <c r="QEW64" s="108"/>
      <c r="QEX64" s="108"/>
      <c r="QEY64" s="108"/>
      <c r="QEZ64" s="108"/>
      <c r="QFA64" s="108"/>
      <c r="QFB64" s="108"/>
      <c r="QFC64" s="108"/>
      <c r="QFD64" s="108"/>
      <c r="QFE64" s="108"/>
      <c r="QFF64" s="108"/>
      <c r="QFG64" s="108"/>
      <c r="QFH64" s="108"/>
      <c r="QFI64" s="108"/>
      <c r="QFJ64" s="108"/>
      <c r="QFK64" s="108"/>
      <c r="QFL64" s="108"/>
      <c r="QFM64" s="108"/>
      <c r="QFN64" s="108"/>
      <c r="QFO64" s="108"/>
      <c r="QFP64" s="108"/>
      <c r="QFQ64" s="108"/>
      <c r="QFR64" s="108"/>
      <c r="QFS64" s="108"/>
      <c r="QFT64" s="108"/>
      <c r="QFU64" s="108"/>
      <c r="QFV64" s="108"/>
      <c r="QFW64" s="108"/>
      <c r="QFX64" s="108"/>
      <c r="QFY64" s="108"/>
      <c r="QFZ64" s="108"/>
      <c r="QGA64" s="108"/>
      <c r="QGB64" s="108"/>
      <c r="QGC64" s="108"/>
      <c r="QGD64" s="108"/>
      <c r="QGE64" s="108"/>
      <c r="QGF64" s="108"/>
      <c r="QGG64" s="108"/>
      <c r="QGH64" s="108"/>
      <c r="QGI64" s="108"/>
      <c r="QGJ64" s="108"/>
      <c r="QGK64" s="108"/>
      <c r="QGL64" s="108"/>
      <c r="QGM64" s="108"/>
      <c r="QGN64" s="108"/>
      <c r="QGO64" s="108"/>
      <c r="QGP64" s="108"/>
      <c r="QGQ64" s="108"/>
      <c r="QGR64" s="108"/>
      <c r="QGS64" s="108"/>
      <c r="QGT64" s="108"/>
      <c r="QGU64" s="108"/>
      <c r="QGV64" s="108"/>
      <c r="QGW64" s="108"/>
      <c r="QGX64" s="108"/>
      <c r="QGY64" s="108"/>
      <c r="QGZ64" s="108"/>
      <c r="QHA64" s="108"/>
      <c r="QHB64" s="108"/>
      <c r="QHC64" s="108"/>
      <c r="QHD64" s="108"/>
      <c r="QHE64" s="108"/>
      <c r="QHF64" s="108"/>
      <c r="QHG64" s="108"/>
      <c r="QHH64" s="108"/>
      <c r="QHI64" s="108"/>
      <c r="QHJ64" s="108"/>
      <c r="QHK64" s="108"/>
      <c r="QHL64" s="108"/>
      <c r="QHM64" s="108"/>
      <c r="QHN64" s="108"/>
      <c r="QHO64" s="108"/>
      <c r="QHP64" s="108"/>
      <c r="QHQ64" s="108"/>
      <c r="QHR64" s="108"/>
      <c r="QHS64" s="108"/>
      <c r="QHT64" s="108"/>
      <c r="QHU64" s="108"/>
      <c r="QHV64" s="108"/>
      <c r="QHW64" s="108"/>
      <c r="QHX64" s="108"/>
      <c r="QHY64" s="108"/>
      <c r="QHZ64" s="108"/>
      <c r="QIA64" s="108"/>
      <c r="QIB64" s="108"/>
      <c r="QIC64" s="108"/>
      <c r="QID64" s="108"/>
      <c r="QIE64" s="108"/>
      <c r="QIF64" s="108"/>
      <c r="QIG64" s="108"/>
      <c r="QIH64" s="108"/>
      <c r="QII64" s="108"/>
      <c r="QIJ64" s="108"/>
      <c r="QIK64" s="108"/>
      <c r="QIL64" s="108"/>
      <c r="QIM64" s="108"/>
      <c r="QIN64" s="108"/>
      <c r="QIO64" s="108"/>
      <c r="QIP64" s="108"/>
      <c r="QIQ64" s="108"/>
      <c r="QIR64" s="108"/>
      <c r="QIS64" s="108"/>
      <c r="QIT64" s="108"/>
      <c r="QIU64" s="108"/>
      <c r="QIV64" s="108"/>
      <c r="QIW64" s="108"/>
      <c r="QIX64" s="108"/>
      <c r="QIY64" s="108"/>
      <c r="QIZ64" s="108"/>
      <c r="QJA64" s="108"/>
      <c r="QJB64" s="108"/>
      <c r="QJC64" s="108"/>
      <c r="QJD64" s="108"/>
      <c r="QJE64" s="108"/>
      <c r="QJF64" s="108"/>
      <c r="QJG64" s="108"/>
      <c r="QJH64" s="108"/>
      <c r="QJI64" s="108"/>
      <c r="QJJ64" s="108"/>
      <c r="QJK64" s="108"/>
      <c r="QJL64" s="108"/>
      <c r="QJM64" s="108"/>
      <c r="QJN64" s="108"/>
      <c r="QJO64" s="108"/>
      <c r="QJP64" s="108"/>
      <c r="QJQ64" s="108"/>
      <c r="QJR64" s="108"/>
      <c r="QJS64" s="108"/>
      <c r="QJT64" s="108"/>
      <c r="QJU64" s="108"/>
      <c r="QJV64" s="108"/>
      <c r="QJW64" s="108"/>
      <c r="QJX64" s="108"/>
      <c r="QJY64" s="108"/>
      <c r="QJZ64" s="108"/>
      <c r="QKA64" s="108"/>
      <c r="QKB64" s="108"/>
      <c r="QKC64" s="108"/>
      <c r="QKD64" s="108"/>
      <c r="QKE64" s="108"/>
      <c r="QKF64" s="108"/>
      <c r="QKG64" s="108"/>
      <c r="QKH64" s="108"/>
      <c r="QKI64" s="108"/>
      <c r="QKJ64" s="108"/>
      <c r="QKK64" s="108"/>
      <c r="QKL64" s="108"/>
      <c r="QKM64" s="108"/>
      <c r="QKN64" s="108"/>
      <c r="QKO64" s="108"/>
      <c r="QKP64" s="108"/>
      <c r="QKQ64" s="108"/>
      <c r="QKR64" s="108"/>
      <c r="QKS64" s="108"/>
      <c r="QKT64" s="108"/>
      <c r="QKU64" s="108"/>
      <c r="QKV64" s="108"/>
      <c r="QKW64" s="108"/>
      <c r="QKX64" s="108"/>
      <c r="QKY64" s="108"/>
      <c r="QKZ64" s="108"/>
      <c r="QLA64" s="108"/>
      <c r="QLB64" s="108"/>
      <c r="QLC64" s="108"/>
      <c r="QLD64" s="108"/>
      <c r="QLE64" s="108"/>
      <c r="QLF64" s="108"/>
      <c r="QLG64" s="108"/>
      <c r="QLH64" s="108"/>
      <c r="QLI64" s="108"/>
      <c r="QLJ64" s="108"/>
      <c r="QLK64" s="108"/>
      <c r="QLL64" s="108"/>
      <c r="QLM64" s="108"/>
      <c r="QLN64" s="108"/>
      <c r="QLO64" s="108"/>
      <c r="QLP64" s="108"/>
      <c r="QLQ64" s="108"/>
      <c r="QLR64" s="108"/>
      <c r="QLS64" s="108"/>
      <c r="QLT64" s="108"/>
      <c r="QLU64" s="108"/>
      <c r="QLV64" s="108"/>
      <c r="QLW64" s="108"/>
      <c r="QLX64" s="108"/>
      <c r="QLY64" s="108"/>
      <c r="QLZ64" s="108"/>
      <c r="QMA64" s="108"/>
      <c r="QMB64" s="108"/>
      <c r="QMC64" s="108"/>
      <c r="QMD64" s="108"/>
      <c r="QME64" s="108"/>
      <c r="QMF64" s="108"/>
      <c r="QMG64" s="108"/>
      <c r="QMH64" s="108"/>
      <c r="QMI64" s="108"/>
      <c r="QMJ64" s="108"/>
      <c r="QMK64" s="108"/>
      <c r="QML64" s="108"/>
      <c r="QMM64" s="108"/>
      <c r="QMN64" s="108"/>
      <c r="QMO64" s="108"/>
      <c r="QMP64" s="108"/>
      <c r="QMQ64" s="108"/>
      <c r="QMR64" s="108"/>
      <c r="QMS64" s="108"/>
      <c r="QMT64" s="108"/>
      <c r="QMU64" s="108"/>
      <c r="QMV64" s="108"/>
      <c r="QMW64" s="108"/>
      <c r="QMX64" s="108"/>
      <c r="QMY64" s="108"/>
      <c r="QMZ64" s="108"/>
      <c r="QNA64" s="108"/>
      <c r="QNB64" s="108"/>
      <c r="QNC64" s="108"/>
      <c r="QND64" s="108"/>
      <c r="QNE64" s="108"/>
      <c r="QNF64" s="108"/>
      <c r="QNG64" s="108"/>
      <c r="QNH64" s="108"/>
      <c r="QNI64" s="108"/>
      <c r="QNJ64" s="108"/>
      <c r="QNK64" s="108"/>
      <c r="QNL64" s="108"/>
      <c r="QNM64" s="108"/>
      <c r="QNN64" s="108"/>
      <c r="QNO64" s="108"/>
      <c r="QNP64" s="108"/>
      <c r="QNQ64" s="108"/>
      <c r="QNR64" s="108"/>
      <c r="QNS64" s="108"/>
      <c r="QNT64" s="108"/>
      <c r="QNU64" s="108"/>
      <c r="QNV64" s="108"/>
      <c r="QNW64" s="108"/>
      <c r="QNX64" s="108"/>
      <c r="QNY64" s="108"/>
      <c r="QNZ64" s="108"/>
      <c r="QOA64" s="108"/>
      <c r="QOB64" s="108"/>
      <c r="QOC64" s="108"/>
      <c r="QOD64" s="108"/>
      <c r="QOE64" s="108"/>
      <c r="QOF64" s="108"/>
      <c r="QOG64" s="108"/>
      <c r="QOH64" s="108"/>
      <c r="QOI64" s="108"/>
      <c r="QOJ64" s="108"/>
      <c r="QOK64" s="108"/>
      <c r="QOL64" s="108"/>
      <c r="QOM64" s="108"/>
      <c r="QON64" s="108"/>
      <c r="QOO64" s="108"/>
      <c r="QOP64" s="108"/>
      <c r="QOQ64" s="108"/>
      <c r="QOR64" s="108"/>
      <c r="QOS64" s="108"/>
      <c r="QOT64" s="108"/>
      <c r="QOU64" s="108"/>
      <c r="QOV64" s="108"/>
      <c r="QOW64" s="108"/>
      <c r="QOX64" s="108"/>
      <c r="QOY64" s="108"/>
      <c r="QOZ64" s="108"/>
      <c r="QPA64" s="108"/>
      <c r="QPB64" s="108"/>
      <c r="QPC64" s="108"/>
      <c r="QPD64" s="108"/>
      <c r="QPE64" s="108"/>
      <c r="QPF64" s="108"/>
      <c r="QPG64" s="108"/>
      <c r="QPH64" s="108"/>
      <c r="QPI64" s="108"/>
      <c r="QPJ64" s="108"/>
      <c r="QPK64" s="108"/>
      <c r="QPL64" s="108"/>
      <c r="QPM64" s="108"/>
      <c r="QPN64" s="108"/>
      <c r="QPO64" s="108"/>
      <c r="QPP64" s="108"/>
      <c r="QPQ64" s="108"/>
      <c r="QPR64" s="108"/>
      <c r="QPS64" s="108"/>
      <c r="QPT64" s="108"/>
      <c r="QPU64" s="108"/>
      <c r="QPV64" s="108"/>
      <c r="QPW64" s="108"/>
      <c r="QPX64" s="108"/>
      <c r="QPY64" s="108"/>
      <c r="QPZ64" s="108"/>
      <c r="QQA64" s="108"/>
      <c r="QQB64" s="108"/>
      <c r="QQC64" s="108"/>
      <c r="QQD64" s="108"/>
      <c r="QQE64" s="108"/>
      <c r="QQF64" s="108"/>
      <c r="QQG64" s="108"/>
      <c r="QQH64" s="108"/>
      <c r="QQI64" s="108"/>
      <c r="QQJ64" s="108"/>
      <c r="QQK64" s="108"/>
      <c r="QQL64" s="108"/>
      <c r="QQM64" s="108"/>
      <c r="QQN64" s="108"/>
      <c r="QQO64" s="108"/>
      <c r="QQP64" s="108"/>
      <c r="QQQ64" s="108"/>
      <c r="QQR64" s="108"/>
      <c r="QQS64" s="108"/>
      <c r="QQT64" s="108"/>
      <c r="QQU64" s="108"/>
      <c r="QQV64" s="108"/>
      <c r="QQW64" s="108"/>
      <c r="QQX64" s="108"/>
      <c r="QQY64" s="108"/>
      <c r="QQZ64" s="108"/>
      <c r="QRA64" s="108"/>
      <c r="QRB64" s="108"/>
      <c r="QRC64" s="108"/>
      <c r="QRD64" s="108"/>
      <c r="QRE64" s="108"/>
      <c r="QRF64" s="108"/>
      <c r="QRG64" s="108"/>
      <c r="QRH64" s="108"/>
      <c r="QRI64" s="108"/>
      <c r="QRJ64" s="108"/>
      <c r="QRK64" s="108"/>
      <c r="QRL64" s="108"/>
      <c r="QRM64" s="108"/>
      <c r="QRN64" s="108"/>
      <c r="QRO64" s="108"/>
      <c r="QRP64" s="108"/>
      <c r="QRQ64" s="108"/>
      <c r="QRR64" s="108"/>
      <c r="QRS64" s="108"/>
      <c r="QRT64" s="108"/>
      <c r="QRU64" s="108"/>
      <c r="QRV64" s="108"/>
      <c r="QRW64" s="108"/>
      <c r="QRX64" s="108"/>
      <c r="QRY64" s="108"/>
      <c r="QRZ64" s="108"/>
      <c r="QSA64" s="108"/>
      <c r="QSB64" s="108"/>
      <c r="QSC64" s="108"/>
      <c r="QSD64" s="108"/>
      <c r="QSE64" s="108"/>
      <c r="QSF64" s="108"/>
      <c r="QSG64" s="108"/>
      <c r="QSH64" s="108"/>
      <c r="QSI64" s="108"/>
      <c r="QSJ64" s="108"/>
      <c r="QSK64" s="108"/>
      <c r="QSL64" s="108"/>
      <c r="QSM64" s="108"/>
      <c r="QSN64" s="108"/>
      <c r="QSO64" s="108"/>
      <c r="QSP64" s="108"/>
      <c r="QSQ64" s="108"/>
      <c r="QSR64" s="108"/>
      <c r="QSS64" s="108"/>
      <c r="QST64" s="108"/>
      <c r="QSU64" s="108"/>
      <c r="QSV64" s="108"/>
      <c r="QSW64" s="108"/>
      <c r="QSX64" s="108"/>
      <c r="QSY64" s="108"/>
      <c r="QSZ64" s="108"/>
      <c r="QTA64" s="108"/>
      <c r="QTB64" s="108"/>
      <c r="QTC64" s="108"/>
      <c r="QTD64" s="108"/>
      <c r="QTE64" s="108"/>
      <c r="QTF64" s="108"/>
      <c r="QTG64" s="108"/>
      <c r="QTH64" s="108"/>
      <c r="QTI64" s="108"/>
      <c r="QTJ64" s="108"/>
      <c r="QTK64" s="108"/>
      <c r="QTL64" s="108"/>
      <c r="QTM64" s="108"/>
      <c r="QTN64" s="108"/>
      <c r="QTO64" s="108"/>
      <c r="QTP64" s="108"/>
      <c r="QTQ64" s="108"/>
      <c r="QTR64" s="108"/>
      <c r="QTS64" s="108"/>
      <c r="QTT64" s="108"/>
      <c r="QTU64" s="108"/>
      <c r="QTV64" s="108"/>
      <c r="QTW64" s="108"/>
      <c r="QTX64" s="108"/>
      <c r="QTY64" s="108"/>
      <c r="QTZ64" s="108"/>
      <c r="QUA64" s="108"/>
      <c r="QUB64" s="108"/>
      <c r="QUC64" s="108"/>
      <c r="QUD64" s="108"/>
      <c r="QUE64" s="108"/>
      <c r="QUF64" s="108"/>
      <c r="QUG64" s="108"/>
      <c r="QUH64" s="108"/>
      <c r="QUI64" s="108"/>
      <c r="QUJ64" s="108"/>
      <c r="QUK64" s="108"/>
      <c r="QUL64" s="108"/>
      <c r="QUM64" s="108"/>
      <c r="QUN64" s="108"/>
      <c r="QUO64" s="108"/>
      <c r="QUP64" s="108"/>
      <c r="QUQ64" s="108"/>
      <c r="QUR64" s="108"/>
      <c r="QUS64" s="108"/>
      <c r="QUT64" s="108"/>
      <c r="QUU64" s="108"/>
      <c r="QUV64" s="108"/>
      <c r="QUW64" s="108"/>
      <c r="QUX64" s="108"/>
      <c r="QUY64" s="108"/>
      <c r="QUZ64" s="108"/>
      <c r="QVA64" s="108"/>
      <c r="QVB64" s="108"/>
      <c r="QVC64" s="108"/>
      <c r="QVD64" s="108"/>
      <c r="QVE64" s="108"/>
      <c r="QVF64" s="108"/>
      <c r="QVG64" s="108"/>
      <c r="QVH64" s="108"/>
      <c r="QVI64" s="108"/>
      <c r="QVJ64" s="108"/>
      <c r="QVK64" s="108"/>
      <c r="QVL64" s="108"/>
      <c r="QVM64" s="108"/>
      <c r="QVN64" s="108"/>
      <c r="QVO64" s="108"/>
      <c r="QVP64" s="108"/>
      <c r="QVQ64" s="108"/>
      <c r="QVR64" s="108"/>
      <c r="QVS64" s="108"/>
      <c r="QVT64" s="108"/>
      <c r="QVU64" s="108"/>
      <c r="QVV64" s="108"/>
      <c r="QVW64" s="108"/>
      <c r="QVX64" s="108"/>
      <c r="QVY64" s="108"/>
      <c r="QVZ64" s="108"/>
      <c r="QWA64" s="108"/>
      <c r="QWB64" s="108"/>
      <c r="QWC64" s="108"/>
      <c r="QWD64" s="108"/>
      <c r="QWE64" s="108"/>
      <c r="QWF64" s="108"/>
      <c r="QWG64" s="108"/>
      <c r="QWH64" s="108"/>
      <c r="QWI64" s="108"/>
      <c r="QWJ64" s="108"/>
      <c r="QWK64" s="108"/>
      <c r="QWL64" s="108"/>
      <c r="QWM64" s="108"/>
      <c r="QWN64" s="108"/>
      <c r="QWO64" s="108"/>
      <c r="QWP64" s="108"/>
      <c r="QWQ64" s="108"/>
      <c r="QWR64" s="108"/>
      <c r="QWS64" s="108"/>
      <c r="QWT64" s="108"/>
      <c r="QWU64" s="108"/>
      <c r="QWV64" s="108"/>
      <c r="QWW64" s="108"/>
      <c r="QWX64" s="108"/>
      <c r="QWY64" s="108"/>
      <c r="QWZ64" s="108"/>
      <c r="QXA64" s="108"/>
      <c r="QXB64" s="108"/>
      <c r="QXC64" s="108"/>
      <c r="QXD64" s="108"/>
      <c r="QXE64" s="108"/>
      <c r="QXF64" s="108"/>
      <c r="QXG64" s="108"/>
      <c r="QXH64" s="108"/>
      <c r="QXI64" s="108"/>
      <c r="QXJ64" s="108"/>
      <c r="QXK64" s="108"/>
      <c r="QXL64" s="108"/>
      <c r="QXM64" s="108"/>
      <c r="QXN64" s="108"/>
      <c r="QXO64" s="108"/>
      <c r="QXP64" s="108"/>
      <c r="QXQ64" s="108"/>
      <c r="QXR64" s="108"/>
      <c r="QXS64" s="108"/>
      <c r="QXT64" s="108"/>
      <c r="QXU64" s="108"/>
      <c r="QXV64" s="108"/>
      <c r="QXW64" s="108"/>
      <c r="QXX64" s="108"/>
      <c r="QXY64" s="108"/>
      <c r="QXZ64" s="108"/>
      <c r="QYA64" s="108"/>
      <c r="QYB64" s="108"/>
      <c r="QYC64" s="108"/>
      <c r="QYD64" s="108"/>
      <c r="QYE64" s="108"/>
      <c r="QYF64" s="108"/>
      <c r="QYG64" s="108"/>
      <c r="QYH64" s="108"/>
      <c r="QYI64" s="108"/>
      <c r="QYJ64" s="108"/>
      <c r="QYK64" s="108"/>
      <c r="QYL64" s="108"/>
      <c r="QYM64" s="108"/>
      <c r="QYN64" s="108"/>
      <c r="QYO64" s="108"/>
      <c r="QYP64" s="108"/>
      <c r="QYQ64" s="108"/>
      <c r="QYR64" s="108"/>
      <c r="QYS64" s="108"/>
      <c r="QYT64" s="108"/>
      <c r="QYU64" s="108"/>
      <c r="QYV64" s="108"/>
      <c r="QYW64" s="108"/>
      <c r="QYX64" s="108"/>
      <c r="QYY64" s="108"/>
      <c r="QYZ64" s="108"/>
      <c r="QZA64" s="108"/>
      <c r="QZB64" s="108"/>
      <c r="QZC64" s="108"/>
      <c r="QZD64" s="108"/>
      <c r="QZE64" s="108"/>
      <c r="QZF64" s="108"/>
      <c r="QZG64" s="108"/>
      <c r="QZH64" s="108"/>
      <c r="QZI64" s="108"/>
      <c r="QZJ64" s="108"/>
      <c r="QZK64" s="108"/>
      <c r="QZL64" s="108"/>
      <c r="QZM64" s="108"/>
      <c r="QZN64" s="108"/>
      <c r="QZO64" s="108"/>
      <c r="QZP64" s="108"/>
      <c r="QZQ64" s="108"/>
      <c r="QZR64" s="108"/>
      <c r="QZS64" s="108"/>
      <c r="QZT64" s="108"/>
      <c r="QZU64" s="108"/>
      <c r="QZV64" s="108"/>
      <c r="QZW64" s="108"/>
      <c r="QZX64" s="108"/>
      <c r="QZY64" s="108"/>
      <c r="QZZ64" s="108"/>
      <c r="RAA64" s="108"/>
      <c r="RAB64" s="108"/>
      <c r="RAC64" s="108"/>
      <c r="RAD64" s="108"/>
      <c r="RAE64" s="108"/>
      <c r="RAF64" s="108"/>
      <c r="RAG64" s="108"/>
      <c r="RAH64" s="108"/>
      <c r="RAI64" s="108"/>
      <c r="RAJ64" s="108"/>
      <c r="RAK64" s="108"/>
      <c r="RAL64" s="108"/>
      <c r="RAM64" s="108"/>
      <c r="RAN64" s="108"/>
      <c r="RAO64" s="108"/>
      <c r="RAP64" s="108"/>
      <c r="RAQ64" s="108"/>
      <c r="RAR64" s="108"/>
      <c r="RAS64" s="108"/>
      <c r="RAT64" s="108"/>
      <c r="RAU64" s="108"/>
      <c r="RAV64" s="108"/>
      <c r="RAW64" s="108"/>
      <c r="RAX64" s="108"/>
      <c r="RAY64" s="108"/>
      <c r="RAZ64" s="108"/>
      <c r="RBA64" s="108"/>
      <c r="RBB64" s="108"/>
      <c r="RBC64" s="108"/>
      <c r="RBD64" s="108"/>
      <c r="RBE64" s="108"/>
      <c r="RBF64" s="108"/>
      <c r="RBG64" s="108"/>
      <c r="RBH64" s="108"/>
      <c r="RBI64" s="108"/>
      <c r="RBJ64" s="108"/>
      <c r="RBK64" s="108"/>
      <c r="RBL64" s="108"/>
      <c r="RBM64" s="108"/>
      <c r="RBN64" s="108"/>
      <c r="RBO64" s="108"/>
      <c r="RBP64" s="108"/>
      <c r="RBQ64" s="108"/>
      <c r="RBR64" s="108"/>
      <c r="RBS64" s="108"/>
      <c r="RBT64" s="108"/>
      <c r="RBU64" s="108"/>
      <c r="RBV64" s="108"/>
      <c r="RBW64" s="108"/>
      <c r="RBX64" s="108"/>
      <c r="RBY64" s="108"/>
      <c r="RBZ64" s="108"/>
      <c r="RCA64" s="108"/>
      <c r="RCB64" s="108"/>
      <c r="RCC64" s="108"/>
      <c r="RCD64" s="108"/>
      <c r="RCE64" s="108"/>
      <c r="RCF64" s="108"/>
      <c r="RCG64" s="108"/>
      <c r="RCH64" s="108"/>
      <c r="RCI64" s="108"/>
      <c r="RCJ64" s="108"/>
      <c r="RCK64" s="108"/>
      <c r="RCL64" s="108"/>
      <c r="RCM64" s="108"/>
      <c r="RCN64" s="108"/>
      <c r="RCO64" s="108"/>
      <c r="RCP64" s="108"/>
      <c r="RCQ64" s="108"/>
      <c r="RCR64" s="108"/>
      <c r="RCS64" s="108"/>
      <c r="RCT64" s="108"/>
      <c r="RCU64" s="108"/>
      <c r="RCV64" s="108"/>
      <c r="RCW64" s="108"/>
      <c r="RCX64" s="108"/>
      <c r="RCY64" s="108"/>
      <c r="RCZ64" s="108"/>
      <c r="RDA64" s="108"/>
      <c r="RDB64" s="108"/>
      <c r="RDC64" s="108"/>
      <c r="RDD64" s="108"/>
      <c r="RDE64" s="108"/>
      <c r="RDF64" s="108"/>
      <c r="RDG64" s="108"/>
      <c r="RDH64" s="108"/>
      <c r="RDI64" s="108"/>
      <c r="RDJ64" s="108"/>
      <c r="RDK64" s="108"/>
      <c r="RDL64" s="108"/>
      <c r="RDM64" s="108"/>
      <c r="RDN64" s="108"/>
      <c r="RDO64" s="108"/>
      <c r="RDP64" s="108"/>
      <c r="RDQ64" s="108"/>
      <c r="RDR64" s="108"/>
      <c r="RDS64" s="108"/>
      <c r="RDT64" s="108"/>
      <c r="RDU64" s="108"/>
      <c r="RDV64" s="108"/>
      <c r="RDW64" s="108"/>
      <c r="RDX64" s="108"/>
      <c r="RDY64" s="108"/>
      <c r="RDZ64" s="108"/>
      <c r="REA64" s="108"/>
      <c r="REB64" s="108"/>
      <c r="REC64" s="108"/>
      <c r="RED64" s="108"/>
      <c r="REE64" s="108"/>
      <c r="REF64" s="108"/>
      <c r="REG64" s="108"/>
      <c r="REH64" s="108"/>
      <c r="REI64" s="108"/>
      <c r="REJ64" s="108"/>
      <c r="REK64" s="108"/>
      <c r="REL64" s="108"/>
      <c r="REM64" s="108"/>
      <c r="REN64" s="108"/>
      <c r="REO64" s="108"/>
      <c r="REP64" s="108"/>
      <c r="REQ64" s="108"/>
      <c r="RER64" s="108"/>
      <c r="RES64" s="108"/>
      <c r="RET64" s="108"/>
      <c r="REU64" s="108"/>
      <c r="REV64" s="108"/>
      <c r="REW64" s="108"/>
      <c r="REX64" s="108"/>
      <c r="REY64" s="108"/>
      <c r="REZ64" s="108"/>
      <c r="RFA64" s="108"/>
      <c r="RFB64" s="108"/>
      <c r="RFC64" s="108"/>
      <c r="RFD64" s="108"/>
      <c r="RFE64" s="108"/>
      <c r="RFF64" s="108"/>
      <c r="RFG64" s="108"/>
      <c r="RFH64" s="108"/>
      <c r="RFI64" s="108"/>
      <c r="RFJ64" s="108"/>
      <c r="RFK64" s="108"/>
      <c r="RFL64" s="108"/>
      <c r="RFM64" s="108"/>
      <c r="RFN64" s="108"/>
      <c r="RFO64" s="108"/>
      <c r="RFP64" s="108"/>
      <c r="RFQ64" s="108"/>
      <c r="RFR64" s="108"/>
      <c r="RFS64" s="108"/>
      <c r="RFT64" s="108"/>
      <c r="RFU64" s="108"/>
      <c r="RFV64" s="108"/>
      <c r="RFW64" s="108"/>
      <c r="RFX64" s="108"/>
      <c r="RFY64" s="108"/>
      <c r="RFZ64" s="108"/>
      <c r="RGA64" s="108"/>
      <c r="RGB64" s="108"/>
      <c r="RGC64" s="108"/>
      <c r="RGD64" s="108"/>
      <c r="RGE64" s="108"/>
      <c r="RGF64" s="108"/>
      <c r="RGG64" s="108"/>
      <c r="RGH64" s="108"/>
      <c r="RGI64" s="108"/>
      <c r="RGJ64" s="108"/>
      <c r="RGK64" s="108"/>
      <c r="RGL64" s="108"/>
      <c r="RGM64" s="108"/>
      <c r="RGN64" s="108"/>
      <c r="RGO64" s="108"/>
      <c r="RGP64" s="108"/>
      <c r="RGQ64" s="108"/>
      <c r="RGR64" s="108"/>
      <c r="RGS64" s="108"/>
      <c r="RGT64" s="108"/>
      <c r="RGU64" s="108"/>
      <c r="RGV64" s="108"/>
      <c r="RGW64" s="108"/>
      <c r="RGX64" s="108"/>
      <c r="RGY64" s="108"/>
      <c r="RGZ64" s="108"/>
      <c r="RHA64" s="108"/>
      <c r="RHB64" s="108"/>
      <c r="RHC64" s="108"/>
      <c r="RHD64" s="108"/>
      <c r="RHE64" s="108"/>
      <c r="RHF64" s="108"/>
      <c r="RHG64" s="108"/>
      <c r="RHH64" s="108"/>
      <c r="RHI64" s="108"/>
      <c r="RHJ64" s="108"/>
      <c r="RHK64" s="108"/>
      <c r="RHL64" s="108"/>
      <c r="RHM64" s="108"/>
      <c r="RHN64" s="108"/>
      <c r="RHO64" s="108"/>
      <c r="RHP64" s="108"/>
      <c r="RHQ64" s="108"/>
      <c r="RHR64" s="108"/>
      <c r="RHS64" s="108"/>
      <c r="RHT64" s="108"/>
      <c r="RHU64" s="108"/>
      <c r="RHV64" s="108"/>
      <c r="RHW64" s="108"/>
      <c r="RHX64" s="108"/>
      <c r="RHY64" s="108"/>
      <c r="RHZ64" s="108"/>
      <c r="RIA64" s="108"/>
      <c r="RIB64" s="108"/>
      <c r="RIC64" s="108"/>
      <c r="RID64" s="108"/>
      <c r="RIE64" s="108"/>
      <c r="RIF64" s="108"/>
      <c r="RIG64" s="108"/>
      <c r="RIH64" s="108"/>
      <c r="RII64" s="108"/>
      <c r="RIJ64" s="108"/>
      <c r="RIK64" s="108"/>
      <c r="RIL64" s="108"/>
      <c r="RIM64" s="108"/>
      <c r="RIN64" s="108"/>
      <c r="RIO64" s="108"/>
      <c r="RIP64" s="108"/>
      <c r="RIQ64" s="108"/>
      <c r="RIR64" s="108"/>
      <c r="RIS64" s="108"/>
      <c r="RIT64" s="108"/>
      <c r="RIU64" s="108"/>
      <c r="RIV64" s="108"/>
      <c r="RIW64" s="108"/>
      <c r="RIX64" s="108"/>
      <c r="RIY64" s="108"/>
      <c r="RIZ64" s="108"/>
      <c r="RJA64" s="108"/>
      <c r="RJB64" s="108"/>
      <c r="RJC64" s="108"/>
      <c r="RJD64" s="108"/>
      <c r="RJE64" s="108"/>
      <c r="RJF64" s="108"/>
      <c r="RJG64" s="108"/>
      <c r="RJH64" s="108"/>
      <c r="RJI64" s="108"/>
      <c r="RJJ64" s="108"/>
      <c r="RJK64" s="108"/>
      <c r="RJL64" s="108"/>
      <c r="RJM64" s="108"/>
      <c r="RJN64" s="108"/>
      <c r="RJO64" s="108"/>
      <c r="RJP64" s="108"/>
      <c r="RJQ64" s="108"/>
      <c r="RJR64" s="108"/>
      <c r="RJS64" s="108"/>
      <c r="RJT64" s="108"/>
      <c r="RJU64" s="108"/>
      <c r="RJV64" s="108"/>
      <c r="RJW64" s="108"/>
      <c r="RJX64" s="108"/>
      <c r="RJY64" s="108"/>
      <c r="RJZ64" s="108"/>
      <c r="RKA64" s="108"/>
      <c r="RKB64" s="108"/>
      <c r="RKC64" s="108"/>
      <c r="RKD64" s="108"/>
      <c r="RKE64" s="108"/>
      <c r="RKF64" s="108"/>
      <c r="RKG64" s="108"/>
      <c r="RKH64" s="108"/>
      <c r="RKI64" s="108"/>
      <c r="RKJ64" s="108"/>
      <c r="RKK64" s="108"/>
      <c r="RKL64" s="108"/>
      <c r="RKM64" s="108"/>
      <c r="RKN64" s="108"/>
      <c r="RKO64" s="108"/>
      <c r="RKP64" s="108"/>
      <c r="RKQ64" s="108"/>
      <c r="RKR64" s="108"/>
      <c r="RKS64" s="108"/>
      <c r="RKT64" s="108"/>
      <c r="RKU64" s="108"/>
      <c r="RKV64" s="108"/>
      <c r="RKW64" s="108"/>
      <c r="RKX64" s="108"/>
      <c r="RKY64" s="108"/>
      <c r="RKZ64" s="108"/>
      <c r="RLA64" s="108"/>
      <c r="RLB64" s="108"/>
      <c r="RLC64" s="108"/>
      <c r="RLD64" s="108"/>
      <c r="RLE64" s="108"/>
      <c r="RLF64" s="108"/>
      <c r="RLG64" s="108"/>
      <c r="RLH64" s="108"/>
      <c r="RLI64" s="108"/>
      <c r="RLJ64" s="108"/>
      <c r="RLK64" s="108"/>
      <c r="RLL64" s="108"/>
      <c r="RLM64" s="108"/>
      <c r="RLN64" s="108"/>
      <c r="RLO64" s="108"/>
      <c r="RLP64" s="108"/>
      <c r="RLQ64" s="108"/>
      <c r="RLR64" s="108"/>
      <c r="RLS64" s="108"/>
      <c r="RLT64" s="108"/>
      <c r="RLU64" s="108"/>
      <c r="RLV64" s="108"/>
      <c r="RLW64" s="108"/>
      <c r="RLX64" s="108"/>
      <c r="RLY64" s="108"/>
      <c r="RLZ64" s="108"/>
      <c r="RMA64" s="108"/>
      <c r="RMB64" s="108"/>
      <c r="RMC64" s="108"/>
      <c r="RMD64" s="108"/>
      <c r="RME64" s="108"/>
      <c r="RMF64" s="108"/>
      <c r="RMG64" s="108"/>
      <c r="RMH64" s="108"/>
      <c r="RMI64" s="108"/>
      <c r="RMJ64" s="108"/>
      <c r="RMK64" s="108"/>
      <c r="RML64" s="108"/>
      <c r="RMM64" s="108"/>
      <c r="RMN64" s="108"/>
      <c r="RMO64" s="108"/>
      <c r="RMP64" s="108"/>
      <c r="RMQ64" s="108"/>
      <c r="RMR64" s="108"/>
      <c r="RMS64" s="108"/>
      <c r="RMT64" s="108"/>
      <c r="RMU64" s="108"/>
      <c r="RMV64" s="108"/>
      <c r="RMW64" s="108"/>
      <c r="RMX64" s="108"/>
      <c r="RMY64" s="108"/>
      <c r="RMZ64" s="108"/>
      <c r="RNA64" s="108"/>
      <c r="RNB64" s="108"/>
      <c r="RNC64" s="108"/>
      <c r="RND64" s="108"/>
      <c r="RNE64" s="108"/>
      <c r="RNF64" s="108"/>
      <c r="RNG64" s="108"/>
      <c r="RNH64" s="108"/>
      <c r="RNI64" s="108"/>
      <c r="RNJ64" s="108"/>
      <c r="RNK64" s="108"/>
      <c r="RNL64" s="108"/>
      <c r="RNM64" s="108"/>
      <c r="RNN64" s="108"/>
      <c r="RNO64" s="108"/>
      <c r="RNP64" s="108"/>
      <c r="RNQ64" s="108"/>
      <c r="RNR64" s="108"/>
      <c r="RNS64" s="108"/>
      <c r="RNT64" s="108"/>
      <c r="RNU64" s="108"/>
      <c r="RNV64" s="108"/>
      <c r="RNW64" s="108"/>
      <c r="RNX64" s="108"/>
      <c r="RNY64" s="108"/>
      <c r="RNZ64" s="108"/>
      <c r="ROA64" s="108"/>
      <c r="ROB64" s="108"/>
      <c r="ROC64" s="108"/>
      <c r="ROD64" s="108"/>
      <c r="ROE64" s="108"/>
      <c r="ROF64" s="108"/>
      <c r="ROG64" s="108"/>
      <c r="ROH64" s="108"/>
      <c r="ROI64" s="108"/>
      <c r="ROJ64" s="108"/>
      <c r="ROK64" s="108"/>
      <c r="ROL64" s="108"/>
      <c r="ROM64" s="108"/>
      <c r="RON64" s="108"/>
      <c r="ROO64" s="108"/>
      <c r="ROP64" s="108"/>
      <c r="ROQ64" s="108"/>
      <c r="ROR64" s="108"/>
      <c r="ROS64" s="108"/>
      <c r="ROT64" s="108"/>
      <c r="ROU64" s="108"/>
      <c r="ROV64" s="108"/>
      <c r="ROW64" s="108"/>
      <c r="ROX64" s="108"/>
      <c r="ROY64" s="108"/>
      <c r="ROZ64" s="108"/>
      <c r="RPA64" s="108"/>
      <c r="RPB64" s="108"/>
      <c r="RPC64" s="108"/>
      <c r="RPD64" s="108"/>
      <c r="RPE64" s="108"/>
      <c r="RPF64" s="108"/>
      <c r="RPG64" s="108"/>
      <c r="RPH64" s="108"/>
      <c r="RPI64" s="108"/>
      <c r="RPJ64" s="108"/>
      <c r="RPK64" s="108"/>
      <c r="RPL64" s="108"/>
      <c r="RPM64" s="108"/>
      <c r="RPN64" s="108"/>
      <c r="RPO64" s="108"/>
      <c r="RPP64" s="108"/>
      <c r="RPQ64" s="108"/>
      <c r="RPR64" s="108"/>
      <c r="RPS64" s="108"/>
      <c r="RPT64" s="108"/>
      <c r="RPU64" s="108"/>
      <c r="RPV64" s="108"/>
      <c r="RPW64" s="108"/>
      <c r="RPX64" s="108"/>
      <c r="RPY64" s="108"/>
      <c r="RPZ64" s="108"/>
      <c r="RQA64" s="108"/>
      <c r="RQB64" s="108"/>
      <c r="RQC64" s="108"/>
      <c r="RQD64" s="108"/>
      <c r="RQE64" s="108"/>
      <c r="RQF64" s="108"/>
      <c r="RQG64" s="108"/>
      <c r="RQH64" s="108"/>
      <c r="RQI64" s="108"/>
      <c r="RQJ64" s="108"/>
      <c r="RQK64" s="108"/>
      <c r="RQL64" s="108"/>
      <c r="RQM64" s="108"/>
      <c r="RQN64" s="108"/>
      <c r="RQO64" s="108"/>
      <c r="RQP64" s="108"/>
      <c r="RQQ64" s="108"/>
      <c r="RQR64" s="108"/>
      <c r="RQS64" s="108"/>
      <c r="RQT64" s="108"/>
      <c r="RQU64" s="108"/>
      <c r="RQV64" s="108"/>
      <c r="RQW64" s="108"/>
      <c r="RQX64" s="108"/>
      <c r="RQY64" s="108"/>
      <c r="RQZ64" s="108"/>
      <c r="RRA64" s="108"/>
      <c r="RRB64" s="108"/>
      <c r="RRC64" s="108"/>
      <c r="RRD64" s="108"/>
      <c r="RRE64" s="108"/>
      <c r="RRF64" s="108"/>
      <c r="RRG64" s="108"/>
      <c r="RRH64" s="108"/>
      <c r="RRI64" s="108"/>
      <c r="RRJ64" s="108"/>
      <c r="RRK64" s="108"/>
      <c r="RRL64" s="108"/>
      <c r="RRM64" s="108"/>
      <c r="RRN64" s="108"/>
      <c r="RRO64" s="108"/>
      <c r="RRP64" s="108"/>
      <c r="RRQ64" s="108"/>
      <c r="RRR64" s="108"/>
      <c r="RRS64" s="108"/>
      <c r="RRT64" s="108"/>
      <c r="RRU64" s="108"/>
      <c r="RRV64" s="108"/>
      <c r="RRW64" s="108"/>
      <c r="RRX64" s="108"/>
      <c r="RRY64" s="108"/>
      <c r="RRZ64" s="108"/>
      <c r="RSA64" s="108"/>
      <c r="RSB64" s="108"/>
      <c r="RSC64" s="108"/>
      <c r="RSD64" s="108"/>
      <c r="RSE64" s="108"/>
      <c r="RSF64" s="108"/>
      <c r="RSG64" s="108"/>
      <c r="RSH64" s="108"/>
      <c r="RSI64" s="108"/>
      <c r="RSJ64" s="108"/>
      <c r="RSK64" s="108"/>
      <c r="RSL64" s="108"/>
      <c r="RSM64" s="108"/>
      <c r="RSN64" s="108"/>
      <c r="RSO64" s="108"/>
      <c r="RSP64" s="108"/>
      <c r="RSQ64" s="108"/>
      <c r="RSR64" s="108"/>
      <c r="RSS64" s="108"/>
      <c r="RST64" s="108"/>
      <c r="RSU64" s="108"/>
      <c r="RSV64" s="108"/>
      <c r="RSW64" s="108"/>
      <c r="RSX64" s="108"/>
      <c r="RSY64" s="108"/>
      <c r="RSZ64" s="108"/>
      <c r="RTA64" s="108"/>
      <c r="RTB64" s="108"/>
      <c r="RTC64" s="108"/>
      <c r="RTD64" s="108"/>
      <c r="RTE64" s="108"/>
      <c r="RTF64" s="108"/>
      <c r="RTG64" s="108"/>
      <c r="RTH64" s="108"/>
      <c r="RTI64" s="108"/>
      <c r="RTJ64" s="108"/>
      <c r="RTK64" s="108"/>
      <c r="RTL64" s="108"/>
      <c r="RTM64" s="108"/>
      <c r="RTN64" s="108"/>
      <c r="RTO64" s="108"/>
      <c r="RTP64" s="108"/>
      <c r="RTQ64" s="108"/>
      <c r="RTR64" s="108"/>
      <c r="RTS64" s="108"/>
      <c r="RTT64" s="108"/>
      <c r="RTU64" s="108"/>
      <c r="RTV64" s="108"/>
      <c r="RTW64" s="108"/>
      <c r="RTX64" s="108"/>
      <c r="RTY64" s="108"/>
      <c r="RTZ64" s="108"/>
      <c r="RUA64" s="108"/>
      <c r="RUB64" s="108"/>
      <c r="RUC64" s="108"/>
      <c r="RUD64" s="108"/>
      <c r="RUE64" s="108"/>
      <c r="RUF64" s="108"/>
      <c r="RUG64" s="108"/>
      <c r="RUH64" s="108"/>
      <c r="RUI64" s="108"/>
      <c r="RUJ64" s="108"/>
      <c r="RUK64" s="108"/>
      <c r="RUL64" s="108"/>
      <c r="RUM64" s="108"/>
      <c r="RUN64" s="108"/>
      <c r="RUO64" s="108"/>
      <c r="RUP64" s="108"/>
      <c r="RUQ64" s="108"/>
      <c r="RUR64" s="108"/>
      <c r="RUS64" s="108"/>
      <c r="RUT64" s="108"/>
      <c r="RUU64" s="108"/>
      <c r="RUV64" s="108"/>
      <c r="RUW64" s="108"/>
      <c r="RUX64" s="108"/>
      <c r="RUY64" s="108"/>
      <c r="RUZ64" s="108"/>
      <c r="RVA64" s="108"/>
      <c r="RVB64" s="108"/>
      <c r="RVC64" s="108"/>
      <c r="RVD64" s="108"/>
      <c r="RVE64" s="108"/>
      <c r="RVF64" s="108"/>
      <c r="RVG64" s="108"/>
      <c r="RVH64" s="108"/>
      <c r="RVI64" s="108"/>
      <c r="RVJ64" s="108"/>
      <c r="RVK64" s="108"/>
      <c r="RVL64" s="108"/>
      <c r="RVM64" s="108"/>
      <c r="RVN64" s="108"/>
      <c r="RVO64" s="108"/>
      <c r="RVP64" s="108"/>
      <c r="RVQ64" s="108"/>
      <c r="RVR64" s="108"/>
      <c r="RVS64" s="108"/>
      <c r="RVT64" s="108"/>
      <c r="RVU64" s="108"/>
      <c r="RVV64" s="108"/>
      <c r="RVW64" s="108"/>
      <c r="RVX64" s="108"/>
      <c r="RVY64" s="108"/>
      <c r="RVZ64" s="108"/>
      <c r="RWA64" s="108"/>
      <c r="RWB64" s="108"/>
      <c r="RWC64" s="108"/>
      <c r="RWD64" s="108"/>
      <c r="RWE64" s="108"/>
      <c r="RWF64" s="108"/>
      <c r="RWG64" s="108"/>
      <c r="RWH64" s="108"/>
      <c r="RWI64" s="108"/>
      <c r="RWJ64" s="108"/>
      <c r="RWK64" s="108"/>
      <c r="RWL64" s="108"/>
      <c r="RWM64" s="108"/>
      <c r="RWN64" s="108"/>
      <c r="RWO64" s="108"/>
      <c r="RWP64" s="108"/>
      <c r="RWQ64" s="108"/>
      <c r="RWR64" s="108"/>
      <c r="RWS64" s="108"/>
      <c r="RWT64" s="108"/>
      <c r="RWU64" s="108"/>
      <c r="RWV64" s="108"/>
      <c r="RWW64" s="108"/>
      <c r="RWX64" s="108"/>
      <c r="RWY64" s="108"/>
      <c r="RWZ64" s="108"/>
      <c r="RXA64" s="108"/>
      <c r="RXB64" s="108"/>
      <c r="RXC64" s="108"/>
      <c r="RXD64" s="108"/>
      <c r="RXE64" s="108"/>
      <c r="RXF64" s="108"/>
      <c r="RXG64" s="108"/>
      <c r="RXH64" s="108"/>
      <c r="RXI64" s="108"/>
      <c r="RXJ64" s="108"/>
      <c r="RXK64" s="108"/>
      <c r="RXL64" s="108"/>
      <c r="RXM64" s="108"/>
      <c r="RXN64" s="108"/>
      <c r="RXO64" s="108"/>
      <c r="RXP64" s="108"/>
      <c r="RXQ64" s="108"/>
      <c r="RXR64" s="108"/>
      <c r="RXS64" s="108"/>
      <c r="RXT64" s="108"/>
      <c r="RXU64" s="108"/>
      <c r="RXV64" s="108"/>
      <c r="RXW64" s="108"/>
      <c r="RXX64" s="108"/>
      <c r="RXY64" s="108"/>
      <c r="RXZ64" s="108"/>
      <c r="RYA64" s="108"/>
      <c r="RYB64" s="108"/>
      <c r="RYC64" s="108"/>
      <c r="RYD64" s="108"/>
      <c r="RYE64" s="108"/>
      <c r="RYF64" s="108"/>
      <c r="RYG64" s="108"/>
      <c r="RYH64" s="108"/>
      <c r="RYI64" s="108"/>
      <c r="RYJ64" s="108"/>
      <c r="RYK64" s="108"/>
      <c r="RYL64" s="108"/>
      <c r="RYM64" s="108"/>
      <c r="RYN64" s="108"/>
      <c r="RYO64" s="108"/>
      <c r="RYP64" s="108"/>
      <c r="RYQ64" s="108"/>
      <c r="RYR64" s="108"/>
      <c r="RYS64" s="108"/>
      <c r="RYT64" s="108"/>
      <c r="RYU64" s="108"/>
      <c r="RYV64" s="108"/>
      <c r="RYW64" s="108"/>
      <c r="RYX64" s="108"/>
      <c r="RYY64" s="108"/>
      <c r="RYZ64" s="108"/>
      <c r="RZA64" s="108"/>
      <c r="RZB64" s="108"/>
      <c r="RZC64" s="108"/>
      <c r="RZD64" s="108"/>
      <c r="RZE64" s="108"/>
      <c r="RZF64" s="108"/>
      <c r="RZG64" s="108"/>
      <c r="RZH64" s="108"/>
      <c r="RZI64" s="108"/>
      <c r="RZJ64" s="108"/>
      <c r="RZK64" s="108"/>
      <c r="RZL64" s="108"/>
      <c r="RZM64" s="108"/>
      <c r="RZN64" s="108"/>
      <c r="RZO64" s="108"/>
      <c r="RZP64" s="108"/>
      <c r="RZQ64" s="108"/>
      <c r="RZR64" s="108"/>
      <c r="RZS64" s="108"/>
      <c r="RZT64" s="108"/>
      <c r="RZU64" s="108"/>
      <c r="RZV64" s="108"/>
      <c r="RZW64" s="108"/>
      <c r="RZX64" s="108"/>
      <c r="RZY64" s="108"/>
      <c r="RZZ64" s="108"/>
      <c r="SAA64" s="108"/>
      <c r="SAB64" s="108"/>
      <c r="SAC64" s="108"/>
      <c r="SAD64" s="108"/>
      <c r="SAE64" s="108"/>
      <c r="SAF64" s="108"/>
      <c r="SAG64" s="108"/>
      <c r="SAH64" s="108"/>
      <c r="SAI64" s="108"/>
      <c r="SAJ64" s="108"/>
      <c r="SAK64" s="108"/>
      <c r="SAL64" s="108"/>
      <c r="SAM64" s="108"/>
      <c r="SAN64" s="108"/>
      <c r="SAO64" s="108"/>
      <c r="SAP64" s="108"/>
      <c r="SAQ64" s="108"/>
      <c r="SAR64" s="108"/>
      <c r="SAS64" s="108"/>
      <c r="SAT64" s="108"/>
      <c r="SAU64" s="108"/>
      <c r="SAV64" s="108"/>
      <c r="SAW64" s="108"/>
      <c r="SAX64" s="108"/>
      <c r="SAY64" s="108"/>
      <c r="SAZ64" s="108"/>
      <c r="SBA64" s="108"/>
      <c r="SBB64" s="108"/>
      <c r="SBC64" s="108"/>
      <c r="SBD64" s="108"/>
      <c r="SBE64" s="108"/>
      <c r="SBF64" s="108"/>
      <c r="SBG64" s="108"/>
      <c r="SBH64" s="108"/>
      <c r="SBI64" s="108"/>
      <c r="SBJ64" s="108"/>
      <c r="SBK64" s="108"/>
      <c r="SBL64" s="108"/>
      <c r="SBM64" s="108"/>
      <c r="SBN64" s="108"/>
      <c r="SBO64" s="108"/>
      <c r="SBP64" s="108"/>
      <c r="SBQ64" s="108"/>
      <c r="SBR64" s="108"/>
      <c r="SBS64" s="108"/>
      <c r="SBT64" s="108"/>
      <c r="SBU64" s="108"/>
      <c r="SBV64" s="108"/>
      <c r="SBW64" s="108"/>
      <c r="SBX64" s="108"/>
      <c r="SBY64" s="108"/>
      <c r="SBZ64" s="108"/>
      <c r="SCA64" s="108"/>
      <c r="SCB64" s="108"/>
      <c r="SCC64" s="108"/>
      <c r="SCD64" s="108"/>
      <c r="SCE64" s="108"/>
      <c r="SCF64" s="108"/>
      <c r="SCG64" s="108"/>
      <c r="SCH64" s="108"/>
      <c r="SCI64" s="108"/>
      <c r="SCJ64" s="108"/>
      <c r="SCK64" s="108"/>
      <c r="SCL64" s="108"/>
      <c r="SCM64" s="108"/>
      <c r="SCN64" s="108"/>
      <c r="SCO64" s="108"/>
      <c r="SCP64" s="108"/>
      <c r="SCQ64" s="108"/>
      <c r="SCR64" s="108"/>
      <c r="SCS64" s="108"/>
      <c r="SCT64" s="108"/>
      <c r="SCU64" s="108"/>
      <c r="SCV64" s="108"/>
      <c r="SCW64" s="108"/>
      <c r="SCX64" s="108"/>
      <c r="SCY64" s="108"/>
      <c r="SCZ64" s="108"/>
      <c r="SDA64" s="108"/>
      <c r="SDB64" s="108"/>
      <c r="SDC64" s="108"/>
      <c r="SDD64" s="108"/>
      <c r="SDE64" s="108"/>
      <c r="SDF64" s="108"/>
      <c r="SDG64" s="108"/>
      <c r="SDH64" s="108"/>
      <c r="SDI64" s="108"/>
      <c r="SDJ64" s="108"/>
      <c r="SDK64" s="108"/>
      <c r="SDL64" s="108"/>
      <c r="SDM64" s="108"/>
      <c r="SDN64" s="108"/>
      <c r="SDO64" s="108"/>
      <c r="SDP64" s="108"/>
      <c r="SDQ64" s="108"/>
      <c r="SDR64" s="108"/>
      <c r="SDS64" s="108"/>
      <c r="SDT64" s="108"/>
      <c r="SDU64" s="108"/>
      <c r="SDV64" s="108"/>
      <c r="SDW64" s="108"/>
      <c r="SDX64" s="108"/>
      <c r="SDY64" s="108"/>
      <c r="SDZ64" s="108"/>
      <c r="SEA64" s="108"/>
      <c r="SEB64" s="108"/>
      <c r="SEC64" s="108"/>
      <c r="SED64" s="108"/>
      <c r="SEE64" s="108"/>
      <c r="SEF64" s="108"/>
      <c r="SEG64" s="108"/>
      <c r="SEH64" s="108"/>
      <c r="SEI64" s="108"/>
      <c r="SEJ64" s="108"/>
      <c r="SEK64" s="108"/>
      <c r="SEL64" s="108"/>
      <c r="SEM64" s="108"/>
      <c r="SEN64" s="108"/>
      <c r="SEO64" s="108"/>
      <c r="SEP64" s="108"/>
      <c r="SEQ64" s="108"/>
      <c r="SER64" s="108"/>
      <c r="SES64" s="108"/>
      <c r="SET64" s="108"/>
      <c r="SEU64" s="108"/>
      <c r="SEV64" s="108"/>
      <c r="SEW64" s="108"/>
      <c r="SEX64" s="108"/>
      <c r="SEY64" s="108"/>
      <c r="SEZ64" s="108"/>
      <c r="SFA64" s="108"/>
      <c r="SFB64" s="108"/>
      <c r="SFC64" s="108"/>
      <c r="SFD64" s="108"/>
      <c r="SFE64" s="108"/>
      <c r="SFF64" s="108"/>
      <c r="SFG64" s="108"/>
      <c r="SFH64" s="108"/>
      <c r="SFI64" s="108"/>
      <c r="SFJ64" s="108"/>
      <c r="SFK64" s="108"/>
      <c r="SFL64" s="108"/>
      <c r="SFM64" s="108"/>
      <c r="SFN64" s="108"/>
      <c r="SFO64" s="108"/>
      <c r="SFP64" s="108"/>
      <c r="SFQ64" s="108"/>
      <c r="SFR64" s="108"/>
      <c r="SFS64" s="108"/>
      <c r="SFT64" s="108"/>
      <c r="SFU64" s="108"/>
      <c r="SFV64" s="108"/>
      <c r="SFW64" s="108"/>
      <c r="SFX64" s="108"/>
      <c r="SFY64" s="108"/>
      <c r="SFZ64" s="108"/>
      <c r="SGA64" s="108"/>
      <c r="SGB64" s="108"/>
      <c r="SGC64" s="108"/>
      <c r="SGD64" s="108"/>
      <c r="SGE64" s="108"/>
      <c r="SGF64" s="108"/>
      <c r="SGG64" s="108"/>
      <c r="SGH64" s="108"/>
      <c r="SGI64" s="108"/>
      <c r="SGJ64" s="108"/>
      <c r="SGK64" s="108"/>
      <c r="SGL64" s="108"/>
      <c r="SGM64" s="108"/>
      <c r="SGN64" s="108"/>
      <c r="SGO64" s="108"/>
      <c r="SGP64" s="108"/>
      <c r="SGQ64" s="108"/>
      <c r="SGR64" s="108"/>
      <c r="SGS64" s="108"/>
      <c r="SGT64" s="108"/>
      <c r="SGU64" s="108"/>
      <c r="SGV64" s="108"/>
      <c r="SGW64" s="108"/>
      <c r="SGX64" s="108"/>
      <c r="SGY64" s="108"/>
      <c r="SGZ64" s="108"/>
      <c r="SHA64" s="108"/>
      <c r="SHB64" s="108"/>
      <c r="SHC64" s="108"/>
      <c r="SHD64" s="108"/>
      <c r="SHE64" s="108"/>
      <c r="SHF64" s="108"/>
      <c r="SHG64" s="108"/>
      <c r="SHH64" s="108"/>
      <c r="SHI64" s="108"/>
      <c r="SHJ64" s="108"/>
      <c r="SHK64" s="108"/>
      <c r="SHL64" s="108"/>
      <c r="SHM64" s="108"/>
      <c r="SHN64" s="108"/>
      <c r="SHO64" s="108"/>
      <c r="SHP64" s="108"/>
      <c r="SHQ64" s="108"/>
      <c r="SHR64" s="108"/>
      <c r="SHS64" s="108"/>
      <c r="SHT64" s="108"/>
      <c r="SHU64" s="108"/>
      <c r="SHV64" s="108"/>
      <c r="SHW64" s="108"/>
      <c r="SHX64" s="108"/>
      <c r="SHY64" s="108"/>
      <c r="SHZ64" s="108"/>
      <c r="SIA64" s="108"/>
      <c r="SIB64" s="108"/>
      <c r="SIC64" s="108"/>
      <c r="SID64" s="108"/>
      <c r="SIE64" s="108"/>
      <c r="SIF64" s="108"/>
      <c r="SIG64" s="108"/>
      <c r="SIH64" s="108"/>
      <c r="SII64" s="108"/>
      <c r="SIJ64" s="108"/>
      <c r="SIK64" s="108"/>
      <c r="SIL64" s="108"/>
      <c r="SIM64" s="108"/>
      <c r="SIN64" s="108"/>
      <c r="SIO64" s="108"/>
      <c r="SIP64" s="108"/>
      <c r="SIQ64" s="108"/>
      <c r="SIR64" s="108"/>
      <c r="SIS64" s="108"/>
      <c r="SIT64" s="108"/>
      <c r="SIU64" s="108"/>
      <c r="SIV64" s="108"/>
      <c r="SIW64" s="108"/>
      <c r="SIX64" s="108"/>
      <c r="SIY64" s="108"/>
      <c r="SIZ64" s="108"/>
      <c r="SJA64" s="108"/>
      <c r="SJB64" s="108"/>
      <c r="SJC64" s="108"/>
      <c r="SJD64" s="108"/>
      <c r="SJE64" s="108"/>
      <c r="SJF64" s="108"/>
      <c r="SJG64" s="108"/>
      <c r="SJH64" s="108"/>
      <c r="SJI64" s="108"/>
      <c r="SJJ64" s="108"/>
      <c r="SJK64" s="108"/>
      <c r="SJL64" s="108"/>
      <c r="SJM64" s="108"/>
      <c r="SJN64" s="108"/>
      <c r="SJO64" s="108"/>
      <c r="SJP64" s="108"/>
      <c r="SJQ64" s="108"/>
      <c r="SJR64" s="108"/>
      <c r="SJS64" s="108"/>
      <c r="SJT64" s="108"/>
      <c r="SJU64" s="108"/>
      <c r="SJV64" s="108"/>
      <c r="SJW64" s="108"/>
      <c r="SJX64" s="108"/>
      <c r="SJY64" s="108"/>
      <c r="SJZ64" s="108"/>
      <c r="SKA64" s="108"/>
      <c r="SKB64" s="108"/>
      <c r="SKC64" s="108"/>
      <c r="SKD64" s="108"/>
      <c r="SKE64" s="108"/>
      <c r="SKF64" s="108"/>
      <c r="SKG64" s="108"/>
      <c r="SKH64" s="108"/>
      <c r="SKI64" s="108"/>
      <c r="SKJ64" s="108"/>
      <c r="SKK64" s="108"/>
      <c r="SKL64" s="108"/>
      <c r="SKM64" s="108"/>
      <c r="SKN64" s="108"/>
      <c r="SKO64" s="108"/>
      <c r="SKP64" s="108"/>
      <c r="SKQ64" s="108"/>
      <c r="SKR64" s="108"/>
      <c r="SKS64" s="108"/>
      <c r="SKT64" s="108"/>
      <c r="SKU64" s="108"/>
      <c r="SKV64" s="108"/>
      <c r="SKW64" s="108"/>
      <c r="SKX64" s="108"/>
      <c r="SKY64" s="108"/>
      <c r="SKZ64" s="108"/>
      <c r="SLA64" s="108"/>
      <c r="SLB64" s="108"/>
      <c r="SLC64" s="108"/>
      <c r="SLD64" s="108"/>
      <c r="SLE64" s="108"/>
      <c r="SLF64" s="108"/>
      <c r="SLG64" s="108"/>
      <c r="SLH64" s="108"/>
      <c r="SLI64" s="108"/>
      <c r="SLJ64" s="108"/>
      <c r="SLK64" s="108"/>
      <c r="SLL64" s="108"/>
      <c r="SLM64" s="108"/>
      <c r="SLN64" s="108"/>
      <c r="SLO64" s="108"/>
      <c r="SLP64" s="108"/>
      <c r="SLQ64" s="108"/>
      <c r="SLR64" s="108"/>
      <c r="SLS64" s="108"/>
      <c r="SLT64" s="108"/>
      <c r="SLU64" s="108"/>
      <c r="SLV64" s="108"/>
      <c r="SLW64" s="108"/>
      <c r="SLX64" s="108"/>
      <c r="SLY64" s="108"/>
      <c r="SLZ64" s="108"/>
      <c r="SMA64" s="108"/>
      <c r="SMB64" s="108"/>
      <c r="SMC64" s="108"/>
      <c r="SMD64" s="108"/>
      <c r="SME64" s="108"/>
      <c r="SMF64" s="108"/>
      <c r="SMG64" s="108"/>
      <c r="SMH64" s="108"/>
      <c r="SMI64" s="108"/>
      <c r="SMJ64" s="108"/>
      <c r="SMK64" s="108"/>
      <c r="SML64" s="108"/>
      <c r="SMM64" s="108"/>
      <c r="SMN64" s="108"/>
      <c r="SMO64" s="108"/>
      <c r="SMP64" s="108"/>
      <c r="SMQ64" s="108"/>
      <c r="SMR64" s="108"/>
      <c r="SMS64" s="108"/>
      <c r="SMT64" s="108"/>
      <c r="SMU64" s="108"/>
      <c r="SMV64" s="108"/>
      <c r="SMW64" s="108"/>
      <c r="SMX64" s="108"/>
      <c r="SMY64" s="108"/>
      <c r="SMZ64" s="108"/>
      <c r="SNA64" s="108"/>
      <c r="SNB64" s="108"/>
      <c r="SNC64" s="108"/>
      <c r="SND64" s="108"/>
      <c r="SNE64" s="108"/>
      <c r="SNF64" s="108"/>
      <c r="SNG64" s="108"/>
      <c r="SNH64" s="108"/>
      <c r="SNI64" s="108"/>
      <c r="SNJ64" s="108"/>
      <c r="SNK64" s="108"/>
      <c r="SNL64" s="108"/>
      <c r="SNM64" s="108"/>
      <c r="SNN64" s="108"/>
      <c r="SNO64" s="108"/>
      <c r="SNP64" s="108"/>
      <c r="SNQ64" s="108"/>
      <c r="SNR64" s="108"/>
      <c r="SNS64" s="108"/>
      <c r="SNT64" s="108"/>
      <c r="SNU64" s="108"/>
      <c r="SNV64" s="108"/>
      <c r="SNW64" s="108"/>
      <c r="SNX64" s="108"/>
      <c r="SNY64" s="108"/>
      <c r="SNZ64" s="108"/>
      <c r="SOA64" s="108"/>
      <c r="SOB64" s="108"/>
      <c r="SOC64" s="108"/>
      <c r="SOD64" s="108"/>
      <c r="SOE64" s="108"/>
      <c r="SOF64" s="108"/>
      <c r="SOG64" s="108"/>
      <c r="SOH64" s="108"/>
      <c r="SOI64" s="108"/>
      <c r="SOJ64" s="108"/>
      <c r="SOK64" s="108"/>
      <c r="SOL64" s="108"/>
      <c r="SOM64" s="108"/>
      <c r="SON64" s="108"/>
      <c r="SOO64" s="108"/>
      <c r="SOP64" s="108"/>
      <c r="SOQ64" s="108"/>
      <c r="SOR64" s="108"/>
      <c r="SOS64" s="108"/>
      <c r="SOT64" s="108"/>
      <c r="SOU64" s="108"/>
      <c r="SOV64" s="108"/>
      <c r="SOW64" s="108"/>
      <c r="SOX64" s="108"/>
      <c r="SOY64" s="108"/>
      <c r="SOZ64" s="108"/>
      <c r="SPA64" s="108"/>
      <c r="SPB64" s="108"/>
      <c r="SPC64" s="108"/>
      <c r="SPD64" s="108"/>
      <c r="SPE64" s="108"/>
      <c r="SPF64" s="108"/>
      <c r="SPG64" s="108"/>
      <c r="SPH64" s="108"/>
      <c r="SPI64" s="108"/>
      <c r="SPJ64" s="108"/>
      <c r="SPK64" s="108"/>
      <c r="SPL64" s="108"/>
      <c r="SPM64" s="108"/>
      <c r="SPN64" s="108"/>
      <c r="SPO64" s="108"/>
      <c r="SPP64" s="108"/>
      <c r="SPQ64" s="108"/>
      <c r="SPR64" s="108"/>
      <c r="SPS64" s="108"/>
      <c r="SPT64" s="108"/>
      <c r="SPU64" s="108"/>
      <c r="SPV64" s="108"/>
      <c r="SPW64" s="108"/>
      <c r="SPX64" s="108"/>
      <c r="SPY64" s="108"/>
      <c r="SPZ64" s="108"/>
      <c r="SQA64" s="108"/>
      <c r="SQB64" s="108"/>
      <c r="SQC64" s="108"/>
      <c r="SQD64" s="108"/>
      <c r="SQE64" s="108"/>
      <c r="SQF64" s="108"/>
      <c r="SQG64" s="108"/>
      <c r="SQH64" s="108"/>
      <c r="SQI64" s="108"/>
      <c r="SQJ64" s="108"/>
      <c r="SQK64" s="108"/>
      <c r="SQL64" s="108"/>
      <c r="SQM64" s="108"/>
      <c r="SQN64" s="108"/>
      <c r="SQO64" s="108"/>
      <c r="SQP64" s="108"/>
      <c r="SQQ64" s="108"/>
      <c r="SQR64" s="108"/>
      <c r="SQS64" s="108"/>
      <c r="SQT64" s="108"/>
      <c r="SQU64" s="108"/>
      <c r="SQV64" s="108"/>
      <c r="SQW64" s="108"/>
      <c r="SQX64" s="108"/>
      <c r="SQY64" s="108"/>
      <c r="SQZ64" s="108"/>
      <c r="SRA64" s="108"/>
      <c r="SRB64" s="108"/>
      <c r="SRC64" s="108"/>
      <c r="SRD64" s="108"/>
      <c r="SRE64" s="108"/>
      <c r="SRF64" s="108"/>
      <c r="SRG64" s="108"/>
      <c r="SRH64" s="108"/>
      <c r="SRI64" s="108"/>
      <c r="SRJ64" s="108"/>
      <c r="SRK64" s="108"/>
      <c r="SRL64" s="108"/>
      <c r="SRM64" s="108"/>
      <c r="SRN64" s="108"/>
      <c r="SRO64" s="108"/>
      <c r="SRP64" s="108"/>
      <c r="SRQ64" s="108"/>
      <c r="SRR64" s="108"/>
      <c r="SRS64" s="108"/>
      <c r="SRT64" s="108"/>
      <c r="SRU64" s="108"/>
      <c r="SRV64" s="108"/>
      <c r="SRW64" s="108"/>
      <c r="SRX64" s="108"/>
      <c r="SRY64" s="108"/>
      <c r="SRZ64" s="108"/>
      <c r="SSA64" s="108"/>
      <c r="SSB64" s="108"/>
      <c r="SSC64" s="108"/>
      <c r="SSD64" s="108"/>
      <c r="SSE64" s="108"/>
      <c r="SSF64" s="108"/>
      <c r="SSG64" s="108"/>
      <c r="SSH64" s="108"/>
      <c r="SSI64" s="108"/>
      <c r="SSJ64" s="108"/>
      <c r="SSK64" s="108"/>
      <c r="SSL64" s="108"/>
      <c r="SSM64" s="108"/>
      <c r="SSN64" s="108"/>
      <c r="SSO64" s="108"/>
      <c r="SSP64" s="108"/>
      <c r="SSQ64" s="108"/>
      <c r="SSR64" s="108"/>
      <c r="SSS64" s="108"/>
      <c r="SST64" s="108"/>
      <c r="SSU64" s="108"/>
      <c r="SSV64" s="108"/>
      <c r="SSW64" s="108"/>
      <c r="SSX64" s="108"/>
      <c r="SSY64" s="108"/>
      <c r="SSZ64" s="108"/>
      <c r="STA64" s="108"/>
      <c r="STB64" s="108"/>
      <c r="STC64" s="108"/>
      <c r="STD64" s="108"/>
      <c r="STE64" s="108"/>
      <c r="STF64" s="108"/>
      <c r="STG64" s="108"/>
      <c r="STH64" s="108"/>
      <c r="STI64" s="108"/>
      <c r="STJ64" s="108"/>
      <c r="STK64" s="108"/>
      <c r="STL64" s="108"/>
      <c r="STM64" s="108"/>
      <c r="STN64" s="108"/>
      <c r="STO64" s="108"/>
      <c r="STP64" s="108"/>
      <c r="STQ64" s="108"/>
      <c r="STR64" s="108"/>
      <c r="STS64" s="108"/>
      <c r="STT64" s="108"/>
      <c r="STU64" s="108"/>
      <c r="STV64" s="108"/>
      <c r="STW64" s="108"/>
      <c r="STX64" s="108"/>
      <c r="STY64" s="108"/>
      <c r="STZ64" s="108"/>
      <c r="SUA64" s="108"/>
      <c r="SUB64" s="108"/>
      <c r="SUC64" s="108"/>
      <c r="SUD64" s="108"/>
      <c r="SUE64" s="108"/>
      <c r="SUF64" s="108"/>
      <c r="SUG64" s="108"/>
      <c r="SUH64" s="108"/>
      <c r="SUI64" s="108"/>
      <c r="SUJ64" s="108"/>
      <c r="SUK64" s="108"/>
      <c r="SUL64" s="108"/>
      <c r="SUM64" s="108"/>
      <c r="SUN64" s="108"/>
      <c r="SUO64" s="108"/>
      <c r="SUP64" s="108"/>
      <c r="SUQ64" s="108"/>
      <c r="SUR64" s="108"/>
      <c r="SUS64" s="108"/>
      <c r="SUT64" s="108"/>
      <c r="SUU64" s="108"/>
      <c r="SUV64" s="108"/>
      <c r="SUW64" s="108"/>
      <c r="SUX64" s="108"/>
      <c r="SUY64" s="108"/>
      <c r="SUZ64" s="108"/>
      <c r="SVA64" s="108"/>
      <c r="SVB64" s="108"/>
      <c r="SVC64" s="108"/>
      <c r="SVD64" s="108"/>
      <c r="SVE64" s="108"/>
      <c r="SVF64" s="108"/>
      <c r="SVG64" s="108"/>
      <c r="SVH64" s="108"/>
      <c r="SVI64" s="108"/>
      <c r="SVJ64" s="108"/>
      <c r="SVK64" s="108"/>
      <c r="SVL64" s="108"/>
      <c r="SVM64" s="108"/>
      <c r="SVN64" s="108"/>
      <c r="SVO64" s="108"/>
      <c r="SVP64" s="108"/>
      <c r="SVQ64" s="108"/>
      <c r="SVR64" s="108"/>
      <c r="SVS64" s="108"/>
      <c r="SVT64" s="108"/>
      <c r="SVU64" s="108"/>
      <c r="SVV64" s="108"/>
      <c r="SVW64" s="108"/>
      <c r="SVX64" s="108"/>
      <c r="SVY64" s="108"/>
      <c r="SVZ64" s="108"/>
      <c r="SWA64" s="108"/>
      <c r="SWB64" s="108"/>
      <c r="SWC64" s="108"/>
      <c r="SWD64" s="108"/>
      <c r="SWE64" s="108"/>
      <c r="SWF64" s="108"/>
      <c r="SWG64" s="108"/>
      <c r="SWH64" s="108"/>
      <c r="SWI64" s="108"/>
      <c r="SWJ64" s="108"/>
      <c r="SWK64" s="108"/>
      <c r="SWL64" s="108"/>
      <c r="SWM64" s="108"/>
      <c r="SWN64" s="108"/>
      <c r="SWO64" s="108"/>
      <c r="SWP64" s="108"/>
      <c r="SWQ64" s="108"/>
      <c r="SWR64" s="108"/>
      <c r="SWS64" s="108"/>
      <c r="SWT64" s="108"/>
      <c r="SWU64" s="108"/>
      <c r="SWV64" s="108"/>
      <c r="SWW64" s="108"/>
      <c r="SWX64" s="108"/>
      <c r="SWY64" s="108"/>
      <c r="SWZ64" s="108"/>
      <c r="SXA64" s="108"/>
      <c r="SXB64" s="108"/>
      <c r="SXC64" s="108"/>
      <c r="SXD64" s="108"/>
      <c r="SXE64" s="108"/>
      <c r="SXF64" s="108"/>
      <c r="SXG64" s="108"/>
      <c r="SXH64" s="108"/>
      <c r="SXI64" s="108"/>
      <c r="SXJ64" s="108"/>
      <c r="SXK64" s="108"/>
      <c r="SXL64" s="108"/>
      <c r="SXM64" s="108"/>
      <c r="SXN64" s="108"/>
      <c r="SXO64" s="108"/>
      <c r="SXP64" s="108"/>
      <c r="SXQ64" s="108"/>
      <c r="SXR64" s="108"/>
      <c r="SXS64" s="108"/>
      <c r="SXT64" s="108"/>
      <c r="SXU64" s="108"/>
      <c r="SXV64" s="108"/>
      <c r="SXW64" s="108"/>
      <c r="SXX64" s="108"/>
      <c r="SXY64" s="108"/>
      <c r="SXZ64" s="108"/>
      <c r="SYA64" s="108"/>
      <c r="SYB64" s="108"/>
      <c r="SYC64" s="108"/>
      <c r="SYD64" s="108"/>
      <c r="SYE64" s="108"/>
      <c r="SYF64" s="108"/>
      <c r="SYG64" s="108"/>
      <c r="SYH64" s="108"/>
      <c r="SYI64" s="108"/>
      <c r="SYJ64" s="108"/>
      <c r="SYK64" s="108"/>
      <c r="SYL64" s="108"/>
      <c r="SYM64" s="108"/>
      <c r="SYN64" s="108"/>
      <c r="SYO64" s="108"/>
      <c r="SYP64" s="108"/>
      <c r="SYQ64" s="108"/>
      <c r="SYR64" s="108"/>
      <c r="SYS64" s="108"/>
      <c r="SYT64" s="108"/>
      <c r="SYU64" s="108"/>
      <c r="SYV64" s="108"/>
      <c r="SYW64" s="108"/>
      <c r="SYX64" s="108"/>
      <c r="SYY64" s="108"/>
      <c r="SYZ64" s="108"/>
      <c r="SZA64" s="108"/>
      <c r="SZB64" s="108"/>
      <c r="SZC64" s="108"/>
      <c r="SZD64" s="108"/>
      <c r="SZE64" s="108"/>
      <c r="SZF64" s="108"/>
      <c r="SZG64" s="108"/>
      <c r="SZH64" s="108"/>
      <c r="SZI64" s="108"/>
      <c r="SZJ64" s="108"/>
      <c r="SZK64" s="108"/>
      <c r="SZL64" s="108"/>
      <c r="SZM64" s="108"/>
      <c r="SZN64" s="108"/>
      <c r="SZO64" s="108"/>
      <c r="SZP64" s="108"/>
      <c r="SZQ64" s="108"/>
      <c r="SZR64" s="108"/>
      <c r="SZS64" s="108"/>
      <c r="SZT64" s="108"/>
      <c r="SZU64" s="108"/>
      <c r="SZV64" s="108"/>
      <c r="SZW64" s="108"/>
      <c r="SZX64" s="108"/>
      <c r="SZY64" s="108"/>
      <c r="SZZ64" s="108"/>
      <c r="TAA64" s="108"/>
      <c r="TAB64" s="108"/>
      <c r="TAC64" s="108"/>
      <c r="TAD64" s="108"/>
      <c r="TAE64" s="108"/>
      <c r="TAF64" s="108"/>
      <c r="TAG64" s="108"/>
      <c r="TAH64" s="108"/>
      <c r="TAI64" s="108"/>
      <c r="TAJ64" s="108"/>
      <c r="TAK64" s="108"/>
      <c r="TAL64" s="108"/>
      <c r="TAM64" s="108"/>
      <c r="TAN64" s="108"/>
      <c r="TAO64" s="108"/>
      <c r="TAP64" s="108"/>
      <c r="TAQ64" s="108"/>
      <c r="TAR64" s="108"/>
      <c r="TAS64" s="108"/>
      <c r="TAT64" s="108"/>
      <c r="TAU64" s="108"/>
      <c r="TAV64" s="108"/>
      <c r="TAW64" s="108"/>
      <c r="TAX64" s="108"/>
      <c r="TAY64" s="108"/>
      <c r="TAZ64" s="108"/>
      <c r="TBA64" s="108"/>
      <c r="TBB64" s="108"/>
      <c r="TBC64" s="108"/>
      <c r="TBD64" s="108"/>
      <c r="TBE64" s="108"/>
      <c r="TBF64" s="108"/>
      <c r="TBG64" s="108"/>
      <c r="TBH64" s="108"/>
      <c r="TBI64" s="108"/>
      <c r="TBJ64" s="108"/>
      <c r="TBK64" s="108"/>
      <c r="TBL64" s="108"/>
      <c r="TBM64" s="108"/>
      <c r="TBN64" s="108"/>
      <c r="TBO64" s="108"/>
      <c r="TBP64" s="108"/>
      <c r="TBQ64" s="108"/>
      <c r="TBR64" s="108"/>
      <c r="TBS64" s="108"/>
      <c r="TBT64" s="108"/>
      <c r="TBU64" s="108"/>
      <c r="TBV64" s="108"/>
      <c r="TBW64" s="108"/>
      <c r="TBX64" s="108"/>
      <c r="TBY64" s="108"/>
      <c r="TBZ64" s="108"/>
      <c r="TCA64" s="108"/>
      <c r="TCB64" s="108"/>
      <c r="TCC64" s="108"/>
      <c r="TCD64" s="108"/>
      <c r="TCE64" s="108"/>
      <c r="TCF64" s="108"/>
      <c r="TCG64" s="108"/>
      <c r="TCH64" s="108"/>
      <c r="TCI64" s="108"/>
      <c r="TCJ64" s="108"/>
      <c r="TCK64" s="108"/>
      <c r="TCL64" s="108"/>
      <c r="TCM64" s="108"/>
      <c r="TCN64" s="108"/>
      <c r="TCO64" s="108"/>
      <c r="TCP64" s="108"/>
      <c r="TCQ64" s="108"/>
      <c r="TCR64" s="108"/>
      <c r="TCS64" s="108"/>
      <c r="TCT64" s="108"/>
      <c r="TCU64" s="108"/>
      <c r="TCV64" s="108"/>
      <c r="TCW64" s="108"/>
      <c r="TCX64" s="108"/>
      <c r="TCY64" s="108"/>
      <c r="TCZ64" s="108"/>
      <c r="TDA64" s="108"/>
      <c r="TDB64" s="108"/>
      <c r="TDC64" s="108"/>
      <c r="TDD64" s="108"/>
      <c r="TDE64" s="108"/>
      <c r="TDF64" s="108"/>
      <c r="TDG64" s="108"/>
      <c r="TDH64" s="108"/>
      <c r="TDI64" s="108"/>
      <c r="TDJ64" s="108"/>
      <c r="TDK64" s="108"/>
      <c r="TDL64" s="108"/>
      <c r="TDM64" s="108"/>
      <c r="TDN64" s="108"/>
      <c r="TDO64" s="108"/>
      <c r="TDP64" s="108"/>
      <c r="TDQ64" s="108"/>
      <c r="TDR64" s="108"/>
      <c r="TDS64" s="108"/>
      <c r="TDT64" s="108"/>
      <c r="TDU64" s="108"/>
      <c r="TDV64" s="108"/>
      <c r="TDW64" s="108"/>
      <c r="TDX64" s="108"/>
      <c r="TDY64" s="108"/>
      <c r="TDZ64" s="108"/>
      <c r="TEA64" s="108"/>
      <c r="TEB64" s="108"/>
      <c r="TEC64" s="108"/>
      <c r="TED64" s="108"/>
      <c r="TEE64" s="108"/>
      <c r="TEF64" s="108"/>
      <c r="TEG64" s="108"/>
      <c r="TEH64" s="108"/>
      <c r="TEI64" s="108"/>
      <c r="TEJ64" s="108"/>
      <c r="TEK64" s="108"/>
      <c r="TEL64" s="108"/>
      <c r="TEM64" s="108"/>
      <c r="TEN64" s="108"/>
      <c r="TEO64" s="108"/>
      <c r="TEP64" s="108"/>
      <c r="TEQ64" s="108"/>
      <c r="TER64" s="108"/>
      <c r="TES64" s="108"/>
      <c r="TET64" s="108"/>
      <c r="TEU64" s="108"/>
      <c r="TEV64" s="108"/>
      <c r="TEW64" s="108"/>
      <c r="TEX64" s="108"/>
      <c r="TEY64" s="108"/>
      <c r="TEZ64" s="108"/>
      <c r="TFA64" s="108"/>
      <c r="TFB64" s="108"/>
      <c r="TFC64" s="108"/>
      <c r="TFD64" s="108"/>
      <c r="TFE64" s="108"/>
      <c r="TFF64" s="108"/>
      <c r="TFG64" s="108"/>
      <c r="TFH64" s="108"/>
      <c r="TFI64" s="108"/>
      <c r="TFJ64" s="108"/>
      <c r="TFK64" s="108"/>
      <c r="TFL64" s="108"/>
      <c r="TFM64" s="108"/>
      <c r="TFN64" s="108"/>
      <c r="TFO64" s="108"/>
      <c r="TFP64" s="108"/>
      <c r="TFQ64" s="108"/>
      <c r="TFR64" s="108"/>
      <c r="TFS64" s="108"/>
      <c r="TFT64" s="108"/>
      <c r="TFU64" s="108"/>
      <c r="TFV64" s="108"/>
      <c r="TFW64" s="108"/>
      <c r="TFX64" s="108"/>
      <c r="TFY64" s="108"/>
      <c r="TFZ64" s="108"/>
      <c r="TGA64" s="108"/>
      <c r="TGB64" s="108"/>
      <c r="TGC64" s="108"/>
      <c r="TGD64" s="108"/>
      <c r="TGE64" s="108"/>
      <c r="TGF64" s="108"/>
      <c r="TGG64" s="108"/>
      <c r="TGH64" s="108"/>
      <c r="TGI64" s="108"/>
      <c r="TGJ64" s="108"/>
      <c r="TGK64" s="108"/>
      <c r="TGL64" s="108"/>
      <c r="TGM64" s="108"/>
      <c r="TGN64" s="108"/>
      <c r="TGO64" s="108"/>
      <c r="TGP64" s="108"/>
      <c r="TGQ64" s="108"/>
      <c r="TGR64" s="108"/>
      <c r="TGS64" s="108"/>
      <c r="TGT64" s="108"/>
      <c r="TGU64" s="108"/>
      <c r="TGV64" s="108"/>
      <c r="TGW64" s="108"/>
      <c r="TGX64" s="108"/>
      <c r="TGY64" s="108"/>
      <c r="TGZ64" s="108"/>
      <c r="THA64" s="108"/>
      <c r="THB64" s="108"/>
      <c r="THC64" s="108"/>
      <c r="THD64" s="108"/>
      <c r="THE64" s="108"/>
      <c r="THF64" s="108"/>
      <c r="THG64" s="108"/>
      <c r="THH64" s="108"/>
      <c r="THI64" s="108"/>
      <c r="THJ64" s="108"/>
      <c r="THK64" s="108"/>
      <c r="THL64" s="108"/>
      <c r="THM64" s="108"/>
      <c r="THN64" s="108"/>
      <c r="THO64" s="108"/>
      <c r="THP64" s="108"/>
      <c r="THQ64" s="108"/>
      <c r="THR64" s="108"/>
      <c r="THS64" s="108"/>
      <c r="THT64" s="108"/>
      <c r="THU64" s="108"/>
      <c r="THV64" s="108"/>
      <c r="THW64" s="108"/>
      <c r="THX64" s="108"/>
      <c r="THY64" s="108"/>
      <c r="THZ64" s="108"/>
      <c r="TIA64" s="108"/>
      <c r="TIB64" s="108"/>
      <c r="TIC64" s="108"/>
      <c r="TID64" s="108"/>
      <c r="TIE64" s="108"/>
      <c r="TIF64" s="108"/>
      <c r="TIG64" s="108"/>
      <c r="TIH64" s="108"/>
      <c r="TII64" s="108"/>
      <c r="TIJ64" s="108"/>
      <c r="TIK64" s="108"/>
      <c r="TIL64" s="108"/>
      <c r="TIM64" s="108"/>
      <c r="TIN64" s="108"/>
      <c r="TIO64" s="108"/>
      <c r="TIP64" s="108"/>
      <c r="TIQ64" s="108"/>
      <c r="TIR64" s="108"/>
      <c r="TIS64" s="108"/>
      <c r="TIT64" s="108"/>
      <c r="TIU64" s="108"/>
      <c r="TIV64" s="108"/>
      <c r="TIW64" s="108"/>
      <c r="TIX64" s="108"/>
      <c r="TIY64" s="108"/>
      <c r="TIZ64" s="108"/>
      <c r="TJA64" s="108"/>
      <c r="TJB64" s="108"/>
      <c r="TJC64" s="108"/>
      <c r="TJD64" s="108"/>
      <c r="TJE64" s="108"/>
      <c r="TJF64" s="108"/>
      <c r="TJG64" s="108"/>
      <c r="TJH64" s="108"/>
      <c r="TJI64" s="108"/>
      <c r="TJJ64" s="108"/>
      <c r="TJK64" s="108"/>
      <c r="TJL64" s="108"/>
      <c r="TJM64" s="108"/>
      <c r="TJN64" s="108"/>
      <c r="TJO64" s="108"/>
      <c r="TJP64" s="108"/>
      <c r="TJQ64" s="108"/>
      <c r="TJR64" s="108"/>
      <c r="TJS64" s="108"/>
      <c r="TJT64" s="108"/>
      <c r="TJU64" s="108"/>
      <c r="TJV64" s="108"/>
      <c r="TJW64" s="108"/>
      <c r="TJX64" s="108"/>
      <c r="TJY64" s="108"/>
      <c r="TJZ64" s="108"/>
      <c r="TKA64" s="108"/>
      <c r="TKB64" s="108"/>
      <c r="TKC64" s="108"/>
      <c r="TKD64" s="108"/>
      <c r="TKE64" s="108"/>
      <c r="TKF64" s="108"/>
      <c r="TKG64" s="108"/>
      <c r="TKH64" s="108"/>
      <c r="TKI64" s="108"/>
      <c r="TKJ64" s="108"/>
      <c r="TKK64" s="108"/>
      <c r="TKL64" s="108"/>
      <c r="TKM64" s="108"/>
      <c r="TKN64" s="108"/>
      <c r="TKO64" s="108"/>
      <c r="TKP64" s="108"/>
      <c r="TKQ64" s="108"/>
      <c r="TKR64" s="108"/>
      <c r="TKS64" s="108"/>
      <c r="TKT64" s="108"/>
      <c r="TKU64" s="108"/>
      <c r="TKV64" s="108"/>
      <c r="TKW64" s="108"/>
      <c r="TKX64" s="108"/>
      <c r="TKY64" s="108"/>
      <c r="TKZ64" s="108"/>
      <c r="TLA64" s="108"/>
      <c r="TLB64" s="108"/>
      <c r="TLC64" s="108"/>
      <c r="TLD64" s="108"/>
      <c r="TLE64" s="108"/>
      <c r="TLF64" s="108"/>
      <c r="TLG64" s="108"/>
      <c r="TLH64" s="108"/>
      <c r="TLI64" s="108"/>
      <c r="TLJ64" s="108"/>
      <c r="TLK64" s="108"/>
      <c r="TLL64" s="108"/>
      <c r="TLM64" s="108"/>
      <c r="TLN64" s="108"/>
      <c r="TLO64" s="108"/>
      <c r="TLP64" s="108"/>
      <c r="TLQ64" s="108"/>
      <c r="TLR64" s="108"/>
      <c r="TLS64" s="108"/>
      <c r="TLT64" s="108"/>
      <c r="TLU64" s="108"/>
      <c r="TLV64" s="108"/>
      <c r="TLW64" s="108"/>
      <c r="TLX64" s="108"/>
      <c r="TLY64" s="108"/>
      <c r="TLZ64" s="108"/>
      <c r="TMA64" s="108"/>
      <c r="TMB64" s="108"/>
      <c r="TMC64" s="108"/>
      <c r="TMD64" s="108"/>
      <c r="TME64" s="108"/>
      <c r="TMF64" s="108"/>
      <c r="TMG64" s="108"/>
      <c r="TMH64" s="108"/>
      <c r="TMI64" s="108"/>
      <c r="TMJ64" s="108"/>
      <c r="TMK64" s="108"/>
      <c r="TML64" s="108"/>
      <c r="TMM64" s="108"/>
      <c r="TMN64" s="108"/>
      <c r="TMO64" s="108"/>
      <c r="TMP64" s="108"/>
      <c r="TMQ64" s="108"/>
      <c r="TMR64" s="108"/>
      <c r="TMS64" s="108"/>
      <c r="TMT64" s="108"/>
      <c r="TMU64" s="108"/>
      <c r="TMV64" s="108"/>
      <c r="TMW64" s="108"/>
      <c r="TMX64" s="108"/>
      <c r="TMY64" s="108"/>
      <c r="TMZ64" s="108"/>
      <c r="TNA64" s="108"/>
      <c r="TNB64" s="108"/>
      <c r="TNC64" s="108"/>
      <c r="TND64" s="108"/>
      <c r="TNE64" s="108"/>
      <c r="TNF64" s="108"/>
      <c r="TNG64" s="108"/>
      <c r="TNH64" s="108"/>
      <c r="TNI64" s="108"/>
      <c r="TNJ64" s="108"/>
      <c r="TNK64" s="108"/>
      <c r="TNL64" s="108"/>
      <c r="TNM64" s="108"/>
      <c r="TNN64" s="108"/>
      <c r="TNO64" s="108"/>
      <c r="TNP64" s="108"/>
      <c r="TNQ64" s="108"/>
      <c r="TNR64" s="108"/>
      <c r="TNS64" s="108"/>
      <c r="TNT64" s="108"/>
      <c r="TNU64" s="108"/>
      <c r="TNV64" s="108"/>
      <c r="TNW64" s="108"/>
      <c r="TNX64" s="108"/>
      <c r="TNY64" s="108"/>
      <c r="TNZ64" s="108"/>
      <c r="TOA64" s="108"/>
      <c r="TOB64" s="108"/>
      <c r="TOC64" s="108"/>
      <c r="TOD64" s="108"/>
      <c r="TOE64" s="108"/>
      <c r="TOF64" s="108"/>
      <c r="TOG64" s="108"/>
      <c r="TOH64" s="108"/>
      <c r="TOI64" s="108"/>
      <c r="TOJ64" s="108"/>
      <c r="TOK64" s="108"/>
      <c r="TOL64" s="108"/>
      <c r="TOM64" s="108"/>
      <c r="TON64" s="108"/>
      <c r="TOO64" s="108"/>
      <c r="TOP64" s="108"/>
      <c r="TOQ64" s="108"/>
      <c r="TOR64" s="108"/>
      <c r="TOS64" s="108"/>
      <c r="TOT64" s="108"/>
      <c r="TOU64" s="108"/>
      <c r="TOV64" s="108"/>
      <c r="TOW64" s="108"/>
      <c r="TOX64" s="108"/>
      <c r="TOY64" s="108"/>
      <c r="TOZ64" s="108"/>
      <c r="TPA64" s="108"/>
      <c r="TPB64" s="108"/>
      <c r="TPC64" s="108"/>
      <c r="TPD64" s="108"/>
      <c r="TPE64" s="108"/>
      <c r="TPF64" s="108"/>
      <c r="TPG64" s="108"/>
      <c r="TPH64" s="108"/>
      <c r="TPI64" s="108"/>
      <c r="TPJ64" s="108"/>
      <c r="TPK64" s="108"/>
      <c r="TPL64" s="108"/>
      <c r="TPM64" s="108"/>
      <c r="TPN64" s="108"/>
      <c r="TPO64" s="108"/>
      <c r="TPP64" s="108"/>
      <c r="TPQ64" s="108"/>
      <c r="TPR64" s="108"/>
      <c r="TPS64" s="108"/>
      <c r="TPT64" s="108"/>
      <c r="TPU64" s="108"/>
      <c r="TPV64" s="108"/>
      <c r="TPW64" s="108"/>
      <c r="TPX64" s="108"/>
      <c r="TPY64" s="108"/>
      <c r="TPZ64" s="108"/>
      <c r="TQA64" s="108"/>
      <c r="TQB64" s="108"/>
      <c r="TQC64" s="108"/>
      <c r="TQD64" s="108"/>
      <c r="TQE64" s="108"/>
      <c r="TQF64" s="108"/>
      <c r="TQG64" s="108"/>
      <c r="TQH64" s="108"/>
      <c r="TQI64" s="108"/>
      <c r="TQJ64" s="108"/>
      <c r="TQK64" s="108"/>
      <c r="TQL64" s="108"/>
      <c r="TQM64" s="108"/>
      <c r="TQN64" s="108"/>
      <c r="TQO64" s="108"/>
      <c r="TQP64" s="108"/>
      <c r="TQQ64" s="108"/>
      <c r="TQR64" s="108"/>
      <c r="TQS64" s="108"/>
      <c r="TQT64" s="108"/>
      <c r="TQU64" s="108"/>
      <c r="TQV64" s="108"/>
      <c r="TQW64" s="108"/>
      <c r="TQX64" s="108"/>
      <c r="TQY64" s="108"/>
      <c r="TQZ64" s="108"/>
      <c r="TRA64" s="108"/>
      <c r="TRB64" s="108"/>
      <c r="TRC64" s="108"/>
      <c r="TRD64" s="108"/>
      <c r="TRE64" s="108"/>
      <c r="TRF64" s="108"/>
      <c r="TRG64" s="108"/>
      <c r="TRH64" s="108"/>
      <c r="TRI64" s="108"/>
      <c r="TRJ64" s="108"/>
      <c r="TRK64" s="108"/>
      <c r="TRL64" s="108"/>
      <c r="TRM64" s="108"/>
      <c r="TRN64" s="108"/>
      <c r="TRO64" s="108"/>
      <c r="TRP64" s="108"/>
      <c r="TRQ64" s="108"/>
      <c r="TRR64" s="108"/>
      <c r="TRS64" s="108"/>
      <c r="TRT64" s="108"/>
      <c r="TRU64" s="108"/>
      <c r="TRV64" s="108"/>
      <c r="TRW64" s="108"/>
      <c r="TRX64" s="108"/>
      <c r="TRY64" s="108"/>
      <c r="TRZ64" s="108"/>
      <c r="TSA64" s="108"/>
      <c r="TSB64" s="108"/>
      <c r="TSC64" s="108"/>
      <c r="TSD64" s="108"/>
      <c r="TSE64" s="108"/>
      <c r="TSF64" s="108"/>
      <c r="TSG64" s="108"/>
      <c r="TSH64" s="108"/>
      <c r="TSI64" s="108"/>
      <c r="TSJ64" s="108"/>
      <c r="TSK64" s="108"/>
      <c r="TSL64" s="108"/>
      <c r="TSM64" s="108"/>
      <c r="TSN64" s="108"/>
      <c r="TSO64" s="108"/>
      <c r="TSP64" s="108"/>
      <c r="TSQ64" s="108"/>
      <c r="TSR64" s="108"/>
      <c r="TSS64" s="108"/>
      <c r="TST64" s="108"/>
      <c r="TSU64" s="108"/>
      <c r="TSV64" s="108"/>
      <c r="TSW64" s="108"/>
      <c r="TSX64" s="108"/>
      <c r="TSY64" s="108"/>
      <c r="TSZ64" s="108"/>
      <c r="TTA64" s="108"/>
      <c r="TTB64" s="108"/>
      <c r="TTC64" s="108"/>
      <c r="TTD64" s="108"/>
      <c r="TTE64" s="108"/>
      <c r="TTF64" s="108"/>
      <c r="TTG64" s="108"/>
      <c r="TTH64" s="108"/>
      <c r="TTI64" s="108"/>
      <c r="TTJ64" s="108"/>
      <c r="TTK64" s="108"/>
      <c r="TTL64" s="108"/>
      <c r="TTM64" s="108"/>
      <c r="TTN64" s="108"/>
      <c r="TTO64" s="108"/>
      <c r="TTP64" s="108"/>
      <c r="TTQ64" s="108"/>
      <c r="TTR64" s="108"/>
      <c r="TTS64" s="108"/>
      <c r="TTT64" s="108"/>
      <c r="TTU64" s="108"/>
      <c r="TTV64" s="108"/>
      <c r="TTW64" s="108"/>
      <c r="TTX64" s="108"/>
      <c r="TTY64" s="108"/>
      <c r="TTZ64" s="108"/>
      <c r="TUA64" s="108"/>
      <c r="TUB64" s="108"/>
      <c r="TUC64" s="108"/>
      <c r="TUD64" s="108"/>
      <c r="TUE64" s="108"/>
      <c r="TUF64" s="108"/>
      <c r="TUG64" s="108"/>
      <c r="TUH64" s="108"/>
      <c r="TUI64" s="108"/>
      <c r="TUJ64" s="108"/>
      <c r="TUK64" s="108"/>
      <c r="TUL64" s="108"/>
      <c r="TUM64" s="108"/>
      <c r="TUN64" s="108"/>
      <c r="TUO64" s="108"/>
      <c r="TUP64" s="108"/>
      <c r="TUQ64" s="108"/>
      <c r="TUR64" s="108"/>
      <c r="TUS64" s="108"/>
      <c r="TUT64" s="108"/>
      <c r="TUU64" s="108"/>
      <c r="TUV64" s="108"/>
      <c r="TUW64" s="108"/>
      <c r="TUX64" s="108"/>
      <c r="TUY64" s="108"/>
      <c r="TUZ64" s="108"/>
      <c r="TVA64" s="108"/>
      <c r="TVB64" s="108"/>
      <c r="TVC64" s="108"/>
      <c r="TVD64" s="108"/>
      <c r="TVE64" s="108"/>
      <c r="TVF64" s="108"/>
      <c r="TVG64" s="108"/>
      <c r="TVH64" s="108"/>
      <c r="TVI64" s="108"/>
      <c r="TVJ64" s="108"/>
      <c r="TVK64" s="108"/>
      <c r="TVL64" s="108"/>
      <c r="TVM64" s="108"/>
      <c r="TVN64" s="108"/>
      <c r="TVO64" s="108"/>
      <c r="TVP64" s="108"/>
      <c r="TVQ64" s="108"/>
      <c r="TVR64" s="108"/>
      <c r="TVS64" s="108"/>
      <c r="TVT64" s="108"/>
      <c r="TVU64" s="108"/>
      <c r="TVV64" s="108"/>
      <c r="TVW64" s="108"/>
      <c r="TVX64" s="108"/>
      <c r="TVY64" s="108"/>
      <c r="TVZ64" s="108"/>
      <c r="TWA64" s="108"/>
      <c r="TWB64" s="108"/>
      <c r="TWC64" s="108"/>
      <c r="TWD64" s="108"/>
      <c r="TWE64" s="108"/>
      <c r="TWF64" s="108"/>
      <c r="TWG64" s="108"/>
      <c r="TWH64" s="108"/>
      <c r="TWI64" s="108"/>
      <c r="TWJ64" s="108"/>
      <c r="TWK64" s="108"/>
      <c r="TWL64" s="108"/>
      <c r="TWM64" s="108"/>
      <c r="TWN64" s="108"/>
      <c r="TWO64" s="108"/>
      <c r="TWP64" s="108"/>
      <c r="TWQ64" s="108"/>
      <c r="TWR64" s="108"/>
      <c r="TWS64" s="108"/>
      <c r="TWT64" s="108"/>
      <c r="TWU64" s="108"/>
      <c r="TWV64" s="108"/>
      <c r="TWW64" s="108"/>
      <c r="TWX64" s="108"/>
      <c r="TWY64" s="108"/>
      <c r="TWZ64" s="108"/>
      <c r="TXA64" s="108"/>
      <c r="TXB64" s="108"/>
      <c r="TXC64" s="108"/>
      <c r="TXD64" s="108"/>
      <c r="TXE64" s="108"/>
      <c r="TXF64" s="108"/>
      <c r="TXG64" s="108"/>
      <c r="TXH64" s="108"/>
      <c r="TXI64" s="108"/>
      <c r="TXJ64" s="108"/>
      <c r="TXK64" s="108"/>
      <c r="TXL64" s="108"/>
      <c r="TXM64" s="108"/>
      <c r="TXN64" s="108"/>
      <c r="TXO64" s="108"/>
      <c r="TXP64" s="108"/>
      <c r="TXQ64" s="108"/>
      <c r="TXR64" s="108"/>
      <c r="TXS64" s="108"/>
      <c r="TXT64" s="108"/>
      <c r="TXU64" s="108"/>
      <c r="TXV64" s="108"/>
      <c r="TXW64" s="108"/>
      <c r="TXX64" s="108"/>
      <c r="TXY64" s="108"/>
      <c r="TXZ64" s="108"/>
      <c r="TYA64" s="108"/>
      <c r="TYB64" s="108"/>
      <c r="TYC64" s="108"/>
      <c r="TYD64" s="108"/>
      <c r="TYE64" s="108"/>
      <c r="TYF64" s="108"/>
      <c r="TYG64" s="108"/>
      <c r="TYH64" s="108"/>
      <c r="TYI64" s="108"/>
      <c r="TYJ64" s="108"/>
      <c r="TYK64" s="108"/>
      <c r="TYL64" s="108"/>
      <c r="TYM64" s="108"/>
      <c r="TYN64" s="108"/>
      <c r="TYO64" s="108"/>
      <c r="TYP64" s="108"/>
      <c r="TYQ64" s="108"/>
      <c r="TYR64" s="108"/>
      <c r="TYS64" s="108"/>
      <c r="TYT64" s="108"/>
      <c r="TYU64" s="108"/>
      <c r="TYV64" s="108"/>
      <c r="TYW64" s="108"/>
      <c r="TYX64" s="108"/>
      <c r="TYY64" s="108"/>
      <c r="TYZ64" s="108"/>
      <c r="TZA64" s="108"/>
      <c r="TZB64" s="108"/>
      <c r="TZC64" s="108"/>
      <c r="TZD64" s="108"/>
      <c r="TZE64" s="108"/>
      <c r="TZF64" s="108"/>
      <c r="TZG64" s="108"/>
      <c r="TZH64" s="108"/>
      <c r="TZI64" s="108"/>
      <c r="TZJ64" s="108"/>
      <c r="TZK64" s="108"/>
      <c r="TZL64" s="108"/>
      <c r="TZM64" s="108"/>
      <c r="TZN64" s="108"/>
      <c r="TZO64" s="108"/>
      <c r="TZP64" s="108"/>
      <c r="TZQ64" s="108"/>
      <c r="TZR64" s="108"/>
      <c r="TZS64" s="108"/>
      <c r="TZT64" s="108"/>
      <c r="TZU64" s="108"/>
      <c r="TZV64" s="108"/>
      <c r="TZW64" s="108"/>
      <c r="TZX64" s="108"/>
      <c r="TZY64" s="108"/>
      <c r="TZZ64" s="108"/>
      <c r="UAA64" s="108"/>
      <c r="UAB64" s="108"/>
      <c r="UAC64" s="108"/>
      <c r="UAD64" s="108"/>
      <c r="UAE64" s="108"/>
      <c r="UAF64" s="108"/>
      <c r="UAG64" s="108"/>
      <c r="UAH64" s="108"/>
      <c r="UAI64" s="108"/>
      <c r="UAJ64" s="108"/>
      <c r="UAK64" s="108"/>
      <c r="UAL64" s="108"/>
      <c r="UAM64" s="108"/>
      <c r="UAN64" s="108"/>
      <c r="UAO64" s="108"/>
      <c r="UAP64" s="108"/>
      <c r="UAQ64" s="108"/>
      <c r="UAR64" s="108"/>
      <c r="UAS64" s="108"/>
      <c r="UAT64" s="108"/>
      <c r="UAU64" s="108"/>
      <c r="UAV64" s="108"/>
      <c r="UAW64" s="108"/>
      <c r="UAX64" s="108"/>
      <c r="UAY64" s="108"/>
      <c r="UAZ64" s="108"/>
      <c r="UBA64" s="108"/>
      <c r="UBB64" s="108"/>
      <c r="UBC64" s="108"/>
      <c r="UBD64" s="108"/>
      <c r="UBE64" s="108"/>
      <c r="UBF64" s="108"/>
      <c r="UBG64" s="108"/>
      <c r="UBH64" s="108"/>
      <c r="UBI64" s="108"/>
      <c r="UBJ64" s="108"/>
      <c r="UBK64" s="108"/>
      <c r="UBL64" s="108"/>
      <c r="UBM64" s="108"/>
      <c r="UBN64" s="108"/>
      <c r="UBO64" s="108"/>
      <c r="UBP64" s="108"/>
      <c r="UBQ64" s="108"/>
      <c r="UBR64" s="108"/>
      <c r="UBS64" s="108"/>
      <c r="UBT64" s="108"/>
      <c r="UBU64" s="108"/>
      <c r="UBV64" s="108"/>
      <c r="UBW64" s="108"/>
      <c r="UBX64" s="108"/>
      <c r="UBY64" s="108"/>
      <c r="UBZ64" s="108"/>
      <c r="UCA64" s="108"/>
      <c r="UCB64" s="108"/>
      <c r="UCC64" s="108"/>
      <c r="UCD64" s="108"/>
      <c r="UCE64" s="108"/>
      <c r="UCF64" s="108"/>
      <c r="UCG64" s="108"/>
      <c r="UCH64" s="108"/>
      <c r="UCI64" s="108"/>
      <c r="UCJ64" s="108"/>
      <c r="UCK64" s="108"/>
      <c r="UCL64" s="108"/>
      <c r="UCM64" s="108"/>
      <c r="UCN64" s="108"/>
      <c r="UCO64" s="108"/>
      <c r="UCP64" s="108"/>
      <c r="UCQ64" s="108"/>
      <c r="UCR64" s="108"/>
      <c r="UCS64" s="108"/>
      <c r="UCT64" s="108"/>
      <c r="UCU64" s="108"/>
      <c r="UCV64" s="108"/>
      <c r="UCW64" s="108"/>
      <c r="UCX64" s="108"/>
      <c r="UCY64" s="108"/>
      <c r="UCZ64" s="108"/>
      <c r="UDA64" s="108"/>
      <c r="UDB64" s="108"/>
      <c r="UDC64" s="108"/>
      <c r="UDD64" s="108"/>
      <c r="UDE64" s="108"/>
      <c r="UDF64" s="108"/>
      <c r="UDG64" s="108"/>
      <c r="UDH64" s="108"/>
      <c r="UDI64" s="108"/>
      <c r="UDJ64" s="108"/>
      <c r="UDK64" s="108"/>
      <c r="UDL64" s="108"/>
      <c r="UDM64" s="108"/>
      <c r="UDN64" s="108"/>
      <c r="UDO64" s="108"/>
      <c r="UDP64" s="108"/>
      <c r="UDQ64" s="108"/>
      <c r="UDR64" s="108"/>
      <c r="UDS64" s="108"/>
      <c r="UDT64" s="108"/>
      <c r="UDU64" s="108"/>
      <c r="UDV64" s="108"/>
      <c r="UDW64" s="108"/>
      <c r="UDX64" s="108"/>
      <c r="UDY64" s="108"/>
      <c r="UDZ64" s="108"/>
      <c r="UEA64" s="108"/>
      <c r="UEB64" s="108"/>
      <c r="UEC64" s="108"/>
      <c r="UED64" s="108"/>
      <c r="UEE64" s="108"/>
      <c r="UEF64" s="108"/>
      <c r="UEG64" s="108"/>
      <c r="UEH64" s="108"/>
      <c r="UEI64" s="108"/>
      <c r="UEJ64" s="108"/>
      <c r="UEK64" s="108"/>
      <c r="UEL64" s="108"/>
      <c r="UEM64" s="108"/>
      <c r="UEN64" s="108"/>
      <c r="UEO64" s="108"/>
      <c r="UEP64" s="108"/>
      <c r="UEQ64" s="108"/>
      <c r="UER64" s="108"/>
      <c r="UES64" s="108"/>
      <c r="UET64" s="108"/>
      <c r="UEU64" s="108"/>
      <c r="UEV64" s="108"/>
      <c r="UEW64" s="108"/>
      <c r="UEX64" s="108"/>
      <c r="UEY64" s="108"/>
      <c r="UEZ64" s="108"/>
      <c r="UFA64" s="108"/>
      <c r="UFB64" s="108"/>
      <c r="UFC64" s="108"/>
      <c r="UFD64" s="108"/>
      <c r="UFE64" s="108"/>
      <c r="UFF64" s="108"/>
      <c r="UFG64" s="108"/>
      <c r="UFH64" s="108"/>
      <c r="UFI64" s="108"/>
      <c r="UFJ64" s="108"/>
      <c r="UFK64" s="108"/>
      <c r="UFL64" s="108"/>
      <c r="UFM64" s="108"/>
      <c r="UFN64" s="108"/>
      <c r="UFO64" s="108"/>
      <c r="UFP64" s="108"/>
      <c r="UFQ64" s="108"/>
      <c r="UFR64" s="108"/>
      <c r="UFS64" s="108"/>
      <c r="UFT64" s="108"/>
      <c r="UFU64" s="108"/>
      <c r="UFV64" s="108"/>
      <c r="UFW64" s="108"/>
      <c r="UFX64" s="108"/>
      <c r="UFY64" s="108"/>
      <c r="UFZ64" s="108"/>
      <c r="UGA64" s="108"/>
      <c r="UGB64" s="108"/>
      <c r="UGC64" s="108"/>
      <c r="UGD64" s="108"/>
      <c r="UGE64" s="108"/>
      <c r="UGF64" s="108"/>
      <c r="UGG64" s="108"/>
      <c r="UGH64" s="108"/>
      <c r="UGI64" s="108"/>
      <c r="UGJ64" s="108"/>
      <c r="UGK64" s="108"/>
      <c r="UGL64" s="108"/>
      <c r="UGM64" s="108"/>
      <c r="UGN64" s="108"/>
      <c r="UGO64" s="108"/>
      <c r="UGP64" s="108"/>
      <c r="UGQ64" s="108"/>
      <c r="UGR64" s="108"/>
      <c r="UGS64" s="108"/>
      <c r="UGT64" s="108"/>
      <c r="UGU64" s="108"/>
      <c r="UGV64" s="108"/>
      <c r="UGW64" s="108"/>
      <c r="UGX64" s="108"/>
      <c r="UGY64" s="108"/>
      <c r="UGZ64" s="108"/>
      <c r="UHA64" s="108"/>
      <c r="UHB64" s="108"/>
      <c r="UHC64" s="108"/>
      <c r="UHD64" s="108"/>
      <c r="UHE64" s="108"/>
      <c r="UHF64" s="108"/>
      <c r="UHG64" s="108"/>
      <c r="UHH64" s="108"/>
      <c r="UHI64" s="108"/>
      <c r="UHJ64" s="108"/>
      <c r="UHK64" s="108"/>
      <c r="UHL64" s="108"/>
      <c r="UHM64" s="108"/>
      <c r="UHN64" s="108"/>
      <c r="UHO64" s="108"/>
      <c r="UHP64" s="108"/>
      <c r="UHQ64" s="108"/>
      <c r="UHR64" s="108"/>
      <c r="UHS64" s="108"/>
      <c r="UHT64" s="108"/>
      <c r="UHU64" s="108"/>
      <c r="UHV64" s="108"/>
      <c r="UHW64" s="108"/>
      <c r="UHX64" s="108"/>
      <c r="UHY64" s="108"/>
      <c r="UHZ64" s="108"/>
      <c r="UIA64" s="108"/>
      <c r="UIB64" s="108"/>
      <c r="UIC64" s="108"/>
      <c r="UID64" s="108"/>
      <c r="UIE64" s="108"/>
      <c r="UIF64" s="108"/>
      <c r="UIG64" s="108"/>
      <c r="UIH64" s="108"/>
      <c r="UII64" s="108"/>
      <c r="UIJ64" s="108"/>
      <c r="UIK64" s="108"/>
      <c r="UIL64" s="108"/>
      <c r="UIM64" s="108"/>
      <c r="UIN64" s="108"/>
      <c r="UIO64" s="108"/>
      <c r="UIP64" s="108"/>
      <c r="UIQ64" s="108"/>
      <c r="UIR64" s="108"/>
      <c r="UIS64" s="108"/>
      <c r="UIT64" s="108"/>
      <c r="UIU64" s="108"/>
      <c r="UIV64" s="108"/>
      <c r="UIW64" s="108"/>
      <c r="UIX64" s="108"/>
      <c r="UIY64" s="108"/>
      <c r="UIZ64" s="108"/>
      <c r="UJA64" s="108"/>
      <c r="UJB64" s="108"/>
      <c r="UJC64" s="108"/>
      <c r="UJD64" s="108"/>
      <c r="UJE64" s="108"/>
      <c r="UJF64" s="108"/>
      <c r="UJG64" s="108"/>
      <c r="UJH64" s="108"/>
      <c r="UJI64" s="108"/>
      <c r="UJJ64" s="108"/>
      <c r="UJK64" s="108"/>
      <c r="UJL64" s="108"/>
      <c r="UJM64" s="108"/>
      <c r="UJN64" s="108"/>
      <c r="UJO64" s="108"/>
      <c r="UJP64" s="108"/>
      <c r="UJQ64" s="108"/>
      <c r="UJR64" s="108"/>
      <c r="UJS64" s="108"/>
      <c r="UJT64" s="108"/>
      <c r="UJU64" s="108"/>
      <c r="UJV64" s="108"/>
      <c r="UJW64" s="108"/>
      <c r="UJX64" s="108"/>
      <c r="UJY64" s="108"/>
      <c r="UJZ64" s="108"/>
      <c r="UKA64" s="108"/>
      <c r="UKB64" s="108"/>
      <c r="UKC64" s="108"/>
      <c r="UKD64" s="108"/>
      <c r="UKE64" s="108"/>
      <c r="UKF64" s="108"/>
      <c r="UKG64" s="108"/>
      <c r="UKH64" s="108"/>
      <c r="UKI64" s="108"/>
      <c r="UKJ64" s="108"/>
      <c r="UKK64" s="108"/>
      <c r="UKL64" s="108"/>
      <c r="UKM64" s="108"/>
      <c r="UKN64" s="108"/>
      <c r="UKO64" s="108"/>
      <c r="UKP64" s="108"/>
      <c r="UKQ64" s="108"/>
      <c r="UKR64" s="108"/>
      <c r="UKS64" s="108"/>
      <c r="UKT64" s="108"/>
      <c r="UKU64" s="108"/>
      <c r="UKV64" s="108"/>
      <c r="UKW64" s="108"/>
      <c r="UKX64" s="108"/>
      <c r="UKY64" s="108"/>
      <c r="UKZ64" s="108"/>
      <c r="ULA64" s="108"/>
      <c r="ULB64" s="108"/>
      <c r="ULC64" s="108"/>
      <c r="ULD64" s="108"/>
      <c r="ULE64" s="108"/>
      <c r="ULF64" s="108"/>
      <c r="ULG64" s="108"/>
      <c r="ULH64" s="108"/>
      <c r="ULI64" s="108"/>
      <c r="ULJ64" s="108"/>
      <c r="ULK64" s="108"/>
      <c r="ULL64" s="108"/>
      <c r="ULM64" s="108"/>
      <c r="ULN64" s="108"/>
      <c r="ULO64" s="108"/>
      <c r="ULP64" s="108"/>
      <c r="ULQ64" s="108"/>
      <c r="ULR64" s="108"/>
      <c r="ULS64" s="108"/>
      <c r="ULT64" s="108"/>
      <c r="ULU64" s="108"/>
      <c r="ULV64" s="108"/>
      <c r="ULW64" s="108"/>
      <c r="ULX64" s="108"/>
      <c r="ULY64" s="108"/>
      <c r="ULZ64" s="108"/>
      <c r="UMA64" s="108"/>
      <c r="UMB64" s="108"/>
      <c r="UMC64" s="108"/>
      <c r="UMD64" s="108"/>
      <c r="UME64" s="108"/>
      <c r="UMF64" s="108"/>
      <c r="UMG64" s="108"/>
      <c r="UMH64" s="108"/>
      <c r="UMI64" s="108"/>
      <c r="UMJ64" s="108"/>
      <c r="UMK64" s="108"/>
      <c r="UML64" s="108"/>
      <c r="UMM64" s="108"/>
      <c r="UMN64" s="108"/>
      <c r="UMO64" s="108"/>
      <c r="UMP64" s="108"/>
      <c r="UMQ64" s="108"/>
      <c r="UMR64" s="108"/>
      <c r="UMS64" s="108"/>
      <c r="UMT64" s="108"/>
      <c r="UMU64" s="108"/>
      <c r="UMV64" s="108"/>
      <c r="UMW64" s="108"/>
      <c r="UMX64" s="108"/>
      <c r="UMY64" s="108"/>
      <c r="UMZ64" s="108"/>
      <c r="UNA64" s="108"/>
      <c r="UNB64" s="108"/>
      <c r="UNC64" s="108"/>
      <c r="UND64" s="108"/>
      <c r="UNE64" s="108"/>
      <c r="UNF64" s="108"/>
      <c r="UNG64" s="108"/>
      <c r="UNH64" s="108"/>
      <c r="UNI64" s="108"/>
      <c r="UNJ64" s="108"/>
      <c r="UNK64" s="108"/>
      <c r="UNL64" s="108"/>
      <c r="UNM64" s="108"/>
      <c r="UNN64" s="108"/>
      <c r="UNO64" s="108"/>
      <c r="UNP64" s="108"/>
      <c r="UNQ64" s="108"/>
      <c r="UNR64" s="108"/>
      <c r="UNS64" s="108"/>
      <c r="UNT64" s="108"/>
      <c r="UNU64" s="108"/>
      <c r="UNV64" s="108"/>
      <c r="UNW64" s="108"/>
      <c r="UNX64" s="108"/>
      <c r="UNY64" s="108"/>
      <c r="UNZ64" s="108"/>
      <c r="UOA64" s="108"/>
      <c r="UOB64" s="108"/>
      <c r="UOC64" s="108"/>
      <c r="UOD64" s="108"/>
      <c r="UOE64" s="108"/>
      <c r="UOF64" s="108"/>
      <c r="UOG64" s="108"/>
      <c r="UOH64" s="108"/>
      <c r="UOI64" s="108"/>
      <c r="UOJ64" s="108"/>
      <c r="UOK64" s="108"/>
      <c r="UOL64" s="108"/>
      <c r="UOM64" s="108"/>
      <c r="UON64" s="108"/>
      <c r="UOO64" s="108"/>
      <c r="UOP64" s="108"/>
      <c r="UOQ64" s="108"/>
      <c r="UOR64" s="108"/>
      <c r="UOS64" s="108"/>
      <c r="UOT64" s="108"/>
      <c r="UOU64" s="108"/>
      <c r="UOV64" s="108"/>
      <c r="UOW64" s="108"/>
      <c r="UOX64" s="108"/>
      <c r="UOY64" s="108"/>
      <c r="UOZ64" s="108"/>
      <c r="UPA64" s="108"/>
      <c r="UPB64" s="108"/>
      <c r="UPC64" s="108"/>
      <c r="UPD64" s="108"/>
      <c r="UPE64" s="108"/>
      <c r="UPF64" s="108"/>
      <c r="UPG64" s="108"/>
      <c r="UPH64" s="108"/>
      <c r="UPI64" s="108"/>
      <c r="UPJ64" s="108"/>
      <c r="UPK64" s="108"/>
      <c r="UPL64" s="108"/>
      <c r="UPM64" s="108"/>
      <c r="UPN64" s="108"/>
      <c r="UPO64" s="108"/>
      <c r="UPP64" s="108"/>
      <c r="UPQ64" s="108"/>
      <c r="UPR64" s="108"/>
      <c r="UPS64" s="108"/>
      <c r="UPT64" s="108"/>
      <c r="UPU64" s="108"/>
      <c r="UPV64" s="108"/>
      <c r="UPW64" s="108"/>
      <c r="UPX64" s="108"/>
      <c r="UPY64" s="108"/>
      <c r="UPZ64" s="108"/>
      <c r="UQA64" s="108"/>
      <c r="UQB64" s="108"/>
      <c r="UQC64" s="108"/>
      <c r="UQD64" s="108"/>
      <c r="UQE64" s="108"/>
      <c r="UQF64" s="108"/>
      <c r="UQG64" s="108"/>
      <c r="UQH64" s="108"/>
      <c r="UQI64" s="108"/>
      <c r="UQJ64" s="108"/>
      <c r="UQK64" s="108"/>
      <c r="UQL64" s="108"/>
      <c r="UQM64" s="108"/>
      <c r="UQN64" s="108"/>
      <c r="UQO64" s="108"/>
      <c r="UQP64" s="108"/>
      <c r="UQQ64" s="108"/>
      <c r="UQR64" s="108"/>
      <c r="UQS64" s="108"/>
      <c r="UQT64" s="108"/>
      <c r="UQU64" s="108"/>
      <c r="UQV64" s="108"/>
      <c r="UQW64" s="108"/>
      <c r="UQX64" s="108"/>
      <c r="UQY64" s="108"/>
      <c r="UQZ64" s="108"/>
      <c r="URA64" s="108"/>
      <c r="URB64" s="108"/>
      <c r="URC64" s="108"/>
      <c r="URD64" s="108"/>
      <c r="URE64" s="108"/>
      <c r="URF64" s="108"/>
      <c r="URG64" s="108"/>
      <c r="URH64" s="108"/>
      <c r="URI64" s="108"/>
      <c r="URJ64" s="108"/>
      <c r="URK64" s="108"/>
      <c r="URL64" s="108"/>
      <c r="URM64" s="108"/>
      <c r="URN64" s="108"/>
      <c r="URO64" s="108"/>
      <c r="URP64" s="108"/>
      <c r="URQ64" s="108"/>
      <c r="URR64" s="108"/>
      <c r="URS64" s="108"/>
      <c r="URT64" s="108"/>
      <c r="URU64" s="108"/>
      <c r="URV64" s="108"/>
      <c r="URW64" s="108"/>
      <c r="URX64" s="108"/>
      <c r="URY64" s="108"/>
      <c r="URZ64" s="108"/>
      <c r="USA64" s="108"/>
      <c r="USB64" s="108"/>
      <c r="USC64" s="108"/>
      <c r="USD64" s="108"/>
      <c r="USE64" s="108"/>
      <c r="USF64" s="108"/>
      <c r="USG64" s="108"/>
      <c r="USH64" s="108"/>
      <c r="USI64" s="108"/>
      <c r="USJ64" s="108"/>
      <c r="USK64" s="108"/>
      <c r="USL64" s="108"/>
      <c r="USM64" s="108"/>
      <c r="USN64" s="108"/>
      <c r="USO64" s="108"/>
      <c r="USP64" s="108"/>
      <c r="USQ64" s="108"/>
      <c r="USR64" s="108"/>
      <c r="USS64" s="108"/>
      <c r="UST64" s="108"/>
      <c r="USU64" s="108"/>
      <c r="USV64" s="108"/>
      <c r="USW64" s="108"/>
      <c r="USX64" s="108"/>
      <c r="USY64" s="108"/>
      <c r="USZ64" s="108"/>
      <c r="UTA64" s="108"/>
      <c r="UTB64" s="108"/>
      <c r="UTC64" s="108"/>
      <c r="UTD64" s="108"/>
      <c r="UTE64" s="108"/>
      <c r="UTF64" s="108"/>
      <c r="UTG64" s="108"/>
      <c r="UTH64" s="108"/>
      <c r="UTI64" s="108"/>
      <c r="UTJ64" s="108"/>
      <c r="UTK64" s="108"/>
      <c r="UTL64" s="108"/>
      <c r="UTM64" s="108"/>
      <c r="UTN64" s="108"/>
      <c r="UTO64" s="108"/>
      <c r="UTP64" s="108"/>
      <c r="UTQ64" s="108"/>
      <c r="UTR64" s="108"/>
      <c r="UTS64" s="108"/>
      <c r="UTT64" s="108"/>
      <c r="UTU64" s="108"/>
      <c r="UTV64" s="108"/>
      <c r="UTW64" s="108"/>
      <c r="UTX64" s="108"/>
      <c r="UTY64" s="108"/>
      <c r="UTZ64" s="108"/>
      <c r="UUA64" s="108"/>
      <c r="UUB64" s="108"/>
      <c r="UUC64" s="108"/>
      <c r="UUD64" s="108"/>
      <c r="UUE64" s="108"/>
      <c r="UUF64" s="108"/>
      <c r="UUG64" s="108"/>
      <c r="UUH64" s="108"/>
      <c r="UUI64" s="108"/>
      <c r="UUJ64" s="108"/>
      <c r="UUK64" s="108"/>
      <c r="UUL64" s="108"/>
      <c r="UUM64" s="108"/>
      <c r="UUN64" s="108"/>
      <c r="UUO64" s="108"/>
      <c r="UUP64" s="108"/>
      <c r="UUQ64" s="108"/>
      <c r="UUR64" s="108"/>
      <c r="UUS64" s="108"/>
      <c r="UUT64" s="108"/>
      <c r="UUU64" s="108"/>
      <c r="UUV64" s="108"/>
      <c r="UUW64" s="108"/>
      <c r="UUX64" s="108"/>
      <c r="UUY64" s="108"/>
      <c r="UUZ64" s="108"/>
      <c r="UVA64" s="108"/>
      <c r="UVB64" s="108"/>
      <c r="UVC64" s="108"/>
      <c r="UVD64" s="108"/>
      <c r="UVE64" s="108"/>
      <c r="UVF64" s="108"/>
      <c r="UVG64" s="108"/>
      <c r="UVH64" s="108"/>
      <c r="UVI64" s="108"/>
      <c r="UVJ64" s="108"/>
      <c r="UVK64" s="108"/>
      <c r="UVL64" s="108"/>
      <c r="UVM64" s="108"/>
      <c r="UVN64" s="108"/>
      <c r="UVO64" s="108"/>
      <c r="UVP64" s="108"/>
      <c r="UVQ64" s="108"/>
      <c r="UVR64" s="108"/>
      <c r="UVS64" s="108"/>
      <c r="UVT64" s="108"/>
      <c r="UVU64" s="108"/>
      <c r="UVV64" s="108"/>
      <c r="UVW64" s="108"/>
      <c r="UVX64" s="108"/>
      <c r="UVY64" s="108"/>
      <c r="UVZ64" s="108"/>
      <c r="UWA64" s="108"/>
      <c r="UWB64" s="108"/>
      <c r="UWC64" s="108"/>
      <c r="UWD64" s="108"/>
      <c r="UWE64" s="108"/>
      <c r="UWF64" s="108"/>
      <c r="UWG64" s="108"/>
      <c r="UWH64" s="108"/>
      <c r="UWI64" s="108"/>
      <c r="UWJ64" s="108"/>
      <c r="UWK64" s="108"/>
      <c r="UWL64" s="108"/>
      <c r="UWM64" s="108"/>
      <c r="UWN64" s="108"/>
      <c r="UWO64" s="108"/>
      <c r="UWP64" s="108"/>
      <c r="UWQ64" s="108"/>
      <c r="UWR64" s="108"/>
      <c r="UWS64" s="108"/>
      <c r="UWT64" s="108"/>
      <c r="UWU64" s="108"/>
      <c r="UWV64" s="108"/>
      <c r="UWW64" s="108"/>
      <c r="UWX64" s="108"/>
      <c r="UWY64" s="108"/>
      <c r="UWZ64" s="108"/>
      <c r="UXA64" s="108"/>
      <c r="UXB64" s="108"/>
      <c r="UXC64" s="108"/>
      <c r="UXD64" s="108"/>
      <c r="UXE64" s="108"/>
      <c r="UXF64" s="108"/>
      <c r="UXG64" s="108"/>
      <c r="UXH64" s="108"/>
      <c r="UXI64" s="108"/>
      <c r="UXJ64" s="108"/>
      <c r="UXK64" s="108"/>
      <c r="UXL64" s="108"/>
      <c r="UXM64" s="108"/>
      <c r="UXN64" s="108"/>
      <c r="UXO64" s="108"/>
      <c r="UXP64" s="108"/>
      <c r="UXQ64" s="108"/>
      <c r="UXR64" s="108"/>
      <c r="UXS64" s="108"/>
      <c r="UXT64" s="108"/>
      <c r="UXU64" s="108"/>
      <c r="UXV64" s="108"/>
      <c r="UXW64" s="108"/>
      <c r="UXX64" s="108"/>
      <c r="UXY64" s="108"/>
      <c r="UXZ64" s="108"/>
      <c r="UYA64" s="108"/>
      <c r="UYB64" s="108"/>
      <c r="UYC64" s="108"/>
      <c r="UYD64" s="108"/>
      <c r="UYE64" s="108"/>
      <c r="UYF64" s="108"/>
      <c r="UYG64" s="108"/>
      <c r="UYH64" s="108"/>
      <c r="UYI64" s="108"/>
      <c r="UYJ64" s="108"/>
      <c r="UYK64" s="108"/>
      <c r="UYL64" s="108"/>
      <c r="UYM64" s="108"/>
      <c r="UYN64" s="108"/>
      <c r="UYO64" s="108"/>
      <c r="UYP64" s="108"/>
      <c r="UYQ64" s="108"/>
      <c r="UYR64" s="108"/>
      <c r="UYS64" s="108"/>
      <c r="UYT64" s="108"/>
      <c r="UYU64" s="108"/>
      <c r="UYV64" s="108"/>
      <c r="UYW64" s="108"/>
      <c r="UYX64" s="108"/>
      <c r="UYY64" s="108"/>
      <c r="UYZ64" s="108"/>
      <c r="UZA64" s="108"/>
      <c r="UZB64" s="108"/>
      <c r="UZC64" s="108"/>
      <c r="UZD64" s="108"/>
      <c r="UZE64" s="108"/>
      <c r="UZF64" s="108"/>
      <c r="UZG64" s="108"/>
      <c r="UZH64" s="108"/>
      <c r="UZI64" s="108"/>
      <c r="UZJ64" s="108"/>
      <c r="UZK64" s="108"/>
      <c r="UZL64" s="108"/>
      <c r="UZM64" s="108"/>
      <c r="UZN64" s="108"/>
      <c r="UZO64" s="108"/>
      <c r="UZP64" s="108"/>
      <c r="UZQ64" s="108"/>
      <c r="UZR64" s="108"/>
      <c r="UZS64" s="108"/>
      <c r="UZT64" s="108"/>
      <c r="UZU64" s="108"/>
      <c r="UZV64" s="108"/>
      <c r="UZW64" s="108"/>
      <c r="UZX64" s="108"/>
      <c r="UZY64" s="108"/>
      <c r="UZZ64" s="108"/>
      <c r="VAA64" s="108"/>
      <c r="VAB64" s="108"/>
      <c r="VAC64" s="108"/>
      <c r="VAD64" s="108"/>
      <c r="VAE64" s="108"/>
      <c r="VAF64" s="108"/>
      <c r="VAG64" s="108"/>
      <c r="VAH64" s="108"/>
      <c r="VAI64" s="108"/>
      <c r="VAJ64" s="108"/>
      <c r="VAK64" s="108"/>
      <c r="VAL64" s="108"/>
      <c r="VAM64" s="108"/>
      <c r="VAN64" s="108"/>
      <c r="VAO64" s="108"/>
      <c r="VAP64" s="108"/>
      <c r="VAQ64" s="108"/>
      <c r="VAR64" s="108"/>
      <c r="VAS64" s="108"/>
      <c r="VAT64" s="108"/>
      <c r="VAU64" s="108"/>
      <c r="VAV64" s="108"/>
      <c r="VAW64" s="108"/>
      <c r="VAX64" s="108"/>
      <c r="VAY64" s="108"/>
      <c r="VAZ64" s="108"/>
      <c r="VBA64" s="108"/>
      <c r="VBB64" s="108"/>
      <c r="VBC64" s="108"/>
      <c r="VBD64" s="108"/>
      <c r="VBE64" s="108"/>
      <c r="VBF64" s="108"/>
      <c r="VBG64" s="108"/>
      <c r="VBH64" s="108"/>
      <c r="VBI64" s="108"/>
      <c r="VBJ64" s="108"/>
      <c r="VBK64" s="108"/>
      <c r="VBL64" s="108"/>
      <c r="VBM64" s="108"/>
      <c r="VBN64" s="108"/>
      <c r="VBO64" s="108"/>
      <c r="VBP64" s="108"/>
      <c r="VBQ64" s="108"/>
      <c r="VBR64" s="108"/>
      <c r="VBS64" s="108"/>
      <c r="VBT64" s="108"/>
      <c r="VBU64" s="108"/>
      <c r="VBV64" s="108"/>
      <c r="VBW64" s="108"/>
      <c r="VBX64" s="108"/>
      <c r="VBY64" s="108"/>
      <c r="VBZ64" s="108"/>
      <c r="VCA64" s="108"/>
      <c r="VCB64" s="108"/>
      <c r="VCC64" s="108"/>
      <c r="VCD64" s="108"/>
      <c r="VCE64" s="108"/>
      <c r="VCF64" s="108"/>
      <c r="VCG64" s="108"/>
      <c r="VCH64" s="108"/>
      <c r="VCI64" s="108"/>
      <c r="VCJ64" s="108"/>
      <c r="VCK64" s="108"/>
      <c r="VCL64" s="108"/>
      <c r="VCM64" s="108"/>
      <c r="VCN64" s="108"/>
      <c r="VCO64" s="108"/>
      <c r="VCP64" s="108"/>
      <c r="VCQ64" s="108"/>
      <c r="VCR64" s="108"/>
      <c r="VCS64" s="108"/>
      <c r="VCT64" s="108"/>
      <c r="VCU64" s="108"/>
      <c r="VCV64" s="108"/>
      <c r="VCW64" s="108"/>
      <c r="VCX64" s="108"/>
      <c r="VCY64" s="108"/>
      <c r="VCZ64" s="108"/>
      <c r="VDA64" s="108"/>
      <c r="VDB64" s="108"/>
      <c r="VDC64" s="108"/>
      <c r="VDD64" s="108"/>
      <c r="VDE64" s="108"/>
      <c r="VDF64" s="108"/>
      <c r="VDG64" s="108"/>
      <c r="VDH64" s="108"/>
      <c r="VDI64" s="108"/>
      <c r="VDJ64" s="108"/>
      <c r="VDK64" s="108"/>
      <c r="VDL64" s="108"/>
      <c r="VDM64" s="108"/>
      <c r="VDN64" s="108"/>
      <c r="VDO64" s="108"/>
      <c r="VDP64" s="108"/>
      <c r="VDQ64" s="108"/>
      <c r="VDR64" s="108"/>
      <c r="VDS64" s="108"/>
      <c r="VDT64" s="108"/>
      <c r="VDU64" s="108"/>
      <c r="VDV64" s="108"/>
      <c r="VDW64" s="108"/>
      <c r="VDX64" s="108"/>
      <c r="VDY64" s="108"/>
      <c r="VDZ64" s="108"/>
      <c r="VEA64" s="108"/>
      <c r="VEB64" s="108"/>
      <c r="VEC64" s="108"/>
      <c r="VED64" s="108"/>
      <c r="VEE64" s="108"/>
      <c r="VEF64" s="108"/>
      <c r="VEG64" s="108"/>
      <c r="VEH64" s="108"/>
      <c r="VEI64" s="108"/>
      <c r="VEJ64" s="108"/>
      <c r="VEK64" s="108"/>
      <c r="VEL64" s="108"/>
      <c r="VEM64" s="108"/>
      <c r="VEN64" s="108"/>
      <c r="VEO64" s="108"/>
      <c r="VEP64" s="108"/>
      <c r="VEQ64" s="108"/>
      <c r="VER64" s="108"/>
      <c r="VES64" s="108"/>
      <c r="VET64" s="108"/>
      <c r="VEU64" s="108"/>
      <c r="VEV64" s="108"/>
      <c r="VEW64" s="108"/>
      <c r="VEX64" s="108"/>
      <c r="VEY64" s="108"/>
      <c r="VEZ64" s="108"/>
      <c r="VFA64" s="108"/>
      <c r="VFB64" s="108"/>
      <c r="VFC64" s="108"/>
      <c r="VFD64" s="108"/>
      <c r="VFE64" s="108"/>
      <c r="VFF64" s="108"/>
      <c r="VFG64" s="108"/>
      <c r="VFH64" s="108"/>
      <c r="VFI64" s="108"/>
      <c r="VFJ64" s="108"/>
      <c r="VFK64" s="108"/>
      <c r="VFL64" s="108"/>
      <c r="VFM64" s="108"/>
      <c r="VFN64" s="108"/>
      <c r="VFO64" s="108"/>
      <c r="VFP64" s="108"/>
      <c r="VFQ64" s="108"/>
      <c r="VFR64" s="108"/>
      <c r="VFS64" s="108"/>
      <c r="VFT64" s="108"/>
      <c r="VFU64" s="108"/>
      <c r="VFV64" s="108"/>
      <c r="VFW64" s="108"/>
      <c r="VFX64" s="108"/>
      <c r="VFY64" s="108"/>
      <c r="VFZ64" s="108"/>
      <c r="VGA64" s="108"/>
      <c r="VGB64" s="108"/>
      <c r="VGC64" s="108"/>
      <c r="VGD64" s="108"/>
      <c r="VGE64" s="108"/>
      <c r="VGF64" s="108"/>
      <c r="VGG64" s="108"/>
      <c r="VGH64" s="108"/>
      <c r="VGI64" s="108"/>
      <c r="VGJ64" s="108"/>
      <c r="VGK64" s="108"/>
      <c r="VGL64" s="108"/>
      <c r="VGM64" s="108"/>
      <c r="VGN64" s="108"/>
      <c r="VGO64" s="108"/>
      <c r="VGP64" s="108"/>
      <c r="VGQ64" s="108"/>
      <c r="VGR64" s="108"/>
      <c r="VGS64" s="108"/>
      <c r="VGT64" s="108"/>
      <c r="VGU64" s="108"/>
      <c r="VGV64" s="108"/>
      <c r="VGW64" s="108"/>
      <c r="VGX64" s="108"/>
      <c r="VGY64" s="108"/>
      <c r="VGZ64" s="108"/>
      <c r="VHA64" s="108"/>
      <c r="VHB64" s="108"/>
      <c r="VHC64" s="108"/>
      <c r="VHD64" s="108"/>
      <c r="VHE64" s="108"/>
      <c r="VHF64" s="108"/>
      <c r="VHG64" s="108"/>
      <c r="VHH64" s="108"/>
      <c r="VHI64" s="108"/>
      <c r="VHJ64" s="108"/>
      <c r="VHK64" s="108"/>
      <c r="VHL64" s="108"/>
      <c r="VHM64" s="108"/>
      <c r="VHN64" s="108"/>
      <c r="VHO64" s="108"/>
      <c r="VHP64" s="108"/>
      <c r="VHQ64" s="108"/>
      <c r="VHR64" s="108"/>
      <c r="VHS64" s="108"/>
      <c r="VHT64" s="108"/>
      <c r="VHU64" s="108"/>
      <c r="VHV64" s="108"/>
      <c r="VHW64" s="108"/>
      <c r="VHX64" s="108"/>
      <c r="VHY64" s="108"/>
      <c r="VHZ64" s="108"/>
      <c r="VIA64" s="108"/>
      <c r="VIB64" s="108"/>
      <c r="VIC64" s="108"/>
      <c r="VID64" s="108"/>
      <c r="VIE64" s="108"/>
      <c r="VIF64" s="108"/>
      <c r="VIG64" s="108"/>
      <c r="VIH64" s="108"/>
      <c r="VII64" s="108"/>
      <c r="VIJ64" s="108"/>
      <c r="VIK64" s="108"/>
      <c r="VIL64" s="108"/>
      <c r="VIM64" s="108"/>
      <c r="VIN64" s="108"/>
      <c r="VIO64" s="108"/>
      <c r="VIP64" s="108"/>
      <c r="VIQ64" s="108"/>
      <c r="VIR64" s="108"/>
      <c r="VIS64" s="108"/>
      <c r="VIT64" s="108"/>
      <c r="VIU64" s="108"/>
      <c r="VIV64" s="108"/>
      <c r="VIW64" s="108"/>
      <c r="VIX64" s="108"/>
      <c r="VIY64" s="108"/>
      <c r="VIZ64" s="108"/>
      <c r="VJA64" s="108"/>
      <c r="VJB64" s="108"/>
      <c r="VJC64" s="108"/>
      <c r="VJD64" s="108"/>
      <c r="VJE64" s="108"/>
      <c r="VJF64" s="108"/>
      <c r="VJG64" s="108"/>
      <c r="VJH64" s="108"/>
      <c r="VJI64" s="108"/>
      <c r="VJJ64" s="108"/>
      <c r="VJK64" s="108"/>
      <c r="VJL64" s="108"/>
      <c r="VJM64" s="108"/>
      <c r="VJN64" s="108"/>
      <c r="VJO64" s="108"/>
      <c r="VJP64" s="108"/>
      <c r="VJQ64" s="108"/>
      <c r="VJR64" s="108"/>
      <c r="VJS64" s="108"/>
      <c r="VJT64" s="108"/>
      <c r="VJU64" s="108"/>
      <c r="VJV64" s="108"/>
      <c r="VJW64" s="108"/>
      <c r="VJX64" s="108"/>
      <c r="VJY64" s="108"/>
      <c r="VJZ64" s="108"/>
      <c r="VKA64" s="108"/>
      <c r="VKB64" s="108"/>
      <c r="VKC64" s="108"/>
      <c r="VKD64" s="108"/>
      <c r="VKE64" s="108"/>
      <c r="VKF64" s="108"/>
      <c r="VKG64" s="108"/>
      <c r="VKH64" s="108"/>
      <c r="VKI64" s="108"/>
      <c r="VKJ64" s="108"/>
      <c r="VKK64" s="108"/>
      <c r="VKL64" s="108"/>
      <c r="VKM64" s="108"/>
      <c r="VKN64" s="108"/>
      <c r="VKO64" s="108"/>
      <c r="VKP64" s="108"/>
      <c r="VKQ64" s="108"/>
      <c r="VKR64" s="108"/>
      <c r="VKS64" s="108"/>
      <c r="VKT64" s="108"/>
      <c r="VKU64" s="108"/>
      <c r="VKV64" s="108"/>
      <c r="VKW64" s="108"/>
      <c r="VKX64" s="108"/>
      <c r="VKY64" s="108"/>
      <c r="VKZ64" s="108"/>
      <c r="VLA64" s="108"/>
      <c r="VLB64" s="108"/>
      <c r="VLC64" s="108"/>
      <c r="VLD64" s="108"/>
      <c r="VLE64" s="108"/>
      <c r="VLF64" s="108"/>
      <c r="VLG64" s="108"/>
      <c r="VLH64" s="108"/>
      <c r="VLI64" s="108"/>
      <c r="VLJ64" s="108"/>
      <c r="VLK64" s="108"/>
      <c r="VLL64" s="108"/>
      <c r="VLM64" s="108"/>
      <c r="VLN64" s="108"/>
      <c r="VLO64" s="108"/>
      <c r="VLP64" s="108"/>
      <c r="VLQ64" s="108"/>
      <c r="VLR64" s="108"/>
      <c r="VLS64" s="108"/>
      <c r="VLT64" s="108"/>
      <c r="VLU64" s="108"/>
      <c r="VLV64" s="108"/>
      <c r="VLW64" s="108"/>
      <c r="VLX64" s="108"/>
      <c r="VLY64" s="108"/>
      <c r="VLZ64" s="108"/>
      <c r="VMA64" s="108"/>
      <c r="VMB64" s="108"/>
      <c r="VMC64" s="108"/>
      <c r="VMD64" s="108"/>
      <c r="VME64" s="108"/>
      <c r="VMF64" s="108"/>
      <c r="VMG64" s="108"/>
      <c r="VMH64" s="108"/>
      <c r="VMI64" s="108"/>
      <c r="VMJ64" s="108"/>
      <c r="VMK64" s="108"/>
      <c r="VML64" s="108"/>
      <c r="VMM64" s="108"/>
      <c r="VMN64" s="108"/>
      <c r="VMO64" s="108"/>
      <c r="VMP64" s="108"/>
      <c r="VMQ64" s="108"/>
      <c r="VMR64" s="108"/>
      <c r="VMS64" s="108"/>
      <c r="VMT64" s="108"/>
      <c r="VMU64" s="108"/>
      <c r="VMV64" s="108"/>
      <c r="VMW64" s="108"/>
      <c r="VMX64" s="108"/>
      <c r="VMY64" s="108"/>
      <c r="VMZ64" s="108"/>
      <c r="VNA64" s="108"/>
      <c r="VNB64" s="108"/>
      <c r="VNC64" s="108"/>
      <c r="VND64" s="108"/>
      <c r="VNE64" s="108"/>
      <c r="VNF64" s="108"/>
      <c r="VNG64" s="108"/>
      <c r="VNH64" s="108"/>
      <c r="VNI64" s="108"/>
      <c r="VNJ64" s="108"/>
      <c r="VNK64" s="108"/>
      <c r="VNL64" s="108"/>
      <c r="VNM64" s="108"/>
      <c r="VNN64" s="108"/>
      <c r="VNO64" s="108"/>
      <c r="VNP64" s="108"/>
      <c r="VNQ64" s="108"/>
      <c r="VNR64" s="108"/>
      <c r="VNS64" s="108"/>
      <c r="VNT64" s="108"/>
      <c r="VNU64" s="108"/>
      <c r="VNV64" s="108"/>
      <c r="VNW64" s="108"/>
      <c r="VNX64" s="108"/>
      <c r="VNY64" s="108"/>
      <c r="VNZ64" s="108"/>
      <c r="VOA64" s="108"/>
      <c r="VOB64" s="108"/>
      <c r="VOC64" s="108"/>
      <c r="VOD64" s="108"/>
      <c r="VOE64" s="108"/>
      <c r="VOF64" s="108"/>
      <c r="VOG64" s="108"/>
      <c r="VOH64" s="108"/>
      <c r="VOI64" s="108"/>
      <c r="VOJ64" s="108"/>
      <c r="VOK64" s="108"/>
      <c r="VOL64" s="108"/>
      <c r="VOM64" s="108"/>
      <c r="VON64" s="108"/>
      <c r="VOO64" s="108"/>
      <c r="VOP64" s="108"/>
      <c r="VOQ64" s="108"/>
      <c r="VOR64" s="108"/>
      <c r="VOS64" s="108"/>
      <c r="VOT64" s="108"/>
      <c r="VOU64" s="108"/>
      <c r="VOV64" s="108"/>
      <c r="VOW64" s="108"/>
      <c r="VOX64" s="108"/>
      <c r="VOY64" s="108"/>
      <c r="VOZ64" s="108"/>
      <c r="VPA64" s="108"/>
      <c r="VPB64" s="108"/>
      <c r="VPC64" s="108"/>
      <c r="VPD64" s="108"/>
      <c r="VPE64" s="108"/>
      <c r="VPF64" s="108"/>
      <c r="VPG64" s="108"/>
      <c r="VPH64" s="108"/>
      <c r="VPI64" s="108"/>
      <c r="VPJ64" s="108"/>
      <c r="VPK64" s="108"/>
      <c r="VPL64" s="108"/>
      <c r="VPM64" s="108"/>
      <c r="VPN64" s="108"/>
      <c r="VPO64" s="108"/>
      <c r="VPP64" s="108"/>
      <c r="VPQ64" s="108"/>
      <c r="VPR64" s="108"/>
      <c r="VPS64" s="108"/>
      <c r="VPT64" s="108"/>
      <c r="VPU64" s="108"/>
      <c r="VPV64" s="108"/>
      <c r="VPW64" s="108"/>
      <c r="VPX64" s="108"/>
      <c r="VPY64" s="108"/>
      <c r="VPZ64" s="108"/>
      <c r="VQA64" s="108"/>
      <c r="VQB64" s="108"/>
      <c r="VQC64" s="108"/>
      <c r="VQD64" s="108"/>
      <c r="VQE64" s="108"/>
      <c r="VQF64" s="108"/>
      <c r="VQG64" s="108"/>
      <c r="VQH64" s="108"/>
      <c r="VQI64" s="108"/>
      <c r="VQJ64" s="108"/>
      <c r="VQK64" s="108"/>
      <c r="VQL64" s="108"/>
      <c r="VQM64" s="108"/>
      <c r="VQN64" s="108"/>
      <c r="VQO64" s="108"/>
      <c r="VQP64" s="108"/>
      <c r="VQQ64" s="108"/>
      <c r="VQR64" s="108"/>
      <c r="VQS64" s="108"/>
      <c r="VQT64" s="108"/>
      <c r="VQU64" s="108"/>
      <c r="VQV64" s="108"/>
      <c r="VQW64" s="108"/>
      <c r="VQX64" s="108"/>
      <c r="VQY64" s="108"/>
      <c r="VQZ64" s="108"/>
      <c r="VRA64" s="108"/>
      <c r="VRB64" s="108"/>
      <c r="VRC64" s="108"/>
      <c r="VRD64" s="108"/>
      <c r="VRE64" s="108"/>
      <c r="VRF64" s="108"/>
      <c r="VRG64" s="108"/>
      <c r="VRH64" s="108"/>
      <c r="VRI64" s="108"/>
      <c r="VRJ64" s="108"/>
      <c r="VRK64" s="108"/>
      <c r="VRL64" s="108"/>
      <c r="VRM64" s="108"/>
      <c r="VRN64" s="108"/>
      <c r="VRO64" s="108"/>
      <c r="VRP64" s="108"/>
      <c r="VRQ64" s="108"/>
      <c r="VRR64" s="108"/>
      <c r="VRS64" s="108"/>
      <c r="VRT64" s="108"/>
      <c r="VRU64" s="108"/>
      <c r="VRV64" s="108"/>
      <c r="VRW64" s="108"/>
      <c r="VRX64" s="108"/>
      <c r="VRY64" s="108"/>
      <c r="VRZ64" s="108"/>
      <c r="VSA64" s="108"/>
      <c r="VSB64" s="108"/>
      <c r="VSC64" s="108"/>
      <c r="VSD64" s="108"/>
      <c r="VSE64" s="108"/>
      <c r="VSF64" s="108"/>
      <c r="VSG64" s="108"/>
      <c r="VSH64" s="108"/>
      <c r="VSI64" s="108"/>
      <c r="VSJ64" s="108"/>
      <c r="VSK64" s="108"/>
      <c r="VSL64" s="108"/>
      <c r="VSM64" s="108"/>
      <c r="VSN64" s="108"/>
      <c r="VSO64" s="108"/>
      <c r="VSP64" s="108"/>
      <c r="VSQ64" s="108"/>
      <c r="VSR64" s="108"/>
      <c r="VSS64" s="108"/>
      <c r="VST64" s="108"/>
      <c r="VSU64" s="108"/>
      <c r="VSV64" s="108"/>
      <c r="VSW64" s="108"/>
      <c r="VSX64" s="108"/>
      <c r="VSY64" s="108"/>
      <c r="VSZ64" s="108"/>
      <c r="VTA64" s="108"/>
      <c r="VTB64" s="108"/>
      <c r="VTC64" s="108"/>
      <c r="VTD64" s="108"/>
      <c r="VTE64" s="108"/>
      <c r="VTF64" s="108"/>
      <c r="VTG64" s="108"/>
      <c r="VTH64" s="108"/>
      <c r="VTI64" s="108"/>
      <c r="VTJ64" s="108"/>
      <c r="VTK64" s="108"/>
      <c r="VTL64" s="108"/>
      <c r="VTM64" s="108"/>
      <c r="VTN64" s="108"/>
      <c r="VTO64" s="108"/>
      <c r="VTP64" s="108"/>
      <c r="VTQ64" s="108"/>
      <c r="VTR64" s="108"/>
      <c r="VTS64" s="108"/>
      <c r="VTT64" s="108"/>
      <c r="VTU64" s="108"/>
      <c r="VTV64" s="108"/>
      <c r="VTW64" s="108"/>
      <c r="VTX64" s="108"/>
      <c r="VTY64" s="108"/>
      <c r="VTZ64" s="108"/>
      <c r="VUA64" s="108"/>
      <c r="VUB64" s="108"/>
      <c r="VUC64" s="108"/>
      <c r="VUD64" s="108"/>
      <c r="VUE64" s="108"/>
      <c r="VUF64" s="108"/>
      <c r="VUG64" s="108"/>
      <c r="VUH64" s="108"/>
      <c r="VUI64" s="108"/>
      <c r="VUJ64" s="108"/>
      <c r="VUK64" s="108"/>
      <c r="VUL64" s="108"/>
      <c r="VUM64" s="108"/>
      <c r="VUN64" s="108"/>
      <c r="VUO64" s="108"/>
      <c r="VUP64" s="108"/>
      <c r="VUQ64" s="108"/>
      <c r="VUR64" s="108"/>
      <c r="VUS64" s="108"/>
      <c r="VUT64" s="108"/>
      <c r="VUU64" s="108"/>
      <c r="VUV64" s="108"/>
      <c r="VUW64" s="108"/>
      <c r="VUX64" s="108"/>
      <c r="VUY64" s="108"/>
      <c r="VUZ64" s="108"/>
      <c r="VVA64" s="108"/>
      <c r="VVB64" s="108"/>
      <c r="VVC64" s="108"/>
      <c r="VVD64" s="108"/>
      <c r="VVE64" s="108"/>
      <c r="VVF64" s="108"/>
      <c r="VVG64" s="108"/>
      <c r="VVH64" s="108"/>
      <c r="VVI64" s="108"/>
      <c r="VVJ64" s="108"/>
      <c r="VVK64" s="108"/>
      <c r="VVL64" s="108"/>
      <c r="VVM64" s="108"/>
      <c r="VVN64" s="108"/>
      <c r="VVO64" s="108"/>
      <c r="VVP64" s="108"/>
      <c r="VVQ64" s="108"/>
      <c r="VVR64" s="108"/>
      <c r="VVS64" s="108"/>
      <c r="VVT64" s="108"/>
      <c r="VVU64" s="108"/>
      <c r="VVV64" s="108"/>
      <c r="VVW64" s="108"/>
      <c r="VVX64" s="108"/>
      <c r="VVY64" s="108"/>
      <c r="VVZ64" s="108"/>
      <c r="VWA64" s="108"/>
      <c r="VWB64" s="108"/>
      <c r="VWC64" s="108"/>
      <c r="VWD64" s="108"/>
      <c r="VWE64" s="108"/>
      <c r="VWF64" s="108"/>
      <c r="VWG64" s="108"/>
      <c r="VWH64" s="108"/>
      <c r="VWI64" s="108"/>
      <c r="VWJ64" s="108"/>
      <c r="VWK64" s="108"/>
      <c r="VWL64" s="108"/>
      <c r="VWM64" s="108"/>
      <c r="VWN64" s="108"/>
      <c r="VWO64" s="108"/>
      <c r="VWP64" s="108"/>
      <c r="VWQ64" s="108"/>
      <c r="VWR64" s="108"/>
      <c r="VWS64" s="108"/>
      <c r="VWT64" s="108"/>
      <c r="VWU64" s="108"/>
      <c r="VWV64" s="108"/>
      <c r="VWW64" s="108"/>
      <c r="VWX64" s="108"/>
      <c r="VWY64" s="108"/>
      <c r="VWZ64" s="108"/>
      <c r="VXA64" s="108"/>
      <c r="VXB64" s="108"/>
      <c r="VXC64" s="108"/>
      <c r="VXD64" s="108"/>
      <c r="VXE64" s="108"/>
      <c r="VXF64" s="108"/>
      <c r="VXG64" s="108"/>
      <c r="VXH64" s="108"/>
      <c r="VXI64" s="108"/>
      <c r="VXJ64" s="108"/>
      <c r="VXK64" s="108"/>
      <c r="VXL64" s="108"/>
      <c r="VXM64" s="108"/>
      <c r="VXN64" s="108"/>
      <c r="VXO64" s="108"/>
      <c r="VXP64" s="108"/>
      <c r="VXQ64" s="108"/>
      <c r="VXR64" s="108"/>
      <c r="VXS64" s="108"/>
      <c r="VXT64" s="108"/>
      <c r="VXU64" s="108"/>
      <c r="VXV64" s="108"/>
      <c r="VXW64" s="108"/>
      <c r="VXX64" s="108"/>
      <c r="VXY64" s="108"/>
      <c r="VXZ64" s="108"/>
      <c r="VYA64" s="108"/>
      <c r="VYB64" s="108"/>
      <c r="VYC64" s="108"/>
      <c r="VYD64" s="108"/>
      <c r="VYE64" s="108"/>
      <c r="VYF64" s="108"/>
      <c r="VYG64" s="108"/>
      <c r="VYH64" s="108"/>
      <c r="VYI64" s="108"/>
      <c r="VYJ64" s="108"/>
      <c r="VYK64" s="108"/>
      <c r="VYL64" s="108"/>
      <c r="VYM64" s="108"/>
      <c r="VYN64" s="108"/>
      <c r="VYO64" s="108"/>
      <c r="VYP64" s="108"/>
      <c r="VYQ64" s="108"/>
      <c r="VYR64" s="108"/>
      <c r="VYS64" s="108"/>
      <c r="VYT64" s="108"/>
      <c r="VYU64" s="108"/>
      <c r="VYV64" s="108"/>
      <c r="VYW64" s="108"/>
      <c r="VYX64" s="108"/>
      <c r="VYY64" s="108"/>
      <c r="VYZ64" s="108"/>
      <c r="VZA64" s="108"/>
      <c r="VZB64" s="108"/>
      <c r="VZC64" s="108"/>
      <c r="VZD64" s="108"/>
      <c r="VZE64" s="108"/>
      <c r="VZF64" s="108"/>
      <c r="VZG64" s="108"/>
      <c r="VZH64" s="108"/>
      <c r="VZI64" s="108"/>
      <c r="VZJ64" s="108"/>
      <c r="VZK64" s="108"/>
      <c r="VZL64" s="108"/>
      <c r="VZM64" s="108"/>
      <c r="VZN64" s="108"/>
      <c r="VZO64" s="108"/>
      <c r="VZP64" s="108"/>
      <c r="VZQ64" s="108"/>
      <c r="VZR64" s="108"/>
      <c r="VZS64" s="108"/>
      <c r="VZT64" s="108"/>
      <c r="VZU64" s="108"/>
      <c r="VZV64" s="108"/>
      <c r="VZW64" s="108"/>
      <c r="VZX64" s="108"/>
      <c r="VZY64" s="108"/>
      <c r="VZZ64" s="108"/>
      <c r="WAA64" s="108"/>
      <c r="WAB64" s="108"/>
      <c r="WAC64" s="108"/>
      <c r="WAD64" s="108"/>
      <c r="WAE64" s="108"/>
      <c r="WAF64" s="108"/>
      <c r="WAG64" s="108"/>
      <c r="WAH64" s="108"/>
      <c r="WAI64" s="108"/>
      <c r="WAJ64" s="108"/>
      <c r="WAK64" s="108"/>
      <c r="WAL64" s="108"/>
      <c r="WAM64" s="108"/>
      <c r="WAN64" s="108"/>
      <c r="WAO64" s="108"/>
      <c r="WAP64" s="108"/>
      <c r="WAQ64" s="108"/>
      <c r="WAR64" s="108"/>
      <c r="WAS64" s="108"/>
      <c r="WAT64" s="108"/>
      <c r="WAU64" s="108"/>
      <c r="WAV64" s="108"/>
      <c r="WAW64" s="108"/>
      <c r="WAX64" s="108"/>
      <c r="WAY64" s="108"/>
      <c r="WAZ64" s="108"/>
      <c r="WBA64" s="108"/>
      <c r="WBB64" s="108"/>
      <c r="WBC64" s="108"/>
      <c r="WBD64" s="108"/>
      <c r="WBE64" s="108"/>
      <c r="WBF64" s="108"/>
      <c r="WBG64" s="108"/>
      <c r="WBH64" s="108"/>
      <c r="WBI64" s="108"/>
      <c r="WBJ64" s="108"/>
      <c r="WBK64" s="108"/>
      <c r="WBL64" s="108"/>
      <c r="WBM64" s="108"/>
      <c r="WBN64" s="108"/>
      <c r="WBO64" s="108"/>
      <c r="WBP64" s="108"/>
      <c r="WBQ64" s="108"/>
      <c r="WBR64" s="108"/>
      <c r="WBS64" s="108"/>
      <c r="WBT64" s="108"/>
      <c r="WBU64" s="108"/>
      <c r="WBV64" s="108"/>
      <c r="WBW64" s="108"/>
      <c r="WBX64" s="108"/>
      <c r="WBY64" s="108"/>
      <c r="WBZ64" s="108"/>
      <c r="WCA64" s="108"/>
      <c r="WCB64" s="108"/>
      <c r="WCC64" s="108"/>
      <c r="WCD64" s="108"/>
      <c r="WCE64" s="108"/>
      <c r="WCF64" s="108"/>
      <c r="WCG64" s="108"/>
      <c r="WCH64" s="108"/>
      <c r="WCI64" s="108"/>
      <c r="WCJ64" s="108"/>
      <c r="WCK64" s="108"/>
      <c r="WCL64" s="108"/>
      <c r="WCM64" s="108"/>
      <c r="WCN64" s="108"/>
      <c r="WCO64" s="108"/>
      <c r="WCP64" s="108"/>
      <c r="WCQ64" s="108"/>
      <c r="WCR64" s="108"/>
      <c r="WCS64" s="108"/>
      <c r="WCT64" s="108"/>
      <c r="WCU64" s="108"/>
      <c r="WCV64" s="108"/>
      <c r="WCW64" s="108"/>
      <c r="WCX64" s="108"/>
      <c r="WCY64" s="108"/>
      <c r="WCZ64" s="108"/>
      <c r="WDA64" s="108"/>
      <c r="WDB64" s="108"/>
      <c r="WDC64" s="108"/>
      <c r="WDD64" s="108"/>
      <c r="WDE64" s="108"/>
      <c r="WDF64" s="108"/>
      <c r="WDG64" s="108"/>
      <c r="WDH64" s="108"/>
      <c r="WDI64" s="108"/>
      <c r="WDJ64" s="108"/>
      <c r="WDK64" s="108"/>
      <c r="WDL64" s="108"/>
      <c r="WDM64" s="108"/>
      <c r="WDN64" s="108"/>
      <c r="WDO64" s="108"/>
      <c r="WDP64" s="108"/>
      <c r="WDQ64" s="108"/>
      <c r="WDR64" s="108"/>
      <c r="WDS64" s="108"/>
      <c r="WDT64" s="108"/>
      <c r="WDU64" s="108"/>
      <c r="WDV64" s="108"/>
      <c r="WDW64" s="108"/>
      <c r="WDX64" s="108"/>
      <c r="WDY64" s="108"/>
      <c r="WDZ64" s="108"/>
      <c r="WEA64" s="108"/>
      <c r="WEB64" s="108"/>
      <c r="WEC64" s="108"/>
      <c r="WED64" s="108"/>
      <c r="WEE64" s="108"/>
      <c r="WEF64" s="108"/>
      <c r="WEG64" s="108"/>
      <c r="WEH64" s="108"/>
      <c r="WEI64" s="108"/>
      <c r="WEJ64" s="108"/>
      <c r="WEK64" s="108"/>
      <c r="WEL64" s="108"/>
      <c r="WEM64" s="108"/>
      <c r="WEN64" s="108"/>
      <c r="WEO64" s="108"/>
      <c r="WEP64" s="108"/>
      <c r="WEQ64" s="108"/>
      <c r="WER64" s="108"/>
      <c r="WES64" s="108"/>
      <c r="WET64" s="108"/>
      <c r="WEU64" s="108"/>
      <c r="WEV64" s="108"/>
      <c r="WEW64" s="108"/>
      <c r="WEX64" s="108"/>
      <c r="WEY64" s="108"/>
      <c r="WEZ64" s="108"/>
      <c r="WFA64" s="108"/>
      <c r="WFB64" s="108"/>
      <c r="WFC64" s="108"/>
      <c r="WFD64" s="108"/>
      <c r="WFE64" s="108"/>
      <c r="WFF64" s="108"/>
      <c r="WFG64" s="108"/>
      <c r="WFH64" s="108"/>
      <c r="WFI64" s="108"/>
      <c r="WFJ64" s="108"/>
      <c r="WFK64" s="108"/>
      <c r="WFL64" s="108"/>
      <c r="WFM64" s="108"/>
      <c r="WFN64" s="108"/>
      <c r="WFO64" s="108"/>
      <c r="WFP64" s="108"/>
      <c r="WFQ64" s="108"/>
      <c r="WFR64" s="108"/>
      <c r="WFS64" s="108"/>
      <c r="WFT64" s="108"/>
      <c r="WFU64" s="108"/>
      <c r="WFV64" s="108"/>
      <c r="WFW64" s="108"/>
      <c r="WFX64" s="108"/>
      <c r="WFY64" s="108"/>
      <c r="WFZ64" s="108"/>
      <c r="WGA64" s="108"/>
      <c r="WGB64" s="108"/>
      <c r="WGC64" s="108"/>
      <c r="WGD64" s="108"/>
      <c r="WGE64" s="108"/>
      <c r="WGF64" s="108"/>
      <c r="WGG64" s="108"/>
      <c r="WGH64" s="108"/>
      <c r="WGI64" s="108"/>
      <c r="WGJ64" s="108"/>
      <c r="WGK64" s="108"/>
      <c r="WGL64" s="108"/>
      <c r="WGM64" s="108"/>
      <c r="WGN64" s="108"/>
      <c r="WGO64" s="108"/>
      <c r="WGP64" s="108"/>
      <c r="WGQ64" s="108"/>
      <c r="WGR64" s="108"/>
      <c r="WGS64" s="108"/>
      <c r="WGT64" s="108"/>
      <c r="WGU64" s="108"/>
      <c r="WGV64" s="108"/>
      <c r="WGW64" s="108"/>
      <c r="WGX64" s="108"/>
      <c r="WGY64" s="108"/>
      <c r="WGZ64" s="108"/>
      <c r="WHA64" s="108"/>
      <c r="WHB64" s="108"/>
      <c r="WHC64" s="108"/>
      <c r="WHD64" s="108"/>
      <c r="WHE64" s="108"/>
      <c r="WHF64" s="108"/>
      <c r="WHG64" s="108"/>
      <c r="WHH64" s="108"/>
      <c r="WHI64" s="108"/>
      <c r="WHJ64" s="108"/>
      <c r="WHK64" s="108"/>
      <c r="WHL64" s="108"/>
      <c r="WHM64" s="108"/>
      <c r="WHN64" s="108"/>
      <c r="WHO64" s="108"/>
      <c r="WHP64" s="108"/>
      <c r="WHQ64" s="108"/>
      <c r="WHR64" s="108"/>
      <c r="WHS64" s="108"/>
      <c r="WHT64" s="108"/>
      <c r="WHU64" s="108"/>
      <c r="WHV64" s="108"/>
      <c r="WHW64" s="108"/>
      <c r="WHX64" s="108"/>
      <c r="WHY64" s="108"/>
      <c r="WHZ64" s="108"/>
      <c r="WIA64" s="108"/>
      <c r="WIB64" s="108"/>
      <c r="WIC64" s="108"/>
      <c r="WID64" s="108"/>
      <c r="WIE64" s="108"/>
      <c r="WIF64" s="108"/>
      <c r="WIG64" s="108"/>
      <c r="WIH64" s="108"/>
      <c r="WII64" s="108"/>
      <c r="WIJ64" s="108"/>
      <c r="WIK64" s="108"/>
      <c r="WIL64" s="108"/>
      <c r="WIM64" s="108"/>
      <c r="WIN64" s="108"/>
      <c r="WIO64" s="108"/>
      <c r="WIP64" s="108"/>
      <c r="WIQ64" s="108"/>
      <c r="WIR64" s="108"/>
      <c r="WIS64" s="108"/>
      <c r="WIT64" s="108"/>
      <c r="WIU64" s="108"/>
      <c r="WIV64" s="108"/>
      <c r="WIW64" s="108"/>
      <c r="WIX64" s="108"/>
      <c r="WIY64" s="108"/>
      <c r="WIZ64" s="108"/>
      <c r="WJA64" s="108"/>
      <c r="WJB64" s="108"/>
      <c r="WJC64" s="108"/>
      <c r="WJD64" s="108"/>
      <c r="WJE64" s="108"/>
      <c r="WJF64" s="108"/>
      <c r="WJG64" s="108"/>
      <c r="WJH64" s="108"/>
      <c r="WJI64" s="108"/>
      <c r="WJJ64" s="108"/>
      <c r="WJK64" s="108"/>
      <c r="WJL64" s="108"/>
      <c r="WJM64" s="108"/>
      <c r="WJN64" s="108"/>
      <c r="WJO64" s="108"/>
      <c r="WJP64" s="108"/>
      <c r="WJQ64" s="108"/>
      <c r="WJR64" s="108"/>
      <c r="WJS64" s="108"/>
      <c r="WJT64" s="108"/>
      <c r="WJU64" s="108"/>
      <c r="WJV64" s="108"/>
      <c r="WJW64" s="108"/>
      <c r="WJX64" s="108"/>
      <c r="WJY64" s="108"/>
      <c r="WJZ64" s="108"/>
      <c r="WKA64" s="108"/>
      <c r="WKB64" s="108"/>
      <c r="WKC64" s="108"/>
      <c r="WKD64" s="108"/>
      <c r="WKE64" s="108"/>
      <c r="WKF64" s="108"/>
      <c r="WKG64" s="108"/>
      <c r="WKH64" s="108"/>
      <c r="WKI64" s="108"/>
      <c r="WKJ64" s="108"/>
      <c r="WKK64" s="108"/>
      <c r="WKL64" s="108"/>
      <c r="WKM64" s="108"/>
      <c r="WKN64" s="108"/>
      <c r="WKO64" s="108"/>
      <c r="WKP64" s="108"/>
      <c r="WKQ64" s="108"/>
      <c r="WKR64" s="108"/>
      <c r="WKS64" s="108"/>
      <c r="WKT64" s="108"/>
      <c r="WKU64" s="108"/>
      <c r="WKV64" s="108"/>
      <c r="WKW64" s="108"/>
      <c r="WKX64" s="108"/>
      <c r="WKY64" s="108"/>
      <c r="WKZ64" s="108"/>
      <c r="WLA64" s="108"/>
      <c r="WLB64" s="108"/>
      <c r="WLC64" s="108"/>
      <c r="WLD64" s="108"/>
      <c r="WLE64" s="108"/>
      <c r="WLF64" s="108"/>
      <c r="WLG64" s="108"/>
      <c r="WLH64" s="108"/>
      <c r="WLI64" s="108"/>
      <c r="WLJ64" s="108"/>
      <c r="WLK64" s="108"/>
      <c r="WLL64" s="108"/>
      <c r="WLM64" s="108"/>
      <c r="WLN64" s="108"/>
      <c r="WLO64" s="108"/>
      <c r="WLP64" s="108"/>
      <c r="WLQ64" s="108"/>
      <c r="WLR64" s="108"/>
      <c r="WLS64" s="108"/>
      <c r="WLT64" s="108"/>
      <c r="WLU64" s="108"/>
      <c r="WLV64" s="108"/>
      <c r="WLW64" s="108"/>
      <c r="WLX64" s="108"/>
      <c r="WLY64" s="108"/>
      <c r="WLZ64" s="108"/>
      <c r="WMA64" s="108"/>
      <c r="WMB64" s="108"/>
      <c r="WMC64" s="108"/>
      <c r="WMD64" s="108"/>
      <c r="WME64" s="108"/>
      <c r="WMF64" s="108"/>
      <c r="WMG64" s="108"/>
      <c r="WMH64" s="108"/>
      <c r="WMI64" s="108"/>
      <c r="WMJ64" s="108"/>
      <c r="WMK64" s="108"/>
      <c r="WML64" s="108"/>
      <c r="WMM64" s="108"/>
      <c r="WMN64" s="108"/>
      <c r="WMO64" s="108"/>
      <c r="WMP64" s="108"/>
      <c r="WMQ64" s="108"/>
      <c r="WMR64" s="108"/>
      <c r="WMS64" s="108"/>
      <c r="WMT64" s="108"/>
      <c r="WMU64" s="108"/>
      <c r="WMV64" s="108"/>
      <c r="WMW64" s="108"/>
      <c r="WMX64" s="108"/>
      <c r="WMY64" s="108"/>
      <c r="WMZ64" s="108"/>
      <c r="WNA64" s="108"/>
      <c r="WNB64" s="108"/>
      <c r="WNC64" s="108"/>
      <c r="WND64" s="108"/>
      <c r="WNE64" s="108"/>
      <c r="WNF64" s="108"/>
      <c r="WNG64" s="108"/>
      <c r="WNH64" s="108"/>
      <c r="WNI64" s="108"/>
      <c r="WNJ64" s="108"/>
      <c r="WNK64" s="108"/>
      <c r="WNL64" s="108"/>
      <c r="WNM64" s="108"/>
      <c r="WNN64" s="108"/>
      <c r="WNO64" s="108"/>
      <c r="WNP64" s="108"/>
      <c r="WNQ64" s="108"/>
      <c r="WNR64" s="108"/>
      <c r="WNS64" s="108"/>
      <c r="WNT64" s="108"/>
      <c r="WNU64" s="108"/>
      <c r="WNV64" s="108"/>
      <c r="WNW64" s="108"/>
      <c r="WNX64" s="108"/>
      <c r="WNY64" s="108"/>
      <c r="WNZ64" s="108"/>
      <c r="WOA64" s="108"/>
      <c r="WOB64" s="108"/>
      <c r="WOC64" s="108"/>
      <c r="WOD64" s="108"/>
      <c r="WOE64" s="108"/>
      <c r="WOF64" s="108"/>
      <c r="WOG64" s="108"/>
      <c r="WOH64" s="108"/>
      <c r="WOI64" s="108"/>
      <c r="WOJ64" s="108"/>
      <c r="WOK64" s="108"/>
      <c r="WOL64" s="108"/>
      <c r="WOM64" s="108"/>
      <c r="WON64" s="108"/>
      <c r="WOO64" s="108"/>
      <c r="WOP64" s="108"/>
      <c r="WOQ64" s="108"/>
      <c r="WOR64" s="108"/>
      <c r="WOS64" s="108"/>
      <c r="WOT64" s="108"/>
      <c r="WOU64" s="108"/>
      <c r="WOV64" s="108"/>
      <c r="WOW64" s="108"/>
      <c r="WOX64" s="108"/>
      <c r="WOY64" s="108"/>
      <c r="WOZ64" s="108"/>
      <c r="WPA64" s="108"/>
      <c r="WPB64" s="108"/>
      <c r="WPC64" s="108"/>
      <c r="WPD64" s="108"/>
      <c r="WPE64" s="108"/>
      <c r="WPF64" s="108"/>
      <c r="WPG64" s="108"/>
      <c r="WPH64" s="108"/>
      <c r="WPI64" s="108"/>
      <c r="WPJ64" s="108"/>
      <c r="WPK64" s="108"/>
      <c r="WPL64" s="108"/>
      <c r="WPM64" s="108"/>
      <c r="WPN64" s="108"/>
      <c r="WPO64" s="108"/>
      <c r="WPP64" s="108"/>
      <c r="WPQ64" s="108"/>
      <c r="WPR64" s="108"/>
      <c r="WPS64" s="108"/>
      <c r="WPT64" s="108"/>
      <c r="WPU64" s="108"/>
      <c r="WPV64" s="108"/>
      <c r="WPW64" s="108"/>
      <c r="WPX64" s="108"/>
      <c r="WPY64" s="108"/>
      <c r="WPZ64" s="108"/>
      <c r="WQA64" s="108"/>
      <c r="WQB64" s="108"/>
      <c r="WQC64" s="108"/>
      <c r="WQD64" s="108"/>
      <c r="WQE64" s="108"/>
      <c r="WQF64" s="108"/>
      <c r="WQG64" s="108"/>
      <c r="WQH64" s="108"/>
      <c r="WQI64" s="108"/>
      <c r="WQJ64" s="108"/>
      <c r="WQK64" s="108"/>
      <c r="WQL64" s="108"/>
      <c r="WQM64" s="108"/>
      <c r="WQN64" s="108"/>
      <c r="WQO64" s="108"/>
      <c r="WQP64" s="108"/>
      <c r="WQQ64" s="108"/>
      <c r="WQR64" s="108"/>
      <c r="WQS64" s="108"/>
      <c r="WQT64" s="108"/>
      <c r="WQU64" s="108"/>
      <c r="WQV64" s="108"/>
      <c r="WQW64" s="108"/>
      <c r="WQX64" s="108"/>
      <c r="WQY64" s="108"/>
      <c r="WQZ64" s="108"/>
      <c r="WRA64" s="108"/>
      <c r="WRB64" s="108"/>
      <c r="WRC64" s="108"/>
      <c r="WRD64" s="108"/>
      <c r="WRE64" s="108"/>
      <c r="WRF64" s="108"/>
      <c r="WRG64" s="108"/>
      <c r="WRH64" s="108"/>
      <c r="WRI64" s="108"/>
      <c r="WRJ64" s="108"/>
      <c r="WRK64" s="108"/>
      <c r="WRL64" s="108"/>
      <c r="WRM64" s="108"/>
      <c r="WRN64" s="108"/>
      <c r="WRO64" s="108"/>
      <c r="WRP64" s="108"/>
      <c r="WRQ64" s="108"/>
      <c r="WRR64" s="108"/>
      <c r="WRS64" s="108"/>
      <c r="WRT64" s="108"/>
      <c r="WRU64" s="108"/>
      <c r="WRV64" s="108"/>
      <c r="WRW64" s="108"/>
      <c r="WRX64" s="108"/>
      <c r="WRY64" s="108"/>
      <c r="WRZ64" s="108"/>
      <c r="WSA64" s="108"/>
      <c r="WSB64" s="108"/>
      <c r="WSC64" s="108"/>
      <c r="WSD64" s="108"/>
      <c r="WSE64" s="108"/>
      <c r="WSF64" s="108"/>
      <c r="WSG64" s="108"/>
      <c r="WSH64" s="108"/>
      <c r="WSI64" s="108"/>
      <c r="WSJ64" s="108"/>
      <c r="WSK64" s="108"/>
      <c r="WSL64" s="108"/>
      <c r="WSM64" s="108"/>
      <c r="WSN64" s="108"/>
      <c r="WSO64" s="108"/>
      <c r="WSP64" s="108"/>
      <c r="WSQ64" s="108"/>
      <c r="WSR64" s="108"/>
      <c r="WSS64" s="108"/>
      <c r="WST64" s="108"/>
      <c r="WSU64" s="108"/>
      <c r="WSV64" s="108"/>
      <c r="WSW64" s="108"/>
      <c r="WSX64" s="108"/>
      <c r="WSY64" s="108"/>
      <c r="WSZ64" s="108"/>
      <c r="WTA64" s="108"/>
      <c r="WTB64" s="108"/>
      <c r="WTC64" s="108"/>
      <c r="WTD64" s="108"/>
      <c r="WTE64" s="108"/>
      <c r="WTF64" s="108"/>
      <c r="WTG64" s="108"/>
      <c r="WTH64" s="108"/>
      <c r="WTI64" s="108"/>
      <c r="WTJ64" s="108"/>
      <c r="WTK64" s="108"/>
      <c r="WTL64" s="108"/>
      <c r="WTM64" s="108"/>
      <c r="WTN64" s="108"/>
      <c r="WTO64" s="108"/>
      <c r="WTP64" s="108"/>
      <c r="WTQ64" s="108"/>
      <c r="WTR64" s="108"/>
      <c r="WTS64" s="108"/>
      <c r="WTT64" s="108"/>
      <c r="WTU64" s="108"/>
      <c r="WTV64" s="108"/>
      <c r="WTW64" s="108"/>
      <c r="WTX64" s="108"/>
      <c r="WTY64" s="108"/>
      <c r="WTZ64" s="108"/>
      <c r="WUA64" s="108"/>
      <c r="WUB64" s="108"/>
      <c r="WUC64" s="108"/>
      <c r="WUD64" s="108"/>
      <c r="WUE64" s="108"/>
      <c r="WUF64" s="108"/>
      <c r="WUG64" s="108"/>
      <c r="WUH64" s="108"/>
      <c r="WUI64" s="108"/>
      <c r="WUJ64" s="108"/>
      <c r="WUK64" s="108"/>
      <c r="WUL64" s="108"/>
      <c r="WUM64" s="108"/>
      <c r="WUN64" s="108"/>
      <c r="WUO64" s="108"/>
      <c r="WUP64" s="108"/>
      <c r="WUQ64" s="108"/>
      <c r="WUR64" s="108"/>
      <c r="WUS64" s="108"/>
      <c r="WUT64" s="108"/>
      <c r="WUU64" s="108"/>
      <c r="WUV64" s="108"/>
      <c r="WUW64" s="108"/>
      <c r="WUX64" s="108"/>
      <c r="WUY64" s="108"/>
      <c r="WUZ64" s="108"/>
      <c r="WVA64" s="108"/>
      <c r="WVB64" s="108"/>
      <c r="WVC64" s="108"/>
      <c r="WVD64" s="108"/>
      <c r="WVE64" s="108"/>
      <c r="WVF64" s="108"/>
      <c r="WVG64" s="108"/>
      <c r="WVH64" s="108"/>
      <c r="WVI64" s="108"/>
      <c r="WVJ64" s="108"/>
      <c r="WVK64" s="108"/>
      <c r="WVL64" s="108"/>
      <c r="WVM64" s="108"/>
      <c r="WVN64" s="108"/>
      <c r="WVO64" s="108"/>
      <c r="WVP64" s="108"/>
      <c r="WVQ64" s="108"/>
      <c r="WVR64" s="108"/>
      <c r="WVS64" s="108"/>
      <c r="WVT64" s="108"/>
      <c r="WVU64" s="108"/>
      <c r="WVV64" s="108"/>
      <c r="WVW64" s="108"/>
      <c r="WVX64" s="108"/>
      <c r="WVY64" s="108"/>
      <c r="WVZ64" s="108"/>
      <c r="WWA64" s="108"/>
      <c r="WWB64" s="108"/>
      <c r="WWC64" s="108"/>
      <c r="WWD64" s="108"/>
      <c r="WWE64" s="108"/>
      <c r="WWF64" s="108"/>
      <c r="WWG64" s="108"/>
      <c r="WWH64" s="108"/>
      <c r="WWI64" s="108"/>
      <c r="WWJ64" s="108"/>
      <c r="WWK64" s="108"/>
      <c r="WWL64" s="108"/>
      <c r="WWM64" s="108"/>
      <c r="WWN64" s="108"/>
      <c r="WWO64" s="108"/>
      <c r="WWP64" s="108"/>
      <c r="WWQ64" s="108"/>
      <c r="WWR64" s="108"/>
      <c r="WWS64" s="108"/>
      <c r="WWT64" s="108"/>
      <c r="WWU64" s="108"/>
      <c r="WWV64" s="108"/>
      <c r="WWW64" s="108"/>
      <c r="WWX64" s="108"/>
      <c r="WWY64" s="108"/>
      <c r="WWZ64" s="108"/>
      <c r="WXA64" s="108"/>
      <c r="WXB64" s="108"/>
      <c r="WXC64" s="108"/>
      <c r="WXD64" s="108"/>
      <c r="WXE64" s="108"/>
      <c r="WXF64" s="108"/>
      <c r="WXG64" s="108"/>
      <c r="WXH64" s="108"/>
      <c r="WXI64" s="108"/>
      <c r="WXJ64" s="108"/>
      <c r="WXK64" s="108"/>
      <c r="WXL64" s="108"/>
      <c r="WXM64" s="108"/>
      <c r="WXN64" s="108"/>
      <c r="WXO64" s="108"/>
      <c r="WXP64" s="108"/>
      <c r="WXQ64" s="108"/>
      <c r="WXR64" s="108"/>
      <c r="WXS64" s="108"/>
      <c r="WXT64" s="108"/>
      <c r="WXU64" s="108"/>
      <c r="WXV64" s="108"/>
      <c r="WXW64" s="108"/>
      <c r="WXX64" s="108"/>
      <c r="WXY64" s="108"/>
      <c r="WXZ64" s="108"/>
      <c r="WYA64" s="108"/>
      <c r="WYB64" s="108"/>
      <c r="WYC64" s="108"/>
      <c r="WYD64" s="108"/>
      <c r="WYE64" s="108"/>
      <c r="WYF64" s="108"/>
      <c r="WYG64" s="108"/>
      <c r="WYH64" s="108"/>
      <c r="WYI64" s="108"/>
      <c r="WYJ64" s="108"/>
      <c r="WYK64" s="108"/>
      <c r="WYL64" s="108"/>
      <c r="WYM64" s="108"/>
      <c r="WYN64" s="108"/>
      <c r="WYO64" s="108"/>
      <c r="WYP64" s="108"/>
      <c r="WYQ64" s="108"/>
      <c r="WYR64" s="108"/>
      <c r="WYS64" s="108"/>
      <c r="WYT64" s="108"/>
      <c r="WYU64" s="108"/>
      <c r="WYV64" s="108"/>
      <c r="WYW64" s="108"/>
      <c r="WYX64" s="108"/>
      <c r="WYY64" s="108"/>
      <c r="WYZ64" s="108"/>
      <c r="WZA64" s="108"/>
      <c r="WZB64" s="108"/>
      <c r="WZC64" s="108"/>
      <c r="WZD64" s="108"/>
      <c r="WZE64" s="108"/>
      <c r="WZF64" s="108"/>
      <c r="WZG64" s="108"/>
      <c r="WZH64" s="108"/>
      <c r="WZI64" s="108"/>
      <c r="WZJ64" s="108"/>
      <c r="WZK64" s="108"/>
      <c r="WZL64" s="108"/>
      <c r="WZM64" s="108"/>
      <c r="WZN64" s="108"/>
      <c r="WZO64" s="108"/>
      <c r="WZP64" s="108"/>
      <c r="WZQ64" s="108"/>
      <c r="WZR64" s="108"/>
      <c r="WZS64" s="108"/>
      <c r="WZT64" s="108"/>
      <c r="WZU64" s="108"/>
      <c r="WZV64" s="108"/>
      <c r="WZW64" s="108"/>
      <c r="WZX64" s="108"/>
      <c r="WZY64" s="108"/>
      <c r="WZZ64" s="108"/>
      <c r="XAA64" s="108"/>
      <c r="XAB64" s="108"/>
      <c r="XAC64" s="108"/>
      <c r="XAD64" s="108"/>
      <c r="XAE64" s="108"/>
      <c r="XAF64" s="108"/>
      <c r="XAG64" s="108"/>
      <c r="XAH64" s="108"/>
      <c r="XAI64" s="108"/>
      <c r="XAJ64" s="108"/>
      <c r="XAK64" s="108"/>
      <c r="XAL64" s="108"/>
      <c r="XAM64" s="108"/>
      <c r="XAN64" s="108"/>
      <c r="XAO64" s="108"/>
      <c r="XAP64" s="108"/>
      <c r="XAQ64" s="108"/>
      <c r="XAR64" s="108"/>
      <c r="XAS64" s="108"/>
      <c r="XAT64" s="108"/>
      <c r="XAU64" s="108"/>
      <c r="XAV64" s="108"/>
      <c r="XAW64" s="108"/>
      <c r="XAX64" s="108"/>
      <c r="XAY64" s="108"/>
      <c r="XAZ64" s="108"/>
      <c r="XBA64" s="108"/>
      <c r="XBB64" s="108"/>
      <c r="XBC64" s="108"/>
      <c r="XBD64" s="108"/>
      <c r="XBE64" s="108"/>
      <c r="XBF64" s="108"/>
      <c r="XBG64" s="108"/>
      <c r="XBH64" s="108"/>
      <c r="XBI64" s="108"/>
      <c r="XBJ64" s="108"/>
      <c r="XBK64" s="108"/>
      <c r="XBL64" s="108"/>
      <c r="XBM64" s="108"/>
      <c r="XBN64" s="108"/>
      <c r="XBO64" s="108"/>
      <c r="XBP64" s="108"/>
      <c r="XBQ64" s="108"/>
      <c r="XBR64" s="108"/>
      <c r="XBS64" s="108"/>
      <c r="XBT64" s="108"/>
      <c r="XBU64" s="108"/>
      <c r="XBV64" s="108"/>
      <c r="XBW64" s="108"/>
      <c r="XBX64" s="108"/>
      <c r="XBY64" s="108"/>
      <c r="XBZ64" s="108"/>
      <c r="XCA64" s="108"/>
      <c r="XCB64" s="108"/>
      <c r="XCC64" s="108"/>
      <c r="XCD64" s="108"/>
      <c r="XCE64" s="108"/>
      <c r="XCF64" s="108"/>
      <c r="XCG64" s="108"/>
      <c r="XCH64" s="108"/>
      <c r="XCI64" s="108"/>
      <c r="XCJ64" s="108"/>
      <c r="XCK64" s="108"/>
      <c r="XCL64" s="108"/>
      <c r="XCM64" s="108"/>
      <c r="XCN64" s="108"/>
      <c r="XCO64" s="108"/>
      <c r="XCP64" s="108"/>
      <c r="XCQ64" s="108"/>
      <c r="XCR64" s="108"/>
      <c r="XCS64" s="108"/>
      <c r="XCT64" s="108"/>
      <c r="XCU64" s="108"/>
      <c r="XCV64" s="108"/>
      <c r="XCW64" s="108"/>
      <c r="XCX64" s="108"/>
      <c r="XCY64" s="108"/>
      <c r="XCZ64" s="108"/>
      <c r="XDA64" s="108"/>
      <c r="XDB64" s="108"/>
      <c r="XDC64" s="108"/>
      <c r="XDD64" s="108"/>
      <c r="XDE64" s="108"/>
      <c r="XDF64" s="108"/>
      <c r="XDG64" s="108"/>
      <c r="XDH64" s="108"/>
      <c r="XDI64" s="108"/>
      <c r="XDJ64" s="108"/>
      <c r="XDK64" s="108"/>
      <c r="XDL64" s="108"/>
      <c r="XDM64" s="108"/>
      <c r="XDN64" s="108"/>
      <c r="XDO64" s="108"/>
      <c r="XDP64" s="108"/>
      <c r="XDQ64" s="108"/>
      <c r="XDR64" s="108"/>
      <c r="XDS64" s="108"/>
      <c r="XDT64" s="108"/>
      <c r="XDU64" s="108"/>
      <c r="XDV64" s="108"/>
      <c r="XDW64" s="108"/>
      <c r="XDX64" s="108"/>
      <c r="XDY64" s="108"/>
      <c r="XDZ64" s="108"/>
      <c r="XEA64" s="108"/>
      <c r="XEB64" s="108"/>
      <c r="XEC64" s="108"/>
      <c r="XED64" s="108"/>
      <c r="XEE64" s="108"/>
      <c r="XEF64" s="108"/>
      <c r="XEG64" s="108"/>
      <c r="XEH64" s="108"/>
      <c r="XEI64" s="108"/>
      <c r="XEJ64" s="108"/>
      <c r="XEK64" s="108"/>
      <c r="XEL64" s="108"/>
      <c r="XEM64" s="108"/>
    </row>
    <row r="65" spans="1:47" x14ac:dyDescent="0.25">
      <c r="A65" s="87" t="s">
        <v>1606</v>
      </c>
      <c r="B65" s="92">
        <v>44182</v>
      </c>
      <c r="C65" s="87" t="s">
        <v>973</v>
      </c>
      <c r="D65" s="87" t="s">
        <v>52</v>
      </c>
      <c r="E65" s="87" t="s">
        <v>1377</v>
      </c>
      <c r="F65" s="87" t="s">
        <v>1385</v>
      </c>
      <c r="G65" s="87" t="s">
        <v>48</v>
      </c>
      <c r="H65" s="87" t="s">
        <v>1670</v>
      </c>
      <c r="I65" s="89" t="s">
        <v>47</v>
      </c>
      <c r="J65" s="89" t="s">
        <v>47</v>
      </c>
      <c r="K65" s="89" t="s">
        <v>47</v>
      </c>
      <c r="L65" s="89" t="s">
        <v>47</v>
      </c>
      <c r="M65" s="89">
        <v>0</v>
      </c>
      <c r="N65" s="87" t="s">
        <v>47</v>
      </c>
      <c r="O65" s="87" t="s">
        <v>55</v>
      </c>
      <c r="P65" s="87" t="s">
        <v>47</v>
      </c>
      <c r="Q65" s="89">
        <v>419705167.09199995</v>
      </c>
      <c r="R65" s="89">
        <v>0</v>
      </c>
      <c r="S65" s="89">
        <v>275701159.09999996</v>
      </c>
      <c r="T65" s="89">
        <v>0</v>
      </c>
      <c r="U65" s="87" t="s">
        <v>49</v>
      </c>
      <c r="V65" s="89">
        <v>0</v>
      </c>
      <c r="W65" s="89">
        <v>124141386.2</v>
      </c>
      <c r="X65" s="87" t="s">
        <v>49</v>
      </c>
      <c r="Y65" s="89">
        <v>19862621.791999999</v>
      </c>
      <c r="Z65" s="89">
        <v>0</v>
      </c>
      <c r="AA65" s="87" t="s">
        <v>49</v>
      </c>
      <c r="AB65" s="89">
        <v>0</v>
      </c>
      <c r="AC65" s="89">
        <v>0</v>
      </c>
      <c r="AD65" s="87" t="s">
        <v>49</v>
      </c>
      <c r="AE65" s="89">
        <v>0</v>
      </c>
      <c r="AF65" s="87">
        <v>0</v>
      </c>
      <c r="AG65" s="87" t="s">
        <v>49</v>
      </c>
      <c r="AH65" s="89">
        <v>0</v>
      </c>
      <c r="AI65" s="89">
        <v>0</v>
      </c>
      <c r="AJ65" s="87" t="s">
        <v>49</v>
      </c>
      <c r="AK65" s="89">
        <v>0</v>
      </c>
      <c r="AL65" s="89">
        <v>0</v>
      </c>
      <c r="AM65" s="88" t="s">
        <v>47</v>
      </c>
      <c r="AN65" s="87" t="s">
        <v>47</v>
      </c>
      <c r="AO65" s="88" t="s">
        <v>47</v>
      </c>
      <c r="AP65" s="87" t="s">
        <v>47</v>
      </c>
      <c r="AR65" s="90"/>
      <c r="AS65" s="78"/>
      <c r="AT65" s="79"/>
      <c r="AU65" s="91"/>
    </row>
    <row r="66" spans="1:47" x14ac:dyDescent="0.25">
      <c r="A66" s="87" t="s">
        <v>1603</v>
      </c>
      <c r="B66" s="92">
        <v>44182</v>
      </c>
      <c r="C66" s="87" t="s">
        <v>46</v>
      </c>
      <c r="D66" s="87" t="s">
        <v>52</v>
      </c>
      <c r="E66" s="87" t="s">
        <v>53</v>
      </c>
      <c r="F66" s="87" t="s">
        <v>851</v>
      </c>
      <c r="G66" s="87" t="s">
        <v>48</v>
      </c>
      <c r="H66" s="87" t="s">
        <v>129</v>
      </c>
      <c r="I66" s="89" t="s">
        <v>47</v>
      </c>
      <c r="J66" s="89" t="s">
        <v>47</v>
      </c>
      <c r="K66" s="89" t="s">
        <v>47</v>
      </c>
      <c r="L66" s="89" t="s">
        <v>47</v>
      </c>
      <c r="M66" s="89">
        <v>0</v>
      </c>
      <c r="N66" s="87" t="s">
        <v>47</v>
      </c>
      <c r="O66" s="87" t="s">
        <v>55</v>
      </c>
      <c r="P66" s="87" t="s">
        <v>47</v>
      </c>
      <c r="Q66" s="89">
        <v>695858907.65200019</v>
      </c>
      <c r="R66" s="89">
        <v>0</v>
      </c>
      <c r="S66" s="89">
        <v>501207745.55000001</v>
      </c>
      <c r="T66" s="89">
        <v>0</v>
      </c>
      <c r="U66" s="87" t="s">
        <v>49</v>
      </c>
      <c r="V66" s="89">
        <v>0</v>
      </c>
      <c r="W66" s="89">
        <v>167802725.94999999</v>
      </c>
      <c r="X66" s="87" t="s">
        <v>50</v>
      </c>
      <c r="Y66" s="89">
        <v>26848436.152000003</v>
      </c>
      <c r="Z66" s="89">
        <v>0</v>
      </c>
      <c r="AA66" s="87" t="s">
        <v>49</v>
      </c>
      <c r="AB66" s="89">
        <v>0</v>
      </c>
      <c r="AC66" s="89">
        <v>0</v>
      </c>
      <c r="AD66" s="87" t="s">
        <v>49</v>
      </c>
      <c r="AE66" s="89">
        <v>0</v>
      </c>
      <c r="AF66" s="87">
        <v>0</v>
      </c>
      <c r="AG66" s="87" t="s">
        <v>49</v>
      </c>
      <c r="AH66" s="89">
        <v>0</v>
      </c>
      <c r="AI66" s="89">
        <v>0</v>
      </c>
      <c r="AJ66" s="87" t="s">
        <v>49</v>
      </c>
      <c r="AK66" s="89">
        <v>0</v>
      </c>
      <c r="AL66" s="89">
        <v>0</v>
      </c>
      <c r="AM66" s="88" t="s">
        <v>47</v>
      </c>
      <c r="AN66" s="87" t="s">
        <v>47</v>
      </c>
      <c r="AO66" s="88" t="s">
        <v>47</v>
      </c>
      <c r="AP66" s="87" t="s">
        <v>47</v>
      </c>
      <c r="AR66" s="90"/>
      <c r="AS66" s="78"/>
      <c r="AT66" s="79"/>
      <c r="AU66" s="91"/>
    </row>
    <row r="67" spans="1:47" x14ac:dyDescent="0.25">
      <c r="A67" s="87" t="s">
        <v>1601</v>
      </c>
      <c r="B67" s="92">
        <v>44182</v>
      </c>
      <c r="C67" s="87" t="s">
        <v>46</v>
      </c>
      <c r="D67" s="87" t="s">
        <v>52</v>
      </c>
      <c r="E67" s="87" t="s">
        <v>53</v>
      </c>
      <c r="F67" s="87" t="s">
        <v>851</v>
      </c>
      <c r="G67" s="87" t="s">
        <v>48</v>
      </c>
      <c r="H67" s="87" t="s">
        <v>126</v>
      </c>
      <c r="I67" s="89" t="s">
        <v>47</v>
      </c>
      <c r="J67" s="89" t="s">
        <v>47</v>
      </c>
      <c r="K67" s="89" t="s">
        <v>47</v>
      </c>
      <c r="L67" s="89" t="s">
        <v>47</v>
      </c>
      <c r="M67" s="89">
        <v>0</v>
      </c>
      <c r="N67" s="87" t="s">
        <v>47</v>
      </c>
      <c r="O67" s="87" t="s">
        <v>58</v>
      </c>
      <c r="P67" s="87" t="s">
        <v>127</v>
      </c>
      <c r="Q67" s="89">
        <v>6126236</v>
      </c>
      <c r="R67" s="89">
        <v>0</v>
      </c>
      <c r="S67" s="89">
        <v>3862960</v>
      </c>
      <c r="T67" s="89">
        <v>1951100</v>
      </c>
      <c r="U67" s="87" t="s">
        <v>50</v>
      </c>
      <c r="V67" s="89">
        <v>312176</v>
      </c>
      <c r="W67" s="89">
        <v>0</v>
      </c>
      <c r="X67" s="87" t="s">
        <v>49</v>
      </c>
      <c r="Y67" s="89">
        <v>0</v>
      </c>
      <c r="Z67" s="89">
        <v>0</v>
      </c>
      <c r="AA67" s="87" t="s">
        <v>49</v>
      </c>
      <c r="AB67" s="89">
        <v>0</v>
      </c>
      <c r="AC67" s="89">
        <v>0</v>
      </c>
      <c r="AD67" s="87" t="s">
        <v>49</v>
      </c>
      <c r="AE67" s="89">
        <v>0</v>
      </c>
      <c r="AF67" s="87">
        <v>0</v>
      </c>
      <c r="AG67" s="87" t="s">
        <v>49</v>
      </c>
      <c r="AH67" s="89">
        <v>0</v>
      </c>
      <c r="AI67" s="89">
        <v>0</v>
      </c>
      <c r="AJ67" s="87" t="s">
        <v>49</v>
      </c>
      <c r="AK67" s="89">
        <v>0</v>
      </c>
      <c r="AL67" s="89">
        <v>0</v>
      </c>
      <c r="AM67" s="88" t="s">
        <v>47</v>
      </c>
      <c r="AN67" s="87" t="s">
        <v>47</v>
      </c>
      <c r="AO67" s="88" t="s">
        <v>47</v>
      </c>
      <c r="AP67" s="87" t="s">
        <v>47</v>
      </c>
      <c r="AR67" s="90"/>
      <c r="AS67" s="78"/>
      <c r="AT67" s="79"/>
      <c r="AU67" s="91"/>
    </row>
    <row r="68" spans="1:47" x14ac:dyDescent="0.25">
      <c r="A68" s="87" t="s">
        <v>1599</v>
      </c>
      <c r="B68" s="92">
        <v>44182</v>
      </c>
      <c r="C68" s="87" t="s">
        <v>46</v>
      </c>
      <c r="D68" s="87" t="s">
        <v>52</v>
      </c>
      <c r="E68" s="87" t="s">
        <v>53</v>
      </c>
      <c r="F68" s="87" t="s">
        <v>851</v>
      </c>
      <c r="G68" s="87" t="s">
        <v>48</v>
      </c>
      <c r="H68" s="87" t="s">
        <v>124</v>
      </c>
      <c r="I68" s="89" t="s">
        <v>47</v>
      </c>
      <c r="J68" s="89" t="s">
        <v>47</v>
      </c>
      <c r="K68" s="89" t="s">
        <v>47</v>
      </c>
      <c r="L68" s="89" t="s">
        <v>47</v>
      </c>
      <c r="M68" s="89">
        <v>0</v>
      </c>
      <c r="N68" s="87" t="s">
        <v>47</v>
      </c>
      <c r="O68" s="87" t="s">
        <v>55</v>
      </c>
      <c r="P68" s="87" t="s">
        <v>47</v>
      </c>
      <c r="Q68" s="89">
        <v>289610416.36199999</v>
      </c>
      <c r="R68" s="89">
        <v>0</v>
      </c>
      <c r="S68" s="89">
        <v>189298104.75</v>
      </c>
      <c r="T68" s="89">
        <v>0</v>
      </c>
      <c r="U68" s="87" t="s">
        <v>49</v>
      </c>
      <c r="V68" s="89">
        <v>0</v>
      </c>
      <c r="W68" s="89">
        <v>86476130.699999988</v>
      </c>
      <c r="X68" s="87" t="s">
        <v>50</v>
      </c>
      <c r="Y68" s="89">
        <v>13836180.911999999</v>
      </c>
      <c r="Z68" s="89">
        <v>0</v>
      </c>
      <c r="AA68" s="87" t="s">
        <v>49</v>
      </c>
      <c r="AB68" s="89">
        <v>0</v>
      </c>
      <c r="AC68" s="89">
        <v>0</v>
      </c>
      <c r="AD68" s="87" t="s">
        <v>49</v>
      </c>
      <c r="AE68" s="89">
        <v>0</v>
      </c>
      <c r="AF68" s="87">
        <v>0</v>
      </c>
      <c r="AG68" s="87" t="s">
        <v>49</v>
      </c>
      <c r="AH68" s="89">
        <v>0</v>
      </c>
      <c r="AI68" s="89">
        <v>0</v>
      </c>
      <c r="AJ68" s="87" t="s">
        <v>49</v>
      </c>
      <c r="AK68" s="89">
        <v>0</v>
      </c>
      <c r="AL68" s="89">
        <v>0</v>
      </c>
      <c r="AM68" s="88" t="s">
        <v>47</v>
      </c>
      <c r="AN68" s="87" t="s">
        <v>47</v>
      </c>
      <c r="AO68" s="88" t="s">
        <v>47</v>
      </c>
      <c r="AP68" s="87" t="s">
        <v>47</v>
      </c>
      <c r="AR68" s="90"/>
      <c r="AS68" s="78"/>
      <c r="AT68" s="79"/>
      <c r="AU68" s="91"/>
    </row>
    <row r="69" spans="1:47" x14ac:dyDescent="0.25">
      <c r="A69" s="87" t="s">
        <v>1595</v>
      </c>
      <c r="B69" s="92">
        <v>44182</v>
      </c>
      <c r="C69" s="87" t="s">
        <v>973</v>
      </c>
      <c r="D69" s="87" t="s">
        <v>63</v>
      </c>
      <c r="E69" s="87" t="s">
        <v>1373</v>
      </c>
      <c r="F69" s="87" t="s">
        <v>1512</v>
      </c>
      <c r="G69" s="87" t="s">
        <v>48</v>
      </c>
      <c r="H69" s="87" t="s">
        <v>1669</v>
      </c>
      <c r="I69" s="89" t="s">
        <v>47</v>
      </c>
      <c r="J69" s="89" t="s">
        <v>47</v>
      </c>
      <c r="K69" s="89" t="s">
        <v>47</v>
      </c>
      <c r="L69" s="89" t="s">
        <v>47</v>
      </c>
      <c r="M69" s="89">
        <v>0</v>
      </c>
      <c r="N69" s="87" t="s">
        <v>47</v>
      </c>
      <c r="O69" s="87" t="s">
        <v>55</v>
      </c>
      <c r="P69" s="87" t="s">
        <v>47</v>
      </c>
      <c r="Q69" s="89">
        <v>144740573.50999999</v>
      </c>
      <c r="R69" s="89">
        <v>0</v>
      </c>
      <c r="S69" s="89">
        <v>78557420.5</v>
      </c>
      <c r="T69" s="89">
        <v>0</v>
      </c>
      <c r="U69" s="87" t="s">
        <v>49</v>
      </c>
      <c r="V69" s="89">
        <v>0</v>
      </c>
      <c r="W69" s="89">
        <v>57054442.25</v>
      </c>
      <c r="X69" s="87" t="s">
        <v>50</v>
      </c>
      <c r="Y69" s="89">
        <v>9128710.7599999998</v>
      </c>
      <c r="Z69" s="89">
        <v>0</v>
      </c>
      <c r="AA69" s="87" t="s">
        <v>49</v>
      </c>
      <c r="AB69" s="89">
        <v>0</v>
      </c>
      <c r="AC69" s="89">
        <v>0</v>
      </c>
      <c r="AD69" s="87" t="s">
        <v>49</v>
      </c>
      <c r="AE69" s="89">
        <v>0</v>
      </c>
      <c r="AF69" s="87">
        <v>0</v>
      </c>
      <c r="AG69" s="87" t="s">
        <v>49</v>
      </c>
      <c r="AH69" s="89">
        <v>0</v>
      </c>
      <c r="AI69" s="89">
        <v>0</v>
      </c>
      <c r="AJ69" s="87" t="s">
        <v>49</v>
      </c>
      <c r="AK69" s="89">
        <v>0</v>
      </c>
      <c r="AL69" s="89">
        <v>0</v>
      </c>
      <c r="AM69" s="88" t="s">
        <v>47</v>
      </c>
      <c r="AN69" s="87" t="s">
        <v>47</v>
      </c>
      <c r="AO69" s="88" t="s">
        <v>47</v>
      </c>
      <c r="AP69" s="87" t="s">
        <v>47</v>
      </c>
      <c r="AR69" s="90"/>
      <c r="AS69" s="78"/>
      <c r="AT69" s="79"/>
      <c r="AU69" s="91"/>
    </row>
    <row r="70" spans="1:47" x14ac:dyDescent="0.25">
      <c r="A70" s="87" t="s">
        <v>1593</v>
      </c>
      <c r="B70" s="92">
        <v>44182</v>
      </c>
      <c r="C70" s="87" t="s">
        <v>980</v>
      </c>
      <c r="D70" s="87" t="s">
        <v>63</v>
      </c>
      <c r="E70" s="87" t="s">
        <v>1208</v>
      </c>
      <c r="F70" s="87" t="s">
        <v>1168</v>
      </c>
      <c r="G70" s="87" t="s">
        <v>48</v>
      </c>
      <c r="H70" s="87" t="s">
        <v>1256</v>
      </c>
      <c r="I70" s="89" t="s">
        <v>47</v>
      </c>
      <c r="J70" s="89" t="s">
        <v>47</v>
      </c>
      <c r="K70" s="89" t="s">
        <v>47</v>
      </c>
      <c r="L70" s="89" t="s">
        <v>47</v>
      </c>
      <c r="M70" s="89">
        <v>0</v>
      </c>
      <c r="N70" s="87" t="s">
        <v>47</v>
      </c>
      <c r="O70" s="87" t="s">
        <v>55</v>
      </c>
      <c r="P70" s="87" t="s">
        <v>47</v>
      </c>
      <c r="Q70" s="89">
        <v>372307827.29999995</v>
      </c>
      <c r="R70" s="89">
        <v>0</v>
      </c>
      <c r="S70" s="89">
        <v>344015612.89999998</v>
      </c>
      <c r="T70" s="89">
        <v>0</v>
      </c>
      <c r="U70" s="87" t="s">
        <v>49</v>
      </c>
      <c r="V70" s="89">
        <v>0</v>
      </c>
      <c r="W70" s="89">
        <v>24389840</v>
      </c>
      <c r="X70" s="87" t="s">
        <v>49</v>
      </c>
      <c r="Y70" s="89">
        <v>3902374.4</v>
      </c>
      <c r="Z70" s="89">
        <v>0</v>
      </c>
      <c r="AA70" s="87" t="s">
        <v>49</v>
      </c>
      <c r="AB70" s="89">
        <v>0</v>
      </c>
      <c r="AC70" s="89">
        <v>0</v>
      </c>
      <c r="AD70" s="87" t="s">
        <v>49</v>
      </c>
      <c r="AE70" s="89">
        <v>0</v>
      </c>
      <c r="AF70" s="87">
        <v>0</v>
      </c>
      <c r="AG70" s="87" t="s">
        <v>49</v>
      </c>
      <c r="AH70" s="89">
        <v>0</v>
      </c>
      <c r="AI70" s="89">
        <v>0</v>
      </c>
      <c r="AJ70" s="87" t="s">
        <v>49</v>
      </c>
      <c r="AK70" s="89">
        <v>0</v>
      </c>
      <c r="AL70" s="89">
        <v>0</v>
      </c>
      <c r="AM70" s="88" t="s">
        <v>47</v>
      </c>
      <c r="AN70" s="87" t="s">
        <v>47</v>
      </c>
      <c r="AO70" s="88" t="s">
        <v>47</v>
      </c>
      <c r="AP70" s="87" t="s">
        <v>47</v>
      </c>
      <c r="AR70" s="90"/>
      <c r="AS70" s="78"/>
      <c r="AT70" s="79"/>
      <c r="AU70" s="91"/>
    </row>
    <row r="71" spans="1:47" x14ac:dyDescent="0.25">
      <c r="A71" s="87" t="s">
        <v>1591</v>
      </c>
      <c r="B71" s="92">
        <v>44182</v>
      </c>
      <c r="C71" s="87" t="s">
        <v>980</v>
      </c>
      <c r="D71" s="87" t="s">
        <v>63</v>
      </c>
      <c r="E71" s="87" t="s">
        <v>1208</v>
      </c>
      <c r="F71" s="87" t="s">
        <v>1168</v>
      </c>
      <c r="G71" s="87" t="s">
        <v>48</v>
      </c>
      <c r="H71" s="87" t="s">
        <v>1259</v>
      </c>
      <c r="I71" s="89" t="s">
        <v>47</v>
      </c>
      <c r="J71" s="89" t="s">
        <v>47</v>
      </c>
      <c r="K71" s="89" t="s">
        <v>47</v>
      </c>
      <c r="L71" s="89" t="s">
        <v>47</v>
      </c>
      <c r="M71" s="89">
        <v>0</v>
      </c>
      <c r="N71" s="87" t="s">
        <v>47</v>
      </c>
      <c r="O71" s="87" t="s">
        <v>1258</v>
      </c>
      <c r="P71" s="87" t="s">
        <v>1257</v>
      </c>
      <c r="Q71" s="89">
        <v>10800779.48</v>
      </c>
      <c r="R71" s="89">
        <v>0</v>
      </c>
      <c r="S71" s="89">
        <v>7226700</v>
      </c>
      <c r="T71" s="89">
        <v>3081103</v>
      </c>
      <c r="U71" s="87" t="s">
        <v>50</v>
      </c>
      <c r="V71" s="89">
        <v>492976.48</v>
      </c>
      <c r="W71" s="89">
        <v>0</v>
      </c>
      <c r="X71" s="87" t="s">
        <v>49</v>
      </c>
      <c r="Y71" s="89">
        <v>0</v>
      </c>
      <c r="Z71" s="89">
        <v>0</v>
      </c>
      <c r="AA71" s="87" t="s">
        <v>49</v>
      </c>
      <c r="AB71" s="89">
        <v>0</v>
      </c>
      <c r="AC71" s="89">
        <v>0</v>
      </c>
      <c r="AD71" s="87" t="s">
        <v>49</v>
      </c>
      <c r="AE71" s="89">
        <v>0</v>
      </c>
      <c r="AF71" s="87">
        <v>0</v>
      </c>
      <c r="AG71" s="87" t="s">
        <v>49</v>
      </c>
      <c r="AH71" s="89">
        <v>0</v>
      </c>
      <c r="AI71" s="89">
        <v>0</v>
      </c>
      <c r="AJ71" s="87" t="s">
        <v>49</v>
      </c>
      <c r="AK71" s="89">
        <v>0</v>
      </c>
      <c r="AL71" s="89">
        <v>0</v>
      </c>
      <c r="AM71" s="88" t="s">
        <v>47</v>
      </c>
      <c r="AN71" s="87" t="s">
        <v>47</v>
      </c>
      <c r="AO71" s="88" t="s">
        <v>47</v>
      </c>
      <c r="AP71" s="87" t="s">
        <v>47</v>
      </c>
      <c r="AR71" s="90"/>
      <c r="AS71" s="78"/>
      <c r="AT71" s="79"/>
      <c r="AU71" s="91"/>
    </row>
    <row r="72" spans="1:47" x14ac:dyDescent="0.25">
      <c r="A72" s="87" t="s">
        <v>202</v>
      </c>
      <c r="B72" s="92">
        <v>44182</v>
      </c>
      <c r="C72" s="87" t="s">
        <v>980</v>
      </c>
      <c r="D72" s="87" t="s">
        <v>63</v>
      </c>
      <c r="E72" s="87" t="s">
        <v>1208</v>
      </c>
      <c r="F72" s="87" t="s">
        <v>1168</v>
      </c>
      <c r="G72" s="87" t="s">
        <v>48</v>
      </c>
      <c r="H72" s="87" t="s">
        <v>1260</v>
      </c>
      <c r="I72" s="89" t="s">
        <v>47</v>
      </c>
      <c r="J72" s="89" t="s">
        <v>47</v>
      </c>
      <c r="K72" s="89" t="s">
        <v>47</v>
      </c>
      <c r="L72" s="89" t="s">
        <v>47</v>
      </c>
      <c r="M72" s="89">
        <v>0</v>
      </c>
      <c r="N72" s="87" t="s">
        <v>47</v>
      </c>
      <c r="O72" s="87" t="s">
        <v>55</v>
      </c>
      <c r="P72" s="87" t="s">
        <v>47</v>
      </c>
      <c r="Q72" s="89">
        <v>17075482.699999999</v>
      </c>
      <c r="R72" s="89">
        <v>0</v>
      </c>
      <c r="S72" s="89">
        <v>15990627.5</v>
      </c>
      <c r="T72" s="89">
        <v>0</v>
      </c>
      <c r="U72" s="87" t="s">
        <v>49</v>
      </c>
      <c r="V72" s="89">
        <v>0</v>
      </c>
      <c r="W72" s="89">
        <v>935220</v>
      </c>
      <c r="X72" s="87" t="s">
        <v>49</v>
      </c>
      <c r="Y72" s="89">
        <v>149635.20000000001</v>
      </c>
      <c r="Z72" s="89">
        <v>0</v>
      </c>
      <c r="AA72" s="87" t="s">
        <v>49</v>
      </c>
      <c r="AB72" s="89">
        <v>0</v>
      </c>
      <c r="AC72" s="89">
        <v>0</v>
      </c>
      <c r="AD72" s="87" t="s">
        <v>49</v>
      </c>
      <c r="AE72" s="89">
        <v>0</v>
      </c>
      <c r="AF72" s="87">
        <v>0</v>
      </c>
      <c r="AG72" s="87" t="s">
        <v>49</v>
      </c>
      <c r="AH72" s="89">
        <v>0</v>
      </c>
      <c r="AI72" s="89">
        <v>0</v>
      </c>
      <c r="AJ72" s="87" t="s">
        <v>49</v>
      </c>
      <c r="AK72" s="89">
        <v>0</v>
      </c>
      <c r="AL72" s="89">
        <v>0</v>
      </c>
      <c r="AM72" s="88" t="s">
        <v>47</v>
      </c>
      <c r="AN72" s="87" t="s">
        <v>47</v>
      </c>
      <c r="AO72" s="88" t="s">
        <v>47</v>
      </c>
      <c r="AP72" s="87" t="s">
        <v>47</v>
      </c>
      <c r="AR72" s="90"/>
      <c r="AS72" s="78"/>
      <c r="AT72" s="79"/>
      <c r="AU72" s="91"/>
    </row>
    <row r="73" spans="1:47" x14ac:dyDescent="0.25">
      <c r="A73" s="87" t="s">
        <v>204</v>
      </c>
      <c r="B73" s="92">
        <v>44182</v>
      </c>
      <c r="C73" s="87" t="s">
        <v>46</v>
      </c>
      <c r="D73" s="87" t="s">
        <v>63</v>
      </c>
      <c r="E73" s="87" t="s">
        <v>1086</v>
      </c>
      <c r="F73" s="87" t="s">
        <v>1092</v>
      </c>
      <c r="G73" s="87" t="s">
        <v>48</v>
      </c>
      <c r="H73" s="87" t="s">
        <v>1093</v>
      </c>
      <c r="I73" s="89"/>
      <c r="J73" s="89"/>
      <c r="K73" s="89"/>
      <c r="L73" s="89"/>
      <c r="M73" s="89">
        <v>0</v>
      </c>
      <c r="N73" s="87"/>
      <c r="O73" s="87" t="s">
        <v>55</v>
      </c>
      <c r="P73" s="87"/>
      <c r="Q73" s="89">
        <v>223778742.31</v>
      </c>
      <c r="R73" s="89">
        <v>0</v>
      </c>
      <c r="S73" s="89">
        <v>223778742.31</v>
      </c>
      <c r="T73" s="89">
        <v>0</v>
      </c>
      <c r="U73" s="87" t="s">
        <v>49</v>
      </c>
      <c r="V73" s="89">
        <v>0</v>
      </c>
      <c r="W73" s="89">
        <v>0</v>
      </c>
      <c r="X73" s="87" t="s">
        <v>49</v>
      </c>
      <c r="Y73" s="89">
        <v>0</v>
      </c>
      <c r="Z73" s="89">
        <v>0</v>
      </c>
      <c r="AA73" s="87" t="s">
        <v>49</v>
      </c>
      <c r="AB73" s="89">
        <v>0</v>
      </c>
      <c r="AC73" s="89">
        <v>0</v>
      </c>
      <c r="AD73" s="87" t="s">
        <v>49</v>
      </c>
      <c r="AE73" s="89">
        <v>0</v>
      </c>
      <c r="AF73" s="87">
        <v>0</v>
      </c>
      <c r="AG73" s="87" t="s">
        <v>49</v>
      </c>
      <c r="AH73" s="89">
        <v>0</v>
      </c>
      <c r="AI73" s="89">
        <v>0</v>
      </c>
      <c r="AJ73" s="87" t="s">
        <v>49</v>
      </c>
      <c r="AK73" s="89">
        <v>0</v>
      </c>
      <c r="AL73" s="89">
        <v>0</v>
      </c>
      <c r="AM73" s="88" t="s">
        <v>47</v>
      </c>
      <c r="AN73" s="87" t="s">
        <v>47</v>
      </c>
      <c r="AO73" s="88" t="s">
        <v>47</v>
      </c>
      <c r="AP73" s="87" t="s">
        <v>47</v>
      </c>
      <c r="AR73" s="90"/>
      <c r="AS73" s="78"/>
      <c r="AT73" s="79"/>
      <c r="AU73" s="91"/>
    </row>
    <row r="74" spans="1:47" x14ac:dyDescent="0.25">
      <c r="A74" s="87" t="s">
        <v>206</v>
      </c>
      <c r="B74" s="92">
        <v>44182</v>
      </c>
      <c r="C74" s="87" t="s">
        <v>46</v>
      </c>
      <c r="D74" s="87" t="s">
        <v>63</v>
      </c>
      <c r="E74" s="87" t="s">
        <v>64</v>
      </c>
      <c r="F74" s="87" t="s">
        <v>862</v>
      </c>
      <c r="G74" s="87" t="s">
        <v>48</v>
      </c>
      <c r="H74" s="87" t="s">
        <v>131</v>
      </c>
      <c r="I74" s="89" t="s">
        <v>47</v>
      </c>
      <c r="J74" s="89" t="s">
        <v>47</v>
      </c>
      <c r="K74" s="89" t="s">
        <v>47</v>
      </c>
      <c r="L74" s="89" t="s">
        <v>47</v>
      </c>
      <c r="M74" s="89">
        <v>0</v>
      </c>
      <c r="N74" s="87" t="s">
        <v>47</v>
      </c>
      <c r="O74" s="87" t="s">
        <v>55</v>
      </c>
      <c r="P74" s="87" t="s">
        <v>47</v>
      </c>
      <c r="Q74" s="89">
        <v>343655552.57800001</v>
      </c>
      <c r="R74" s="89">
        <v>0</v>
      </c>
      <c r="S74" s="89">
        <v>290619826.75</v>
      </c>
      <c r="T74" s="89">
        <v>0</v>
      </c>
      <c r="U74" s="87" t="s">
        <v>49</v>
      </c>
      <c r="V74" s="89">
        <v>0</v>
      </c>
      <c r="W74" s="89">
        <v>45720453.299999997</v>
      </c>
      <c r="X74" s="87" t="s">
        <v>49</v>
      </c>
      <c r="Y74" s="89">
        <v>7315272.5279999999</v>
      </c>
      <c r="Z74" s="89">
        <v>0</v>
      </c>
      <c r="AA74" s="87" t="s">
        <v>49</v>
      </c>
      <c r="AB74" s="89">
        <v>0</v>
      </c>
      <c r="AC74" s="89">
        <v>0</v>
      </c>
      <c r="AD74" s="87" t="s">
        <v>49</v>
      </c>
      <c r="AE74" s="89">
        <v>0</v>
      </c>
      <c r="AF74" s="87">
        <v>0</v>
      </c>
      <c r="AG74" s="87" t="s">
        <v>49</v>
      </c>
      <c r="AH74" s="89">
        <v>0</v>
      </c>
      <c r="AI74" s="89">
        <v>0</v>
      </c>
      <c r="AJ74" s="87" t="s">
        <v>49</v>
      </c>
      <c r="AK74" s="89">
        <v>0</v>
      </c>
      <c r="AL74" s="89">
        <v>0</v>
      </c>
      <c r="AM74" s="88" t="s">
        <v>47</v>
      </c>
      <c r="AN74" s="87" t="s">
        <v>47</v>
      </c>
      <c r="AO74" s="88" t="s">
        <v>47</v>
      </c>
      <c r="AP74" s="87" t="s">
        <v>47</v>
      </c>
      <c r="AR74" s="90"/>
      <c r="AS74" s="78"/>
      <c r="AT74" s="79"/>
      <c r="AU74" s="91"/>
    </row>
    <row r="75" spans="1:47" x14ac:dyDescent="0.25">
      <c r="A75" s="87" t="s">
        <v>208</v>
      </c>
      <c r="B75" s="92">
        <v>44182</v>
      </c>
      <c r="C75" s="87" t="s">
        <v>973</v>
      </c>
      <c r="D75" s="87" t="s">
        <v>67</v>
      </c>
      <c r="E75" s="87" t="s">
        <v>1362</v>
      </c>
      <c r="F75" s="87" t="s">
        <v>1473</v>
      </c>
      <c r="G75" s="87" t="s">
        <v>48</v>
      </c>
      <c r="H75" s="87" t="s">
        <v>1663</v>
      </c>
      <c r="I75" s="89" t="s">
        <v>47</v>
      </c>
      <c r="J75" s="89" t="s">
        <v>47</v>
      </c>
      <c r="K75" s="89" t="s">
        <v>47</v>
      </c>
      <c r="L75" s="89" t="s">
        <v>47</v>
      </c>
      <c r="M75" s="89">
        <v>0</v>
      </c>
      <c r="N75" s="87" t="s">
        <v>47</v>
      </c>
      <c r="O75" s="87" t="s">
        <v>55</v>
      </c>
      <c r="P75" s="87" t="s">
        <v>47</v>
      </c>
      <c r="Q75" s="89">
        <v>497169972.63399994</v>
      </c>
      <c r="R75" s="89">
        <v>0</v>
      </c>
      <c r="S75" s="89">
        <v>341501963.14999998</v>
      </c>
      <c r="T75" s="89">
        <v>0</v>
      </c>
      <c r="U75" s="87" t="s">
        <v>49</v>
      </c>
      <c r="V75" s="89">
        <v>0</v>
      </c>
      <c r="W75" s="89">
        <v>134196559.89999999</v>
      </c>
      <c r="X75" s="87" t="s">
        <v>50</v>
      </c>
      <c r="Y75" s="89">
        <v>21471449.583999999</v>
      </c>
      <c r="Z75" s="89">
        <v>0</v>
      </c>
      <c r="AA75" s="87" t="s">
        <v>49</v>
      </c>
      <c r="AB75" s="89">
        <v>0</v>
      </c>
      <c r="AC75" s="89">
        <v>0</v>
      </c>
      <c r="AD75" s="87" t="s">
        <v>49</v>
      </c>
      <c r="AE75" s="89">
        <v>0</v>
      </c>
      <c r="AF75" s="87">
        <v>0</v>
      </c>
      <c r="AG75" s="87" t="s">
        <v>49</v>
      </c>
      <c r="AH75" s="89">
        <v>0</v>
      </c>
      <c r="AI75" s="89">
        <v>0</v>
      </c>
      <c r="AJ75" s="87" t="s">
        <v>49</v>
      </c>
      <c r="AK75" s="89">
        <v>0</v>
      </c>
      <c r="AL75" s="89">
        <v>0</v>
      </c>
      <c r="AM75" s="88" t="s">
        <v>47</v>
      </c>
      <c r="AN75" s="87" t="s">
        <v>47</v>
      </c>
      <c r="AO75" s="88" t="s">
        <v>47</v>
      </c>
      <c r="AP75" s="87" t="s">
        <v>47</v>
      </c>
      <c r="AR75" s="90"/>
      <c r="AS75" s="78"/>
      <c r="AT75" s="79"/>
      <c r="AU75" s="91"/>
    </row>
    <row r="76" spans="1:47" x14ac:dyDescent="0.25">
      <c r="A76" s="87" t="s">
        <v>212</v>
      </c>
      <c r="B76" s="92">
        <v>44182</v>
      </c>
      <c r="C76" s="87" t="s">
        <v>973</v>
      </c>
      <c r="D76" s="87" t="s">
        <v>67</v>
      </c>
      <c r="E76" s="87" t="s">
        <v>1362</v>
      </c>
      <c r="F76" s="87" t="s">
        <v>1473</v>
      </c>
      <c r="G76" s="87" t="s">
        <v>48</v>
      </c>
      <c r="H76" s="87" t="s">
        <v>1667</v>
      </c>
      <c r="I76" s="89" t="s">
        <v>47</v>
      </c>
      <c r="J76" s="89" t="s">
        <v>47</v>
      </c>
      <c r="K76" s="89" t="s">
        <v>47</v>
      </c>
      <c r="L76" s="89" t="s">
        <v>47</v>
      </c>
      <c r="M76" s="89">
        <v>0</v>
      </c>
      <c r="N76" s="87" t="s">
        <v>47</v>
      </c>
      <c r="O76" s="87" t="s">
        <v>1666</v>
      </c>
      <c r="P76" s="87" t="s">
        <v>1665</v>
      </c>
      <c r="Q76" s="89">
        <v>15729528.4</v>
      </c>
      <c r="R76" s="89">
        <v>0</v>
      </c>
      <c r="S76" s="89">
        <v>13281650</v>
      </c>
      <c r="T76" s="89">
        <v>2110240</v>
      </c>
      <c r="U76" s="87" t="s">
        <v>50</v>
      </c>
      <c r="V76" s="89">
        <v>337638.40000000002</v>
      </c>
      <c r="W76" s="89">
        <v>0</v>
      </c>
      <c r="X76" s="87" t="s">
        <v>49</v>
      </c>
      <c r="Y76" s="89">
        <v>0</v>
      </c>
      <c r="Z76" s="89">
        <v>0</v>
      </c>
      <c r="AA76" s="87" t="s">
        <v>49</v>
      </c>
      <c r="AB76" s="89">
        <v>0</v>
      </c>
      <c r="AC76" s="89">
        <v>0</v>
      </c>
      <c r="AD76" s="87" t="s">
        <v>49</v>
      </c>
      <c r="AE76" s="89">
        <v>0</v>
      </c>
      <c r="AF76" s="87">
        <v>0</v>
      </c>
      <c r="AG76" s="87" t="s">
        <v>49</v>
      </c>
      <c r="AH76" s="89">
        <v>0</v>
      </c>
      <c r="AI76" s="89">
        <v>0</v>
      </c>
      <c r="AJ76" s="87" t="s">
        <v>49</v>
      </c>
      <c r="AK76" s="89">
        <v>0</v>
      </c>
      <c r="AL76" s="89">
        <v>0</v>
      </c>
      <c r="AM76" s="88" t="s">
        <v>47</v>
      </c>
      <c r="AN76" s="87" t="s">
        <v>47</v>
      </c>
      <c r="AO76" s="88" t="s">
        <v>47</v>
      </c>
      <c r="AP76" s="87" t="s">
        <v>47</v>
      </c>
      <c r="AR76" s="90"/>
      <c r="AS76" s="78"/>
      <c r="AT76" s="79"/>
      <c r="AU76" s="91"/>
    </row>
    <row r="77" spans="1:47" x14ac:dyDescent="0.25">
      <c r="A77" s="87" t="s">
        <v>214</v>
      </c>
      <c r="B77" s="92">
        <v>44182</v>
      </c>
      <c r="C77" s="87" t="s">
        <v>973</v>
      </c>
      <c r="D77" s="87" t="s">
        <v>67</v>
      </c>
      <c r="E77" s="87" t="s">
        <v>1362</v>
      </c>
      <c r="F77" s="87" t="s">
        <v>1473</v>
      </c>
      <c r="G77" s="87" t="s">
        <v>48</v>
      </c>
      <c r="H77" s="87" t="s">
        <v>1668</v>
      </c>
      <c r="I77" s="89" t="s">
        <v>47</v>
      </c>
      <c r="J77" s="89" t="s">
        <v>47</v>
      </c>
      <c r="K77" s="89" t="s">
        <v>47</v>
      </c>
      <c r="L77" s="89" t="s">
        <v>47</v>
      </c>
      <c r="M77" s="89">
        <v>0</v>
      </c>
      <c r="N77" s="87" t="s">
        <v>47</v>
      </c>
      <c r="O77" s="87" t="s">
        <v>55</v>
      </c>
      <c r="P77" s="87" t="s">
        <v>47</v>
      </c>
      <c r="Q77" s="89">
        <v>51281983.450000003</v>
      </c>
      <c r="R77" s="89">
        <v>0</v>
      </c>
      <c r="S77" s="89">
        <v>26849982.25</v>
      </c>
      <c r="T77" s="89">
        <v>0</v>
      </c>
      <c r="U77" s="87" t="s">
        <v>49</v>
      </c>
      <c r="V77" s="89">
        <v>0</v>
      </c>
      <c r="W77" s="89">
        <v>21062070</v>
      </c>
      <c r="X77" s="87" t="s">
        <v>50</v>
      </c>
      <c r="Y77" s="89">
        <v>3369931.2</v>
      </c>
      <c r="Z77" s="89">
        <v>0</v>
      </c>
      <c r="AA77" s="87" t="s">
        <v>49</v>
      </c>
      <c r="AB77" s="89">
        <v>0</v>
      </c>
      <c r="AC77" s="89">
        <v>0</v>
      </c>
      <c r="AD77" s="87" t="s">
        <v>49</v>
      </c>
      <c r="AE77" s="89">
        <v>0</v>
      </c>
      <c r="AF77" s="87">
        <v>0</v>
      </c>
      <c r="AG77" s="87" t="s">
        <v>49</v>
      </c>
      <c r="AH77" s="89">
        <v>0</v>
      </c>
      <c r="AI77" s="89">
        <v>0</v>
      </c>
      <c r="AJ77" s="87" t="s">
        <v>49</v>
      </c>
      <c r="AK77" s="89">
        <v>0</v>
      </c>
      <c r="AL77" s="89">
        <v>0</v>
      </c>
      <c r="AM77" s="88" t="s">
        <v>47</v>
      </c>
      <c r="AN77" s="87" t="s">
        <v>47</v>
      </c>
      <c r="AO77" s="88" t="s">
        <v>47</v>
      </c>
      <c r="AP77" s="87" t="s">
        <v>47</v>
      </c>
      <c r="AR77" s="90"/>
      <c r="AS77" s="78"/>
      <c r="AT77" s="79"/>
      <c r="AU77" s="91"/>
    </row>
    <row r="78" spans="1:47" x14ac:dyDescent="0.25">
      <c r="A78" s="87" t="s">
        <v>218</v>
      </c>
      <c r="B78" s="92">
        <v>44182</v>
      </c>
      <c r="C78" s="87" t="s">
        <v>980</v>
      </c>
      <c r="D78" s="87" t="s">
        <v>67</v>
      </c>
      <c r="E78" s="87" t="s">
        <v>1160</v>
      </c>
      <c r="F78" s="87" t="s">
        <v>1204</v>
      </c>
      <c r="G78" s="87" t="s">
        <v>48</v>
      </c>
      <c r="H78" s="87" t="s">
        <v>1203</v>
      </c>
      <c r="I78" s="89" t="s">
        <v>47</v>
      </c>
      <c r="J78" s="89" t="s">
        <v>47</v>
      </c>
      <c r="K78" s="89" t="s">
        <v>47</v>
      </c>
      <c r="L78" s="89" t="s">
        <v>47</v>
      </c>
      <c r="M78" s="89">
        <v>0</v>
      </c>
      <c r="N78" s="87" t="s">
        <v>47</v>
      </c>
      <c r="O78" s="87" t="s">
        <v>55</v>
      </c>
      <c r="P78" s="87" t="s">
        <v>47</v>
      </c>
      <c r="Q78" s="89">
        <v>234480661.69999999</v>
      </c>
      <c r="R78" s="89">
        <v>0</v>
      </c>
      <c r="S78" s="89">
        <v>209814746.5</v>
      </c>
      <c r="T78" s="89">
        <v>0</v>
      </c>
      <c r="U78" s="87" t="s">
        <v>49</v>
      </c>
      <c r="V78" s="89">
        <v>0</v>
      </c>
      <c r="W78" s="89">
        <v>21263720</v>
      </c>
      <c r="X78" s="87" t="s">
        <v>50</v>
      </c>
      <c r="Y78" s="89">
        <v>3402195.2</v>
      </c>
      <c r="Z78" s="89">
        <v>0</v>
      </c>
      <c r="AA78" s="87" t="s">
        <v>49</v>
      </c>
      <c r="AB78" s="89">
        <v>0</v>
      </c>
      <c r="AC78" s="89">
        <v>0</v>
      </c>
      <c r="AD78" s="87" t="s">
        <v>49</v>
      </c>
      <c r="AE78" s="89">
        <v>0</v>
      </c>
      <c r="AF78" s="87">
        <v>0</v>
      </c>
      <c r="AG78" s="87" t="s">
        <v>49</v>
      </c>
      <c r="AH78" s="89">
        <v>0</v>
      </c>
      <c r="AI78" s="89">
        <v>0</v>
      </c>
      <c r="AJ78" s="87" t="s">
        <v>49</v>
      </c>
      <c r="AK78" s="89">
        <v>0</v>
      </c>
      <c r="AL78" s="89">
        <v>0</v>
      </c>
      <c r="AM78" s="88" t="s">
        <v>47</v>
      </c>
      <c r="AN78" s="87" t="s">
        <v>47</v>
      </c>
      <c r="AO78" s="88" t="s">
        <v>47</v>
      </c>
      <c r="AP78" s="87" t="s">
        <v>47</v>
      </c>
      <c r="AR78" s="90"/>
      <c r="AS78" s="78"/>
      <c r="AT78" s="79"/>
      <c r="AU78" s="91"/>
    </row>
    <row r="79" spans="1:47" x14ac:dyDescent="0.25">
      <c r="A79" s="87" t="s">
        <v>220</v>
      </c>
      <c r="B79" s="92">
        <v>44182</v>
      </c>
      <c r="C79" s="87" t="s">
        <v>46</v>
      </c>
      <c r="D79" s="87" t="s">
        <v>67</v>
      </c>
      <c r="E79" s="87" t="s">
        <v>68</v>
      </c>
      <c r="F79" s="87" t="s">
        <v>874</v>
      </c>
      <c r="G79" s="87" t="s">
        <v>48</v>
      </c>
      <c r="H79" s="87" t="s">
        <v>153</v>
      </c>
      <c r="I79" s="89" t="s">
        <v>47</v>
      </c>
      <c r="J79" s="89" t="s">
        <v>47</v>
      </c>
      <c r="K79" s="89" t="s">
        <v>47</v>
      </c>
      <c r="L79" s="89" t="s">
        <v>47</v>
      </c>
      <c r="M79" s="89">
        <v>0</v>
      </c>
      <c r="N79" s="87" t="s">
        <v>47</v>
      </c>
      <c r="O79" s="87" t="s">
        <v>55</v>
      </c>
      <c r="P79" s="87" t="s">
        <v>47</v>
      </c>
      <c r="Q79" s="89">
        <v>259244841.558</v>
      </c>
      <c r="R79" s="89">
        <v>0</v>
      </c>
      <c r="S79" s="89">
        <v>198358203.25</v>
      </c>
      <c r="T79" s="89">
        <v>0</v>
      </c>
      <c r="U79" s="87" t="s">
        <v>49</v>
      </c>
      <c r="V79" s="89">
        <v>0</v>
      </c>
      <c r="W79" s="89">
        <v>52488481.299999997</v>
      </c>
      <c r="X79" s="87" t="s">
        <v>50</v>
      </c>
      <c r="Y79" s="89">
        <v>8398157.0080000013</v>
      </c>
      <c r="Z79" s="89">
        <v>0</v>
      </c>
      <c r="AA79" s="87" t="s">
        <v>49</v>
      </c>
      <c r="AB79" s="89">
        <v>0</v>
      </c>
      <c r="AC79" s="89">
        <v>0</v>
      </c>
      <c r="AD79" s="87" t="s">
        <v>49</v>
      </c>
      <c r="AE79" s="89">
        <v>0</v>
      </c>
      <c r="AF79" s="87">
        <v>0</v>
      </c>
      <c r="AG79" s="87" t="s">
        <v>49</v>
      </c>
      <c r="AH79" s="89">
        <v>0</v>
      </c>
      <c r="AI79" s="89">
        <v>0</v>
      </c>
      <c r="AJ79" s="87" t="s">
        <v>49</v>
      </c>
      <c r="AK79" s="89">
        <v>0</v>
      </c>
      <c r="AL79" s="89">
        <v>0</v>
      </c>
      <c r="AM79" s="88" t="s">
        <v>47</v>
      </c>
      <c r="AN79" s="87" t="s">
        <v>47</v>
      </c>
      <c r="AO79" s="88" t="s">
        <v>47</v>
      </c>
      <c r="AP79" s="87" t="s">
        <v>47</v>
      </c>
      <c r="AR79" s="90"/>
      <c r="AS79" s="78"/>
      <c r="AT79" s="79"/>
      <c r="AU79" s="91"/>
    </row>
    <row r="80" spans="1:47" x14ac:dyDescent="0.25">
      <c r="A80" s="87" t="s">
        <v>222</v>
      </c>
      <c r="B80" s="92">
        <v>44182</v>
      </c>
      <c r="C80" s="87" t="s">
        <v>46</v>
      </c>
      <c r="D80" s="87" t="s">
        <v>67</v>
      </c>
      <c r="E80" s="87" t="s">
        <v>68</v>
      </c>
      <c r="F80" s="87" t="s">
        <v>874</v>
      </c>
      <c r="G80" s="87" t="s">
        <v>48</v>
      </c>
      <c r="H80" s="87" t="s">
        <v>149</v>
      </c>
      <c r="I80" s="89" t="s">
        <v>47</v>
      </c>
      <c r="J80" s="89" t="s">
        <v>47</v>
      </c>
      <c r="K80" s="89" t="s">
        <v>47</v>
      </c>
      <c r="L80" s="89" t="s">
        <v>47</v>
      </c>
      <c r="M80" s="89">
        <v>0</v>
      </c>
      <c r="N80" s="87" t="s">
        <v>47</v>
      </c>
      <c r="O80" s="87" t="s">
        <v>150</v>
      </c>
      <c r="P80" s="87" t="s">
        <v>151</v>
      </c>
      <c r="Q80" s="89">
        <v>2754500</v>
      </c>
      <c r="R80" s="89">
        <v>0</v>
      </c>
      <c r="S80" s="89">
        <v>2754500</v>
      </c>
      <c r="T80" s="89">
        <v>0</v>
      </c>
      <c r="U80" s="87" t="s">
        <v>49</v>
      </c>
      <c r="V80" s="89">
        <v>0</v>
      </c>
      <c r="W80" s="89">
        <v>0</v>
      </c>
      <c r="X80" s="87" t="s">
        <v>49</v>
      </c>
      <c r="Y80" s="89">
        <v>0</v>
      </c>
      <c r="Z80" s="89">
        <v>0</v>
      </c>
      <c r="AA80" s="87" t="s">
        <v>49</v>
      </c>
      <c r="AB80" s="89">
        <v>0</v>
      </c>
      <c r="AC80" s="89">
        <v>0</v>
      </c>
      <c r="AD80" s="87" t="s">
        <v>49</v>
      </c>
      <c r="AE80" s="89">
        <v>0</v>
      </c>
      <c r="AF80" s="87">
        <v>0</v>
      </c>
      <c r="AG80" s="87" t="s">
        <v>49</v>
      </c>
      <c r="AH80" s="89">
        <v>0</v>
      </c>
      <c r="AI80" s="89">
        <v>0</v>
      </c>
      <c r="AJ80" s="87" t="s">
        <v>49</v>
      </c>
      <c r="AK80" s="89">
        <v>0</v>
      </c>
      <c r="AL80" s="89">
        <v>0</v>
      </c>
      <c r="AM80" s="88" t="s">
        <v>47</v>
      </c>
      <c r="AN80" s="87" t="s">
        <v>47</v>
      </c>
      <c r="AO80" s="88" t="s">
        <v>47</v>
      </c>
      <c r="AP80" s="87" t="s">
        <v>47</v>
      </c>
      <c r="AR80" s="90"/>
      <c r="AS80" s="78"/>
      <c r="AT80" s="79"/>
      <c r="AU80" s="91"/>
    </row>
    <row r="81" spans="1:47" x14ac:dyDescent="0.25">
      <c r="A81" s="87" t="s">
        <v>224</v>
      </c>
      <c r="B81" s="92">
        <v>44182</v>
      </c>
      <c r="C81" s="87" t="s">
        <v>46</v>
      </c>
      <c r="D81" s="87" t="s">
        <v>67</v>
      </c>
      <c r="E81" s="87" t="s">
        <v>68</v>
      </c>
      <c r="F81" s="87" t="s">
        <v>874</v>
      </c>
      <c r="G81" s="87" t="s">
        <v>48</v>
      </c>
      <c r="H81" s="87" t="s">
        <v>147</v>
      </c>
      <c r="I81" s="89" t="s">
        <v>47</v>
      </c>
      <c r="J81" s="89" t="s">
        <v>47</v>
      </c>
      <c r="K81" s="89" t="s">
        <v>47</v>
      </c>
      <c r="L81" s="89" t="s">
        <v>47</v>
      </c>
      <c r="M81" s="89">
        <v>0</v>
      </c>
      <c r="N81" s="87" t="s">
        <v>47</v>
      </c>
      <c r="O81" s="87" t="s">
        <v>55</v>
      </c>
      <c r="P81" s="87" t="s">
        <v>47</v>
      </c>
      <c r="Q81" s="89">
        <v>671448547.96799994</v>
      </c>
      <c r="R81" s="89">
        <v>0</v>
      </c>
      <c r="S81" s="89">
        <v>556606294.9000001</v>
      </c>
      <c r="T81" s="89">
        <v>0</v>
      </c>
      <c r="U81" s="87" t="s">
        <v>49</v>
      </c>
      <c r="V81" s="89">
        <v>0</v>
      </c>
      <c r="W81" s="89">
        <v>99001942.300000012</v>
      </c>
      <c r="X81" s="87" t="s">
        <v>49</v>
      </c>
      <c r="Y81" s="89">
        <v>15840310.767999999</v>
      </c>
      <c r="Z81" s="89">
        <v>0</v>
      </c>
      <c r="AA81" s="87" t="s">
        <v>49</v>
      </c>
      <c r="AB81" s="89">
        <v>0</v>
      </c>
      <c r="AC81" s="89">
        <v>0</v>
      </c>
      <c r="AD81" s="87" t="s">
        <v>49</v>
      </c>
      <c r="AE81" s="89">
        <v>0</v>
      </c>
      <c r="AF81" s="87">
        <v>0</v>
      </c>
      <c r="AG81" s="87" t="s">
        <v>49</v>
      </c>
      <c r="AH81" s="89">
        <v>0</v>
      </c>
      <c r="AI81" s="89">
        <v>0</v>
      </c>
      <c r="AJ81" s="87" t="s">
        <v>49</v>
      </c>
      <c r="AK81" s="89">
        <v>0</v>
      </c>
      <c r="AL81" s="89">
        <v>0</v>
      </c>
      <c r="AM81" s="88" t="s">
        <v>47</v>
      </c>
      <c r="AN81" s="87" t="s">
        <v>47</v>
      </c>
      <c r="AO81" s="88" t="s">
        <v>47</v>
      </c>
      <c r="AP81" s="87" t="s">
        <v>47</v>
      </c>
      <c r="AR81" s="90"/>
      <c r="AS81" s="78"/>
      <c r="AT81" s="79"/>
      <c r="AU81" s="91"/>
    </row>
    <row r="82" spans="1:47" x14ac:dyDescent="0.25">
      <c r="A82" s="87" t="s">
        <v>228</v>
      </c>
      <c r="B82" s="92">
        <v>44182</v>
      </c>
      <c r="C82" s="87" t="s">
        <v>46</v>
      </c>
      <c r="D82" s="87" t="s">
        <v>67</v>
      </c>
      <c r="E82" s="87" t="s">
        <v>68</v>
      </c>
      <c r="F82" s="87" t="s">
        <v>874</v>
      </c>
      <c r="G82" s="87" t="s">
        <v>48</v>
      </c>
      <c r="H82" s="87" t="s">
        <v>143</v>
      </c>
      <c r="I82" s="89" t="s">
        <v>47</v>
      </c>
      <c r="J82" s="89" t="s">
        <v>47</v>
      </c>
      <c r="K82" s="89" t="s">
        <v>47</v>
      </c>
      <c r="L82" s="89" t="s">
        <v>47</v>
      </c>
      <c r="M82" s="89">
        <v>0</v>
      </c>
      <c r="N82" s="87" t="s">
        <v>47</v>
      </c>
      <c r="O82" s="87" t="s">
        <v>144</v>
      </c>
      <c r="P82" s="87" t="s">
        <v>145</v>
      </c>
      <c r="Q82" s="89">
        <v>22331648.5</v>
      </c>
      <c r="R82" s="89">
        <v>0</v>
      </c>
      <c r="S82" s="89">
        <v>11255504.5</v>
      </c>
      <c r="T82" s="89">
        <v>9548400</v>
      </c>
      <c r="U82" s="87" t="s">
        <v>50</v>
      </c>
      <c r="V82" s="89">
        <v>1527744</v>
      </c>
      <c r="W82" s="89">
        <v>0</v>
      </c>
      <c r="X82" s="87" t="s">
        <v>49</v>
      </c>
      <c r="Y82" s="89">
        <v>0</v>
      </c>
      <c r="Z82" s="89">
        <v>0</v>
      </c>
      <c r="AA82" s="87" t="s">
        <v>49</v>
      </c>
      <c r="AB82" s="89">
        <v>0</v>
      </c>
      <c r="AC82" s="89">
        <v>0</v>
      </c>
      <c r="AD82" s="87" t="s">
        <v>49</v>
      </c>
      <c r="AE82" s="89">
        <v>0</v>
      </c>
      <c r="AF82" s="87">
        <v>0</v>
      </c>
      <c r="AG82" s="87" t="s">
        <v>49</v>
      </c>
      <c r="AH82" s="89">
        <v>0</v>
      </c>
      <c r="AI82" s="89">
        <v>0</v>
      </c>
      <c r="AJ82" s="87" t="s">
        <v>49</v>
      </c>
      <c r="AK82" s="89">
        <v>0</v>
      </c>
      <c r="AL82" s="89">
        <v>0</v>
      </c>
      <c r="AM82" s="88" t="s">
        <v>47</v>
      </c>
      <c r="AN82" s="87" t="s">
        <v>47</v>
      </c>
      <c r="AO82" s="88" t="s">
        <v>47</v>
      </c>
      <c r="AP82" s="87" t="s">
        <v>47</v>
      </c>
      <c r="AR82" s="90"/>
      <c r="AS82" s="78"/>
      <c r="AT82" s="79"/>
      <c r="AU82" s="91"/>
    </row>
    <row r="83" spans="1:47" x14ac:dyDescent="0.25">
      <c r="A83" s="87" t="s">
        <v>230</v>
      </c>
      <c r="B83" s="92">
        <v>44182</v>
      </c>
      <c r="C83" s="87" t="s">
        <v>46</v>
      </c>
      <c r="D83" s="87" t="s">
        <v>67</v>
      </c>
      <c r="E83" s="87" t="s">
        <v>68</v>
      </c>
      <c r="F83" s="87" t="s">
        <v>874</v>
      </c>
      <c r="G83" s="87" t="s">
        <v>48</v>
      </c>
      <c r="H83" s="87" t="s">
        <v>141</v>
      </c>
      <c r="I83" s="89" t="s">
        <v>47</v>
      </c>
      <c r="J83" s="89" t="s">
        <v>47</v>
      </c>
      <c r="K83" s="89" t="s">
        <v>47</v>
      </c>
      <c r="L83" s="89" t="s">
        <v>47</v>
      </c>
      <c r="M83" s="89">
        <v>0</v>
      </c>
      <c r="N83" s="87" t="s">
        <v>47</v>
      </c>
      <c r="O83" s="87" t="s">
        <v>55</v>
      </c>
      <c r="P83" s="87" t="s">
        <v>47</v>
      </c>
      <c r="Q83" s="89">
        <v>266056631.22999999</v>
      </c>
      <c r="R83" s="89">
        <v>0</v>
      </c>
      <c r="S83" s="89">
        <v>205626751.09999999</v>
      </c>
      <c r="T83" s="89">
        <v>0</v>
      </c>
      <c r="U83" s="87" t="s">
        <v>49</v>
      </c>
      <c r="V83" s="89">
        <v>0</v>
      </c>
      <c r="W83" s="89">
        <v>52094724.25</v>
      </c>
      <c r="X83" s="87" t="s">
        <v>49</v>
      </c>
      <c r="Y83" s="89">
        <v>8335155.8799999999</v>
      </c>
      <c r="Z83" s="89">
        <v>0</v>
      </c>
      <c r="AA83" s="87" t="s">
        <v>49</v>
      </c>
      <c r="AB83" s="89">
        <v>0</v>
      </c>
      <c r="AC83" s="89">
        <v>0</v>
      </c>
      <c r="AD83" s="87" t="s">
        <v>49</v>
      </c>
      <c r="AE83" s="89">
        <v>0</v>
      </c>
      <c r="AF83" s="87">
        <v>0</v>
      </c>
      <c r="AG83" s="87" t="s">
        <v>49</v>
      </c>
      <c r="AH83" s="89">
        <v>0</v>
      </c>
      <c r="AI83" s="89">
        <v>0</v>
      </c>
      <c r="AJ83" s="87" t="s">
        <v>49</v>
      </c>
      <c r="AK83" s="89">
        <v>0</v>
      </c>
      <c r="AL83" s="89">
        <v>0</v>
      </c>
      <c r="AM83" s="88" t="s">
        <v>47</v>
      </c>
      <c r="AN83" s="87" t="s">
        <v>47</v>
      </c>
      <c r="AO83" s="88" t="s">
        <v>47</v>
      </c>
      <c r="AP83" s="87" t="s">
        <v>47</v>
      </c>
      <c r="AR83" s="90"/>
      <c r="AS83" s="78"/>
      <c r="AT83" s="79"/>
      <c r="AU83" s="91"/>
    </row>
    <row r="84" spans="1:47" x14ac:dyDescent="0.25">
      <c r="A84" s="87" t="s">
        <v>232</v>
      </c>
      <c r="B84" s="92">
        <v>44182</v>
      </c>
      <c r="C84" s="87" t="s">
        <v>46</v>
      </c>
      <c r="D84" s="87" t="s">
        <v>67</v>
      </c>
      <c r="E84" s="87" t="s">
        <v>68</v>
      </c>
      <c r="F84" s="87" t="s">
        <v>874</v>
      </c>
      <c r="G84" s="87" t="s">
        <v>48</v>
      </c>
      <c r="H84" s="87" t="s">
        <v>137</v>
      </c>
      <c r="I84" s="89" t="s">
        <v>47</v>
      </c>
      <c r="J84" s="89" t="s">
        <v>47</v>
      </c>
      <c r="K84" s="89" t="s">
        <v>47</v>
      </c>
      <c r="L84" s="89" t="s">
        <v>47</v>
      </c>
      <c r="M84" s="89">
        <v>0</v>
      </c>
      <c r="N84" s="87" t="s">
        <v>47</v>
      </c>
      <c r="O84" s="87" t="s">
        <v>138</v>
      </c>
      <c r="P84" s="87" t="s">
        <v>139</v>
      </c>
      <c r="Q84" s="89">
        <v>5580582</v>
      </c>
      <c r="R84" s="89">
        <v>0</v>
      </c>
      <c r="S84" s="89">
        <v>5542650</v>
      </c>
      <c r="T84" s="89">
        <v>32700</v>
      </c>
      <c r="U84" s="87" t="s">
        <v>50</v>
      </c>
      <c r="V84" s="89">
        <v>5232</v>
      </c>
      <c r="W84" s="89">
        <v>0</v>
      </c>
      <c r="X84" s="87" t="s">
        <v>49</v>
      </c>
      <c r="Y84" s="89">
        <v>0</v>
      </c>
      <c r="Z84" s="89">
        <v>0</v>
      </c>
      <c r="AA84" s="87" t="s">
        <v>49</v>
      </c>
      <c r="AB84" s="89">
        <v>0</v>
      </c>
      <c r="AC84" s="89">
        <v>0</v>
      </c>
      <c r="AD84" s="87" t="s">
        <v>49</v>
      </c>
      <c r="AE84" s="89">
        <v>0</v>
      </c>
      <c r="AF84" s="87">
        <v>0</v>
      </c>
      <c r="AG84" s="87" t="s">
        <v>49</v>
      </c>
      <c r="AH84" s="89">
        <v>0</v>
      </c>
      <c r="AI84" s="89">
        <v>0</v>
      </c>
      <c r="AJ84" s="87" t="s">
        <v>49</v>
      </c>
      <c r="AK84" s="89">
        <v>0</v>
      </c>
      <c r="AL84" s="89">
        <v>0</v>
      </c>
      <c r="AM84" s="88" t="s">
        <v>47</v>
      </c>
      <c r="AN84" s="87" t="s">
        <v>47</v>
      </c>
      <c r="AO84" s="88" t="s">
        <v>47</v>
      </c>
      <c r="AP84" s="87" t="s">
        <v>47</v>
      </c>
      <c r="AR84" s="90"/>
      <c r="AS84" s="78"/>
      <c r="AT84" s="79"/>
      <c r="AU84" s="91"/>
    </row>
    <row r="85" spans="1:47" x14ac:dyDescent="0.25">
      <c r="A85" s="87" t="s">
        <v>234</v>
      </c>
      <c r="B85" s="92">
        <v>44182</v>
      </c>
      <c r="C85" s="87" t="s">
        <v>46</v>
      </c>
      <c r="D85" s="87" t="s">
        <v>67</v>
      </c>
      <c r="E85" s="87" t="s">
        <v>68</v>
      </c>
      <c r="F85" s="87" t="s">
        <v>874</v>
      </c>
      <c r="G85" s="87" t="s">
        <v>48</v>
      </c>
      <c r="H85" s="87" t="s">
        <v>133</v>
      </c>
      <c r="I85" s="89" t="s">
        <v>47</v>
      </c>
      <c r="J85" s="89" t="s">
        <v>47</v>
      </c>
      <c r="K85" s="89" t="s">
        <v>47</v>
      </c>
      <c r="L85" s="89" t="s">
        <v>47</v>
      </c>
      <c r="M85" s="89">
        <v>0</v>
      </c>
      <c r="N85" s="87" t="s">
        <v>47</v>
      </c>
      <c r="O85" s="87" t="s">
        <v>134</v>
      </c>
      <c r="P85" s="87" t="s">
        <v>135</v>
      </c>
      <c r="Q85" s="89">
        <v>9924123</v>
      </c>
      <c r="R85" s="89">
        <v>0</v>
      </c>
      <c r="S85" s="89">
        <v>9924123</v>
      </c>
      <c r="T85" s="89">
        <v>0</v>
      </c>
      <c r="U85" s="87" t="s">
        <v>49</v>
      </c>
      <c r="V85" s="89">
        <v>0</v>
      </c>
      <c r="W85" s="89">
        <v>0</v>
      </c>
      <c r="X85" s="87" t="s">
        <v>49</v>
      </c>
      <c r="Y85" s="89">
        <v>0</v>
      </c>
      <c r="Z85" s="89">
        <v>0</v>
      </c>
      <c r="AA85" s="87" t="s">
        <v>49</v>
      </c>
      <c r="AB85" s="89">
        <v>0</v>
      </c>
      <c r="AC85" s="89">
        <v>0</v>
      </c>
      <c r="AD85" s="87" t="s">
        <v>49</v>
      </c>
      <c r="AE85" s="89">
        <v>0</v>
      </c>
      <c r="AF85" s="87">
        <v>0</v>
      </c>
      <c r="AG85" s="87" t="s">
        <v>49</v>
      </c>
      <c r="AH85" s="89">
        <v>0</v>
      </c>
      <c r="AI85" s="89">
        <v>0</v>
      </c>
      <c r="AJ85" s="87" t="s">
        <v>49</v>
      </c>
      <c r="AK85" s="89">
        <v>0</v>
      </c>
      <c r="AL85" s="89">
        <v>0</v>
      </c>
      <c r="AM85" s="88" t="s">
        <v>47</v>
      </c>
      <c r="AN85" s="87" t="s">
        <v>47</v>
      </c>
      <c r="AO85" s="88" t="s">
        <v>47</v>
      </c>
      <c r="AP85" s="87" t="s">
        <v>47</v>
      </c>
      <c r="AR85" s="90"/>
      <c r="AS85" s="78"/>
      <c r="AT85" s="79"/>
      <c r="AU85" s="91"/>
    </row>
    <row r="86" spans="1:47" x14ac:dyDescent="0.25">
      <c r="A86" s="87" t="s">
        <v>236</v>
      </c>
      <c r="B86" s="92">
        <v>44182</v>
      </c>
      <c r="C86" s="87" t="s">
        <v>973</v>
      </c>
      <c r="D86" s="87" t="s">
        <v>77</v>
      </c>
      <c r="E86" s="87" t="s">
        <v>1359</v>
      </c>
      <c r="F86" s="87" t="s">
        <v>1473</v>
      </c>
      <c r="G86" s="87" t="s">
        <v>48</v>
      </c>
      <c r="H86" s="87" t="s">
        <v>1661</v>
      </c>
      <c r="I86" s="89" t="s">
        <v>47</v>
      </c>
      <c r="J86" s="89" t="s">
        <v>47</v>
      </c>
      <c r="K86" s="89" t="s">
        <v>47</v>
      </c>
      <c r="L86" s="89" t="s">
        <v>47</v>
      </c>
      <c r="M86" s="89">
        <v>0</v>
      </c>
      <c r="N86" s="87" t="s">
        <v>47</v>
      </c>
      <c r="O86" s="87" t="s">
        <v>55</v>
      </c>
      <c r="P86" s="87" t="s">
        <v>47</v>
      </c>
      <c r="Q86" s="89">
        <f>284054922.9296-22345</f>
        <v>284032577.9296</v>
      </c>
      <c r="R86" s="89">
        <v>0</v>
      </c>
      <c r="S86" s="89">
        <f>200695051-22345</f>
        <v>200672706</v>
      </c>
      <c r="T86" s="89">
        <v>0</v>
      </c>
      <c r="U86" s="87" t="s">
        <v>49</v>
      </c>
      <c r="V86" s="89">
        <v>0</v>
      </c>
      <c r="W86" s="89">
        <v>71861958.560000002</v>
      </c>
      <c r="X86" s="87" t="s">
        <v>50</v>
      </c>
      <c r="Y86" s="89">
        <v>11497913.3696</v>
      </c>
      <c r="Z86" s="89">
        <v>0</v>
      </c>
      <c r="AA86" s="87" t="s">
        <v>49</v>
      </c>
      <c r="AB86" s="89">
        <v>0</v>
      </c>
      <c r="AC86" s="89">
        <v>0</v>
      </c>
      <c r="AD86" s="87" t="s">
        <v>49</v>
      </c>
      <c r="AE86" s="89">
        <v>0</v>
      </c>
      <c r="AF86" s="87">
        <v>0</v>
      </c>
      <c r="AG86" s="87" t="s">
        <v>49</v>
      </c>
      <c r="AH86" s="89">
        <v>0</v>
      </c>
      <c r="AI86" s="89">
        <v>0</v>
      </c>
      <c r="AJ86" s="87" t="s">
        <v>49</v>
      </c>
      <c r="AK86" s="89">
        <v>0</v>
      </c>
      <c r="AL86" s="89">
        <v>0</v>
      </c>
      <c r="AM86" s="88" t="s">
        <v>47</v>
      </c>
      <c r="AN86" s="87" t="s">
        <v>47</v>
      </c>
      <c r="AO86" s="88" t="s">
        <v>47</v>
      </c>
      <c r="AP86" s="87" t="s">
        <v>47</v>
      </c>
      <c r="AR86" s="90"/>
      <c r="AS86" s="78"/>
      <c r="AT86" s="79"/>
      <c r="AU86" s="91"/>
    </row>
    <row r="87" spans="1:47" x14ac:dyDescent="0.25">
      <c r="A87" s="87" t="s">
        <v>238</v>
      </c>
      <c r="B87" s="92">
        <v>44182</v>
      </c>
      <c r="C87" s="87" t="s">
        <v>46</v>
      </c>
      <c r="D87" s="87" t="s">
        <v>77</v>
      </c>
      <c r="E87" s="87" t="s">
        <v>78</v>
      </c>
      <c r="F87" s="87" t="s">
        <v>885</v>
      </c>
      <c r="G87" s="87" t="s">
        <v>48</v>
      </c>
      <c r="H87" s="87" t="s">
        <v>177</v>
      </c>
      <c r="I87" s="89" t="s">
        <v>47</v>
      </c>
      <c r="J87" s="89" t="s">
        <v>47</v>
      </c>
      <c r="K87" s="89" t="s">
        <v>47</v>
      </c>
      <c r="L87" s="89" t="s">
        <v>47</v>
      </c>
      <c r="M87" s="89">
        <v>0</v>
      </c>
      <c r="N87" s="87" t="s">
        <v>47</v>
      </c>
      <c r="O87" s="87" t="s">
        <v>55</v>
      </c>
      <c r="P87" s="87" t="s">
        <v>47</v>
      </c>
      <c r="Q87" s="89">
        <v>582194457.12199998</v>
      </c>
      <c r="R87" s="89">
        <v>0</v>
      </c>
      <c r="S87" s="89">
        <v>420627996.3499999</v>
      </c>
      <c r="T87" s="89">
        <v>0</v>
      </c>
      <c r="U87" s="87" t="s">
        <v>49</v>
      </c>
      <c r="V87" s="89">
        <v>0</v>
      </c>
      <c r="W87" s="89">
        <v>139281431.70000002</v>
      </c>
      <c r="X87" s="87" t="s">
        <v>50</v>
      </c>
      <c r="Y87" s="89">
        <v>22285029.072000001</v>
      </c>
      <c r="Z87" s="89">
        <v>0</v>
      </c>
      <c r="AA87" s="87" t="s">
        <v>49</v>
      </c>
      <c r="AB87" s="89">
        <v>0</v>
      </c>
      <c r="AC87" s="89">
        <v>0</v>
      </c>
      <c r="AD87" s="87" t="s">
        <v>49</v>
      </c>
      <c r="AE87" s="89">
        <v>0</v>
      </c>
      <c r="AF87" s="87">
        <v>0</v>
      </c>
      <c r="AG87" s="87" t="s">
        <v>49</v>
      </c>
      <c r="AH87" s="89">
        <v>0</v>
      </c>
      <c r="AI87" s="89">
        <v>0</v>
      </c>
      <c r="AJ87" s="87" t="s">
        <v>49</v>
      </c>
      <c r="AK87" s="89">
        <v>0</v>
      </c>
      <c r="AL87" s="89">
        <v>0</v>
      </c>
      <c r="AM87" s="88" t="s">
        <v>47</v>
      </c>
      <c r="AN87" s="87" t="s">
        <v>47</v>
      </c>
      <c r="AO87" s="88" t="s">
        <v>47</v>
      </c>
      <c r="AP87" s="87" t="s">
        <v>47</v>
      </c>
      <c r="AR87" s="90"/>
      <c r="AS87" s="78"/>
      <c r="AT87" s="79"/>
      <c r="AU87" s="91"/>
    </row>
    <row r="88" spans="1:47" x14ac:dyDescent="0.25">
      <c r="A88" s="87" t="s">
        <v>240</v>
      </c>
      <c r="B88" s="92">
        <v>44182</v>
      </c>
      <c r="C88" s="87" t="s">
        <v>46</v>
      </c>
      <c r="D88" s="87" t="s">
        <v>77</v>
      </c>
      <c r="E88" s="87" t="s">
        <v>78</v>
      </c>
      <c r="F88" s="87" t="s">
        <v>885</v>
      </c>
      <c r="G88" s="87" t="s">
        <v>48</v>
      </c>
      <c r="H88" s="87" t="s">
        <v>173</v>
      </c>
      <c r="I88" s="89" t="s">
        <v>47</v>
      </c>
      <c r="J88" s="89" t="s">
        <v>47</v>
      </c>
      <c r="K88" s="89" t="s">
        <v>47</v>
      </c>
      <c r="L88" s="89" t="s">
        <v>47</v>
      </c>
      <c r="M88" s="89">
        <v>0</v>
      </c>
      <c r="N88" s="87" t="s">
        <v>47</v>
      </c>
      <c r="O88" s="87" t="s">
        <v>174</v>
      </c>
      <c r="P88" s="87" t="s">
        <v>175</v>
      </c>
      <c r="Q88" s="89">
        <v>19293000</v>
      </c>
      <c r="R88" s="89">
        <v>0</v>
      </c>
      <c r="S88" s="89">
        <v>19293000</v>
      </c>
      <c r="T88" s="89">
        <v>0</v>
      </c>
      <c r="U88" s="87" t="s">
        <v>49</v>
      </c>
      <c r="V88" s="89">
        <v>0</v>
      </c>
      <c r="W88" s="89">
        <v>0</v>
      </c>
      <c r="X88" s="87" t="s">
        <v>49</v>
      </c>
      <c r="Y88" s="89">
        <v>0</v>
      </c>
      <c r="Z88" s="89">
        <v>0</v>
      </c>
      <c r="AA88" s="87" t="s">
        <v>49</v>
      </c>
      <c r="AB88" s="89">
        <v>0</v>
      </c>
      <c r="AC88" s="89">
        <v>0</v>
      </c>
      <c r="AD88" s="87" t="s">
        <v>49</v>
      </c>
      <c r="AE88" s="89">
        <v>0</v>
      </c>
      <c r="AF88" s="87">
        <v>0</v>
      </c>
      <c r="AG88" s="87" t="s">
        <v>49</v>
      </c>
      <c r="AH88" s="89">
        <v>0</v>
      </c>
      <c r="AI88" s="89">
        <v>0</v>
      </c>
      <c r="AJ88" s="87" t="s">
        <v>49</v>
      </c>
      <c r="AK88" s="89">
        <v>0</v>
      </c>
      <c r="AL88" s="89">
        <v>0</v>
      </c>
      <c r="AM88" s="88" t="s">
        <v>47</v>
      </c>
      <c r="AN88" s="87" t="s">
        <v>47</v>
      </c>
      <c r="AO88" s="88" t="s">
        <v>47</v>
      </c>
      <c r="AP88" s="87" t="s">
        <v>47</v>
      </c>
      <c r="AR88" s="90"/>
      <c r="AS88" s="78"/>
      <c r="AT88" s="79"/>
      <c r="AU88" s="91"/>
    </row>
    <row r="89" spans="1:47" x14ac:dyDescent="0.25">
      <c r="A89" s="87" t="s">
        <v>245</v>
      </c>
      <c r="B89" s="92">
        <v>44182</v>
      </c>
      <c r="C89" s="87" t="s">
        <v>46</v>
      </c>
      <c r="D89" s="87" t="s">
        <v>77</v>
      </c>
      <c r="E89" s="87" t="s">
        <v>78</v>
      </c>
      <c r="F89" s="87" t="s">
        <v>885</v>
      </c>
      <c r="G89" s="87" t="s">
        <v>48</v>
      </c>
      <c r="H89" s="87" t="s">
        <v>171</v>
      </c>
      <c r="I89" s="89" t="s">
        <v>47</v>
      </c>
      <c r="J89" s="89" t="s">
        <v>47</v>
      </c>
      <c r="K89" s="89" t="s">
        <v>47</v>
      </c>
      <c r="L89" s="89" t="s">
        <v>47</v>
      </c>
      <c r="M89" s="89">
        <v>0</v>
      </c>
      <c r="N89" s="87" t="s">
        <v>47</v>
      </c>
      <c r="O89" s="87" t="s">
        <v>55</v>
      </c>
      <c r="P89" s="87" t="s">
        <v>47</v>
      </c>
      <c r="Q89" s="89">
        <v>6981166.5999999996</v>
      </c>
      <c r="R89" s="89">
        <v>0</v>
      </c>
      <c r="S89" s="89">
        <v>6981166.5999999996</v>
      </c>
      <c r="T89" s="89">
        <v>0</v>
      </c>
      <c r="U89" s="87" t="s">
        <v>49</v>
      </c>
      <c r="V89" s="89">
        <v>0</v>
      </c>
      <c r="W89" s="89">
        <v>0</v>
      </c>
      <c r="X89" s="87" t="s">
        <v>49</v>
      </c>
      <c r="Y89" s="89">
        <v>0</v>
      </c>
      <c r="Z89" s="89">
        <v>0</v>
      </c>
      <c r="AA89" s="87" t="s">
        <v>49</v>
      </c>
      <c r="AB89" s="89">
        <v>0</v>
      </c>
      <c r="AC89" s="89">
        <v>0</v>
      </c>
      <c r="AD89" s="87" t="s">
        <v>49</v>
      </c>
      <c r="AE89" s="89">
        <v>0</v>
      </c>
      <c r="AF89" s="87">
        <v>0</v>
      </c>
      <c r="AG89" s="87" t="s">
        <v>49</v>
      </c>
      <c r="AH89" s="89">
        <v>0</v>
      </c>
      <c r="AI89" s="89">
        <v>0</v>
      </c>
      <c r="AJ89" s="87" t="s">
        <v>49</v>
      </c>
      <c r="AK89" s="89">
        <v>0</v>
      </c>
      <c r="AL89" s="89">
        <v>0</v>
      </c>
      <c r="AM89" s="88" t="s">
        <v>47</v>
      </c>
      <c r="AN89" s="87" t="s">
        <v>47</v>
      </c>
      <c r="AO89" s="88" t="s">
        <v>47</v>
      </c>
      <c r="AP89" s="87" t="s">
        <v>47</v>
      </c>
      <c r="AR89" s="90"/>
      <c r="AS89" s="78"/>
      <c r="AT89" s="79"/>
      <c r="AU89" s="91"/>
    </row>
    <row r="90" spans="1:47" x14ac:dyDescent="0.25">
      <c r="A90" s="87" t="s">
        <v>247</v>
      </c>
      <c r="B90" s="92">
        <v>44182</v>
      </c>
      <c r="C90" s="87" t="s">
        <v>46</v>
      </c>
      <c r="D90" s="87" t="s">
        <v>77</v>
      </c>
      <c r="E90" s="87" t="s">
        <v>78</v>
      </c>
      <c r="F90" s="87" t="s">
        <v>885</v>
      </c>
      <c r="G90" s="87" t="s">
        <v>48</v>
      </c>
      <c r="H90" s="87" t="s">
        <v>167</v>
      </c>
      <c r="I90" s="89" t="s">
        <v>47</v>
      </c>
      <c r="J90" s="89" t="s">
        <v>47</v>
      </c>
      <c r="K90" s="89" t="s">
        <v>47</v>
      </c>
      <c r="L90" s="89" t="s">
        <v>47</v>
      </c>
      <c r="M90" s="89">
        <v>0</v>
      </c>
      <c r="N90" s="87" t="s">
        <v>47</v>
      </c>
      <c r="O90" s="87" t="s">
        <v>168</v>
      </c>
      <c r="P90" s="87" t="s">
        <v>169</v>
      </c>
      <c r="Q90" s="89">
        <v>5280178</v>
      </c>
      <c r="R90" s="89">
        <v>0</v>
      </c>
      <c r="S90" s="89">
        <v>3389900</v>
      </c>
      <c r="T90" s="89">
        <v>1629550</v>
      </c>
      <c r="U90" s="87" t="s">
        <v>50</v>
      </c>
      <c r="V90" s="89">
        <v>260728</v>
      </c>
      <c r="W90" s="89">
        <v>0</v>
      </c>
      <c r="X90" s="87" t="s">
        <v>49</v>
      </c>
      <c r="Y90" s="89">
        <v>0</v>
      </c>
      <c r="Z90" s="89">
        <v>0</v>
      </c>
      <c r="AA90" s="87" t="s">
        <v>49</v>
      </c>
      <c r="AB90" s="89">
        <v>0</v>
      </c>
      <c r="AC90" s="89">
        <v>0</v>
      </c>
      <c r="AD90" s="87" t="s">
        <v>49</v>
      </c>
      <c r="AE90" s="89">
        <v>0</v>
      </c>
      <c r="AF90" s="87">
        <v>0</v>
      </c>
      <c r="AG90" s="87" t="s">
        <v>49</v>
      </c>
      <c r="AH90" s="89">
        <v>0</v>
      </c>
      <c r="AI90" s="89">
        <v>0</v>
      </c>
      <c r="AJ90" s="87" t="s">
        <v>49</v>
      </c>
      <c r="AK90" s="89">
        <v>0</v>
      </c>
      <c r="AL90" s="89">
        <v>0</v>
      </c>
      <c r="AM90" s="88" t="s">
        <v>47</v>
      </c>
      <c r="AN90" s="87" t="s">
        <v>47</v>
      </c>
      <c r="AO90" s="88" t="s">
        <v>47</v>
      </c>
      <c r="AP90" s="87" t="s">
        <v>47</v>
      </c>
      <c r="AR90" s="90"/>
      <c r="AS90" s="78"/>
      <c r="AT90" s="79"/>
      <c r="AU90" s="91"/>
    </row>
    <row r="91" spans="1:47" x14ac:dyDescent="0.25">
      <c r="A91" s="87" t="s">
        <v>251</v>
      </c>
      <c r="B91" s="92">
        <v>44182</v>
      </c>
      <c r="C91" s="87" t="s">
        <v>46</v>
      </c>
      <c r="D91" s="87" t="s">
        <v>77</v>
      </c>
      <c r="E91" s="87" t="s">
        <v>78</v>
      </c>
      <c r="F91" s="87" t="s">
        <v>885</v>
      </c>
      <c r="G91" s="87" t="s">
        <v>48</v>
      </c>
      <c r="H91" s="87" t="s">
        <v>165</v>
      </c>
      <c r="I91" s="89" t="s">
        <v>47</v>
      </c>
      <c r="J91" s="89" t="s">
        <v>47</v>
      </c>
      <c r="K91" s="89" t="s">
        <v>47</v>
      </c>
      <c r="L91" s="89" t="s">
        <v>47</v>
      </c>
      <c r="M91" s="89">
        <v>0</v>
      </c>
      <c r="N91" s="87" t="s">
        <v>47</v>
      </c>
      <c r="O91" s="87" t="s">
        <v>55</v>
      </c>
      <c r="P91" s="87" t="s">
        <v>47</v>
      </c>
      <c r="Q91" s="89">
        <v>53874205.859999999</v>
      </c>
      <c r="R91" s="89">
        <v>0</v>
      </c>
      <c r="S91" s="89">
        <v>41163951.299999997</v>
      </c>
      <c r="T91" s="89">
        <v>0</v>
      </c>
      <c r="U91" s="87" t="s">
        <v>49</v>
      </c>
      <c r="V91" s="89">
        <v>0</v>
      </c>
      <c r="W91" s="89">
        <v>10957116</v>
      </c>
      <c r="X91" s="87" t="s">
        <v>50</v>
      </c>
      <c r="Y91" s="89">
        <v>1753138.56</v>
      </c>
      <c r="Z91" s="89">
        <v>0</v>
      </c>
      <c r="AA91" s="87" t="s">
        <v>49</v>
      </c>
      <c r="AB91" s="89">
        <v>0</v>
      </c>
      <c r="AC91" s="89">
        <v>0</v>
      </c>
      <c r="AD91" s="87" t="s">
        <v>49</v>
      </c>
      <c r="AE91" s="89">
        <v>0</v>
      </c>
      <c r="AF91" s="87">
        <v>0</v>
      </c>
      <c r="AG91" s="87" t="s">
        <v>49</v>
      </c>
      <c r="AH91" s="89">
        <v>0</v>
      </c>
      <c r="AI91" s="89">
        <v>0</v>
      </c>
      <c r="AJ91" s="87" t="s">
        <v>49</v>
      </c>
      <c r="AK91" s="89">
        <v>0</v>
      </c>
      <c r="AL91" s="89">
        <v>0</v>
      </c>
      <c r="AM91" s="88" t="s">
        <v>47</v>
      </c>
      <c r="AN91" s="87" t="s">
        <v>47</v>
      </c>
      <c r="AO91" s="88" t="s">
        <v>47</v>
      </c>
      <c r="AP91" s="87" t="s">
        <v>47</v>
      </c>
      <c r="AR91" s="90"/>
      <c r="AS91" s="78"/>
      <c r="AT91" s="79"/>
      <c r="AU91" s="91"/>
    </row>
    <row r="92" spans="1:47" x14ac:dyDescent="0.25">
      <c r="A92" s="87" t="s">
        <v>253</v>
      </c>
      <c r="B92" s="92">
        <v>44182</v>
      </c>
      <c r="C92" s="87" t="s">
        <v>46</v>
      </c>
      <c r="D92" s="87" t="s">
        <v>77</v>
      </c>
      <c r="E92" s="87" t="s">
        <v>78</v>
      </c>
      <c r="F92" s="87" t="s">
        <v>885</v>
      </c>
      <c r="G92" s="87" t="s">
        <v>48</v>
      </c>
      <c r="H92" s="87" t="s">
        <v>161</v>
      </c>
      <c r="I92" s="89" t="s">
        <v>47</v>
      </c>
      <c r="J92" s="89" t="s">
        <v>47</v>
      </c>
      <c r="K92" s="89" t="s">
        <v>47</v>
      </c>
      <c r="L92" s="89" t="s">
        <v>47</v>
      </c>
      <c r="M92" s="89">
        <v>0</v>
      </c>
      <c r="N92" s="87" t="s">
        <v>47</v>
      </c>
      <c r="O92" s="87" t="s">
        <v>162</v>
      </c>
      <c r="P92" s="87" t="s">
        <v>163</v>
      </c>
      <c r="Q92" s="89">
        <v>38477000</v>
      </c>
      <c r="R92" s="89">
        <v>0</v>
      </c>
      <c r="S92" s="89">
        <v>38477000</v>
      </c>
      <c r="T92" s="89">
        <v>0</v>
      </c>
      <c r="U92" s="87" t="s">
        <v>49</v>
      </c>
      <c r="V92" s="89">
        <v>0</v>
      </c>
      <c r="W92" s="89">
        <v>0</v>
      </c>
      <c r="X92" s="87" t="s">
        <v>49</v>
      </c>
      <c r="Y92" s="89">
        <v>0</v>
      </c>
      <c r="Z92" s="89">
        <v>0</v>
      </c>
      <c r="AA92" s="87" t="s">
        <v>49</v>
      </c>
      <c r="AB92" s="89">
        <v>0</v>
      </c>
      <c r="AC92" s="89">
        <v>0</v>
      </c>
      <c r="AD92" s="87" t="s">
        <v>49</v>
      </c>
      <c r="AE92" s="89">
        <v>0</v>
      </c>
      <c r="AF92" s="87">
        <v>0</v>
      </c>
      <c r="AG92" s="87" t="s">
        <v>49</v>
      </c>
      <c r="AH92" s="89">
        <v>0</v>
      </c>
      <c r="AI92" s="89">
        <v>0</v>
      </c>
      <c r="AJ92" s="87" t="s">
        <v>49</v>
      </c>
      <c r="AK92" s="89">
        <v>0</v>
      </c>
      <c r="AL92" s="89">
        <v>0</v>
      </c>
      <c r="AM92" s="88" t="s">
        <v>47</v>
      </c>
      <c r="AN92" s="87" t="s">
        <v>47</v>
      </c>
      <c r="AO92" s="88" t="s">
        <v>47</v>
      </c>
      <c r="AP92" s="87" t="s">
        <v>47</v>
      </c>
      <c r="AR92" s="90"/>
      <c r="AS92" s="78"/>
      <c r="AT92" s="79"/>
      <c r="AU92" s="91"/>
    </row>
    <row r="93" spans="1:47" x14ac:dyDescent="0.25">
      <c r="A93" s="87" t="s">
        <v>257</v>
      </c>
      <c r="B93" s="92">
        <v>44182</v>
      </c>
      <c r="C93" s="87" t="s">
        <v>46</v>
      </c>
      <c r="D93" s="87" t="s">
        <v>77</v>
      </c>
      <c r="E93" s="87" t="s">
        <v>78</v>
      </c>
      <c r="F93" s="87" t="s">
        <v>885</v>
      </c>
      <c r="G93" s="87" t="s">
        <v>48</v>
      </c>
      <c r="H93" s="87" t="s">
        <v>157</v>
      </c>
      <c r="I93" s="89" t="s">
        <v>47</v>
      </c>
      <c r="J93" s="89" t="s">
        <v>47</v>
      </c>
      <c r="K93" s="89" t="s">
        <v>47</v>
      </c>
      <c r="L93" s="89" t="s">
        <v>47</v>
      </c>
      <c r="M93" s="89">
        <v>0</v>
      </c>
      <c r="N93" s="87" t="s">
        <v>47</v>
      </c>
      <c r="O93" s="87" t="s">
        <v>158</v>
      </c>
      <c r="P93" s="87" t="s">
        <v>159</v>
      </c>
      <c r="Q93" s="89">
        <v>3280901</v>
      </c>
      <c r="R93" s="89">
        <v>0</v>
      </c>
      <c r="S93" s="89">
        <v>3280901</v>
      </c>
      <c r="T93" s="89">
        <v>0</v>
      </c>
      <c r="U93" s="87" t="s">
        <v>49</v>
      </c>
      <c r="V93" s="89">
        <v>0</v>
      </c>
      <c r="W93" s="89">
        <v>0</v>
      </c>
      <c r="X93" s="87" t="s">
        <v>49</v>
      </c>
      <c r="Y93" s="89">
        <v>0</v>
      </c>
      <c r="Z93" s="89">
        <v>0</v>
      </c>
      <c r="AA93" s="87" t="s">
        <v>49</v>
      </c>
      <c r="AB93" s="89">
        <v>0</v>
      </c>
      <c r="AC93" s="89">
        <v>0</v>
      </c>
      <c r="AD93" s="87" t="s">
        <v>49</v>
      </c>
      <c r="AE93" s="89">
        <v>0</v>
      </c>
      <c r="AF93" s="87">
        <v>0</v>
      </c>
      <c r="AG93" s="87" t="s">
        <v>49</v>
      </c>
      <c r="AH93" s="89">
        <v>0</v>
      </c>
      <c r="AI93" s="89">
        <v>0</v>
      </c>
      <c r="AJ93" s="87" t="s">
        <v>49</v>
      </c>
      <c r="AK93" s="89">
        <v>0</v>
      </c>
      <c r="AL93" s="89">
        <v>0</v>
      </c>
      <c r="AM93" s="88" t="s">
        <v>47</v>
      </c>
      <c r="AN93" s="87" t="s">
        <v>47</v>
      </c>
      <c r="AO93" s="88" t="s">
        <v>47</v>
      </c>
      <c r="AP93" s="87" t="s">
        <v>47</v>
      </c>
      <c r="AR93" s="90"/>
      <c r="AS93" s="78"/>
      <c r="AT93" s="79"/>
      <c r="AU93" s="91"/>
    </row>
    <row r="94" spans="1:47" x14ac:dyDescent="0.25">
      <c r="A94" s="87" t="s">
        <v>259</v>
      </c>
      <c r="B94" s="92">
        <v>44182</v>
      </c>
      <c r="C94" s="87" t="s">
        <v>46</v>
      </c>
      <c r="D94" s="87" t="s">
        <v>77</v>
      </c>
      <c r="E94" s="87" t="s">
        <v>78</v>
      </c>
      <c r="F94" s="87" t="s">
        <v>885</v>
      </c>
      <c r="G94" s="87" t="s">
        <v>48</v>
      </c>
      <c r="H94" s="87" t="s">
        <v>155</v>
      </c>
      <c r="I94" s="89" t="s">
        <v>47</v>
      </c>
      <c r="J94" s="89" t="s">
        <v>47</v>
      </c>
      <c r="K94" s="89" t="s">
        <v>47</v>
      </c>
      <c r="L94" s="89" t="s">
        <v>47</v>
      </c>
      <c r="M94" s="89">
        <v>0</v>
      </c>
      <c r="N94" s="87" t="s">
        <v>47</v>
      </c>
      <c r="O94" s="87" t="s">
        <v>55</v>
      </c>
      <c r="P94" s="87" t="s">
        <v>47</v>
      </c>
      <c r="Q94" s="89">
        <v>81199905.75</v>
      </c>
      <c r="R94" s="89">
        <v>0</v>
      </c>
      <c r="S94" s="89">
        <v>81048177.75</v>
      </c>
      <c r="T94" s="89">
        <v>0</v>
      </c>
      <c r="U94" s="87" t="s">
        <v>49</v>
      </c>
      <c r="V94" s="89">
        <v>0</v>
      </c>
      <c r="W94" s="89">
        <v>130800</v>
      </c>
      <c r="X94" s="87" t="s">
        <v>50</v>
      </c>
      <c r="Y94" s="89">
        <v>20928</v>
      </c>
      <c r="Z94" s="89">
        <v>0</v>
      </c>
      <c r="AA94" s="87" t="s">
        <v>49</v>
      </c>
      <c r="AB94" s="89">
        <v>0</v>
      </c>
      <c r="AC94" s="89">
        <v>0</v>
      </c>
      <c r="AD94" s="87" t="s">
        <v>49</v>
      </c>
      <c r="AE94" s="89">
        <v>0</v>
      </c>
      <c r="AF94" s="87">
        <v>0</v>
      </c>
      <c r="AG94" s="87" t="s">
        <v>49</v>
      </c>
      <c r="AH94" s="89">
        <v>0</v>
      </c>
      <c r="AI94" s="89">
        <v>0</v>
      </c>
      <c r="AJ94" s="87" t="s">
        <v>49</v>
      </c>
      <c r="AK94" s="89">
        <v>0</v>
      </c>
      <c r="AL94" s="89">
        <v>0</v>
      </c>
      <c r="AM94" s="88" t="s">
        <v>47</v>
      </c>
      <c r="AN94" s="87" t="s">
        <v>47</v>
      </c>
      <c r="AO94" s="88" t="s">
        <v>47</v>
      </c>
      <c r="AP94" s="87" t="s">
        <v>47</v>
      </c>
      <c r="AR94" s="90"/>
      <c r="AS94" s="78"/>
      <c r="AT94" s="79"/>
      <c r="AU94" s="91"/>
    </row>
    <row r="95" spans="1:47" x14ac:dyDescent="0.25">
      <c r="A95" s="87" t="s">
        <v>1548</v>
      </c>
      <c r="B95" s="92">
        <v>44182</v>
      </c>
      <c r="C95" s="87" t="s">
        <v>973</v>
      </c>
      <c r="D95" s="87" t="s">
        <v>87</v>
      </c>
      <c r="E95" s="87" t="s">
        <v>1356</v>
      </c>
      <c r="F95" s="87" t="s">
        <v>1654</v>
      </c>
      <c r="G95" s="87" t="s">
        <v>48</v>
      </c>
      <c r="H95" s="87" t="s">
        <v>1651</v>
      </c>
      <c r="I95" s="89" t="s">
        <v>47</v>
      </c>
      <c r="J95" s="89" t="s">
        <v>47</v>
      </c>
      <c r="K95" s="89" t="s">
        <v>47</v>
      </c>
      <c r="L95" s="89" t="s">
        <v>47</v>
      </c>
      <c r="M95" s="89">
        <v>0</v>
      </c>
      <c r="N95" s="87" t="s">
        <v>47</v>
      </c>
      <c r="O95" s="87" t="s">
        <v>55</v>
      </c>
      <c r="P95" s="87" t="s">
        <v>47</v>
      </c>
      <c r="Q95" s="89">
        <v>111697463.24399999</v>
      </c>
      <c r="R95" s="89">
        <v>0</v>
      </c>
      <c r="S95" s="89">
        <v>80286277.5</v>
      </c>
      <c r="T95" s="89">
        <v>0</v>
      </c>
      <c r="U95" s="87" t="s">
        <v>49</v>
      </c>
      <c r="V95" s="89">
        <v>0</v>
      </c>
      <c r="W95" s="89">
        <v>27078608.399999999</v>
      </c>
      <c r="X95" s="87" t="s">
        <v>50</v>
      </c>
      <c r="Y95" s="89">
        <v>4332577.3440000005</v>
      </c>
      <c r="Z95" s="89">
        <v>0</v>
      </c>
      <c r="AA95" s="87" t="s">
        <v>49</v>
      </c>
      <c r="AB95" s="89">
        <v>0</v>
      </c>
      <c r="AC95" s="89">
        <v>0</v>
      </c>
      <c r="AD95" s="87" t="s">
        <v>49</v>
      </c>
      <c r="AE95" s="89">
        <v>0</v>
      </c>
      <c r="AF95" s="87">
        <v>0</v>
      </c>
      <c r="AG95" s="87" t="s">
        <v>49</v>
      </c>
      <c r="AH95" s="89">
        <v>0</v>
      </c>
      <c r="AI95" s="89">
        <v>0</v>
      </c>
      <c r="AJ95" s="87" t="s">
        <v>49</v>
      </c>
      <c r="AK95" s="89">
        <v>0</v>
      </c>
      <c r="AL95" s="89">
        <v>0</v>
      </c>
      <c r="AM95" s="88" t="s">
        <v>47</v>
      </c>
      <c r="AN95" s="87" t="s">
        <v>47</v>
      </c>
      <c r="AO95" s="88" t="s">
        <v>47</v>
      </c>
      <c r="AP95" s="87" t="s">
        <v>47</v>
      </c>
      <c r="AR95" s="90"/>
      <c r="AS95" s="78"/>
      <c r="AT95" s="79"/>
      <c r="AU95" s="91"/>
    </row>
    <row r="96" spans="1:47" x14ac:dyDescent="0.25">
      <c r="A96" s="87" t="s">
        <v>1546</v>
      </c>
      <c r="B96" s="92">
        <v>44182</v>
      </c>
      <c r="C96" s="87" t="s">
        <v>973</v>
      </c>
      <c r="D96" s="87" t="s">
        <v>87</v>
      </c>
      <c r="E96" s="87" t="s">
        <v>1356</v>
      </c>
      <c r="F96" s="87" t="s">
        <v>1654</v>
      </c>
      <c r="G96" s="87" t="s">
        <v>48</v>
      </c>
      <c r="H96" s="87" t="s">
        <v>1653</v>
      </c>
      <c r="I96" s="89" t="s">
        <v>47</v>
      </c>
      <c r="J96" s="89" t="s">
        <v>47</v>
      </c>
      <c r="K96" s="89" t="s">
        <v>47</v>
      </c>
      <c r="L96" s="89" t="s">
        <v>47</v>
      </c>
      <c r="M96" s="89">
        <v>0</v>
      </c>
      <c r="N96" s="87" t="s">
        <v>47</v>
      </c>
      <c r="O96" s="87" t="s">
        <v>1622</v>
      </c>
      <c r="P96" s="87" t="s">
        <v>1652</v>
      </c>
      <c r="Q96" s="89">
        <v>1074740</v>
      </c>
      <c r="R96" s="89">
        <v>0</v>
      </c>
      <c r="S96" s="89">
        <v>0</v>
      </c>
      <c r="T96" s="89">
        <v>926500</v>
      </c>
      <c r="U96" s="87" t="s">
        <v>50</v>
      </c>
      <c r="V96" s="89">
        <v>148240</v>
      </c>
      <c r="W96" s="89">
        <v>0</v>
      </c>
      <c r="X96" s="87" t="s">
        <v>49</v>
      </c>
      <c r="Y96" s="89">
        <v>0</v>
      </c>
      <c r="Z96" s="89">
        <v>0</v>
      </c>
      <c r="AA96" s="87" t="s">
        <v>49</v>
      </c>
      <c r="AB96" s="89">
        <v>0</v>
      </c>
      <c r="AC96" s="89">
        <v>0</v>
      </c>
      <c r="AD96" s="87" t="s">
        <v>49</v>
      </c>
      <c r="AE96" s="89">
        <v>0</v>
      </c>
      <c r="AF96" s="87">
        <v>0</v>
      </c>
      <c r="AG96" s="87" t="s">
        <v>49</v>
      </c>
      <c r="AH96" s="89">
        <v>0</v>
      </c>
      <c r="AI96" s="89">
        <v>0</v>
      </c>
      <c r="AJ96" s="87" t="s">
        <v>49</v>
      </c>
      <c r="AK96" s="89">
        <v>0</v>
      </c>
      <c r="AL96" s="89">
        <v>0</v>
      </c>
      <c r="AM96" s="88" t="s">
        <v>47</v>
      </c>
      <c r="AN96" s="87" t="s">
        <v>47</v>
      </c>
      <c r="AO96" s="88" t="s">
        <v>47</v>
      </c>
      <c r="AP96" s="87" t="s">
        <v>47</v>
      </c>
      <c r="AR96" s="90"/>
      <c r="AS96" s="78"/>
      <c r="AT96" s="79"/>
      <c r="AU96" s="91"/>
    </row>
    <row r="97" spans="1:47" x14ac:dyDescent="0.25">
      <c r="A97" s="87" t="s">
        <v>264</v>
      </c>
      <c r="B97" s="92">
        <v>44182</v>
      </c>
      <c r="C97" s="87" t="s">
        <v>973</v>
      </c>
      <c r="D97" s="87" t="s">
        <v>87</v>
      </c>
      <c r="E97" s="87" t="s">
        <v>1356</v>
      </c>
      <c r="F97" s="87" t="s">
        <v>1654</v>
      </c>
      <c r="G97" s="87" t="s">
        <v>48</v>
      </c>
      <c r="H97" s="87" t="s">
        <v>1655</v>
      </c>
      <c r="I97" s="89" t="s">
        <v>47</v>
      </c>
      <c r="J97" s="89" t="s">
        <v>47</v>
      </c>
      <c r="K97" s="89" t="s">
        <v>47</v>
      </c>
      <c r="L97" s="89" t="s">
        <v>47</v>
      </c>
      <c r="M97" s="89">
        <v>0</v>
      </c>
      <c r="N97" s="87" t="s">
        <v>47</v>
      </c>
      <c r="O97" s="87" t="s">
        <v>55</v>
      </c>
      <c r="P97" s="87" t="s">
        <v>47</v>
      </c>
      <c r="Q97" s="89">
        <v>155736100.708</v>
      </c>
      <c r="R97" s="89">
        <v>0</v>
      </c>
      <c r="S97" s="89">
        <v>113672585.2</v>
      </c>
      <c r="T97" s="89">
        <v>0</v>
      </c>
      <c r="U97" s="87" t="s">
        <v>49</v>
      </c>
      <c r="V97" s="89">
        <v>0</v>
      </c>
      <c r="W97" s="89">
        <v>36261651.299999997</v>
      </c>
      <c r="X97" s="87" t="s">
        <v>49</v>
      </c>
      <c r="Y97" s="89">
        <v>5801864.2079999996</v>
      </c>
      <c r="Z97" s="89">
        <v>0</v>
      </c>
      <c r="AA97" s="87" t="s">
        <v>49</v>
      </c>
      <c r="AB97" s="89">
        <v>0</v>
      </c>
      <c r="AC97" s="89">
        <v>0</v>
      </c>
      <c r="AD97" s="87" t="s">
        <v>49</v>
      </c>
      <c r="AE97" s="89">
        <v>0</v>
      </c>
      <c r="AF97" s="87">
        <v>0</v>
      </c>
      <c r="AG97" s="87" t="s">
        <v>49</v>
      </c>
      <c r="AH97" s="89">
        <v>0</v>
      </c>
      <c r="AI97" s="89">
        <v>0</v>
      </c>
      <c r="AJ97" s="87" t="s">
        <v>49</v>
      </c>
      <c r="AK97" s="89">
        <v>0</v>
      </c>
      <c r="AL97" s="89">
        <v>0</v>
      </c>
      <c r="AM97" s="88" t="s">
        <v>47</v>
      </c>
      <c r="AN97" s="87" t="s">
        <v>47</v>
      </c>
      <c r="AO97" s="88" t="s">
        <v>47</v>
      </c>
      <c r="AP97" s="87" t="s">
        <v>47</v>
      </c>
      <c r="AR97" s="90"/>
      <c r="AS97" s="78"/>
      <c r="AT97" s="79"/>
      <c r="AU97" s="91"/>
    </row>
    <row r="98" spans="1:47" x14ac:dyDescent="0.25">
      <c r="A98" s="87" t="s">
        <v>266</v>
      </c>
      <c r="B98" s="92">
        <v>44182</v>
      </c>
      <c r="C98" s="87" t="s">
        <v>973</v>
      </c>
      <c r="D98" s="87" t="s">
        <v>87</v>
      </c>
      <c r="E98" s="87" t="s">
        <v>1356</v>
      </c>
      <c r="F98" s="87" t="s">
        <v>1654</v>
      </c>
      <c r="G98" s="87" t="s">
        <v>48</v>
      </c>
      <c r="H98" s="87" t="s">
        <v>1657</v>
      </c>
      <c r="I98" s="89" t="s">
        <v>47</v>
      </c>
      <c r="J98" s="89" t="s">
        <v>47</v>
      </c>
      <c r="K98" s="89" t="s">
        <v>47</v>
      </c>
      <c r="L98" s="89" t="s">
        <v>47</v>
      </c>
      <c r="M98" s="89">
        <v>0</v>
      </c>
      <c r="N98" s="87" t="s">
        <v>47</v>
      </c>
      <c r="O98" s="87" t="s">
        <v>1388</v>
      </c>
      <c r="P98" s="87" t="s">
        <v>1387</v>
      </c>
      <c r="Q98" s="89">
        <v>6941556</v>
      </c>
      <c r="R98" s="89">
        <v>0</v>
      </c>
      <c r="S98" s="89">
        <v>0</v>
      </c>
      <c r="T98" s="89">
        <v>5984100</v>
      </c>
      <c r="U98" s="87" t="s">
        <v>50</v>
      </c>
      <c r="V98" s="89">
        <v>957456</v>
      </c>
      <c r="W98" s="89">
        <v>0</v>
      </c>
      <c r="X98" s="87" t="s">
        <v>49</v>
      </c>
      <c r="Y98" s="89">
        <v>0</v>
      </c>
      <c r="Z98" s="89">
        <v>0</v>
      </c>
      <c r="AA98" s="87" t="s">
        <v>49</v>
      </c>
      <c r="AB98" s="89">
        <v>0</v>
      </c>
      <c r="AC98" s="89">
        <v>0</v>
      </c>
      <c r="AD98" s="87" t="s">
        <v>49</v>
      </c>
      <c r="AE98" s="89">
        <v>0</v>
      </c>
      <c r="AF98" s="87">
        <v>0</v>
      </c>
      <c r="AG98" s="87" t="s">
        <v>49</v>
      </c>
      <c r="AH98" s="89">
        <v>0</v>
      </c>
      <c r="AI98" s="89">
        <v>0</v>
      </c>
      <c r="AJ98" s="87" t="s">
        <v>49</v>
      </c>
      <c r="AK98" s="89">
        <v>0</v>
      </c>
      <c r="AL98" s="89">
        <v>0</v>
      </c>
      <c r="AM98" s="88" t="s">
        <v>47</v>
      </c>
      <c r="AN98" s="87" t="s">
        <v>47</v>
      </c>
      <c r="AO98" s="88" t="s">
        <v>47</v>
      </c>
      <c r="AP98" s="87" t="s">
        <v>47</v>
      </c>
      <c r="AR98" s="90"/>
      <c r="AS98" s="78"/>
      <c r="AT98" s="79"/>
      <c r="AU98" s="91"/>
    </row>
    <row r="99" spans="1:47" x14ac:dyDescent="0.25">
      <c r="A99" s="87" t="s">
        <v>272</v>
      </c>
      <c r="B99" s="92">
        <v>44182</v>
      </c>
      <c r="C99" s="87" t="s">
        <v>973</v>
      </c>
      <c r="D99" s="87" t="s">
        <v>87</v>
      </c>
      <c r="E99" s="87" t="s">
        <v>1356</v>
      </c>
      <c r="F99" s="87" t="s">
        <v>1654</v>
      </c>
      <c r="G99" s="87" t="s">
        <v>48</v>
      </c>
      <c r="H99" s="87" t="s">
        <v>1659</v>
      </c>
      <c r="I99" s="89" t="s">
        <v>47</v>
      </c>
      <c r="J99" s="89" t="s">
        <v>47</v>
      </c>
      <c r="K99" s="89" t="s">
        <v>47</v>
      </c>
      <c r="L99" s="89" t="s">
        <v>47</v>
      </c>
      <c r="M99" s="89">
        <v>0</v>
      </c>
      <c r="N99" s="87" t="s">
        <v>47</v>
      </c>
      <c r="O99" s="87" t="s">
        <v>55</v>
      </c>
      <c r="P99" s="87" t="s">
        <v>47</v>
      </c>
      <c r="Q99" s="89">
        <v>69874593</v>
      </c>
      <c r="R99" s="89">
        <v>0</v>
      </c>
      <c r="S99" s="89">
        <v>59127193</v>
      </c>
      <c r="T99" s="89">
        <v>0</v>
      </c>
      <c r="U99" s="87" t="s">
        <v>49</v>
      </c>
      <c r="V99" s="89">
        <v>0</v>
      </c>
      <c r="W99" s="89">
        <v>9265000</v>
      </c>
      <c r="X99" s="87" t="s">
        <v>50</v>
      </c>
      <c r="Y99" s="89">
        <v>1482400</v>
      </c>
      <c r="Z99" s="89">
        <v>0</v>
      </c>
      <c r="AA99" s="87" t="s">
        <v>49</v>
      </c>
      <c r="AB99" s="89">
        <v>0</v>
      </c>
      <c r="AC99" s="89">
        <v>0</v>
      </c>
      <c r="AD99" s="87" t="s">
        <v>49</v>
      </c>
      <c r="AE99" s="89">
        <v>0</v>
      </c>
      <c r="AF99" s="87">
        <v>0</v>
      </c>
      <c r="AG99" s="87" t="s">
        <v>49</v>
      </c>
      <c r="AH99" s="89">
        <v>0</v>
      </c>
      <c r="AI99" s="89">
        <v>0</v>
      </c>
      <c r="AJ99" s="87" t="s">
        <v>49</v>
      </c>
      <c r="AK99" s="89">
        <v>0</v>
      </c>
      <c r="AL99" s="89">
        <v>0</v>
      </c>
      <c r="AM99" s="88" t="s">
        <v>47</v>
      </c>
      <c r="AN99" s="87" t="s">
        <v>47</v>
      </c>
      <c r="AO99" s="88" t="s">
        <v>47</v>
      </c>
      <c r="AP99" s="87" t="s">
        <v>47</v>
      </c>
      <c r="AR99" s="90"/>
      <c r="AS99" s="78"/>
      <c r="AT99" s="79"/>
      <c r="AU99" s="91"/>
    </row>
    <row r="100" spans="1:47" x14ac:dyDescent="0.25">
      <c r="A100" s="87" t="s">
        <v>277</v>
      </c>
      <c r="B100" s="92">
        <v>44182</v>
      </c>
      <c r="C100" s="87" t="s">
        <v>46</v>
      </c>
      <c r="D100" s="87" t="s">
        <v>87</v>
      </c>
      <c r="E100" s="87" t="s">
        <v>88</v>
      </c>
      <c r="F100" s="87" t="s">
        <v>896</v>
      </c>
      <c r="G100" s="87" t="s">
        <v>48</v>
      </c>
      <c r="H100" s="87" t="s">
        <v>179</v>
      </c>
      <c r="I100" s="89" t="s">
        <v>47</v>
      </c>
      <c r="J100" s="89" t="s">
        <v>47</v>
      </c>
      <c r="K100" s="89" t="s">
        <v>47</v>
      </c>
      <c r="L100" s="89" t="s">
        <v>47</v>
      </c>
      <c r="M100" s="89">
        <v>0</v>
      </c>
      <c r="N100" s="87" t="s">
        <v>47</v>
      </c>
      <c r="O100" s="87" t="s">
        <v>55</v>
      </c>
      <c r="P100" s="87" t="s">
        <v>47</v>
      </c>
      <c r="Q100" s="89">
        <v>439800209.02200001</v>
      </c>
      <c r="R100" s="89">
        <v>0</v>
      </c>
      <c r="S100" s="89">
        <v>352835978.55000001</v>
      </c>
      <c r="T100" s="89">
        <v>0</v>
      </c>
      <c r="U100" s="87" t="s">
        <v>49</v>
      </c>
      <c r="V100" s="89">
        <v>0</v>
      </c>
      <c r="W100" s="89">
        <v>74969164.199999988</v>
      </c>
      <c r="X100" s="87" t="s">
        <v>50</v>
      </c>
      <c r="Y100" s="89">
        <v>11995066.272000004</v>
      </c>
      <c r="Z100" s="89">
        <v>0</v>
      </c>
      <c r="AA100" s="87" t="s">
        <v>49</v>
      </c>
      <c r="AB100" s="89">
        <v>0</v>
      </c>
      <c r="AC100" s="89">
        <v>0</v>
      </c>
      <c r="AD100" s="87" t="s">
        <v>49</v>
      </c>
      <c r="AE100" s="89">
        <v>0</v>
      </c>
      <c r="AF100" s="87">
        <v>0</v>
      </c>
      <c r="AG100" s="87" t="s">
        <v>49</v>
      </c>
      <c r="AH100" s="89">
        <v>0</v>
      </c>
      <c r="AI100" s="89">
        <v>0</v>
      </c>
      <c r="AJ100" s="87" t="s">
        <v>49</v>
      </c>
      <c r="AK100" s="89">
        <v>0</v>
      </c>
      <c r="AL100" s="89">
        <v>0</v>
      </c>
      <c r="AM100" s="88" t="s">
        <v>47</v>
      </c>
      <c r="AN100" s="87" t="s">
        <v>47</v>
      </c>
      <c r="AO100" s="88" t="s">
        <v>47</v>
      </c>
      <c r="AP100" s="87" t="s">
        <v>47</v>
      </c>
      <c r="AR100" s="90"/>
      <c r="AS100" s="78"/>
      <c r="AT100" s="79"/>
      <c r="AU100" s="91"/>
    </row>
    <row r="101" spans="1:47" x14ac:dyDescent="0.25">
      <c r="A101" s="87" t="s">
        <v>279</v>
      </c>
      <c r="B101" s="92">
        <v>44182</v>
      </c>
      <c r="C101" s="87" t="s">
        <v>973</v>
      </c>
      <c r="D101" s="87" t="s">
        <v>96</v>
      </c>
      <c r="E101" s="87" t="s">
        <v>1353</v>
      </c>
      <c r="F101" s="87" t="s">
        <v>1647</v>
      </c>
      <c r="G101" s="87" t="s">
        <v>48</v>
      </c>
      <c r="H101" s="87" t="s">
        <v>1646</v>
      </c>
      <c r="I101" s="89" t="s">
        <v>47</v>
      </c>
      <c r="J101" s="89" t="s">
        <v>47</v>
      </c>
      <c r="K101" s="89" t="s">
        <v>47</v>
      </c>
      <c r="L101" s="89" t="s">
        <v>47</v>
      </c>
      <c r="M101" s="89">
        <v>0</v>
      </c>
      <c r="N101" s="87" t="s">
        <v>47</v>
      </c>
      <c r="O101" s="87" t="s">
        <v>55</v>
      </c>
      <c r="P101" s="87" t="s">
        <v>47</v>
      </c>
      <c r="Q101" s="89">
        <v>174204614.65399998</v>
      </c>
      <c r="R101" s="89">
        <v>0</v>
      </c>
      <c r="S101" s="89">
        <v>119186259.04999998</v>
      </c>
      <c r="T101" s="89">
        <v>0</v>
      </c>
      <c r="U101" s="87" t="s">
        <v>49</v>
      </c>
      <c r="V101" s="89">
        <v>0</v>
      </c>
      <c r="W101" s="89">
        <v>47429616.899999999</v>
      </c>
      <c r="X101" s="87" t="s">
        <v>50</v>
      </c>
      <c r="Y101" s="89">
        <v>7588738.703999999</v>
      </c>
      <c r="Z101" s="89">
        <v>0</v>
      </c>
      <c r="AA101" s="87" t="s">
        <v>49</v>
      </c>
      <c r="AB101" s="89">
        <v>0</v>
      </c>
      <c r="AC101" s="89">
        <v>0</v>
      </c>
      <c r="AD101" s="87" t="s">
        <v>49</v>
      </c>
      <c r="AE101" s="89">
        <v>0</v>
      </c>
      <c r="AF101" s="87">
        <v>0</v>
      </c>
      <c r="AG101" s="87" t="s">
        <v>49</v>
      </c>
      <c r="AH101" s="89">
        <v>0</v>
      </c>
      <c r="AI101" s="89">
        <v>0</v>
      </c>
      <c r="AJ101" s="87" t="s">
        <v>49</v>
      </c>
      <c r="AK101" s="89">
        <v>0</v>
      </c>
      <c r="AL101" s="89">
        <v>0</v>
      </c>
      <c r="AM101" s="88" t="s">
        <v>47</v>
      </c>
      <c r="AN101" s="87" t="s">
        <v>47</v>
      </c>
      <c r="AO101" s="88" t="s">
        <v>47</v>
      </c>
      <c r="AP101" s="87" t="s">
        <v>47</v>
      </c>
      <c r="AR101" s="90"/>
      <c r="AS101" s="78"/>
      <c r="AT101" s="79"/>
      <c r="AU101" s="91"/>
    </row>
    <row r="102" spans="1:47" x14ac:dyDescent="0.25">
      <c r="A102" s="87" t="s">
        <v>281</v>
      </c>
      <c r="B102" s="92">
        <v>44182</v>
      </c>
      <c r="C102" s="87" t="s">
        <v>973</v>
      </c>
      <c r="D102" s="87" t="s">
        <v>96</v>
      </c>
      <c r="E102" s="87" t="s">
        <v>1353</v>
      </c>
      <c r="F102" s="87" t="s">
        <v>1649</v>
      </c>
      <c r="G102" s="87" t="s">
        <v>48</v>
      </c>
      <c r="H102" s="87" t="s">
        <v>1648</v>
      </c>
      <c r="I102" s="89" t="s">
        <v>47</v>
      </c>
      <c r="J102" s="89" t="s">
        <v>47</v>
      </c>
      <c r="K102" s="89" t="s">
        <v>47</v>
      </c>
      <c r="L102" s="89" t="s">
        <v>47</v>
      </c>
      <c r="M102" s="89">
        <v>0</v>
      </c>
      <c r="N102" s="87" t="s">
        <v>47</v>
      </c>
      <c r="O102" s="87" t="s">
        <v>1581</v>
      </c>
      <c r="P102" s="87" t="s">
        <v>1580</v>
      </c>
      <c r="Q102" s="89">
        <v>60614137</v>
      </c>
      <c r="R102" s="89">
        <v>0</v>
      </c>
      <c r="S102" s="89">
        <v>60614137</v>
      </c>
      <c r="T102" s="89">
        <v>0</v>
      </c>
      <c r="U102" s="87" t="s">
        <v>49</v>
      </c>
      <c r="V102" s="89">
        <v>0</v>
      </c>
      <c r="W102" s="89">
        <v>0</v>
      </c>
      <c r="X102" s="87" t="s">
        <v>49</v>
      </c>
      <c r="Y102" s="89">
        <v>0</v>
      </c>
      <c r="Z102" s="89">
        <v>0</v>
      </c>
      <c r="AA102" s="87" t="s">
        <v>49</v>
      </c>
      <c r="AB102" s="89">
        <v>0</v>
      </c>
      <c r="AC102" s="89">
        <v>0</v>
      </c>
      <c r="AD102" s="87" t="s">
        <v>49</v>
      </c>
      <c r="AE102" s="89">
        <v>0</v>
      </c>
      <c r="AF102" s="87">
        <v>0</v>
      </c>
      <c r="AG102" s="87" t="s">
        <v>49</v>
      </c>
      <c r="AH102" s="89">
        <v>0</v>
      </c>
      <c r="AI102" s="89">
        <v>0</v>
      </c>
      <c r="AJ102" s="87" t="s">
        <v>49</v>
      </c>
      <c r="AK102" s="89">
        <v>0</v>
      </c>
      <c r="AL102" s="89">
        <v>0</v>
      </c>
      <c r="AM102" s="88" t="s">
        <v>47</v>
      </c>
      <c r="AN102" s="87" t="s">
        <v>47</v>
      </c>
      <c r="AO102" s="88" t="s">
        <v>47</v>
      </c>
      <c r="AP102" s="87" t="s">
        <v>47</v>
      </c>
      <c r="AR102" s="90"/>
      <c r="AS102" s="78"/>
      <c r="AT102" s="79"/>
      <c r="AU102" s="91"/>
    </row>
    <row r="103" spans="1:47" x14ac:dyDescent="0.25">
      <c r="A103" s="87" t="s">
        <v>285</v>
      </c>
      <c r="B103" s="92">
        <v>44182</v>
      </c>
      <c r="C103" s="87" t="s">
        <v>973</v>
      </c>
      <c r="D103" s="87" t="s">
        <v>96</v>
      </c>
      <c r="E103" s="87" t="s">
        <v>1353</v>
      </c>
      <c r="F103" s="87" t="s">
        <v>1647</v>
      </c>
      <c r="G103" s="87" t="s">
        <v>48</v>
      </c>
      <c r="H103" s="87" t="s">
        <v>1650</v>
      </c>
      <c r="I103" s="89" t="s">
        <v>47</v>
      </c>
      <c r="J103" s="89" t="s">
        <v>47</v>
      </c>
      <c r="K103" s="89" t="s">
        <v>47</v>
      </c>
      <c r="L103" s="89" t="s">
        <v>47</v>
      </c>
      <c r="M103" s="89">
        <v>0</v>
      </c>
      <c r="N103" s="87" t="s">
        <v>47</v>
      </c>
      <c r="O103" s="87" t="s">
        <v>55</v>
      </c>
      <c r="P103" s="87" t="s">
        <v>47</v>
      </c>
      <c r="Q103" s="89">
        <v>44446841</v>
      </c>
      <c r="R103" s="89">
        <v>0</v>
      </c>
      <c r="S103" s="89">
        <v>16418254</v>
      </c>
      <c r="T103" s="89">
        <v>0</v>
      </c>
      <c r="U103" s="87" t="s">
        <v>49</v>
      </c>
      <c r="V103" s="89">
        <v>0</v>
      </c>
      <c r="W103" s="89">
        <v>24162575</v>
      </c>
      <c r="X103" s="87" t="s">
        <v>49</v>
      </c>
      <c r="Y103" s="89">
        <v>3866012</v>
      </c>
      <c r="Z103" s="89">
        <v>0</v>
      </c>
      <c r="AA103" s="87" t="s">
        <v>49</v>
      </c>
      <c r="AB103" s="89">
        <v>0</v>
      </c>
      <c r="AC103" s="89">
        <v>0</v>
      </c>
      <c r="AD103" s="87" t="s">
        <v>49</v>
      </c>
      <c r="AE103" s="89">
        <v>0</v>
      </c>
      <c r="AF103" s="87">
        <v>0</v>
      </c>
      <c r="AG103" s="87" t="s">
        <v>49</v>
      </c>
      <c r="AH103" s="89">
        <v>0</v>
      </c>
      <c r="AI103" s="89">
        <v>0</v>
      </c>
      <c r="AJ103" s="87" t="s">
        <v>49</v>
      </c>
      <c r="AK103" s="89">
        <v>0</v>
      </c>
      <c r="AL103" s="89">
        <v>0</v>
      </c>
      <c r="AM103" s="88" t="s">
        <v>47</v>
      </c>
      <c r="AN103" s="87" t="s">
        <v>47</v>
      </c>
      <c r="AO103" s="88" t="s">
        <v>47</v>
      </c>
      <c r="AP103" s="87" t="s">
        <v>47</v>
      </c>
      <c r="AR103" s="90"/>
      <c r="AS103" s="78"/>
      <c r="AT103" s="79"/>
      <c r="AU103" s="91"/>
    </row>
    <row r="104" spans="1:47" x14ac:dyDescent="0.25">
      <c r="A104" s="87" t="s">
        <v>287</v>
      </c>
      <c r="B104" s="92">
        <v>44182</v>
      </c>
      <c r="C104" s="87" t="s">
        <v>46</v>
      </c>
      <c r="D104" s="87" t="s">
        <v>96</v>
      </c>
      <c r="E104" s="87" t="s">
        <v>97</v>
      </c>
      <c r="F104" s="87" t="s">
        <v>903</v>
      </c>
      <c r="G104" s="87" t="s">
        <v>48</v>
      </c>
      <c r="H104" s="87" t="s">
        <v>181</v>
      </c>
      <c r="I104" s="89" t="s">
        <v>47</v>
      </c>
      <c r="J104" s="89" t="s">
        <v>47</v>
      </c>
      <c r="K104" s="89" t="s">
        <v>47</v>
      </c>
      <c r="L104" s="89" t="s">
        <v>47</v>
      </c>
      <c r="M104" s="89">
        <v>0</v>
      </c>
      <c r="N104" s="87" t="s">
        <v>47</v>
      </c>
      <c r="O104" s="87" t="s">
        <v>55</v>
      </c>
      <c r="P104" s="87" t="s">
        <v>47</v>
      </c>
      <c r="Q104" s="89">
        <v>1197117392.4336002</v>
      </c>
      <c r="R104" s="89">
        <v>0</v>
      </c>
      <c r="S104" s="89">
        <v>875454339.30000019</v>
      </c>
      <c r="T104" s="89">
        <v>0</v>
      </c>
      <c r="U104" s="87" t="s">
        <v>49</v>
      </c>
      <c r="V104" s="89">
        <v>0</v>
      </c>
      <c r="W104" s="89">
        <v>277295735.45999998</v>
      </c>
      <c r="X104" s="87" t="s">
        <v>49</v>
      </c>
      <c r="Y104" s="89">
        <v>44367317.673600003</v>
      </c>
      <c r="Z104" s="89">
        <v>0</v>
      </c>
      <c r="AA104" s="87" t="s">
        <v>49</v>
      </c>
      <c r="AB104" s="89">
        <v>0</v>
      </c>
      <c r="AC104" s="89">
        <v>0</v>
      </c>
      <c r="AD104" s="87" t="s">
        <v>49</v>
      </c>
      <c r="AE104" s="89">
        <v>0</v>
      </c>
      <c r="AF104" s="87">
        <v>0</v>
      </c>
      <c r="AG104" s="87" t="s">
        <v>49</v>
      </c>
      <c r="AH104" s="89">
        <v>0</v>
      </c>
      <c r="AI104" s="89">
        <v>0</v>
      </c>
      <c r="AJ104" s="87" t="s">
        <v>49</v>
      </c>
      <c r="AK104" s="89">
        <v>0</v>
      </c>
      <c r="AL104" s="89">
        <v>0</v>
      </c>
      <c r="AM104" s="88" t="s">
        <v>47</v>
      </c>
      <c r="AN104" s="87" t="s">
        <v>47</v>
      </c>
      <c r="AO104" s="88" t="s">
        <v>47</v>
      </c>
      <c r="AP104" s="87" t="s">
        <v>47</v>
      </c>
      <c r="AR104" s="90"/>
      <c r="AS104" s="78"/>
      <c r="AT104" s="79"/>
      <c r="AU104" s="91"/>
    </row>
    <row r="105" spans="1:47" x14ac:dyDescent="0.25">
      <c r="A105" s="87" t="s">
        <v>291</v>
      </c>
      <c r="B105" s="92">
        <v>44182</v>
      </c>
      <c r="C105" s="87" t="s">
        <v>46</v>
      </c>
      <c r="D105" s="87" t="s">
        <v>100</v>
      </c>
      <c r="E105" s="87" t="s">
        <v>101</v>
      </c>
      <c r="F105" s="87" t="s">
        <v>914</v>
      </c>
      <c r="G105" s="87" t="s">
        <v>48</v>
      </c>
      <c r="H105" s="87" t="s">
        <v>183</v>
      </c>
      <c r="I105" s="89" t="s">
        <v>47</v>
      </c>
      <c r="J105" s="89" t="s">
        <v>47</v>
      </c>
      <c r="K105" s="89" t="s">
        <v>47</v>
      </c>
      <c r="L105" s="89" t="s">
        <v>47</v>
      </c>
      <c r="M105" s="89">
        <v>0</v>
      </c>
      <c r="N105" s="87" t="s">
        <v>47</v>
      </c>
      <c r="O105" s="87" t="s">
        <v>55</v>
      </c>
      <c r="P105" s="87" t="s">
        <v>47</v>
      </c>
      <c r="Q105" s="89">
        <v>337330831.91600001</v>
      </c>
      <c r="R105" s="89">
        <v>0</v>
      </c>
      <c r="S105" s="89">
        <v>274501828.64999998</v>
      </c>
      <c r="T105" s="89">
        <v>0</v>
      </c>
      <c r="U105" s="87" t="s">
        <v>49</v>
      </c>
      <c r="V105" s="89">
        <v>0</v>
      </c>
      <c r="W105" s="89">
        <v>54162933.850000001</v>
      </c>
      <c r="X105" s="87" t="s">
        <v>49</v>
      </c>
      <c r="Y105" s="89">
        <v>8666069.4160000011</v>
      </c>
      <c r="Z105" s="89">
        <v>0</v>
      </c>
      <c r="AA105" s="87" t="s">
        <v>49</v>
      </c>
      <c r="AB105" s="89">
        <v>0</v>
      </c>
      <c r="AC105" s="89">
        <v>0</v>
      </c>
      <c r="AD105" s="87" t="s">
        <v>49</v>
      </c>
      <c r="AE105" s="89">
        <v>0</v>
      </c>
      <c r="AF105" s="87">
        <v>0</v>
      </c>
      <c r="AG105" s="87" t="s">
        <v>49</v>
      </c>
      <c r="AH105" s="89">
        <v>0</v>
      </c>
      <c r="AI105" s="89">
        <v>0</v>
      </c>
      <c r="AJ105" s="87" t="s">
        <v>49</v>
      </c>
      <c r="AK105" s="89">
        <v>0</v>
      </c>
      <c r="AL105" s="89">
        <v>0</v>
      </c>
      <c r="AM105" s="88" t="s">
        <v>47</v>
      </c>
      <c r="AN105" s="87" t="s">
        <v>47</v>
      </c>
      <c r="AO105" s="88" t="s">
        <v>47</v>
      </c>
      <c r="AP105" s="87" t="s">
        <v>47</v>
      </c>
      <c r="AR105" s="90"/>
      <c r="AS105" s="78"/>
      <c r="AT105" s="79"/>
      <c r="AU105" s="91"/>
    </row>
    <row r="106" spans="1:47" x14ac:dyDescent="0.25">
      <c r="A106" s="87" t="s">
        <v>293</v>
      </c>
      <c r="B106" s="92">
        <v>44182</v>
      </c>
      <c r="C106" s="87" t="s">
        <v>46</v>
      </c>
      <c r="D106" s="87" t="s">
        <v>111</v>
      </c>
      <c r="E106" s="87" t="s">
        <v>112</v>
      </c>
      <c r="F106" s="87" t="s">
        <v>911</v>
      </c>
      <c r="G106" s="87" t="s">
        <v>48</v>
      </c>
      <c r="H106" s="87" t="s">
        <v>185</v>
      </c>
      <c r="I106" s="89" t="s">
        <v>47</v>
      </c>
      <c r="J106" s="89" t="s">
        <v>47</v>
      </c>
      <c r="K106" s="89" t="s">
        <v>47</v>
      </c>
      <c r="L106" s="89" t="s">
        <v>47</v>
      </c>
      <c r="M106" s="89">
        <v>0</v>
      </c>
      <c r="N106" s="87" t="s">
        <v>47</v>
      </c>
      <c r="O106" s="87" t="s">
        <v>55</v>
      </c>
      <c r="P106" s="87" t="s">
        <v>47</v>
      </c>
      <c r="Q106" s="89">
        <v>935569706.27600014</v>
      </c>
      <c r="R106" s="89">
        <v>0</v>
      </c>
      <c r="S106" s="89">
        <v>652311390.0999999</v>
      </c>
      <c r="T106" s="89">
        <v>0</v>
      </c>
      <c r="U106" s="87" t="s">
        <v>49</v>
      </c>
      <c r="V106" s="89">
        <v>0</v>
      </c>
      <c r="W106" s="89">
        <v>244188203.60000002</v>
      </c>
      <c r="X106" s="87" t="s">
        <v>50</v>
      </c>
      <c r="Y106" s="89">
        <v>39070112.576000012</v>
      </c>
      <c r="Z106" s="89">
        <v>0</v>
      </c>
      <c r="AA106" s="87" t="s">
        <v>49</v>
      </c>
      <c r="AB106" s="89">
        <v>0</v>
      </c>
      <c r="AC106" s="89">
        <v>0</v>
      </c>
      <c r="AD106" s="87" t="s">
        <v>49</v>
      </c>
      <c r="AE106" s="89">
        <v>0</v>
      </c>
      <c r="AF106" s="87">
        <v>0</v>
      </c>
      <c r="AG106" s="87" t="s">
        <v>49</v>
      </c>
      <c r="AH106" s="89">
        <v>0</v>
      </c>
      <c r="AI106" s="89">
        <v>0</v>
      </c>
      <c r="AJ106" s="87" t="s">
        <v>49</v>
      </c>
      <c r="AK106" s="89">
        <v>0</v>
      </c>
      <c r="AL106" s="89">
        <v>0</v>
      </c>
      <c r="AM106" s="88" t="s">
        <v>47</v>
      </c>
      <c r="AN106" s="87" t="s">
        <v>47</v>
      </c>
      <c r="AO106" s="88" t="s">
        <v>47</v>
      </c>
      <c r="AP106" s="87" t="s">
        <v>47</v>
      </c>
      <c r="AR106" s="90"/>
      <c r="AS106" s="78"/>
      <c r="AT106" s="79"/>
      <c r="AU106" s="91"/>
    </row>
    <row r="107" spans="1:47" x14ac:dyDescent="0.25">
      <c r="A107" s="87" t="s">
        <v>298</v>
      </c>
      <c r="B107" s="92">
        <v>44182</v>
      </c>
      <c r="C107" s="87" t="s">
        <v>46</v>
      </c>
      <c r="D107" s="87" t="s">
        <v>115</v>
      </c>
      <c r="E107" s="87" t="s">
        <v>116</v>
      </c>
      <c r="F107" s="87" t="s">
        <v>926</v>
      </c>
      <c r="G107" s="87" t="s">
        <v>104</v>
      </c>
      <c r="H107" s="87" t="s">
        <v>47</v>
      </c>
      <c r="I107" s="89" t="s">
        <v>195</v>
      </c>
      <c r="J107" s="89" t="s">
        <v>47</v>
      </c>
      <c r="K107" s="89" t="s">
        <v>196</v>
      </c>
      <c r="L107" s="89" t="s">
        <v>122</v>
      </c>
      <c r="M107" s="89">
        <v>2121663.2000000002</v>
      </c>
      <c r="N107" s="87" t="s">
        <v>107</v>
      </c>
      <c r="O107" s="87" t="s">
        <v>197</v>
      </c>
      <c r="P107" s="87" t="s">
        <v>198</v>
      </c>
      <c r="Q107" s="89">
        <v>-2121663.2000000002</v>
      </c>
      <c r="R107" s="89">
        <v>0</v>
      </c>
      <c r="S107" s="89">
        <v>0</v>
      </c>
      <c r="T107" s="89">
        <v>0</v>
      </c>
      <c r="U107" s="87" t="s">
        <v>49</v>
      </c>
      <c r="V107" s="89">
        <v>0</v>
      </c>
      <c r="W107" s="89">
        <v>-1829020</v>
      </c>
      <c r="X107" s="87" t="s">
        <v>50</v>
      </c>
      <c r="Y107" s="89">
        <v>-292643.20000000001</v>
      </c>
      <c r="Z107" s="89">
        <v>0</v>
      </c>
      <c r="AA107" s="87" t="s">
        <v>49</v>
      </c>
      <c r="AB107" s="89">
        <v>0</v>
      </c>
      <c r="AC107" s="89">
        <v>0</v>
      </c>
      <c r="AD107" s="87" t="s">
        <v>49</v>
      </c>
      <c r="AE107" s="89">
        <v>0</v>
      </c>
      <c r="AF107" s="87">
        <v>0</v>
      </c>
      <c r="AG107" s="87" t="s">
        <v>49</v>
      </c>
      <c r="AH107" s="89">
        <v>0</v>
      </c>
      <c r="AI107" s="89">
        <v>0</v>
      </c>
      <c r="AJ107" s="87" t="s">
        <v>49</v>
      </c>
      <c r="AK107" s="89">
        <v>0</v>
      </c>
      <c r="AL107" s="89">
        <v>0</v>
      </c>
      <c r="AM107" s="88" t="s">
        <v>47</v>
      </c>
      <c r="AN107" s="87" t="s">
        <v>47</v>
      </c>
      <c r="AO107" s="88" t="s">
        <v>47</v>
      </c>
      <c r="AP107" s="87" t="s">
        <v>47</v>
      </c>
      <c r="AR107" s="90"/>
      <c r="AS107" s="78"/>
      <c r="AT107" s="79"/>
      <c r="AU107" s="91"/>
    </row>
    <row r="108" spans="1:47" x14ac:dyDescent="0.25">
      <c r="A108" s="87" t="s">
        <v>300</v>
      </c>
      <c r="B108" s="92">
        <v>44182</v>
      </c>
      <c r="C108" s="87" t="s">
        <v>46</v>
      </c>
      <c r="D108" s="87" t="s">
        <v>115</v>
      </c>
      <c r="E108" s="87" t="s">
        <v>116</v>
      </c>
      <c r="F108" s="87" t="s">
        <v>926</v>
      </c>
      <c r="G108" s="87" t="s">
        <v>48</v>
      </c>
      <c r="H108" s="87" t="s">
        <v>193</v>
      </c>
      <c r="I108" s="89" t="s">
        <v>47</v>
      </c>
      <c r="J108" s="89" t="s">
        <v>47</v>
      </c>
      <c r="K108" s="89" t="s">
        <v>47</v>
      </c>
      <c r="L108" s="89" t="s">
        <v>47</v>
      </c>
      <c r="M108" s="89">
        <v>0</v>
      </c>
      <c r="N108" s="87" t="s">
        <v>47</v>
      </c>
      <c r="O108" s="87" t="s">
        <v>55</v>
      </c>
      <c r="P108" s="87" t="s">
        <v>47</v>
      </c>
      <c r="Q108" s="89">
        <v>429572822.9059999</v>
      </c>
      <c r="R108" s="89">
        <v>0</v>
      </c>
      <c r="S108" s="89">
        <v>321489770.29999995</v>
      </c>
      <c r="T108" s="89">
        <v>0</v>
      </c>
      <c r="U108" s="87" t="s">
        <v>49</v>
      </c>
      <c r="V108" s="89">
        <v>0</v>
      </c>
      <c r="W108" s="89">
        <v>93175045.349999994</v>
      </c>
      <c r="X108" s="87" t="s">
        <v>49</v>
      </c>
      <c r="Y108" s="89">
        <v>14908007.255999999</v>
      </c>
      <c r="Z108" s="89">
        <v>0</v>
      </c>
      <c r="AA108" s="87" t="s">
        <v>49</v>
      </c>
      <c r="AB108" s="89">
        <v>0</v>
      </c>
      <c r="AC108" s="89">
        <v>0</v>
      </c>
      <c r="AD108" s="87" t="s">
        <v>49</v>
      </c>
      <c r="AE108" s="89">
        <v>0</v>
      </c>
      <c r="AF108" s="87">
        <v>0</v>
      </c>
      <c r="AG108" s="87" t="s">
        <v>49</v>
      </c>
      <c r="AH108" s="89">
        <v>0</v>
      </c>
      <c r="AI108" s="89">
        <v>0</v>
      </c>
      <c r="AJ108" s="87" t="s">
        <v>49</v>
      </c>
      <c r="AK108" s="89">
        <v>0</v>
      </c>
      <c r="AL108" s="89">
        <v>0</v>
      </c>
      <c r="AM108" s="88" t="s">
        <v>47</v>
      </c>
      <c r="AN108" s="87" t="s">
        <v>47</v>
      </c>
      <c r="AO108" s="88" t="s">
        <v>47</v>
      </c>
      <c r="AP108" s="87" t="s">
        <v>47</v>
      </c>
      <c r="AR108" s="90"/>
      <c r="AS108" s="78"/>
      <c r="AT108" s="79"/>
      <c r="AU108" s="91"/>
    </row>
    <row r="109" spans="1:47" x14ac:dyDescent="0.25">
      <c r="A109" s="87" t="s">
        <v>304</v>
      </c>
      <c r="B109" s="92">
        <v>44182</v>
      </c>
      <c r="C109" s="87" t="s">
        <v>46</v>
      </c>
      <c r="D109" s="87" t="s">
        <v>115</v>
      </c>
      <c r="E109" s="87" t="s">
        <v>116</v>
      </c>
      <c r="F109" s="87" t="s">
        <v>926</v>
      </c>
      <c r="G109" s="87" t="s">
        <v>48</v>
      </c>
      <c r="H109" s="87" t="s">
        <v>189</v>
      </c>
      <c r="I109" s="89" t="s">
        <v>47</v>
      </c>
      <c r="J109" s="89" t="s">
        <v>47</v>
      </c>
      <c r="K109" s="89" t="s">
        <v>47</v>
      </c>
      <c r="L109" s="89" t="s">
        <v>47</v>
      </c>
      <c r="M109" s="89">
        <v>0</v>
      </c>
      <c r="N109" s="87" t="s">
        <v>47</v>
      </c>
      <c r="O109" s="87" t="s">
        <v>190</v>
      </c>
      <c r="P109" s="87" t="s">
        <v>191</v>
      </c>
      <c r="Q109" s="89">
        <v>10611019.199999999</v>
      </c>
      <c r="R109" s="89">
        <v>0</v>
      </c>
      <c r="S109" s="89">
        <v>5783540</v>
      </c>
      <c r="T109" s="89">
        <v>4161620</v>
      </c>
      <c r="U109" s="87" t="s">
        <v>50</v>
      </c>
      <c r="V109" s="89">
        <v>665859.19999999995</v>
      </c>
      <c r="W109" s="89">
        <v>0</v>
      </c>
      <c r="X109" s="87" t="s">
        <v>49</v>
      </c>
      <c r="Y109" s="89">
        <v>0</v>
      </c>
      <c r="Z109" s="89">
        <v>0</v>
      </c>
      <c r="AA109" s="87" t="s">
        <v>49</v>
      </c>
      <c r="AB109" s="89">
        <v>0</v>
      </c>
      <c r="AC109" s="89">
        <v>0</v>
      </c>
      <c r="AD109" s="87" t="s">
        <v>49</v>
      </c>
      <c r="AE109" s="89">
        <v>0</v>
      </c>
      <c r="AF109" s="87">
        <v>0</v>
      </c>
      <c r="AG109" s="87" t="s">
        <v>49</v>
      </c>
      <c r="AH109" s="89">
        <v>0</v>
      </c>
      <c r="AI109" s="89">
        <v>0</v>
      </c>
      <c r="AJ109" s="87" t="s">
        <v>49</v>
      </c>
      <c r="AK109" s="89">
        <v>0</v>
      </c>
      <c r="AL109" s="89">
        <v>0</v>
      </c>
      <c r="AM109" s="88" t="s">
        <v>47</v>
      </c>
      <c r="AN109" s="87" t="s">
        <v>47</v>
      </c>
      <c r="AO109" s="88" t="s">
        <v>47</v>
      </c>
      <c r="AP109" s="87" t="s">
        <v>47</v>
      </c>
      <c r="AR109" s="90"/>
      <c r="AS109" s="78"/>
      <c r="AT109" s="79"/>
      <c r="AU109" s="91"/>
    </row>
    <row r="110" spans="1:47" x14ac:dyDescent="0.25">
      <c r="A110" s="87" t="s">
        <v>306</v>
      </c>
      <c r="B110" s="92">
        <v>44182</v>
      </c>
      <c r="C110" s="87" t="s">
        <v>46</v>
      </c>
      <c r="D110" s="87" t="s">
        <v>115</v>
      </c>
      <c r="E110" s="87" t="s">
        <v>116</v>
      </c>
      <c r="F110" s="87" t="s">
        <v>926</v>
      </c>
      <c r="G110" s="87" t="s">
        <v>48</v>
      </c>
      <c r="H110" s="87" t="s">
        <v>187</v>
      </c>
      <c r="I110" s="89" t="s">
        <v>47</v>
      </c>
      <c r="J110" s="89" t="s">
        <v>47</v>
      </c>
      <c r="K110" s="89" t="s">
        <v>47</v>
      </c>
      <c r="L110" s="89" t="s">
        <v>47</v>
      </c>
      <c r="M110" s="89">
        <v>0</v>
      </c>
      <c r="N110" s="87" t="s">
        <v>47</v>
      </c>
      <c r="O110" s="87" t="s">
        <v>55</v>
      </c>
      <c r="P110" s="87" t="s">
        <v>47</v>
      </c>
      <c r="Q110" s="89">
        <v>134672750.02920002</v>
      </c>
      <c r="R110" s="89">
        <v>0</v>
      </c>
      <c r="S110" s="89">
        <v>80037666</v>
      </c>
      <c r="T110" s="89">
        <v>0</v>
      </c>
      <c r="U110" s="87" t="s">
        <v>49</v>
      </c>
      <c r="V110" s="89">
        <v>0</v>
      </c>
      <c r="W110" s="89">
        <v>47099210.370000005</v>
      </c>
      <c r="X110" s="87" t="s">
        <v>50</v>
      </c>
      <c r="Y110" s="89">
        <v>7535873.6591999996</v>
      </c>
      <c r="Z110" s="89">
        <v>0</v>
      </c>
      <c r="AA110" s="87" t="s">
        <v>49</v>
      </c>
      <c r="AB110" s="89">
        <v>0</v>
      </c>
      <c r="AC110" s="89">
        <v>0</v>
      </c>
      <c r="AD110" s="87" t="s">
        <v>49</v>
      </c>
      <c r="AE110" s="89">
        <v>0</v>
      </c>
      <c r="AF110" s="87">
        <v>0</v>
      </c>
      <c r="AG110" s="87" t="s">
        <v>49</v>
      </c>
      <c r="AH110" s="89">
        <v>0</v>
      </c>
      <c r="AI110" s="89">
        <v>0</v>
      </c>
      <c r="AJ110" s="87" t="s">
        <v>49</v>
      </c>
      <c r="AK110" s="89">
        <v>0</v>
      </c>
      <c r="AL110" s="89">
        <v>0</v>
      </c>
      <c r="AM110" s="88" t="s">
        <v>47</v>
      </c>
      <c r="AN110" s="87" t="s">
        <v>47</v>
      </c>
      <c r="AO110" s="88" t="s">
        <v>47</v>
      </c>
      <c r="AP110" s="87" t="s">
        <v>47</v>
      </c>
      <c r="AR110" s="90"/>
      <c r="AS110" s="78"/>
      <c r="AT110" s="79"/>
      <c r="AU110" s="91"/>
    </row>
    <row r="111" spans="1:47" x14ac:dyDescent="0.25">
      <c r="A111" s="87" t="s">
        <v>308</v>
      </c>
      <c r="B111" s="92">
        <v>44182</v>
      </c>
      <c r="C111" s="87" t="s">
        <v>46</v>
      </c>
      <c r="D111" s="87" t="s">
        <v>1281</v>
      </c>
      <c r="E111" s="87" t="s">
        <v>1280</v>
      </c>
      <c r="F111" s="87" t="s">
        <v>1341</v>
      </c>
      <c r="G111" s="87" t="s">
        <v>48</v>
      </c>
      <c r="H111" s="87" t="s">
        <v>1340</v>
      </c>
      <c r="I111" s="89" t="s">
        <v>47</v>
      </c>
      <c r="J111" s="89" t="s">
        <v>47</v>
      </c>
      <c r="K111" s="89" t="s">
        <v>47</v>
      </c>
      <c r="L111" s="89" t="s">
        <v>47</v>
      </c>
      <c r="M111" s="89">
        <v>0</v>
      </c>
      <c r="N111" s="87" t="s">
        <v>47</v>
      </c>
      <c r="O111" s="87" t="s">
        <v>55</v>
      </c>
      <c r="P111" s="87" t="s">
        <v>47</v>
      </c>
      <c r="Q111" s="89">
        <v>121666843.09999999</v>
      </c>
      <c r="R111" s="89">
        <v>0</v>
      </c>
      <c r="S111" s="89">
        <v>99825597.5</v>
      </c>
      <c r="T111" s="89">
        <v>0</v>
      </c>
      <c r="U111" s="87" t="s">
        <v>49</v>
      </c>
      <c r="V111" s="89">
        <v>0</v>
      </c>
      <c r="W111" s="89">
        <v>18828660</v>
      </c>
      <c r="X111" s="87" t="s">
        <v>50</v>
      </c>
      <c r="Y111" s="89">
        <v>3012585.5999999996</v>
      </c>
      <c r="Z111" s="89">
        <v>0</v>
      </c>
      <c r="AA111" s="87" t="s">
        <v>49</v>
      </c>
      <c r="AB111" s="89">
        <v>0</v>
      </c>
      <c r="AC111" s="89">
        <v>0</v>
      </c>
      <c r="AD111" s="87" t="s">
        <v>49</v>
      </c>
      <c r="AE111" s="89">
        <v>0</v>
      </c>
      <c r="AF111" s="87">
        <v>0</v>
      </c>
      <c r="AG111" s="87" t="s">
        <v>49</v>
      </c>
      <c r="AH111" s="89">
        <v>0</v>
      </c>
      <c r="AI111" s="89">
        <v>0</v>
      </c>
      <c r="AJ111" s="87" t="s">
        <v>49</v>
      </c>
      <c r="AK111" s="89">
        <v>0</v>
      </c>
      <c r="AL111" s="89">
        <v>0</v>
      </c>
      <c r="AM111" s="88" t="s">
        <v>47</v>
      </c>
      <c r="AN111" s="87" t="s">
        <v>47</v>
      </c>
      <c r="AO111" s="88" t="s">
        <v>47</v>
      </c>
      <c r="AP111" s="87" t="s">
        <v>47</v>
      </c>
      <c r="AR111" s="90"/>
      <c r="AS111" s="78"/>
      <c r="AT111" s="79"/>
      <c r="AU111" s="91"/>
    </row>
    <row r="112" spans="1:47" x14ac:dyDescent="0.25">
      <c r="A112" s="87" t="s">
        <v>310</v>
      </c>
      <c r="B112" s="92">
        <v>44182</v>
      </c>
      <c r="C112" s="87" t="s">
        <v>46</v>
      </c>
      <c r="D112" s="87" t="s">
        <v>1281</v>
      </c>
      <c r="E112" s="87" t="s">
        <v>1280</v>
      </c>
      <c r="F112" s="87" t="s">
        <v>1341</v>
      </c>
      <c r="G112" s="87" t="s">
        <v>48</v>
      </c>
      <c r="H112" s="87" t="s">
        <v>1342</v>
      </c>
      <c r="I112" s="89" t="s">
        <v>47</v>
      </c>
      <c r="J112" s="89" t="s">
        <v>47</v>
      </c>
      <c r="K112" s="89" t="s">
        <v>47</v>
      </c>
      <c r="L112" s="89" t="s">
        <v>47</v>
      </c>
      <c r="M112" s="89">
        <v>0</v>
      </c>
      <c r="N112" s="87" t="s">
        <v>47</v>
      </c>
      <c r="O112" s="87" t="s">
        <v>1243</v>
      </c>
      <c r="P112" s="87" t="s">
        <v>1242</v>
      </c>
      <c r="Q112" s="89">
        <v>1065000</v>
      </c>
      <c r="R112" s="89">
        <v>0</v>
      </c>
      <c r="S112" s="89">
        <v>1065000</v>
      </c>
      <c r="T112" s="89">
        <v>0</v>
      </c>
      <c r="U112" s="87" t="s">
        <v>49</v>
      </c>
      <c r="V112" s="89">
        <v>0</v>
      </c>
      <c r="W112" s="89">
        <v>0</v>
      </c>
      <c r="X112" s="87" t="s">
        <v>49</v>
      </c>
      <c r="Y112" s="89">
        <v>0</v>
      </c>
      <c r="Z112" s="89">
        <v>0</v>
      </c>
      <c r="AA112" s="87" t="s">
        <v>49</v>
      </c>
      <c r="AB112" s="89">
        <v>0</v>
      </c>
      <c r="AC112" s="89">
        <v>0</v>
      </c>
      <c r="AD112" s="87" t="s">
        <v>49</v>
      </c>
      <c r="AE112" s="89">
        <v>0</v>
      </c>
      <c r="AF112" s="87">
        <v>0</v>
      </c>
      <c r="AG112" s="87" t="s">
        <v>49</v>
      </c>
      <c r="AH112" s="89">
        <v>0</v>
      </c>
      <c r="AI112" s="89">
        <v>0</v>
      </c>
      <c r="AJ112" s="87" t="s">
        <v>49</v>
      </c>
      <c r="AK112" s="89">
        <v>0</v>
      </c>
      <c r="AL112" s="89">
        <v>0</v>
      </c>
      <c r="AM112" s="88" t="s">
        <v>47</v>
      </c>
      <c r="AN112" s="87" t="s">
        <v>47</v>
      </c>
      <c r="AO112" s="88" t="s">
        <v>47</v>
      </c>
      <c r="AP112" s="87" t="s">
        <v>47</v>
      </c>
      <c r="AR112" s="90"/>
      <c r="AS112" s="78"/>
      <c r="AT112" s="79"/>
      <c r="AU112" s="91"/>
    </row>
    <row r="113" spans="1:47" x14ac:dyDescent="0.25">
      <c r="A113" s="87" t="s">
        <v>314</v>
      </c>
      <c r="B113" s="92">
        <v>44182</v>
      </c>
      <c r="C113" s="87" t="s">
        <v>46</v>
      </c>
      <c r="D113" s="87" t="s">
        <v>1281</v>
      </c>
      <c r="E113" s="87" t="s">
        <v>1280</v>
      </c>
      <c r="F113" s="87" t="s">
        <v>1341</v>
      </c>
      <c r="G113" s="87" t="s">
        <v>48</v>
      </c>
      <c r="H113" s="87" t="s">
        <v>1343</v>
      </c>
      <c r="I113" s="89" t="s">
        <v>47</v>
      </c>
      <c r="J113" s="89" t="s">
        <v>47</v>
      </c>
      <c r="K113" s="89" t="s">
        <v>47</v>
      </c>
      <c r="L113" s="89" t="s">
        <v>47</v>
      </c>
      <c r="M113" s="89">
        <v>0</v>
      </c>
      <c r="N113" s="87" t="s">
        <v>47</v>
      </c>
      <c r="O113" s="87" t="s">
        <v>55</v>
      </c>
      <c r="P113" s="87" t="s">
        <v>47</v>
      </c>
      <c r="Q113" s="89">
        <v>221785559.69999999</v>
      </c>
      <c r="R113" s="89">
        <v>0</v>
      </c>
      <c r="S113" s="89">
        <v>213822368.5</v>
      </c>
      <c r="T113" s="89">
        <v>0</v>
      </c>
      <c r="U113" s="87" t="s">
        <v>49</v>
      </c>
      <c r="V113" s="89">
        <v>0</v>
      </c>
      <c r="W113" s="89">
        <v>6864820</v>
      </c>
      <c r="X113" s="87" t="s">
        <v>49</v>
      </c>
      <c r="Y113" s="89">
        <v>1098371.2</v>
      </c>
      <c r="Z113" s="89">
        <v>0</v>
      </c>
      <c r="AA113" s="87" t="s">
        <v>49</v>
      </c>
      <c r="AB113" s="89">
        <v>0</v>
      </c>
      <c r="AC113" s="89">
        <v>0</v>
      </c>
      <c r="AD113" s="87" t="s">
        <v>49</v>
      </c>
      <c r="AE113" s="89">
        <v>0</v>
      </c>
      <c r="AF113" s="87">
        <v>0</v>
      </c>
      <c r="AG113" s="87" t="s">
        <v>49</v>
      </c>
      <c r="AH113" s="89">
        <v>0</v>
      </c>
      <c r="AI113" s="89">
        <v>0</v>
      </c>
      <c r="AJ113" s="87" t="s">
        <v>49</v>
      </c>
      <c r="AK113" s="89">
        <v>0</v>
      </c>
      <c r="AL113" s="89">
        <v>0</v>
      </c>
      <c r="AM113" s="88" t="s">
        <v>47</v>
      </c>
      <c r="AN113" s="87" t="s">
        <v>47</v>
      </c>
      <c r="AO113" s="88" t="s">
        <v>47</v>
      </c>
      <c r="AP113" s="87" t="s">
        <v>47</v>
      </c>
      <c r="AR113" s="90"/>
      <c r="AS113" s="78"/>
      <c r="AT113" s="79"/>
      <c r="AU113" s="91"/>
    </row>
    <row r="114" spans="1:47" x14ac:dyDescent="0.25">
      <c r="A114" s="87" t="s">
        <v>318</v>
      </c>
      <c r="B114" s="92">
        <v>44182</v>
      </c>
      <c r="C114" s="87" t="s">
        <v>46</v>
      </c>
      <c r="D114" s="87" t="s">
        <v>248</v>
      </c>
      <c r="E114" s="87" t="s">
        <v>249</v>
      </c>
      <c r="F114" s="87" t="s">
        <v>939</v>
      </c>
      <c r="G114" s="87" t="s">
        <v>48</v>
      </c>
      <c r="H114" s="87" t="s">
        <v>936</v>
      </c>
      <c r="I114" s="89" t="s">
        <v>47</v>
      </c>
      <c r="J114" s="89" t="s">
        <v>47</v>
      </c>
      <c r="K114" s="89" t="s">
        <v>47</v>
      </c>
      <c r="L114" s="89" t="s">
        <v>47</v>
      </c>
      <c r="M114" s="89">
        <v>0</v>
      </c>
      <c r="N114" s="87" t="s">
        <v>47</v>
      </c>
      <c r="O114" s="87" t="s">
        <v>937</v>
      </c>
      <c r="P114" s="87" t="s">
        <v>47</v>
      </c>
      <c r="Q114" s="89">
        <v>0</v>
      </c>
      <c r="R114" s="89">
        <v>0</v>
      </c>
      <c r="S114" s="89">
        <v>0</v>
      </c>
      <c r="T114" s="89">
        <v>0</v>
      </c>
      <c r="U114" s="87" t="s">
        <v>49</v>
      </c>
      <c r="V114" s="89">
        <v>0</v>
      </c>
      <c r="W114" s="89">
        <v>0</v>
      </c>
      <c r="X114" s="87" t="s">
        <v>49</v>
      </c>
      <c r="Y114" s="89">
        <v>0</v>
      </c>
      <c r="Z114" s="89">
        <v>0</v>
      </c>
      <c r="AA114" s="87" t="s">
        <v>49</v>
      </c>
      <c r="AB114" s="89">
        <v>0</v>
      </c>
      <c r="AC114" s="89">
        <v>0</v>
      </c>
      <c r="AD114" s="87" t="s">
        <v>49</v>
      </c>
      <c r="AE114" s="89">
        <v>0</v>
      </c>
      <c r="AF114" s="87">
        <v>0</v>
      </c>
      <c r="AG114" s="87" t="s">
        <v>49</v>
      </c>
      <c r="AH114" s="89">
        <v>0</v>
      </c>
      <c r="AI114" s="89">
        <v>0</v>
      </c>
      <c r="AJ114" s="87" t="s">
        <v>49</v>
      </c>
      <c r="AK114" s="89">
        <v>0</v>
      </c>
      <c r="AL114" s="89">
        <v>0</v>
      </c>
      <c r="AM114" s="88" t="s">
        <v>47</v>
      </c>
      <c r="AN114" s="87" t="s">
        <v>47</v>
      </c>
      <c r="AO114" s="88" t="s">
        <v>47</v>
      </c>
      <c r="AP114" s="87" t="s">
        <v>47</v>
      </c>
      <c r="AR114" s="90"/>
      <c r="AS114" s="78"/>
      <c r="AT114" s="79"/>
      <c r="AU114" s="91"/>
    </row>
    <row r="115" spans="1:47" x14ac:dyDescent="0.25">
      <c r="A115" s="87" t="s">
        <v>320</v>
      </c>
      <c r="B115" s="92">
        <v>44182</v>
      </c>
      <c r="C115" s="87" t="s">
        <v>46</v>
      </c>
      <c r="D115" s="87" t="s">
        <v>1117</v>
      </c>
      <c r="E115" s="87" t="s">
        <v>1112</v>
      </c>
      <c r="F115" s="87" t="s">
        <v>1152</v>
      </c>
      <c r="G115" s="87" t="s">
        <v>48</v>
      </c>
      <c r="H115" s="87" t="s">
        <v>1151</v>
      </c>
      <c r="I115" s="89" t="s">
        <v>47</v>
      </c>
      <c r="J115" s="89" t="s">
        <v>47</v>
      </c>
      <c r="K115" s="89" t="s">
        <v>47</v>
      </c>
      <c r="L115" s="89" t="s">
        <v>47</v>
      </c>
      <c r="M115" s="89">
        <v>0</v>
      </c>
      <c r="N115" s="87" t="s">
        <v>47</v>
      </c>
      <c r="O115" s="87" t="s">
        <v>55</v>
      </c>
      <c r="P115" s="87" t="s">
        <v>47</v>
      </c>
      <c r="Q115" s="89">
        <v>334432674.25</v>
      </c>
      <c r="R115" s="89">
        <v>0</v>
      </c>
      <c r="S115" s="89">
        <v>247976795.44999999</v>
      </c>
      <c r="T115" s="89">
        <v>0</v>
      </c>
      <c r="U115" s="87" t="s">
        <v>49</v>
      </c>
      <c r="V115" s="89">
        <v>0</v>
      </c>
      <c r="W115" s="89">
        <v>74530930</v>
      </c>
      <c r="X115" s="87" t="s">
        <v>50</v>
      </c>
      <c r="Y115" s="89">
        <v>11924948.799999999</v>
      </c>
      <c r="Z115" s="89">
        <v>0</v>
      </c>
      <c r="AA115" s="87" t="s">
        <v>49</v>
      </c>
      <c r="AB115" s="89">
        <v>0</v>
      </c>
      <c r="AC115" s="89">
        <v>0</v>
      </c>
      <c r="AD115" s="87" t="s">
        <v>49</v>
      </c>
      <c r="AE115" s="89">
        <v>0</v>
      </c>
      <c r="AF115" s="87">
        <v>0</v>
      </c>
      <c r="AG115" s="87" t="s">
        <v>49</v>
      </c>
      <c r="AH115" s="89">
        <v>0</v>
      </c>
      <c r="AI115" s="89">
        <v>0</v>
      </c>
      <c r="AJ115" s="87" t="s">
        <v>49</v>
      </c>
      <c r="AK115" s="89">
        <v>0</v>
      </c>
      <c r="AL115" s="89">
        <v>0</v>
      </c>
      <c r="AM115" s="88" t="s">
        <v>47</v>
      </c>
      <c r="AN115" s="87" t="s">
        <v>47</v>
      </c>
      <c r="AO115" s="88" t="s">
        <v>47</v>
      </c>
      <c r="AP115" s="87" t="s">
        <v>47</v>
      </c>
      <c r="AR115" s="90"/>
      <c r="AS115" s="78"/>
      <c r="AT115" s="79"/>
      <c r="AU115" s="91"/>
    </row>
    <row r="116" spans="1:47" x14ac:dyDescent="0.25">
      <c r="A116" s="87" t="s">
        <v>322</v>
      </c>
      <c r="B116" s="92">
        <v>44182</v>
      </c>
      <c r="C116" s="87" t="s">
        <v>46</v>
      </c>
      <c r="D116" s="87" t="s">
        <v>119</v>
      </c>
      <c r="E116" s="87" t="s">
        <v>120</v>
      </c>
      <c r="F116" s="87" t="s">
        <v>950</v>
      </c>
      <c r="G116" s="87" t="s">
        <v>48</v>
      </c>
      <c r="H116" s="87" t="s">
        <v>200</v>
      </c>
      <c r="I116" s="89" t="s">
        <v>47</v>
      </c>
      <c r="J116" s="89" t="s">
        <v>47</v>
      </c>
      <c r="K116" s="89" t="s">
        <v>47</v>
      </c>
      <c r="L116" s="89" t="s">
        <v>47</v>
      </c>
      <c r="M116" s="89">
        <v>0</v>
      </c>
      <c r="N116" s="87" t="s">
        <v>47</v>
      </c>
      <c r="O116" s="87" t="s">
        <v>55</v>
      </c>
      <c r="P116" s="87" t="s">
        <v>47</v>
      </c>
      <c r="Q116" s="89">
        <v>159240367.20000002</v>
      </c>
      <c r="R116" s="89">
        <v>0</v>
      </c>
      <c r="S116" s="89">
        <v>107699630</v>
      </c>
      <c r="T116" s="89">
        <v>0</v>
      </c>
      <c r="U116" s="87" t="s">
        <v>49</v>
      </c>
      <c r="V116" s="89">
        <v>0</v>
      </c>
      <c r="W116" s="89">
        <v>44431670</v>
      </c>
      <c r="X116" s="87" t="s">
        <v>49</v>
      </c>
      <c r="Y116" s="89">
        <v>7109067.2000000011</v>
      </c>
      <c r="Z116" s="89">
        <v>0</v>
      </c>
      <c r="AA116" s="87" t="s">
        <v>49</v>
      </c>
      <c r="AB116" s="89">
        <v>0</v>
      </c>
      <c r="AC116" s="89">
        <v>0</v>
      </c>
      <c r="AD116" s="87" t="s">
        <v>49</v>
      </c>
      <c r="AE116" s="89">
        <v>0</v>
      </c>
      <c r="AF116" s="87">
        <v>0</v>
      </c>
      <c r="AG116" s="87" t="s">
        <v>49</v>
      </c>
      <c r="AH116" s="89">
        <v>0</v>
      </c>
      <c r="AI116" s="89">
        <v>0</v>
      </c>
      <c r="AJ116" s="87" t="s">
        <v>49</v>
      </c>
      <c r="AK116" s="89">
        <v>0</v>
      </c>
      <c r="AL116" s="89">
        <v>0</v>
      </c>
      <c r="AM116" s="88" t="s">
        <v>47</v>
      </c>
      <c r="AN116" s="87" t="s">
        <v>47</v>
      </c>
      <c r="AO116" s="88" t="s">
        <v>47</v>
      </c>
      <c r="AP116" s="87" t="s">
        <v>47</v>
      </c>
      <c r="AR116" s="90"/>
      <c r="AS116" s="78"/>
      <c r="AT116" s="79"/>
      <c r="AU116" s="91"/>
    </row>
    <row r="117" spans="1:47" x14ac:dyDescent="0.25">
      <c r="A117" s="87" t="s">
        <v>324</v>
      </c>
      <c r="B117" s="92">
        <v>44182</v>
      </c>
      <c r="C117" s="87" t="s">
        <v>46</v>
      </c>
      <c r="D117" s="87" t="s">
        <v>260</v>
      </c>
      <c r="E117" s="87" t="s">
        <v>261</v>
      </c>
      <c r="F117" s="87" t="s">
        <v>962</v>
      </c>
      <c r="G117" s="87" t="s">
        <v>48</v>
      </c>
      <c r="H117" s="87" t="s">
        <v>960</v>
      </c>
      <c r="I117" s="89" t="s">
        <v>47</v>
      </c>
      <c r="J117" s="89" t="s">
        <v>47</v>
      </c>
      <c r="K117" s="89" t="s">
        <v>47</v>
      </c>
      <c r="L117" s="89" t="s">
        <v>47</v>
      </c>
      <c r="M117" s="89">
        <v>0</v>
      </c>
      <c r="N117" s="87" t="s">
        <v>47</v>
      </c>
      <c r="O117" s="87" t="s">
        <v>937</v>
      </c>
      <c r="P117" s="87" t="s">
        <v>47</v>
      </c>
      <c r="Q117" s="89">
        <v>0</v>
      </c>
      <c r="R117" s="89">
        <v>0</v>
      </c>
      <c r="S117" s="89">
        <v>0</v>
      </c>
      <c r="T117" s="89">
        <v>0</v>
      </c>
      <c r="U117" s="87" t="s">
        <v>49</v>
      </c>
      <c r="V117" s="89">
        <v>0</v>
      </c>
      <c r="W117" s="89">
        <v>0</v>
      </c>
      <c r="X117" s="87" t="s">
        <v>49</v>
      </c>
      <c r="Y117" s="89">
        <v>0</v>
      </c>
      <c r="Z117" s="89">
        <v>0</v>
      </c>
      <c r="AA117" s="87" t="s">
        <v>49</v>
      </c>
      <c r="AB117" s="89">
        <v>0</v>
      </c>
      <c r="AC117" s="89">
        <v>0</v>
      </c>
      <c r="AD117" s="87" t="s">
        <v>49</v>
      </c>
      <c r="AE117" s="89">
        <v>0</v>
      </c>
      <c r="AF117" s="87">
        <v>0</v>
      </c>
      <c r="AG117" s="87" t="s">
        <v>49</v>
      </c>
      <c r="AH117" s="89">
        <v>0</v>
      </c>
      <c r="AI117" s="89">
        <v>0</v>
      </c>
      <c r="AJ117" s="87" t="s">
        <v>49</v>
      </c>
      <c r="AK117" s="89">
        <v>0</v>
      </c>
      <c r="AL117" s="89">
        <v>0</v>
      </c>
      <c r="AM117" s="88" t="s">
        <v>47</v>
      </c>
      <c r="AN117" s="87" t="s">
        <v>47</v>
      </c>
      <c r="AO117" s="88" t="s">
        <v>47</v>
      </c>
      <c r="AP117" s="87" t="s">
        <v>47</v>
      </c>
      <c r="AR117" s="90"/>
      <c r="AS117" s="78"/>
      <c r="AT117" s="79"/>
      <c r="AU117" s="91"/>
    </row>
    <row r="118" spans="1:47" x14ac:dyDescent="0.25">
      <c r="A118" s="87" t="s">
        <v>326</v>
      </c>
      <c r="B118" s="92">
        <v>44183</v>
      </c>
      <c r="C118" s="87" t="s">
        <v>973</v>
      </c>
      <c r="D118" s="87" t="s">
        <v>52</v>
      </c>
      <c r="E118" s="87" t="s">
        <v>1377</v>
      </c>
      <c r="F118" s="87" t="s">
        <v>1355</v>
      </c>
      <c r="G118" s="87" t="s">
        <v>48</v>
      </c>
      <c r="H118" s="87" t="s">
        <v>1645</v>
      </c>
      <c r="I118" s="89" t="s">
        <v>47</v>
      </c>
      <c r="J118" s="89" t="s">
        <v>47</v>
      </c>
      <c r="K118" s="89" t="s">
        <v>47</v>
      </c>
      <c r="L118" s="89" t="s">
        <v>47</v>
      </c>
      <c r="M118" s="89">
        <v>0</v>
      </c>
      <c r="N118" s="87" t="s">
        <v>47</v>
      </c>
      <c r="O118" s="87" t="s">
        <v>55</v>
      </c>
      <c r="P118" s="87" t="s">
        <v>47</v>
      </c>
      <c r="Q118" s="89">
        <v>852381348.2967999</v>
      </c>
      <c r="R118" s="89">
        <v>0</v>
      </c>
      <c r="S118" s="89">
        <v>638584061.6500001</v>
      </c>
      <c r="T118" s="89">
        <v>0</v>
      </c>
      <c r="U118" s="87" t="s">
        <v>49</v>
      </c>
      <c r="V118" s="89">
        <v>0</v>
      </c>
      <c r="W118" s="89">
        <v>184308005.72999999</v>
      </c>
      <c r="X118" s="87" t="s">
        <v>50</v>
      </c>
      <c r="Y118" s="89">
        <v>29489280.9168</v>
      </c>
      <c r="Z118" s="89">
        <v>0</v>
      </c>
      <c r="AA118" s="87" t="s">
        <v>49</v>
      </c>
      <c r="AB118" s="89">
        <v>0</v>
      </c>
      <c r="AC118" s="89">
        <v>0</v>
      </c>
      <c r="AD118" s="87" t="s">
        <v>49</v>
      </c>
      <c r="AE118" s="89">
        <v>0</v>
      </c>
      <c r="AF118" s="87">
        <v>0</v>
      </c>
      <c r="AG118" s="87" t="s">
        <v>49</v>
      </c>
      <c r="AH118" s="89">
        <v>0</v>
      </c>
      <c r="AI118" s="89">
        <v>0</v>
      </c>
      <c r="AJ118" s="87" t="s">
        <v>49</v>
      </c>
      <c r="AK118" s="89">
        <v>0</v>
      </c>
      <c r="AL118" s="89">
        <v>0</v>
      </c>
      <c r="AM118" s="88" t="s">
        <v>47</v>
      </c>
      <c r="AN118" s="87" t="s">
        <v>47</v>
      </c>
      <c r="AO118" s="88" t="s">
        <v>47</v>
      </c>
      <c r="AP118" s="87" t="s">
        <v>47</v>
      </c>
      <c r="AR118" s="90"/>
      <c r="AS118" s="78"/>
      <c r="AT118" s="79"/>
      <c r="AU118" s="91"/>
    </row>
    <row r="119" spans="1:47" x14ac:dyDescent="0.25">
      <c r="A119" s="87" t="s">
        <v>328</v>
      </c>
      <c r="B119" s="92">
        <v>44183</v>
      </c>
      <c r="C119" s="87" t="s">
        <v>46</v>
      </c>
      <c r="D119" s="87" t="s">
        <v>52</v>
      </c>
      <c r="E119" s="87" t="s">
        <v>53</v>
      </c>
      <c r="F119" s="87" t="s">
        <v>852</v>
      </c>
      <c r="G119" s="87" t="s">
        <v>48</v>
      </c>
      <c r="H119" s="87" t="s">
        <v>203</v>
      </c>
      <c r="I119" s="89" t="s">
        <v>47</v>
      </c>
      <c r="J119" s="89" t="s">
        <v>47</v>
      </c>
      <c r="K119" s="89" t="s">
        <v>47</v>
      </c>
      <c r="L119" s="89" t="s">
        <v>47</v>
      </c>
      <c r="M119" s="89">
        <v>0</v>
      </c>
      <c r="N119" s="87" t="s">
        <v>47</v>
      </c>
      <c r="O119" s="87" t="s">
        <v>55</v>
      </c>
      <c r="P119" s="87" t="s">
        <v>47</v>
      </c>
      <c r="Q119" s="89">
        <v>779202194.83160007</v>
      </c>
      <c r="R119" s="89">
        <v>0</v>
      </c>
      <c r="S119" s="89">
        <v>574560324.14999986</v>
      </c>
      <c r="T119" s="89">
        <v>0</v>
      </c>
      <c r="U119" s="87" t="s">
        <v>49</v>
      </c>
      <c r="V119" s="89">
        <v>0</v>
      </c>
      <c r="W119" s="89">
        <v>176415405.76000002</v>
      </c>
      <c r="X119" s="87" t="s">
        <v>50</v>
      </c>
      <c r="Y119" s="89">
        <v>28226464.921599995</v>
      </c>
      <c r="Z119" s="89">
        <v>0</v>
      </c>
      <c r="AA119" s="87" t="s">
        <v>49</v>
      </c>
      <c r="AB119" s="89">
        <v>0</v>
      </c>
      <c r="AC119" s="89">
        <v>0</v>
      </c>
      <c r="AD119" s="87" t="s">
        <v>49</v>
      </c>
      <c r="AE119" s="89">
        <v>0</v>
      </c>
      <c r="AF119" s="87">
        <v>0</v>
      </c>
      <c r="AG119" s="87" t="s">
        <v>49</v>
      </c>
      <c r="AH119" s="89">
        <v>0</v>
      </c>
      <c r="AI119" s="89">
        <v>0</v>
      </c>
      <c r="AJ119" s="87" t="s">
        <v>49</v>
      </c>
      <c r="AK119" s="89">
        <v>0</v>
      </c>
      <c r="AL119" s="89">
        <v>0</v>
      </c>
      <c r="AM119" s="88" t="s">
        <v>47</v>
      </c>
      <c r="AN119" s="87" t="s">
        <v>47</v>
      </c>
      <c r="AO119" s="88" t="s">
        <v>47</v>
      </c>
      <c r="AP119" s="87" t="s">
        <v>47</v>
      </c>
      <c r="AR119" s="90"/>
      <c r="AS119" s="78"/>
      <c r="AT119" s="79"/>
      <c r="AU119" s="91"/>
    </row>
    <row r="120" spans="1:47" x14ac:dyDescent="0.25">
      <c r="A120" s="87" t="s">
        <v>330</v>
      </c>
      <c r="B120" s="92">
        <v>44183</v>
      </c>
      <c r="C120" s="87" t="s">
        <v>973</v>
      </c>
      <c r="D120" s="87" t="s">
        <v>63</v>
      </c>
      <c r="E120" s="87" t="s">
        <v>1373</v>
      </c>
      <c r="F120" s="87" t="s">
        <v>1469</v>
      </c>
      <c r="G120" s="87" t="s">
        <v>48</v>
      </c>
      <c r="H120" s="87" t="s">
        <v>1638</v>
      </c>
      <c r="I120" s="89" t="s">
        <v>47</v>
      </c>
      <c r="J120" s="89" t="s">
        <v>47</v>
      </c>
      <c r="K120" s="89" t="s">
        <v>47</v>
      </c>
      <c r="L120" s="89" t="s">
        <v>47</v>
      </c>
      <c r="M120" s="89">
        <v>0</v>
      </c>
      <c r="N120" s="87" t="s">
        <v>47</v>
      </c>
      <c r="O120" s="87" t="s">
        <v>55</v>
      </c>
      <c r="P120" s="87" t="s">
        <v>47</v>
      </c>
      <c r="Q120" s="89">
        <f>56321608-22345.01</f>
        <v>56299262.990000002</v>
      </c>
      <c r="R120" s="89">
        <v>0</v>
      </c>
      <c r="S120" s="89">
        <f>44628436.8-22345.01</f>
        <v>44606091.789999999</v>
      </c>
      <c r="T120" s="89">
        <v>0</v>
      </c>
      <c r="U120" s="87" t="s">
        <v>49</v>
      </c>
      <c r="V120" s="89">
        <v>0</v>
      </c>
      <c r="W120" s="89">
        <v>10080320</v>
      </c>
      <c r="X120" s="87" t="s">
        <v>50</v>
      </c>
      <c r="Y120" s="89">
        <v>1612851.2</v>
      </c>
      <c r="Z120" s="89">
        <v>0</v>
      </c>
      <c r="AA120" s="87" t="s">
        <v>49</v>
      </c>
      <c r="AB120" s="89">
        <v>0</v>
      </c>
      <c r="AC120" s="89">
        <v>0</v>
      </c>
      <c r="AD120" s="87" t="s">
        <v>49</v>
      </c>
      <c r="AE120" s="89">
        <v>0</v>
      </c>
      <c r="AF120" s="87">
        <v>0</v>
      </c>
      <c r="AG120" s="87" t="s">
        <v>49</v>
      </c>
      <c r="AH120" s="89">
        <v>0</v>
      </c>
      <c r="AI120" s="89">
        <v>0</v>
      </c>
      <c r="AJ120" s="87" t="s">
        <v>49</v>
      </c>
      <c r="AK120" s="89">
        <v>0</v>
      </c>
      <c r="AL120" s="89">
        <v>0</v>
      </c>
      <c r="AM120" s="88" t="s">
        <v>47</v>
      </c>
      <c r="AN120" s="87" t="s">
        <v>47</v>
      </c>
      <c r="AO120" s="88" t="s">
        <v>47</v>
      </c>
      <c r="AP120" s="87" t="s">
        <v>47</v>
      </c>
      <c r="AR120" s="90"/>
      <c r="AS120" s="78"/>
      <c r="AT120" s="79"/>
      <c r="AU120" s="91"/>
    </row>
    <row r="121" spans="1:47" x14ac:dyDescent="0.25">
      <c r="A121" s="87" t="s">
        <v>333</v>
      </c>
      <c r="B121" s="92">
        <v>44183</v>
      </c>
      <c r="C121" s="87" t="s">
        <v>973</v>
      </c>
      <c r="D121" s="87" t="s">
        <v>63</v>
      </c>
      <c r="E121" s="87" t="s">
        <v>1373</v>
      </c>
      <c r="F121" s="87" t="s">
        <v>1473</v>
      </c>
      <c r="G121" s="87" t="s">
        <v>48</v>
      </c>
      <c r="H121" s="87" t="s">
        <v>1639</v>
      </c>
      <c r="I121" s="89" t="s">
        <v>47</v>
      </c>
      <c r="J121" s="89" t="s">
        <v>47</v>
      </c>
      <c r="K121" s="89" t="s">
        <v>47</v>
      </c>
      <c r="L121" s="89" t="s">
        <v>47</v>
      </c>
      <c r="M121" s="89">
        <v>0</v>
      </c>
      <c r="N121" s="87" t="s">
        <v>47</v>
      </c>
      <c r="O121" s="87" t="s">
        <v>1463</v>
      </c>
      <c r="P121" s="87" t="s">
        <v>1462</v>
      </c>
      <c r="Q121" s="89">
        <v>58874778.812799998</v>
      </c>
      <c r="R121" s="89">
        <v>0</v>
      </c>
      <c r="S121" s="89">
        <v>30602949</v>
      </c>
      <c r="T121" s="89">
        <v>24372267.079999998</v>
      </c>
      <c r="U121" s="87" t="s">
        <v>50</v>
      </c>
      <c r="V121" s="89">
        <v>3899562.7327999999</v>
      </c>
      <c r="W121" s="89">
        <v>0</v>
      </c>
      <c r="X121" s="87" t="s">
        <v>49</v>
      </c>
      <c r="Y121" s="89">
        <v>0</v>
      </c>
      <c r="Z121" s="89">
        <v>0</v>
      </c>
      <c r="AA121" s="87" t="s">
        <v>49</v>
      </c>
      <c r="AB121" s="89">
        <v>0</v>
      </c>
      <c r="AC121" s="89">
        <v>0</v>
      </c>
      <c r="AD121" s="87" t="s">
        <v>49</v>
      </c>
      <c r="AE121" s="89">
        <v>0</v>
      </c>
      <c r="AF121" s="87">
        <v>0</v>
      </c>
      <c r="AG121" s="87" t="s">
        <v>49</v>
      </c>
      <c r="AH121" s="89">
        <v>0</v>
      </c>
      <c r="AI121" s="89">
        <v>0</v>
      </c>
      <c r="AJ121" s="87" t="s">
        <v>49</v>
      </c>
      <c r="AK121" s="89">
        <v>0</v>
      </c>
      <c r="AL121" s="89">
        <v>0</v>
      </c>
      <c r="AM121" s="88" t="s">
        <v>47</v>
      </c>
      <c r="AN121" s="87" t="s">
        <v>47</v>
      </c>
      <c r="AO121" s="88" t="s">
        <v>47</v>
      </c>
      <c r="AP121" s="87" t="s">
        <v>47</v>
      </c>
      <c r="AR121" s="90"/>
      <c r="AS121" s="78"/>
      <c r="AT121" s="79"/>
      <c r="AU121" s="91"/>
    </row>
    <row r="122" spans="1:47" x14ac:dyDescent="0.25">
      <c r="A122" s="87" t="s">
        <v>335</v>
      </c>
      <c r="B122" s="92">
        <v>44183</v>
      </c>
      <c r="C122" s="87" t="s">
        <v>973</v>
      </c>
      <c r="D122" s="87" t="s">
        <v>63</v>
      </c>
      <c r="E122" s="87" t="s">
        <v>1373</v>
      </c>
      <c r="F122" s="87" t="s">
        <v>1469</v>
      </c>
      <c r="G122" s="87" t="s">
        <v>48</v>
      </c>
      <c r="H122" s="87" t="s">
        <v>1640</v>
      </c>
      <c r="I122" s="89" t="s">
        <v>47</v>
      </c>
      <c r="J122" s="89" t="s">
        <v>47</v>
      </c>
      <c r="K122" s="89" t="s">
        <v>47</v>
      </c>
      <c r="L122" s="89" t="s">
        <v>47</v>
      </c>
      <c r="M122" s="89">
        <v>0</v>
      </c>
      <c r="N122" s="87" t="s">
        <v>47</v>
      </c>
      <c r="O122" s="87" t="s">
        <v>55</v>
      </c>
      <c r="P122" s="87" t="s">
        <v>47</v>
      </c>
      <c r="Q122" s="89">
        <v>222243447.16159996</v>
      </c>
      <c r="R122" s="89">
        <v>0</v>
      </c>
      <c r="S122" s="89">
        <v>151098730.25</v>
      </c>
      <c r="T122" s="89">
        <v>0</v>
      </c>
      <c r="U122" s="87" t="s">
        <v>49</v>
      </c>
      <c r="V122" s="89">
        <v>0</v>
      </c>
      <c r="W122" s="89">
        <v>61331652.509999998</v>
      </c>
      <c r="X122" s="87" t="s">
        <v>50</v>
      </c>
      <c r="Y122" s="89">
        <v>9813064.4015999995</v>
      </c>
      <c r="Z122" s="89">
        <v>0</v>
      </c>
      <c r="AA122" s="87" t="s">
        <v>49</v>
      </c>
      <c r="AB122" s="89">
        <v>0</v>
      </c>
      <c r="AC122" s="89">
        <v>0</v>
      </c>
      <c r="AD122" s="87" t="s">
        <v>49</v>
      </c>
      <c r="AE122" s="89">
        <v>0</v>
      </c>
      <c r="AF122" s="87">
        <v>0</v>
      </c>
      <c r="AG122" s="87" t="s">
        <v>49</v>
      </c>
      <c r="AH122" s="89">
        <v>0</v>
      </c>
      <c r="AI122" s="89">
        <v>0</v>
      </c>
      <c r="AJ122" s="87" t="s">
        <v>49</v>
      </c>
      <c r="AK122" s="89">
        <v>0</v>
      </c>
      <c r="AL122" s="89">
        <v>0</v>
      </c>
      <c r="AM122" s="88" t="s">
        <v>47</v>
      </c>
      <c r="AN122" s="87" t="s">
        <v>47</v>
      </c>
      <c r="AO122" s="88" t="s">
        <v>47</v>
      </c>
      <c r="AP122" s="87" t="s">
        <v>47</v>
      </c>
      <c r="AR122" s="90"/>
      <c r="AS122" s="78"/>
      <c r="AT122" s="79"/>
      <c r="AU122" s="91"/>
    </row>
    <row r="123" spans="1:47" x14ac:dyDescent="0.25">
      <c r="A123" s="87" t="s">
        <v>339</v>
      </c>
      <c r="B123" s="92">
        <v>44183</v>
      </c>
      <c r="C123" s="87" t="s">
        <v>973</v>
      </c>
      <c r="D123" s="87" t="s">
        <v>63</v>
      </c>
      <c r="E123" s="87" t="s">
        <v>1373</v>
      </c>
      <c r="F123" s="87" t="s">
        <v>1473</v>
      </c>
      <c r="G123" s="87" t="s">
        <v>48</v>
      </c>
      <c r="H123" s="87" t="s">
        <v>1643</v>
      </c>
      <c r="I123" s="89" t="s">
        <v>47</v>
      </c>
      <c r="J123" s="89" t="s">
        <v>47</v>
      </c>
      <c r="K123" s="89" t="s">
        <v>47</v>
      </c>
      <c r="L123" s="89" t="s">
        <v>47</v>
      </c>
      <c r="M123" s="89">
        <v>0</v>
      </c>
      <c r="N123" s="87" t="s">
        <v>47</v>
      </c>
      <c r="O123" s="87" t="s">
        <v>1642</v>
      </c>
      <c r="P123" s="87" t="s">
        <v>1641</v>
      </c>
      <c r="Q123" s="89">
        <v>6976805.0127999997</v>
      </c>
      <c r="R123" s="89">
        <v>0</v>
      </c>
      <c r="S123" s="89">
        <v>0</v>
      </c>
      <c r="T123" s="89">
        <v>6014487.0800000001</v>
      </c>
      <c r="U123" s="87" t="s">
        <v>50</v>
      </c>
      <c r="V123" s="89">
        <v>962317.93279999995</v>
      </c>
      <c r="W123" s="89">
        <v>0</v>
      </c>
      <c r="X123" s="87" t="s">
        <v>49</v>
      </c>
      <c r="Y123" s="89">
        <v>0</v>
      </c>
      <c r="Z123" s="89">
        <v>0</v>
      </c>
      <c r="AA123" s="87" t="s">
        <v>49</v>
      </c>
      <c r="AB123" s="89">
        <v>0</v>
      </c>
      <c r="AC123" s="89">
        <v>0</v>
      </c>
      <c r="AD123" s="87" t="s">
        <v>49</v>
      </c>
      <c r="AE123" s="89">
        <v>0</v>
      </c>
      <c r="AF123" s="87">
        <v>0</v>
      </c>
      <c r="AG123" s="87" t="s">
        <v>49</v>
      </c>
      <c r="AH123" s="89">
        <v>0</v>
      </c>
      <c r="AI123" s="89">
        <v>0</v>
      </c>
      <c r="AJ123" s="87" t="s">
        <v>49</v>
      </c>
      <c r="AK123" s="89">
        <v>0</v>
      </c>
      <c r="AL123" s="89">
        <v>0</v>
      </c>
      <c r="AM123" s="88" t="s">
        <v>47</v>
      </c>
      <c r="AN123" s="87" t="s">
        <v>47</v>
      </c>
      <c r="AO123" s="88" t="s">
        <v>47</v>
      </c>
      <c r="AP123" s="87" t="s">
        <v>47</v>
      </c>
      <c r="AR123" s="90"/>
      <c r="AS123" s="78"/>
      <c r="AT123" s="79"/>
      <c r="AU123" s="91"/>
    </row>
    <row r="124" spans="1:47" x14ac:dyDescent="0.25">
      <c r="A124" s="87" t="s">
        <v>341</v>
      </c>
      <c r="B124" s="92">
        <v>44183</v>
      </c>
      <c r="C124" s="87" t="s">
        <v>973</v>
      </c>
      <c r="D124" s="87" t="s">
        <v>63</v>
      </c>
      <c r="E124" s="87" t="s">
        <v>1373</v>
      </c>
      <c r="F124" s="87" t="s">
        <v>1469</v>
      </c>
      <c r="G124" s="87" t="s">
        <v>48</v>
      </c>
      <c r="H124" s="87" t="s">
        <v>1644</v>
      </c>
      <c r="I124" s="89" t="s">
        <v>47</v>
      </c>
      <c r="J124" s="89" t="s">
        <v>47</v>
      </c>
      <c r="K124" s="89" t="s">
        <v>47</v>
      </c>
      <c r="L124" s="89" t="s">
        <v>47</v>
      </c>
      <c r="M124" s="89">
        <v>0</v>
      </c>
      <c r="N124" s="87" t="s">
        <v>47</v>
      </c>
      <c r="O124" s="87" t="s">
        <v>55</v>
      </c>
      <c r="P124" s="87" t="s">
        <v>47</v>
      </c>
      <c r="Q124" s="89">
        <v>363669556.81000006</v>
      </c>
      <c r="R124" s="89">
        <v>0</v>
      </c>
      <c r="S124" s="89">
        <v>273556685.5</v>
      </c>
      <c r="T124" s="89">
        <v>0</v>
      </c>
      <c r="U124" s="87" t="s">
        <v>49</v>
      </c>
      <c r="V124" s="89">
        <v>0</v>
      </c>
      <c r="W124" s="89">
        <v>77683509.75</v>
      </c>
      <c r="X124" s="87" t="s">
        <v>49</v>
      </c>
      <c r="Y124" s="89">
        <v>12429361.559999999</v>
      </c>
      <c r="Z124" s="89">
        <v>0</v>
      </c>
      <c r="AA124" s="87" t="s">
        <v>49</v>
      </c>
      <c r="AB124" s="89">
        <v>0</v>
      </c>
      <c r="AC124" s="89">
        <v>0</v>
      </c>
      <c r="AD124" s="87" t="s">
        <v>49</v>
      </c>
      <c r="AE124" s="89">
        <v>0</v>
      </c>
      <c r="AF124" s="87">
        <v>0</v>
      </c>
      <c r="AG124" s="87" t="s">
        <v>49</v>
      </c>
      <c r="AH124" s="89">
        <v>0</v>
      </c>
      <c r="AI124" s="89">
        <v>0</v>
      </c>
      <c r="AJ124" s="87" t="s">
        <v>49</v>
      </c>
      <c r="AK124" s="89">
        <v>0</v>
      </c>
      <c r="AL124" s="89">
        <v>0</v>
      </c>
      <c r="AM124" s="88" t="s">
        <v>47</v>
      </c>
      <c r="AN124" s="87" t="s">
        <v>47</v>
      </c>
      <c r="AO124" s="88" t="s">
        <v>47</v>
      </c>
      <c r="AP124" s="87" t="s">
        <v>47</v>
      </c>
      <c r="AR124" s="90"/>
      <c r="AS124" s="78"/>
      <c r="AT124" s="79"/>
      <c r="AU124" s="91"/>
    </row>
    <row r="125" spans="1:47" x14ac:dyDescent="0.25">
      <c r="A125" s="87" t="s">
        <v>343</v>
      </c>
      <c r="B125" s="92">
        <v>44183</v>
      </c>
      <c r="C125" s="87" t="s">
        <v>980</v>
      </c>
      <c r="D125" s="87" t="s">
        <v>63</v>
      </c>
      <c r="E125" s="87" t="s">
        <v>1208</v>
      </c>
      <c r="F125" s="87" t="s">
        <v>1166</v>
      </c>
      <c r="G125" s="87" t="s">
        <v>48</v>
      </c>
      <c r="H125" s="87" t="s">
        <v>1255</v>
      </c>
      <c r="I125" s="89" t="s">
        <v>47</v>
      </c>
      <c r="J125" s="89" t="s">
        <v>47</v>
      </c>
      <c r="K125" s="89" t="s">
        <v>47</v>
      </c>
      <c r="L125" s="89" t="s">
        <v>47</v>
      </c>
      <c r="M125" s="89">
        <v>0</v>
      </c>
      <c r="N125" s="87" t="s">
        <v>47</v>
      </c>
      <c r="O125" s="87" t="s">
        <v>55</v>
      </c>
      <c r="P125" s="87" t="s">
        <v>47</v>
      </c>
      <c r="Q125" s="89">
        <v>343118577.49560004</v>
      </c>
      <c r="R125" s="89">
        <v>0</v>
      </c>
      <c r="S125" s="89">
        <v>324793001.99999994</v>
      </c>
      <c r="T125" s="89">
        <v>0</v>
      </c>
      <c r="U125" s="87" t="s">
        <v>49</v>
      </c>
      <c r="V125" s="89">
        <v>0</v>
      </c>
      <c r="W125" s="89">
        <v>15797909.91</v>
      </c>
      <c r="X125" s="87" t="s">
        <v>49</v>
      </c>
      <c r="Y125" s="89">
        <v>2527665.5855999999</v>
      </c>
      <c r="Z125" s="89">
        <v>0</v>
      </c>
      <c r="AA125" s="87" t="s">
        <v>49</v>
      </c>
      <c r="AB125" s="89">
        <v>0</v>
      </c>
      <c r="AC125" s="89">
        <v>0</v>
      </c>
      <c r="AD125" s="87" t="s">
        <v>49</v>
      </c>
      <c r="AE125" s="89">
        <v>0</v>
      </c>
      <c r="AF125" s="87">
        <v>0</v>
      </c>
      <c r="AG125" s="87" t="s">
        <v>49</v>
      </c>
      <c r="AH125" s="89">
        <v>0</v>
      </c>
      <c r="AI125" s="89">
        <v>0</v>
      </c>
      <c r="AJ125" s="87" t="s">
        <v>49</v>
      </c>
      <c r="AK125" s="89">
        <v>0</v>
      </c>
      <c r="AL125" s="89">
        <v>0</v>
      </c>
      <c r="AM125" s="88" t="s">
        <v>47</v>
      </c>
      <c r="AN125" s="87" t="s">
        <v>47</v>
      </c>
      <c r="AO125" s="88" t="s">
        <v>47</v>
      </c>
      <c r="AP125" s="87" t="s">
        <v>47</v>
      </c>
      <c r="AR125" s="90"/>
      <c r="AS125" s="78"/>
      <c r="AT125" s="79"/>
      <c r="AU125" s="91"/>
    </row>
    <row r="126" spans="1:47" x14ac:dyDescent="0.25">
      <c r="A126" s="87" t="s">
        <v>345</v>
      </c>
      <c r="B126" s="92">
        <v>44183</v>
      </c>
      <c r="C126" s="87" t="s">
        <v>46</v>
      </c>
      <c r="D126" s="87" t="s">
        <v>63</v>
      </c>
      <c r="E126" s="87" t="s">
        <v>1086</v>
      </c>
      <c r="F126" s="87" t="s">
        <v>1094</v>
      </c>
      <c r="G126" s="87" t="s">
        <v>48</v>
      </c>
      <c r="H126" s="87" t="s">
        <v>1095</v>
      </c>
      <c r="I126" s="89"/>
      <c r="J126" s="89"/>
      <c r="K126" s="89"/>
      <c r="L126" s="89"/>
      <c r="M126" s="89">
        <v>0</v>
      </c>
      <c r="N126" s="87"/>
      <c r="O126" s="87" t="s">
        <v>55</v>
      </c>
      <c r="P126" s="87"/>
      <c r="Q126" s="89">
        <v>349887995.62</v>
      </c>
      <c r="R126" s="89">
        <v>0</v>
      </c>
      <c r="S126" s="89">
        <v>349887995.62</v>
      </c>
      <c r="T126" s="89">
        <v>0</v>
      </c>
      <c r="U126" s="87" t="s">
        <v>49</v>
      </c>
      <c r="V126" s="89">
        <v>0</v>
      </c>
      <c r="W126" s="89">
        <v>0</v>
      </c>
      <c r="X126" s="87" t="s">
        <v>49</v>
      </c>
      <c r="Y126" s="89">
        <v>0</v>
      </c>
      <c r="Z126" s="89">
        <v>0</v>
      </c>
      <c r="AA126" s="87" t="s">
        <v>49</v>
      </c>
      <c r="AB126" s="89">
        <v>0</v>
      </c>
      <c r="AC126" s="89">
        <v>0</v>
      </c>
      <c r="AD126" s="87" t="s">
        <v>49</v>
      </c>
      <c r="AE126" s="89">
        <v>0</v>
      </c>
      <c r="AF126" s="87">
        <v>0</v>
      </c>
      <c r="AG126" s="87" t="s">
        <v>49</v>
      </c>
      <c r="AH126" s="89">
        <v>0</v>
      </c>
      <c r="AI126" s="89">
        <v>0</v>
      </c>
      <c r="AJ126" s="87" t="s">
        <v>49</v>
      </c>
      <c r="AK126" s="89">
        <v>0</v>
      </c>
      <c r="AL126" s="89">
        <v>0</v>
      </c>
      <c r="AM126" s="88" t="s">
        <v>47</v>
      </c>
      <c r="AN126" s="87" t="s">
        <v>47</v>
      </c>
      <c r="AO126" s="88" t="s">
        <v>47</v>
      </c>
      <c r="AP126" s="87" t="s">
        <v>47</v>
      </c>
      <c r="AR126" s="90"/>
      <c r="AS126" s="78"/>
      <c r="AT126" s="79"/>
      <c r="AU126" s="91"/>
    </row>
    <row r="127" spans="1:47" x14ac:dyDescent="0.25">
      <c r="A127" s="87" t="s">
        <v>347</v>
      </c>
      <c r="B127" s="92">
        <v>44183</v>
      </c>
      <c r="C127" s="87" t="s">
        <v>46</v>
      </c>
      <c r="D127" s="87" t="s">
        <v>63</v>
      </c>
      <c r="E127" s="87" t="s">
        <v>64</v>
      </c>
      <c r="F127" s="87" t="s">
        <v>863</v>
      </c>
      <c r="G127" s="87" t="s">
        <v>48</v>
      </c>
      <c r="H127" s="87" t="s">
        <v>205</v>
      </c>
      <c r="I127" s="89" t="s">
        <v>47</v>
      </c>
      <c r="J127" s="89" t="s">
        <v>47</v>
      </c>
      <c r="K127" s="89" t="s">
        <v>47</v>
      </c>
      <c r="L127" s="89" t="s">
        <v>47</v>
      </c>
      <c r="M127" s="89">
        <v>0</v>
      </c>
      <c r="N127" s="87" t="s">
        <v>47</v>
      </c>
      <c r="O127" s="87" t="s">
        <v>55</v>
      </c>
      <c r="P127" s="87" t="s">
        <v>47</v>
      </c>
      <c r="Q127" s="89">
        <v>787304901.14800012</v>
      </c>
      <c r="R127" s="89">
        <v>0</v>
      </c>
      <c r="S127" s="89">
        <v>648180664.75</v>
      </c>
      <c r="T127" s="89">
        <v>0</v>
      </c>
      <c r="U127" s="87" t="s">
        <v>49</v>
      </c>
      <c r="V127" s="89">
        <v>0</v>
      </c>
      <c r="W127" s="89">
        <v>119934686.55000001</v>
      </c>
      <c r="X127" s="87" t="s">
        <v>50</v>
      </c>
      <c r="Y127" s="89">
        <v>19189549.847999997</v>
      </c>
      <c r="Z127" s="89">
        <v>0</v>
      </c>
      <c r="AA127" s="87" t="s">
        <v>49</v>
      </c>
      <c r="AB127" s="89">
        <v>0</v>
      </c>
      <c r="AC127" s="89">
        <v>0</v>
      </c>
      <c r="AD127" s="87" t="s">
        <v>49</v>
      </c>
      <c r="AE127" s="89">
        <v>0</v>
      </c>
      <c r="AF127" s="87">
        <v>0</v>
      </c>
      <c r="AG127" s="87" t="s">
        <v>49</v>
      </c>
      <c r="AH127" s="89">
        <v>0</v>
      </c>
      <c r="AI127" s="89">
        <v>0</v>
      </c>
      <c r="AJ127" s="87" t="s">
        <v>49</v>
      </c>
      <c r="AK127" s="89">
        <v>0</v>
      </c>
      <c r="AL127" s="89">
        <v>0</v>
      </c>
      <c r="AM127" s="88" t="s">
        <v>47</v>
      </c>
      <c r="AN127" s="87" t="s">
        <v>47</v>
      </c>
      <c r="AO127" s="88" t="s">
        <v>47</v>
      </c>
      <c r="AP127" s="87" t="s">
        <v>47</v>
      </c>
      <c r="AR127" s="90"/>
      <c r="AS127" s="78"/>
      <c r="AT127" s="79"/>
      <c r="AU127" s="91"/>
    </row>
    <row r="128" spans="1:47" x14ac:dyDescent="0.25">
      <c r="A128" s="87" t="s">
        <v>351</v>
      </c>
      <c r="B128" s="92">
        <v>44183</v>
      </c>
      <c r="C128" s="87" t="s">
        <v>973</v>
      </c>
      <c r="D128" s="87" t="s">
        <v>67</v>
      </c>
      <c r="E128" s="87" t="s">
        <v>1362</v>
      </c>
      <c r="F128" s="87" t="s">
        <v>1444</v>
      </c>
      <c r="G128" s="87" t="s">
        <v>48</v>
      </c>
      <c r="H128" s="87" t="s">
        <v>1629</v>
      </c>
      <c r="I128" s="89" t="s">
        <v>47</v>
      </c>
      <c r="J128" s="89" t="s">
        <v>47</v>
      </c>
      <c r="K128" s="89" t="s">
        <v>47</v>
      </c>
      <c r="L128" s="89" t="s">
        <v>47</v>
      </c>
      <c r="M128" s="89">
        <v>0</v>
      </c>
      <c r="N128" s="87" t="s">
        <v>47</v>
      </c>
      <c r="O128" s="87" t="s">
        <v>55</v>
      </c>
      <c r="P128" s="87" t="s">
        <v>47</v>
      </c>
      <c r="Q128" s="89">
        <f>391912793.4488-22345</f>
        <v>391890448.44880003</v>
      </c>
      <c r="R128" s="89">
        <v>0</v>
      </c>
      <c r="S128" s="89">
        <f>293322613.8-22345</f>
        <v>293300268.80000001</v>
      </c>
      <c r="T128" s="89">
        <v>0</v>
      </c>
      <c r="U128" s="87" t="s">
        <v>49</v>
      </c>
      <c r="V128" s="89">
        <v>0</v>
      </c>
      <c r="W128" s="89">
        <v>84991534.179999992</v>
      </c>
      <c r="X128" s="87" t="s">
        <v>50</v>
      </c>
      <c r="Y128" s="89">
        <v>13598645.468799999</v>
      </c>
      <c r="Z128" s="89">
        <v>0</v>
      </c>
      <c r="AA128" s="87" t="s">
        <v>49</v>
      </c>
      <c r="AB128" s="89">
        <v>0</v>
      </c>
      <c r="AC128" s="89">
        <v>0</v>
      </c>
      <c r="AD128" s="87" t="s">
        <v>49</v>
      </c>
      <c r="AE128" s="89">
        <v>0</v>
      </c>
      <c r="AF128" s="87">
        <v>0</v>
      </c>
      <c r="AG128" s="87" t="s">
        <v>49</v>
      </c>
      <c r="AH128" s="89">
        <v>0</v>
      </c>
      <c r="AI128" s="89">
        <v>0</v>
      </c>
      <c r="AJ128" s="87" t="s">
        <v>49</v>
      </c>
      <c r="AK128" s="89">
        <v>0</v>
      </c>
      <c r="AL128" s="89">
        <v>0</v>
      </c>
      <c r="AM128" s="88" t="s">
        <v>47</v>
      </c>
      <c r="AN128" s="87" t="s">
        <v>47</v>
      </c>
      <c r="AO128" s="88" t="s">
        <v>47</v>
      </c>
      <c r="AP128" s="87" t="s">
        <v>47</v>
      </c>
      <c r="AR128" s="90"/>
      <c r="AS128" s="78"/>
      <c r="AT128" s="79"/>
      <c r="AU128" s="91"/>
    </row>
    <row r="129" spans="1:47" x14ac:dyDescent="0.25">
      <c r="A129" s="87" t="s">
        <v>1482</v>
      </c>
      <c r="B129" s="92">
        <v>44183</v>
      </c>
      <c r="C129" s="87" t="s">
        <v>973</v>
      </c>
      <c r="D129" s="87" t="s">
        <v>67</v>
      </c>
      <c r="E129" s="87" t="s">
        <v>1362</v>
      </c>
      <c r="F129" s="87" t="s">
        <v>1605</v>
      </c>
      <c r="G129" s="87" t="s">
        <v>48</v>
      </c>
      <c r="H129" s="87" t="s">
        <v>1632</v>
      </c>
      <c r="I129" s="89" t="s">
        <v>47</v>
      </c>
      <c r="J129" s="89" t="s">
        <v>47</v>
      </c>
      <c r="K129" s="89" t="s">
        <v>47</v>
      </c>
      <c r="L129" s="89" t="s">
        <v>47</v>
      </c>
      <c r="M129" s="89">
        <v>0</v>
      </c>
      <c r="N129" s="87" t="s">
        <v>47</v>
      </c>
      <c r="O129" s="87" t="s">
        <v>1631</v>
      </c>
      <c r="P129" s="87" t="s">
        <v>1630</v>
      </c>
      <c r="Q129" s="89">
        <v>16456166</v>
      </c>
      <c r="R129" s="89">
        <v>0</v>
      </c>
      <c r="S129" s="89">
        <v>0</v>
      </c>
      <c r="T129" s="89">
        <v>14186350</v>
      </c>
      <c r="U129" s="87" t="s">
        <v>50</v>
      </c>
      <c r="V129" s="89">
        <v>2269816</v>
      </c>
      <c r="W129" s="89">
        <v>0</v>
      </c>
      <c r="X129" s="87" t="s">
        <v>49</v>
      </c>
      <c r="Y129" s="89">
        <v>0</v>
      </c>
      <c r="Z129" s="89">
        <v>0</v>
      </c>
      <c r="AA129" s="87" t="s">
        <v>49</v>
      </c>
      <c r="AB129" s="89">
        <v>0</v>
      </c>
      <c r="AC129" s="89">
        <v>0</v>
      </c>
      <c r="AD129" s="87" t="s">
        <v>49</v>
      </c>
      <c r="AE129" s="89">
        <v>0</v>
      </c>
      <c r="AF129" s="87">
        <v>0</v>
      </c>
      <c r="AG129" s="87" t="s">
        <v>49</v>
      </c>
      <c r="AH129" s="89">
        <v>0</v>
      </c>
      <c r="AI129" s="89">
        <v>0</v>
      </c>
      <c r="AJ129" s="87" t="s">
        <v>49</v>
      </c>
      <c r="AK129" s="89">
        <v>0</v>
      </c>
      <c r="AL129" s="89">
        <v>0</v>
      </c>
      <c r="AM129" s="88" t="s">
        <v>47</v>
      </c>
      <c r="AN129" s="87" t="s">
        <v>47</v>
      </c>
      <c r="AO129" s="88" t="s">
        <v>47</v>
      </c>
      <c r="AP129" s="87" t="s">
        <v>47</v>
      </c>
      <c r="AR129" s="90"/>
      <c r="AS129" s="78"/>
      <c r="AT129" s="79"/>
      <c r="AU129" s="91"/>
    </row>
    <row r="130" spans="1:47" x14ac:dyDescent="0.25">
      <c r="A130" s="87" t="s">
        <v>354</v>
      </c>
      <c r="B130" s="92">
        <v>44183</v>
      </c>
      <c r="C130" s="87" t="s">
        <v>973</v>
      </c>
      <c r="D130" s="87" t="s">
        <v>67</v>
      </c>
      <c r="E130" s="87" t="s">
        <v>1362</v>
      </c>
      <c r="F130" s="87" t="s">
        <v>1605</v>
      </c>
      <c r="G130" s="87" t="s">
        <v>48</v>
      </c>
      <c r="H130" s="87" t="s">
        <v>1635</v>
      </c>
      <c r="I130" s="89" t="s">
        <v>47</v>
      </c>
      <c r="J130" s="89" t="s">
        <v>47</v>
      </c>
      <c r="K130" s="89" t="s">
        <v>47</v>
      </c>
      <c r="L130" s="89" t="s">
        <v>47</v>
      </c>
      <c r="M130" s="89">
        <v>0</v>
      </c>
      <c r="N130" s="87" t="s">
        <v>47</v>
      </c>
      <c r="O130" s="87" t="s">
        <v>1634</v>
      </c>
      <c r="P130" s="87" t="s">
        <v>1633</v>
      </c>
      <c r="Q130" s="89">
        <v>1322388</v>
      </c>
      <c r="R130" s="89">
        <v>0</v>
      </c>
      <c r="S130" s="89">
        <v>981000</v>
      </c>
      <c r="T130" s="89">
        <v>0</v>
      </c>
      <c r="U130" s="87" t="s">
        <v>49</v>
      </c>
      <c r="V130" s="89">
        <v>0</v>
      </c>
      <c r="W130" s="89">
        <v>294300</v>
      </c>
      <c r="X130" s="87" t="s">
        <v>50</v>
      </c>
      <c r="Y130" s="89">
        <v>47088</v>
      </c>
      <c r="Z130" s="89">
        <v>0</v>
      </c>
      <c r="AA130" s="87" t="s">
        <v>49</v>
      </c>
      <c r="AB130" s="89">
        <v>0</v>
      </c>
      <c r="AC130" s="89">
        <v>0</v>
      </c>
      <c r="AD130" s="87" t="s">
        <v>49</v>
      </c>
      <c r="AE130" s="89">
        <v>0</v>
      </c>
      <c r="AF130" s="87">
        <v>0</v>
      </c>
      <c r="AG130" s="87" t="s">
        <v>49</v>
      </c>
      <c r="AH130" s="89">
        <v>0</v>
      </c>
      <c r="AI130" s="89">
        <v>0</v>
      </c>
      <c r="AJ130" s="87" t="s">
        <v>49</v>
      </c>
      <c r="AK130" s="89">
        <v>0</v>
      </c>
      <c r="AL130" s="89">
        <v>0</v>
      </c>
      <c r="AM130" s="88" t="s">
        <v>47</v>
      </c>
      <c r="AN130" s="87" t="s">
        <v>47</v>
      </c>
      <c r="AO130" s="88" t="s">
        <v>47</v>
      </c>
      <c r="AP130" s="87" t="s">
        <v>47</v>
      </c>
      <c r="AR130" s="90"/>
      <c r="AS130" s="78"/>
      <c r="AT130" s="79"/>
      <c r="AU130" s="91"/>
    </row>
    <row r="131" spans="1:47" x14ac:dyDescent="0.25">
      <c r="A131" s="87" t="s">
        <v>356</v>
      </c>
      <c r="B131" s="92">
        <v>44183</v>
      </c>
      <c r="C131" s="87" t="s">
        <v>973</v>
      </c>
      <c r="D131" s="87" t="s">
        <v>67</v>
      </c>
      <c r="E131" s="87" t="s">
        <v>1362</v>
      </c>
      <c r="F131" s="87" t="s">
        <v>1605</v>
      </c>
      <c r="G131" s="87" t="s">
        <v>48</v>
      </c>
      <c r="H131" s="87" t="s">
        <v>1636</v>
      </c>
      <c r="I131" s="89" t="s">
        <v>47</v>
      </c>
      <c r="J131" s="89" t="s">
        <v>47</v>
      </c>
      <c r="K131" s="89" t="s">
        <v>47</v>
      </c>
      <c r="L131" s="89" t="s">
        <v>47</v>
      </c>
      <c r="M131" s="89">
        <v>0</v>
      </c>
      <c r="N131" s="87" t="s">
        <v>47</v>
      </c>
      <c r="O131" s="87" t="s">
        <v>1567</v>
      </c>
      <c r="P131" s="87" t="s">
        <v>1566</v>
      </c>
      <c r="Q131" s="89">
        <v>8103624</v>
      </c>
      <c r="R131" s="89">
        <v>0</v>
      </c>
      <c r="S131" s="89">
        <v>3728800</v>
      </c>
      <c r="T131" s="89">
        <v>3771400</v>
      </c>
      <c r="U131" s="87" t="s">
        <v>50</v>
      </c>
      <c r="V131" s="89">
        <v>603424</v>
      </c>
      <c r="W131" s="89">
        <v>0</v>
      </c>
      <c r="X131" s="87" t="s">
        <v>49</v>
      </c>
      <c r="Y131" s="89">
        <v>0</v>
      </c>
      <c r="Z131" s="89">
        <v>0</v>
      </c>
      <c r="AA131" s="87" t="s">
        <v>49</v>
      </c>
      <c r="AB131" s="89">
        <v>0</v>
      </c>
      <c r="AC131" s="89">
        <v>0</v>
      </c>
      <c r="AD131" s="87" t="s">
        <v>49</v>
      </c>
      <c r="AE131" s="89">
        <v>0</v>
      </c>
      <c r="AF131" s="87">
        <v>0</v>
      </c>
      <c r="AG131" s="87" t="s">
        <v>49</v>
      </c>
      <c r="AH131" s="89">
        <v>0</v>
      </c>
      <c r="AI131" s="89">
        <v>0</v>
      </c>
      <c r="AJ131" s="87" t="s">
        <v>49</v>
      </c>
      <c r="AK131" s="89">
        <v>0</v>
      </c>
      <c r="AL131" s="89">
        <v>0</v>
      </c>
      <c r="AM131" s="88" t="s">
        <v>47</v>
      </c>
      <c r="AN131" s="87" t="s">
        <v>47</v>
      </c>
      <c r="AO131" s="88" t="s">
        <v>47</v>
      </c>
      <c r="AP131" s="87" t="s">
        <v>47</v>
      </c>
      <c r="AR131" s="90"/>
      <c r="AS131" s="78"/>
      <c r="AT131" s="79"/>
      <c r="AU131" s="91"/>
    </row>
    <row r="132" spans="1:47" x14ac:dyDescent="0.25">
      <c r="A132" s="87" t="s">
        <v>361</v>
      </c>
      <c r="B132" s="92">
        <v>44183</v>
      </c>
      <c r="C132" s="87" t="s">
        <v>973</v>
      </c>
      <c r="D132" s="87" t="s">
        <v>67</v>
      </c>
      <c r="E132" s="87" t="s">
        <v>1362</v>
      </c>
      <c r="F132" s="87" t="s">
        <v>1444</v>
      </c>
      <c r="G132" s="87" t="s">
        <v>48</v>
      </c>
      <c r="H132" s="87" t="s">
        <v>1637</v>
      </c>
      <c r="I132" s="89" t="s">
        <v>47</v>
      </c>
      <c r="J132" s="89" t="s">
        <v>47</v>
      </c>
      <c r="K132" s="89" t="s">
        <v>47</v>
      </c>
      <c r="L132" s="89" t="s">
        <v>47</v>
      </c>
      <c r="M132" s="89">
        <v>0</v>
      </c>
      <c r="N132" s="87" t="s">
        <v>47</v>
      </c>
      <c r="O132" s="87" t="s">
        <v>55</v>
      </c>
      <c r="P132" s="87" t="s">
        <v>47</v>
      </c>
      <c r="Q132" s="89">
        <v>128934464.10000001</v>
      </c>
      <c r="R132" s="89">
        <v>0</v>
      </c>
      <c r="S132" s="89">
        <v>90963267.700000003</v>
      </c>
      <c r="T132" s="89">
        <v>0</v>
      </c>
      <c r="U132" s="87" t="s">
        <v>49</v>
      </c>
      <c r="V132" s="89">
        <v>0</v>
      </c>
      <c r="W132" s="89">
        <v>32733790</v>
      </c>
      <c r="X132" s="87" t="s">
        <v>50</v>
      </c>
      <c r="Y132" s="89">
        <v>5237406.4000000004</v>
      </c>
      <c r="Z132" s="89">
        <v>0</v>
      </c>
      <c r="AA132" s="87" t="s">
        <v>49</v>
      </c>
      <c r="AB132" s="89">
        <v>0</v>
      </c>
      <c r="AC132" s="89">
        <v>0</v>
      </c>
      <c r="AD132" s="87" t="s">
        <v>49</v>
      </c>
      <c r="AE132" s="89">
        <v>0</v>
      </c>
      <c r="AF132" s="87">
        <v>0</v>
      </c>
      <c r="AG132" s="87" t="s">
        <v>49</v>
      </c>
      <c r="AH132" s="89">
        <v>0</v>
      </c>
      <c r="AI132" s="89">
        <v>0</v>
      </c>
      <c r="AJ132" s="87" t="s">
        <v>49</v>
      </c>
      <c r="AK132" s="89">
        <v>0</v>
      </c>
      <c r="AL132" s="89">
        <v>0</v>
      </c>
      <c r="AM132" s="88" t="s">
        <v>47</v>
      </c>
      <c r="AN132" s="87" t="s">
        <v>47</v>
      </c>
      <c r="AO132" s="88" t="s">
        <v>47</v>
      </c>
      <c r="AP132" s="87" t="s">
        <v>47</v>
      </c>
      <c r="AR132" s="90"/>
      <c r="AS132" s="78"/>
      <c r="AT132" s="79"/>
      <c r="AU132" s="91"/>
    </row>
    <row r="133" spans="1:47" x14ac:dyDescent="0.25">
      <c r="A133" s="87" t="s">
        <v>363</v>
      </c>
      <c r="B133" s="92">
        <v>44183</v>
      </c>
      <c r="C133" s="87" t="s">
        <v>980</v>
      </c>
      <c r="D133" s="87" t="s">
        <v>67</v>
      </c>
      <c r="E133" s="87" t="s">
        <v>1160</v>
      </c>
      <c r="F133" s="87" t="s">
        <v>1202</v>
      </c>
      <c r="G133" s="87" t="s">
        <v>48</v>
      </c>
      <c r="H133" s="87" t="s">
        <v>1201</v>
      </c>
      <c r="I133" s="89" t="s">
        <v>47</v>
      </c>
      <c r="J133" s="89" t="s">
        <v>47</v>
      </c>
      <c r="K133" s="89" t="s">
        <v>47</v>
      </c>
      <c r="L133" s="89" t="s">
        <v>47</v>
      </c>
      <c r="M133" s="89">
        <v>0</v>
      </c>
      <c r="N133" s="87" t="s">
        <v>47</v>
      </c>
      <c r="O133" s="87" t="s">
        <v>55</v>
      </c>
      <c r="P133" s="87" t="s">
        <v>47</v>
      </c>
      <c r="Q133" s="89">
        <v>302008024.96919996</v>
      </c>
      <c r="R133" s="89">
        <v>0</v>
      </c>
      <c r="S133" s="89">
        <v>279064137.75</v>
      </c>
      <c r="T133" s="89">
        <v>0</v>
      </c>
      <c r="U133" s="87" t="s">
        <v>49</v>
      </c>
      <c r="V133" s="89">
        <v>0</v>
      </c>
      <c r="W133" s="89">
        <v>19779213.119999997</v>
      </c>
      <c r="X133" s="87" t="s">
        <v>50</v>
      </c>
      <c r="Y133" s="89">
        <v>3164674.0992000001</v>
      </c>
      <c r="Z133" s="89">
        <v>0</v>
      </c>
      <c r="AA133" s="87" t="s">
        <v>49</v>
      </c>
      <c r="AB133" s="89">
        <v>0</v>
      </c>
      <c r="AC133" s="89">
        <v>0</v>
      </c>
      <c r="AD133" s="87" t="s">
        <v>49</v>
      </c>
      <c r="AE133" s="89">
        <v>0</v>
      </c>
      <c r="AF133" s="87">
        <v>0</v>
      </c>
      <c r="AG133" s="87" t="s">
        <v>49</v>
      </c>
      <c r="AH133" s="89">
        <v>0</v>
      </c>
      <c r="AI133" s="89">
        <v>0</v>
      </c>
      <c r="AJ133" s="87" t="s">
        <v>49</v>
      </c>
      <c r="AK133" s="89">
        <v>0</v>
      </c>
      <c r="AL133" s="89">
        <v>0</v>
      </c>
      <c r="AM133" s="88" t="s">
        <v>47</v>
      </c>
      <c r="AN133" s="87" t="s">
        <v>47</v>
      </c>
      <c r="AO133" s="88" t="s">
        <v>47</v>
      </c>
      <c r="AP133" s="87" t="s">
        <v>47</v>
      </c>
      <c r="AR133" s="90"/>
      <c r="AS133" s="78"/>
      <c r="AT133" s="79"/>
      <c r="AU133" s="91"/>
    </row>
    <row r="134" spans="1:47" x14ac:dyDescent="0.25">
      <c r="A134" s="87" t="s">
        <v>365</v>
      </c>
      <c r="B134" s="92">
        <v>44183</v>
      </c>
      <c r="C134" s="87" t="s">
        <v>46</v>
      </c>
      <c r="D134" s="87" t="s">
        <v>67</v>
      </c>
      <c r="E134" s="87" t="s">
        <v>68</v>
      </c>
      <c r="F134" s="87" t="s">
        <v>875</v>
      </c>
      <c r="G134" s="87" t="s">
        <v>48</v>
      </c>
      <c r="H134" s="87" t="s">
        <v>219</v>
      </c>
      <c r="I134" s="89" t="s">
        <v>47</v>
      </c>
      <c r="J134" s="89" t="s">
        <v>47</v>
      </c>
      <c r="K134" s="89" t="s">
        <v>47</v>
      </c>
      <c r="L134" s="89" t="s">
        <v>47</v>
      </c>
      <c r="M134" s="89">
        <v>0</v>
      </c>
      <c r="N134" s="87" t="s">
        <v>47</v>
      </c>
      <c r="O134" s="87" t="s">
        <v>55</v>
      </c>
      <c r="P134" s="87" t="s">
        <v>47</v>
      </c>
      <c r="Q134" s="89">
        <v>98482426.5</v>
      </c>
      <c r="R134" s="89">
        <v>0</v>
      </c>
      <c r="S134" s="89">
        <v>98482426.5</v>
      </c>
      <c r="T134" s="89">
        <v>0</v>
      </c>
      <c r="U134" s="87" t="s">
        <v>49</v>
      </c>
      <c r="V134" s="89">
        <v>0</v>
      </c>
      <c r="W134" s="89">
        <v>0</v>
      </c>
      <c r="X134" s="87" t="s">
        <v>49</v>
      </c>
      <c r="Y134" s="89">
        <v>0</v>
      </c>
      <c r="Z134" s="89">
        <v>0</v>
      </c>
      <c r="AA134" s="87" t="s">
        <v>49</v>
      </c>
      <c r="AB134" s="89">
        <v>0</v>
      </c>
      <c r="AC134" s="89">
        <v>0</v>
      </c>
      <c r="AD134" s="87" t="s">
        <v>49</v>
      </c>
      <c r="AE134" s="89">
        <v>0</v>
      </c>
      <c r="AF134" s="87">
        <v>0</v>
      </c>
      <c r="AG134" s="87" t="s">
        <v>49</v>
      </c>
      <c r="AH134" s="89">
        <v>0</v>
      </c>
      <c r="AI134" s="89">
        <v>0</v>
      </c>
      <c r="AJ134" s="87" t="s">
        <v>49</v>
      </c>
      <c r="AK134" s="89">
        <v>0</v>
      </c>
      <c r="AL134" s="89">
        <v>0</v>
      </c>
      <c r="AM134" s="88" t="s">
        <v>47</v>
      </c>
      <c r="AN134" s="87" t="s">
        <v>47</v>
      </c>
      <c r="AO134" s="88" t="s">
        <v>47</v>
      </c>
      <c r="AP134" s="87" t="s">
        <v>47</v>
      </c>
      <c r="AR134" s="90"/>
      <c r="AS134" s="78"/>
      <c r="AT134" s="79"/>
      <c r="AU134" s="91"/>
    </row>
    <row r="135" spans="1:47" x14ac:dyDescent="0.25">
      <c r="A135" s="87" t="s">
        <v>369</v>
      </c>
      <c r="B135" s="92">
        <v>44183</v>
      </c>
      <c r="C135" s="87" t="s">
        <v>46</v>
      </c>
      <c r="D135" s="87" t="s">
        <v>67</v>
      </c>
      <c r="E135" s="87" t="s">
        <v>68</v>
      </c>
      <c r="F135" s="87" t="s">
        <v>875</v>
      </c>
      <c r="G135" s="87" t="s">
        <v>48</v>
      </c>
      <c r="H135" s="87" t="s">
        <v>215</v>
      </c>
      <c r="I135" s="89" t="s">
        <v>47</v>
      </c>
      <c r="J135" s="89" t="s">
        <v>47</v>
      </c>
      <c r="K135" s="89" t="s">
        <v>47</v>
      </c>
      <c r="L135" s="89" t="s">
        <v>47</v>
      </c>
      <c r="M135" s="89">
        <v>0</v>
      </c>
      <c r="N135" s="87" t="s">
        <v>47</v>
      </c>
      <c r="O135" s="87" t="s">
        <v>216</v>
      </c>
      <c r="P135" s="87" t="s">
        <v>217</v>
      </c>
      <c r="Q135" s="89">
        <v>22497600</v>
      </c>
      <c r="R135" s="89">
        <v>0</v>
      </c>
      <c r="S135" s="89">
        <v>22497600</v>
      </c>
      <c r="T135" s="89">
        <v>0</v>
      </c>
      <c r="U135" s="87" t="s">
        <v>49</v>
      </c>
      <c r="V135" s="89">
        <v>0</v>
      </c>
      <c r="W135" s="89">
        <v>0</v>
      </c>
      <c r="X135" s="87" t="s">
        <v>49</v>
      </c>
      <c r="Y135" s="89">
        <v>0</v>
      </c>
      <c r="Z135" s="89">
        <v>0</v>
      </c>
      <c r="AA135" s="87" t="s">
        <v>49</v>
      </c>
      <c r="AB135" s="89">
        <v>0</v>
      </c>
      <c r="AC135" s="89">
        <v>0</v>
      </c>
      <c r="AD135" s="87" t="s">
        <v>49</v>
      </c>
      <c r="AE135" s="89">
        <v>0</v>
      </c>
      <c r="AF135" s="87">
        <v>0</v>
      </c>
      <c r="AG135" s="87" t="s">
        <v>49</v>
      </c>
      <c r="AH135" s="89">
        <v>0</v>
      </c>
      <c r="AI135" s="89">
        <v>0</v>
      </c>
      <c r="AJ135" s="87" t="s">
        <v>49</v>
      </c>
      <c r="AK135" s="89">
        <v>0</v>
      </c>
      <c r="AL135" s="89">
        <v>0</v>
      </c>
      <c r="AM135" s="88" t="s">
        <v>47</v>
      </c>
      <c r="AN135" s="87" t="s">
        <v>47</v>
      </c>
      <c r="AO135" s="88" t="s">
        <v>47</v>
      </c>
      <c r="AP135" s="87" t="s">
        <v>47</v>
      </c>
      <c r="AR135" s="90"/>
      <c r="AS135" s="78"/>
      <c r="AT135" s="79"/>
      <c r="AU135" s="91"/>
    </row>
    <row r="136" spans="1:47" x14ac:dyDescent="0.25">
      <c r="A136" s="87" t="s">
        <v>373</v>
      </c>
      <c r="B136" s="92">
        <v>44183</v>
      </c>
      <c r="C136" s="87" t="s">
        <v>46</v>
      </c>
      <c r="D136" s="87" t="s">
        <v>67</v>
      </c>
      <c r="E136" s="87" t="s">
        <v>68</v>
      </c>
      <c r="F136" s="87" t="s">
        <v>875</v>
      </c>
      <c r="G136" s="87" t="s">
        <v>48</v>
      </c>
      <c r="H136" s="87" t="s">
        <v>213</v>
      </c>
      <c r="I136" s="89" t="s">
        <v>47</v>
      </c>
      <c r="J136" s="89" t="s">
        <v>47</v>
      </c>
      <c r="K136" s="89" t="s">
        <v>47</v>
      </c>
      <c r="L136" s="89" t="s">
        <v>47</v>
      </c>
      <c r="M136" s="89">
        <v>0</v>
      </c>
      <c r="N136" s="87" t="s">
        <v>47</v>
      </c>
      <c r="O136" s="87" t="s">
        <v>55</v>
      </c>
      <c r="P136" s="87" t="s">
        <v>47</v>
      </c>
      <c r="Q136" s="89">
        <v>578460278.60000002</v>
      </c>
      <c r="R136" s="89">
        <v>0</v>
      </c>
      <c r="S136" s="89">
        <v>523382622.20000005</v>
      </c>
      <c r="T136" s="89">
        <v>0</v>
      </c>
      <c r="U136" s="87" t="s">
        <v>49</v>
      </c>
      <c r="V136" s="89">
        <v>0</v>
      </c>
      <c r="W136" s="89">
        <v>0</v>
      </c>
      <c r="X136" s="87" t="s">
        <v>49</v>
      </c>
      <c r="Y136" s="89">
        <v>0</v>
      </c>
      <c r="Z136" s="89">
        <v>0</v>
      </c>
      <c r="AA136" s="87" t="s">
        <v>49</v>
      </c>
      <c r="AB136" s="89">
        <v>0</v>
      </c>
      <c r="AC136" s="89">
        <v>50997830</v>
      </c>
      <c r="AD136" s="87" t="s">
        <v>49</v>
      </c>
      <c r="AE136" s="89">
        <v>4079826.4</v>
      </c>
      <c r="AF136" s="87">
        <v>0</v>
      </c>
      <c r="AG136" s="87" t="s">
        <v>49</v>
      </c>
      <c r="AH136" s="89">
        <v>0</v>
      </c>
      <c r="AI136" s="89">
        <v>0</v>
      </c>
      <c r="AJ136" s="87" t="s">
        <v>49</v>
      </c>
      <c r="AK136" s="89">
        <v>0</v>
      </c>
      <c r="AL136" s="89">
        <v>0</v>
      </c>
      <c r="AM136" s="88" t="s">
        <v>47</v>
      </c>
      <c r="AN136" s="87" t="s">
        <v>47</v>
      </c>
      <c r="AO136" s="88" t="s">
        <v>47</v>
      </c>
      <c r="AP136" s="87" t="s">
        <v>47</v>
      </c>
      <c r="AR136" s="90"/>
      <c r="AS136" s="78"/>
      <c r="AT136" s="79"/>
      <c r="AU136" s="91"/>
    </row>
    <row r="137" spans="1:47" x14ac:dyDescent="0.25">
      <c r="A137" s="87" t="s">
        <v>375</v>
      </c>
      <c r="B137" s="92">
        <v>44183</v>
      </c>
      <c r="C137" s="87" t="s">
        <v>46</v>
      </c>
      <c r="D137" s="87" t="s">
        <v>67</v>
      </c>
      <c r="E137" s="87" t="s">
        <v>68</v>
      </c>
      <c r="F137" s="87" t="s">
        <v>875</v>
      </c>
      <c r="G137" s="87" t="s">
        <v>48</v>
      </c>
      <c r="H137" s="87" t="s">
        <v>209</v>
      </c>
      <c r="I137" s="89" t="s">
        <v>47</v>
      </c>
      <c r="J137" s="89" t="s">
        <v>47</v>
      </c>
      <c r="K137" s="89" t="s">
        <v>47</v>
      </c>
      <c r="L137" s="89" t="s">
        <v>47</v>
      </c>
      <c r="M137" s="89">
        <v>0</v>
      </c>
      <c r="N137" s="87" t="s">
        <v>47</v>
      </c>
      <c r="O137" s="87" t="s">
        <v>210</v>
      </c>
      <c r="P137" s="87" t="s">
        <v>211</v>
      </c>
      <c r="Q137" s="89">
        <v>8436600</v>
      </c>
      <c r="R137" s="89">
        <v>0</v>
      </c>
      <c r="S137" s="89">
        <v>8436600</v>
      </c>
      <c r="T137" s="89">
        <v>0</v>
      </c>
      <c r="U137" s="87" t="s">
        <v>49</v>
      </c>
      <c r="V137" s="89">
        <v>0</v>
      </c>
      <c r="W137" s="89">
        <v>0</v>
      </c>
      <c r="X137" s="87" t="s">
        <v>49</v>
      </c>
      <c r="Y137" s="89">
        <v>0</v>
      </c>
      <c r="Z137" s="89">
        <v>0</v>
      </c>
      <c r="AA137" s="87" t="s">
        <v>49</v>
      </c>
      <c r="AB137" s="89">
        <v>0</v>
      </c>
      <c r="AC137" s="89">
        <v>0</v>
      </c>
      <c r="AD137" s="87" t="s">
        <v>49</v>
      </c>
      <c r="AE137" s="89">
        <v>0</v>
      </c>
      <c r="AF137" s="87">
        <v>0</v>
      </c>
      <c r="AG137" s="87" t="s">
        <v>49</v>
      </c>
      <c r="AH137" s="89">
        <v>0</v>
      </c>
      <c r="AI137" s="89">
        <v>0</v>
      </c>
      <c r="AJ137" s="87" t="s">
        <v>49</v>
      </c>
      <c r="AK137" s="89">
        <v>0</v>
      </c>
      <c r="AL137" s="89">
        <v>0</v>
      </c>
      <c r="AM137" s="88" t="s">
        <v>47</v>
      </c>
      <c r="AN137" s="87" t="s">
        <v>47</v>
      </c>
      <c r="AO137" s="88" t="s">
        <v>47</v>
      </c>
      <c r="AP137" s="87" t="s">
        <v>47</v>
      </c>
      <c r="AR137" s="90"/>
      <c r="AS137" s="78"/>
      <c r="AT137" s="79"/>
      <c r="AU137" s="91"/>
    </row>
    <row r="138" spans="1:47" x14ac:dyDescent="0.25">
      <c r="A138" s="87" t="s">
        <v>380</v>
      </c>
      <c r="B138" s="92">
        <v>44183</v>
      </c>
      <c r="C138" s="87" t="s">
        <v>46</v>
      </c>
      <c r="D138" s="87" t="s">
        <v>67</v>
      </c>
      <c r="E138" s="87" t="s">
        <v>68</v>
      </c>
      <c r="F138" s="87" t="s">
        <v>875</v>
      </c>
      <c r="G138" s="87" t="s">
        <v>48</v>
      </c>
      <c r="H138" s="87" t="s">
        <v>207</v>
      </c>
      <c r="I138" s="89" t="s">
        <v>47</v>
      </c>
      <c r="J138" s="89" t="s">
        <v>47</v>
      </c>
      <c r="K138" s="89" t="s">
        <v>47</v>
      </c>
      <c r="L138" s="89" t="s">
        <v>47</v>
      </c>
      <c r="M138" s="89">
        <v>0</v>
      </c>
      <c r="N138" s="87" t="s">
        <v>47</v>
      </c>
      <c r="O138" s="87" t="s">
        <v>55</v>
      </c>
      <c r="P138" s="87" t="s">
        <v>47</v>
      </c>
      <c r="Q138" s="89">
        <v>356560658.30719995</v>
      </c>
      <c r="R138" s="89">
        <v>0</v>
      </c>
      <c r="S138" s="89">
        <v>192810633</v>
      </c>
      <c r="T138" s="89">
        <v>0</v>
      </c>
      <c r="U138" s="87" t="s">
        <v>49</v>
      </c>
      <c r="V138" s="89">
        <v>0</v>
      </c>
      <c r="W138" s="89">
        <v>141163814.91999999</v>
      </c>
      <c r="X138" s="87" t="s">
        <v>50</v>
      </c>
      <c r="Y138" s="89">
        <f>+W138*0.16</f>
        <v>22586210.387199998</v>
      </c>
      <c r="Z138" s="89">
        <v>0</v>
      </c>
      <c r="AA138" s="87" t="s">
        <v>49</v>
      </c>
      <c r="AB138" s="89">
        <v>0</v>
      </c>
      <c r="AC138" s="89">
        <v>0</v>
      </c>
      <c r="AD138" s="87" t="s">
        <v>49</v>
      </c>
      <c r="AE138" s="89">
        <v>0</v>
      </c>
      <c r="AF138" s="87">
        <v>0</v>
      </c>
      <c r="AG138" s="87" t="s">
        <v>49</v>
      </c>
      <c r="AH138" s="89">
        <v>0</v>
      </c>
      <c r="AI138" s="89">
        <v>0</v>
      </c>
      <c r="AJ138" s="87" t="s">
        <v>49</v>
      </c>
      <c r="AK138" s="89">
        <v>0</v>
      </c>
      <c r="AL138" s="89">
        <v>0</v>
      </c>
      <c r="AM138" s="88" t="s">
        <v>47</v>
      </c>
      <c r="AN138" s="87" t="s">
        <v>47</v>
      </c>
      <c r="AO138" s="88" t="s">
        <v>47</v>
      </c>
      <c r="AP138" s="87" t="s">
        <v>47</v>
      </c>
      <c r="AR138" s="90"/>
      <c r="AS138" s="78"/>
      <c r="AT138" s="79"/>
      <c r="AU138" s="91"/>
    </row>
    <row r="139" spans="1:47" x14ac:dyDescent="0.25">
      <c r="A139" s="87" t="s">
        <v>385</v>
      </c>
      <c r="B139" s="92">
        <v>44183</v>
      </c>
      <c r="C139" s="87" t="s">
        <v>973</v>
      </c>
      <c r="D139" s="87" t="s">
        <v>77</v>
      </c>
      <c r="E139" s="87" t="s">
        <v>1359</v>
      </c>
      <c r="F139" s="87" t="s">
        <v>1444</v>
      </c>
      <c r="G139" s="87" t="s">
        <v>48</v>
      </c>
      <c r="H139" s="87" t="s">
        <v>1626</v>
      </c>
      <c r="I139" s="89" t="s">
        <v>47</v>
      </c>
      <c r="J139" s="89" t="s">
        <v>47</v>
      </c>
      <c r="K139" s="89" t="s">
        <v>47</v>
      </c>
      <c r="L139" s="89" t="s">
        <v>47</v>
      </c>
      <c r="M139" s="89">
        <v>0</v>
      </c>
      <c r="N139" s="87" t="s">
        <v>47</v>
      </c>
      <c r="O139" s="87" t="s">
        <v>55</v>
      </c>
      <c r="P139" s="87" t="s">
        <v>47</v>
      </c>
      <c r="Q139" s="89">
        <v>268299133.37759998</v>
      </c>
      <c r="R139" s="89">
        <v>0</v>
      </c>
      <c r="S139" s="89">
        <v>149855513.5</v>
      </c>
      <c r="T139" s="89">
        <v>0</v>
      </c>
      <c r="U139" s="87" t="s">
        <v>49</v>
      </c>
      <c r="V139" s="89">
        <v>0</v>
      </c>
      <c r="W139" s="89">
        <v>102106568.86</v>
      </c>
      <c r="X139" s="87" t="s">
        <v>50</v>
      </c>
      <c r="Y139" s="89">
        <v>16337051.0176</v>
      </c>
      <c r="Z139" s="89">
        <v>0</v>
      </c>
      <c r="AA139" s="87" t="s">
        <v>49</v>
      </c>
      <c r="AB139" s="89">
        <v>0</v>
      </c>
      <c r="AC139" s="89">
        <v>0</v>
      </c>
      <c r="AD139" s="87" t="s">
        <v>49</v>
      </c>
      <c r="AE139" s="89">
        <v>0</v>
      </c>
      <c r="AF139" s="87">
        <v>0</v>
      </c>
      <c r="AG139" s="87" t="s">
        <v>49</v>
      </c>
      <c r="AH139" s="89">
        <v>0</v>
      </c>
      <c r="AI139" s="89">
        <v>0</v>
      </c>
      <c r="AJ139" s="87" t="s">
        <v>49</v>
      </c>
      <c r="AK139" s="89">
        <v>0</v>
      </c>
      <c r="AL139" s="89">
        <v>0</v>
      </c>
      <c r="AM139" s="88" t="s">
        <v>47</v>
      </c>
      <c r="AN139" s="87" t="s">
        <v>47</v>
      </c>
      <c r="AO139" s="88" t="s">
        <v>47</v>
      </c>
      <c r="AP139" s="87" t="s">
        <v>47</v>
      </c>
      <c r="AR139" s="90"/>
      <c r="AS139" s="78"/>
      <c r="AT139" s="79"/>
      <c r="AU139" s="91"/>
    </row>
    <row r="140" spans="1:47" x14ac:dyDescent="0.25">
      <c r="A140" s="87" t="s">
        <v>387</v>
      </c>
      <c r="B140" s="92">
        <v>44183</v>
      </c>
      <c r="C140" s="87" t="s">
        <v>973</v>
      </c>
      <c r="D140" s="87" t="s">
        <v>77</v>
      </c>
      <c r="E140" s="87" t="s">
        <v>1359</v>
      </c>
      <c r="F140" s="87" t="s">
        <v>1605</v>
      </c>
      <c r="G140" s="87" t="s">
        <v>48</v>
      </c>
      <c r="H140" s="87" t="s">
        <v>1627</v>
      </c>
      <c r="I140" s="89" t="s">
        <v>47</v>
      </c>
      <c r="J140" s="89" t="s">
        <v>47</v>
      </c>
      <c r="K140" s="89" t="s">
        <v>47</v>
      </c>
      <c r="L140" s="89" t="s">
        <v>47</v>
      </c>
      <c r="M140" s="89">
        <v>0</v>
      </c>
      <c r="N140" s="87" t="s">
        <v>47</v>
      </c>
      <c r="O140" s="87" t="s">
        <v>1622</v>
      </c>
      <c r="P140" s="87" t="s">
        <v>1621</v>
      </c>
      <c r="Q140" s="89">
        <v>9115670</v>
      </c>
      <c r="R140" s="89">
        <v>0</v>
      </c>
      <c r="S140" s="89">
        <v>2161470</v>
      </c>
      <c r="T140" s="89">
        <v>5995000</v>
      </c>
      <c r="U140" s="87" t="s">
        <v>50</v>
      </c>
      <c r="V140" s="89">
        <v>959200</v>
      </c>
      <c r="W140" s="89">
        <v>0</v>
      </c>
      <c r="X140" s="87" t="s">
        <v>49</v>
      </c>
      <c r="Y140" s="89">
        <v>0</v>
      </c>
      <c r="Z140" s="89">
        <v>0</v>
      </c>
      <c r="AA140" s="87" t="s">
        <v>49</v>
      </c>
      <c r="AB140" s="89">
        <v>0</v>
      </c>
      <c r="AC140" s="89">
        <v>0</v>
      </c>
      <c r="AD140" s="87" t="s">
        <v>49</v>
      </c>
      <c r="AE140" s="89">
        <v>0</v>
      </c>
      <c r="AF140" s="87">
        <v>0</v>
      </c>
      <c r="AG140" s="87" t="s">
        <v>49</v>
      </c>
      <c r="AH140" s="89">
        <v>0</v>
      </c>
      <c r="AI140" s="89">
        <v>0</v>
      </c>
      <c r="AJ140" s="87" t="s">
        <v>49</v>
      </c>
      <c r="AK140" s="89">
        <v>0</v>
      </c>
      <c r="AL140" s="89">
        <v>0</v>
      </c>
      <c r="AM140" s="88" t="s">
        <v>47</v>
      </c>
      <c r="AN140" s="87" t="s">
        <v>47</v>
      </c>
      <c r="AO140" s="88" t="s">
        <v>47</v>
      </c>
      <c r="AP140" s="87" t="s">
        <v>47</v>
      </c>
      <c r="AR140" s="90"/>
      <c r="AS140" s="78"/>
      <c r="AT140" s="79"/>
      <c r="AU140" s="91"/>
    </row>
    <row r="141" spans="1:47" x14ac:dyDescent="0.25">
      <c r="A141" s="87" t="s">
        <v>389</v>
      </c>
      <c r="B141" s="92">
        <v>44183</v>
      </c>
      <c r="C141" s="87" t="s">
        <v>973</v>
      </c>
      <c r="D141" s="87" t="s">
        <v>77</v>
      </c>
      <c r="E141" s="87" t="s">
        <v>1359</v>
      </c>
      <c r="F141" s="87" t="s">
        <v>1444</v>
      </c>
      <c r="G141" s="87" t="s">
        <v>48</v>
      </c>
      <c r="H141" s="87" t="s">
        <v>1628</v>
      </c>
      <c r="I141" s="89" t="s">
        <v>47</v>
      </c>
      <c r="J141" s="89" t="s">
        <v>47</v>
      </c>
      <c r="K141" s="89" t="s">
        <v>47</v>
      </c>
      <c r="L141" s="89" t="s">
        <v>47</v>
      </c>
      <c r="M141" s="89">
        <v>0</v>
      </c>
      <c r="N141" s="87" t="s">
        <v>47</v>
      </c>
      <c r="O141" s="87" t="s">
        <v>55</v>
      </c>
      <c r="P141" s="87" t="s">
        <v>47</v>
      </c>
      <c r="Q141" s="89">
        <v>79364577.700000003</v>
      </c>
      <c r="R141" s="89">
        <v>0</v>
      </c>
      <c r="S141" s="89">
        <v>56803888.5</v>
      </c>
      <c r="T141" s="89">
        <v>0</v>
      </c>
      <c r="U141" s="87" t="s">
        <v>49</v>
      </c>
      <c r="V141" s="89">
        <v>0</v>
      </c>
      <c r="W141" s="89">
        <v>19448870</v>
      </c>
      <c r="X141" s="87" t="s">
        <v>49</v>
      </c>
      <c r="Y141" s="89">
        <v>3111819.2</v>
      </c>
      <c r="Z141" s="89">
        <v>0</v>
      </c>
      <c r="AA141" s="87" t="s">
        <v>49</v>
      </c>
      <c r="AB141" s="89">
        <v>0</v>
      </c>
      <c r="AC141" s="89">
        <v>0</v>
      </c>
      <c r="AD141" s="87" t="s">
        <v>49</v>
      </c>
      <c r="AE141" s="89">
        <v>0</v>
      </c>
      <c r="AF141" s="87">
        <v>0</v>
      </c>
      <c r="AG141" s="87" t="s">
        <v>49</v>
      </c>
      <c r="AH141" s="89">
        <v>0</v>
      </c>
      <c r="AI141" s="89">
        <v>0</v>
      </c>
      <c r="AJ141" s="87" t="s">
        <v>49</v>
      </c>
      <c r="AK141" s="89">
        <v>0</v>
      </c>
      <c r="AL141" s="89">
        <v>0</v>
      </c>
      <c r="AM141" s="88" t="s">
        <v>47</v>
      </c>
      <c r="AN141" s="87" t="s">
        <v>47</v>
      </c>
      <c r="AO141" s="88" t="s">
        <v>47</v>
      </c>
      <c r="AP141" s="87" t="s">
        <v>47</v>
      </c>
      <c r="AR141" s="90"/>
      <c r="AS141" s="78"/>
      <c r="AT141" s="79"/>
      <c r="AU141" s="91"/>
    </row>
    <row r="142" spans="1:47" x14ac:dyDescent="0.25">
      <c r="A142" s="87" t="s">
        <v>393</v>
      </c>
      <c r="B142" s="92">
        <v>44183</v>
      </c>
      <c r="C142" s="87" t="s">
        <v>46</v>
      </c>
      <c r="D142" s="87" t="s">
        <v>77</v>
      </c>
      <c r="E142" s="87" t="s">
        <v>78</v>
      </c>
      <c r="F142" s="87" t="s">
        <v>886</v>
      </c>
      <c r="G142" s="87" t="s">
        <v>48</v>
      </c>
      <c r="H142" s="87" t="s">
        <v>221</v>
      </c>
      <c r="I142" s="89" t="s">
        <v>47</v>
      </c>
      <c r="J142" s="89" t="s">
        <v>47</v>
      </c>
      <c r="K142" s="89" t="s">
        <v>47</v>
      </c>
      <c r="L142" s="89" t="s">
        <v>47</v>
      </c>
      <c r="M142" s="89">
        <v>0</v>
      </c>
      <c r="N142" s="87" t="s">
        <v>47</v>
      </c>
      <c r="O142" s="87" t="s">
        <v>55</v>
      </c>
      <c r="P142" s="87" t="s">
        <v>47</v>
      </c>
      <c r="Q142" s="89">
        <v>1016575587.2844</v>
      </c>
      <c r="R142" s="89">
        <v>0</v>
      </c>
      <c r="S142" s="89">
        <v>818248790.14999998</v>
      </c>
      <c r="T142" s="89">
        <v>0</v>
      </c>
      <c r="U142" s="87" t="s">
        <v>49</v>
      </c>
      <c r="V142" s="89">
        <v>0</v>
      </c>
      <c r="W142" s="89">
        <v>170971376.84000003</v>
      </c>
      <c r="X142" s="87" t="s">
        <v>50</v>
      </c>
      <c r="Y142" s="89">
        <v>27355420.294399995</v>
      </c>
      <c r="Z142" s="89">
        <v>0</v>
      </c>
      <c r="AA142" s="87" t="s">
        <v>49</v>
      </c>
      <c r="AB142" s="89">
        <v>0</v>
      </c>
      <c r="AC142" s="89">
        <v>0</v>
      </c>
      <c r="AD142" s="87" t="s">
        <v>49</v>
      </c>
      <c r="AE142" s="89">
        <v>0</v>
      </c>
      <c r="AF142" s="87">
        <v>0</v>
      </c>
      <c r="AG142" s="87" t="s">
        <v>49</v>
      </c>
      <c r="AH142" s="89">
        <v>0</v>
      </c>
      <c r="AI142" s="89">
        <v>0</v>
      </c>
      <c r="AJ142" s="87" t="s">
        <v>49</v>
      </c>
      <c r="AK142" s="89">
        <v>0</v>
      </c>
      <c r="AL142" s="89">
        <v>0</v>
      </c>
      <c r="AM142" s="88" t="s">
        <v>47</v>
      </c>
      <c r="AN142" s="87" t="s">
        <v>47</v>
      </c>
      <c r="AO142" s="88" t="s">
        <v>47</v>
      </c>
      <c r="AP142" s="87" t="s">
        <v>47</v>
      </c>
      <c r="AR142" s="90"/>
      <c r="AS142" s="78"/>
      <c r="AT142" s="79"/>
      <c r="AU142" s="91"/>
    </row>
    <row r="143" spans="1:47" x14ac:dyDescent="0.25">
      <c r="A143" s="87" t="s">
        <v>395</v>
      </c>
      <c r="B143" s="92">
        <v>44183</v>
      </c>
      <c r="C143" s="87" t="s">
        <v>973</v>
      </c>
      <c r="D143" s="87" t="s">
        <v>87</v>
      </c>
      <c r="E143" s="87" t="s">
        <v>1356</v>
      </c>
      <c r="F143" s="87" t="s">
        <v>1620</v>
      </c>
      <c r="G143" s="87" t="s">
        <v>48</v>
      </c>
      <c r="H143" s="87" t="s">
        <v>1619</v>
      </c>
      <c r="I143" s="89" t="s">
        <v>47</v>
      </c>
      <c r="J143" s="89" t="s">
        <v>47</v>
      </c>
      <c r="K143" s="89" t="s">
        <v>47</v>
      </c>
      <c r="L143" s="89" t="s">
        <v>47</v>
      </c>
      <c r="M143" s="89">
        <v>0</v>
      </c>
      <c r="N143" s="87" t="s">
        <v>47</v>
      </c>
      <c r="O143" s="87" t="s">
        <v>55</v>
      </c>
      <c r="P143" s="87" t="s">
        <v>47</v>
      </c>
      <c r="Q143" s="89">
        <f>291422097.662+22345.01</f>
        <v>291444442.67199999</v>
      </c>
      <c r="R143" s="89">
        <v>0</v>
      </c>
      <c r="S143" s="89">
        <f>182324993.53+22345.01</f>
        <v>182347338.53999999</v>
      </c>
      <c r="T143" s="89">
        <v>0</v>
      </c>
      <c r="U143" s="87" t="s">
        <v>49</v>
      </c>
      <c r="V143" s="89">
        <v>0</v>
      </c>
      <c r="W143" s="89">
        <v>94049227.700000003</v>
      </c>
      <c r="X143" s="87" t="s">
        <v>50</v>
      </c>
      <c r="Y143" s="89">
        <v>15047876.432000002</v>
      </c>
      <c r="Z143" s="89">
        <v>0</v>
      </c>
      <c r="AA143" s="87" t="s">
        <v>49</v>
      </c>
      <c r="AB143" s="89">
        <v>0</v>
      </c>
      <c r="AC143" s="89">
        <v>0</v>
      </c>
      <c r="AD143" s="87" t="s">
        <v>49</v>
      </c>
      <c r="AE143" s="89">
        <v>0</v>
      </c>
      <c r="AF143" s="87">
        <v>0</v>
      </c>
      <c r="AG143" s="87" t="s">
        <v>49</v>
      </c>
      <c r="AH143" s="89">
        <v>0</v>
      </c>
      <c r="AI143" s="89">
        <v>0</v>
      </c>
      <c r="AJ143" s="87" t="s">
        <v>49</v>
      </c>
      <c r="AK143" s="89">
        <v>0</v>
      </c>
      <c r="AL143" s="89">
        <v>0</v>
      </c>
      <c r="AM143" s="88" t="s">
        <v>47</v>
      </c>
      <c r="AN143" s="87" t="s">
        <v>47</v>
      </c>
      <c r="AO143" s="88" t="s">
        <v>47</v>
      </c>
      <c r="AP143" s="87" t="s">
        <v>47</v>
      </c>
      <c r="AR143" s="90"/>
      <c r="AS143" s="78"/>
      <c r="AT143" s="79"/>
      <c r="AU143" s="91"/>
    </row>
    <row r="144" spans="1:47" x14ac:dyDescent="0.25">
      <c r="A144" s="87" t="s">
        <v>399</v>
      </c>
      <c r="B144" s="92">
        <v>44183</v>
      </c>
      <c r="C144" s="87" t="s">
        <v>973</v>
      </c>
      <c r="D144" s="87" t="s">
        <v>87</v>
      </c>
      <c r="E144" s="87" t="s">
        <v>1356</v>
      </c>
      <c r="F144" s="87" t="s">
        <v>1624</v>
      </c>
      <c r="G144" s="87" t="s">
        <v>48</v>
      </c>
      <c r="H144" s="87" t="s">
        <v>1623</v>
      </c>
      <c r="I144" s="89" t="s">
        <v>47</v>
      </c>
      <c r="J144" s="89" t="s">
        <v>47</v>
      </c>
      <c r="K144" s="89" t="s">
        <v>47</v>
      </c>
      <c r="L144" s="89" t="s">
        <v>47</v>
      </c>
      <c r="M144" s="89">
        <v>0</v>
      </c>
      <c r="N144" s="87" t="s">
        <v>47</v>
      </c>
      <c r="O144" s="87" t="s">
        <v>1622</v>
      </c>
      <c r="P144" s="87" t="s">
        <v>1621</v>
      </c>
      <c r="Q144" s="89">
        <v>136916818.40000001</v>
      </c>
      <c r="R144" s="89">
        <v>0</v>
      </c>
      <c r="S144" s="89">
        <v>0</v>
      </c>
      <c r="T144" s="89">
        <v>118031740</v>
      </c>
      <c r="U144" s="87" t="s">
        <v>50</v>
      </c>
      <c r="V144" s="89">
        <v>18885078.399999999</v>
      </c>
      <c r="W144" s="89">
        <v>0</v>
      </c>
      <c r="X144" s="87" t="s">
        <v>49</v>
      </c>
      <c r="Y144" s="89">
        <v>0</v>
      </c>
      <c r="Z144" s="89">
        <v>0</v>
      </c>
      <c r="AA144" s="87" t="s">
        <v>49</v>
      </c>
      <c r="AB144" s="89">
        <v>0</v>
      </c>
      <c r="AC144" s="89">
        <v>0</v>
      </c>
      <c r="AD144" s="87" t="s">
        <v>49</v>
      </c>
      <c r="AE144" s="89">
        <v>0</v>
      </c>
      <c r="AF144" s="87">
        <v>0</v>
      </c>
      <c r="AG144" s="87" t="s">
        <v>49</v>
      </c>
      <c r="AH144" s="89">
        <v>0</v>
      </c>
      <c r="AI144" s="89">
        <v>0</v>
      </c>
      <c r="AJ144" s="87" t="s">
        <v>49</v>
      </c>
      <c r="AK144" s="89">
        <v>0</v>
      </c>
      <c r="AL144" s="89">
        <v>0</v>
      </c>
      <c r="AM144" s="88" t="s">
        <v>47</v>
      </c>
      <c r="AN144" s="87" t="s">
        <v>47</v>
      </c>
      <c r="AO144" s="88" t="s">
        <v>47</v>
      </c>
      <c r="AP144" s="87" t="s">
        <v>47</v>
      </c>
      <c r="AR144" s="90"/>
      <c r="AS144" s="78"/>
      <c r="AT144" s="79"/>
      <c r="AU144" s="91"/>
    </row>
    <row r="145" spans="1:47" x14ac:dyDescent="0.25">
      <c r="A145" s="87" t="s">
        <v>401</v>
      </c>
      <c r="B145" s="92">
        <v>44183</v>
      </c>
      <c r="C145" s="87" t="s">
        <v>973</v>
      </c>
      <c r="D145" s="87" t="s">
        <v>87</v>
      </c>
      <c r="E145" s="87" t="s">
        <v>1356</v>
      </c>
      <c r="F145" s="87" t="s">
        <v>1620</v>
      </c>
      <c r="G145" s="87" t="s">
        <v>48</v>
      </c>
      <c r="H145" s="87" t="s">
        <v>1625</v>
      </c>
      <c r="I145" s="89" t="s">
        <v>47</v>
      </c>
      <c r="J145" s="89" t="s">
        <v>47</v>
      </c>
      <c r="K145" s="89" t="s">
        <v>47</v>
      </c>
      <c r="L145" s="89" t="s">
        <v>47</v>
      </c>
      <c r="M145" s="89">
        <v>0</v>
      </c>
      <c r="N145" s="87" t="s">
        <v>47</v>
      </c>
      <c r="O145" s="87" t="s">
        <v>55</v>
      </c>
      <c r="P145" s="87" t="s">
        <v>47</v>
      </c>
      <c r="Q145" s="89">
        <v>117930791.436</v>
      </c>
      <c r="R145" s="89">
        <v>0</v>
      </c>
      <c r="S145" s="89">
        <v>37733610.450000003</v>
      </c>
      <c r="T145" s="89">
        <v>0</v>
      </c>
      <c r="U145" s="87" t="s">
        <v>49</v>
      </c>
      <c r="V145" s="89">
        <v>0</v>
      </c>
      <c r="W145" s="89">
        <v>69135500.849999994</v>
      </c>
      <c r="X145" s="87" t="s">
        <v>50</v>
      </c>
      <c r="Y145" s="89">
        <v>11061680.136</v>
      </c>
      <c r="Z145" s="89">
        <v>0</v>
      </c>
      <c r="AA145" s="87" t="s">
        <v>49</v>
      </c>
      <c r="AB145" s="89">
        <v>0</v>
      </c>
      <c r="AC145" s="89">
        <v>0</v>
      </c>
      <c r="AD145" s="87" t="s">
        <v>49</v>
      </c>
      <c r="AE145" s="89">
        <v>0</v>
      </c>
      <c r="AF145" s="87">
        <v>0</v>
      </c>
      <c r="AG145" s="87" t="s">
        <v>49</v>
      </c>
      <c r="AH145" s="89">
        <v>0</v>
      </c>
      <c r="AI145" s="89">
        <v>0</v>
      </c>
      <c r="AJ145" s="87" t="s">
        <v>49</v>
      </c>
      <c r="AK145" s="89">
        <v>0</v>
      </c>
      <c r="AL145" s="89">
        <v>0</v>
      </c>
      <c r="AM145" s="88" t="s">
        <v>47</v>
      </c>
      <c r="AN145" s="87" t="s">
        <v>47</v>
      </c>
      <c r="AO145" s="88" t="s">
        <v>47</v>
      </c>
      <c r="AP145" s="87" t="s">
        <v>47</v>
      </c>
      <c r="AR145" s="90"/>
      <c r="AS145" s="78"/>
      <c r="AT145" s="79"/>
      <c r="AU145" s="91"/>
    </row>
    <row r="146" spans="1:47" x14ac:dyDescent="0.25">
      <c r="A146" s="87" t="s">
        <v>403</v>
      </c>
      <c r="B146" s="92">
        <v>44183</v>
      </c>
      <c r="C146" s="87" t="s">
        <v>46</v>
      </c>
      <c r="D146" s="87" t="s">
        <v>87</v>
      </c>
      <c r="E146" s="87" t="s">
        <v>88</v>
      </c>
      <c r="F146" s="87" t="s">
        <v>897</v>
      </c>
      <c r="G146" s="87" t="s">
        <v>48</v>
      </c>
      <c r="H146" s="87" t="s">
        <v>229</v>
      </c>
      <c r="I146" s="89" t="s">
        <v>47</v>
      </c>
      <c r="J146" s="89" t="s">
        <v>47</v>
      </c>
      <c r="K146" s="89" t="s">
        <v>47</v>
      </c>
      <c r="L146" s="89" t="s">
        <v>47</v>
      </c>
      <c r="M146" s="89">
        <v>0</v>
      </c>
      <c r="N146" s="87" t="s">
        <v>47</v>
      </c>
      <c r="O146" s="87" t="s">
        <v>55</v>
      </c>
      <c r="P146" s="87" t="s">
        <v>47</v>
      </c>
      <c r="Q146" s="89">
        <v>357175638.44720006</v>
      </c>
      <c r="R146" s="89">
        <v>0</v>
      </c>
      <c r="S146" s="89">
        <v>227959411.69999993</v>
      </c>
      <c r="T146" s="89">
        <v>0</v>
      </c>
      <c r="U146" s="87" t="s">
        <v>49</v>
      </c>
      <c r="V146" s="89">
        <v>0</v>
      </c>
      <c r="W146" s="89">
        <v>111393298.92</v>
      </c>
      <c r="X146" s="87" t="s">
        <v>50</v>
      </c>
      <c r="Y146" s="89">
        <v>17822927.827199996</v>
      </c>
      <c r="Z146" s="89">
        <v>0</v>
      </c>
      <c r="AA146" s="87" t="s">
        <v>49</v>
      </c>
      <c r="AB146" s="89">
        <v>0</v>
      </c>
      <c r="AC146" s="89">
        <v>0</v>
      </c>
      <c r="AD146" s="87" t="s">
        <v>49</v>
      </c>
      <c r="AE146" s="89">
        <v>0</v>
      </c>
      <c r="AF146" s="87">
        <v>0</v>
      </c>
      <c r="AG146" s="87" t="s">
        <v>49</v>
      </c>
      <c r="AH146" s="89">
        <v>0</v>
      </c>
      <c r="AI146" s="89">
        <v>0</v>
      </c>
      <c r="AJ146" s="87" t="s">
        <v>49</v>
      </c>
      <c r="AK146" s="89">
        <v>0</v>
      </c>
      <c r="AL146" s="89">
        <v>0</v>
      </c>
      <c r="AM146" s="88" t="s">
        <v>47</v>
      </c>
      <c r="AN146" s="87" t="s">
        <v>47</v>
      </c>
      <c r="AO146" s="88" t="s">
        <v>47</v>
      </c>
      <c r="AP146" s="87" t="s">
        <v>47</v>
      </c>
      <c r="AR146" s="90"/>
      <c r="AS146" s="78"/>
      <c r="AT146" s="79"/>
      <c r="AU146" s="91"/>
    </row>
    <row r="147" spans="1:47" x14ac:dyDescent="0.25">
      <c r="A147" s="87" t="s">
        <v>405</v>
      </c>
      <c r="B147" s="92">
        <v>44183</v>
      </c>
      <c r="C147" s="87" t="s">
        <v>46</v>
      </c>
      <c r="D147" s="87" t="s">
        <v>87</v>
      </c>
      <c r="E147" s="87" t="s">
        <v>88</v>
      </c>
      <c r="F147" s="87" t="s">
        <v>897</v>
      </c>
      <c r="G147" s="87" t="s">
        <v>48</v>
      </c>
      <c r="H147" s="87" t="s">
        <v>225</v>
      </c>
      <c r="I147" s="89" t="s">
        <v>47</v>
      </c>
      <c r="J147" s="89" t="s">
        <v>47</v>
      </c>
      <c r="K147" s="89" t="s">
        <v>47</v>
      </c>
      <c r="L147" s="89" t="s">
        <v>47</v>
      </c>
      <c r="M147" s="89">
        <v>0</v>
      </c>
      <c r="N147" s="87" t="s">
        <v>47</v>
      </c>
      <c r="O147" s="87" t="s">
        <v>226</v>
      </c>
      <c r="P147" s="87" t="s">
        <v>227</v>
      </c>
      <c r="Q147" s="89">
        <v>48122374.029999986</v>
      </c>
      <c r="R147" s="89">
        <v>0</v>
      </c>
      <c r="S147" s="89">
        <v>34353437.349999987</v>
      </c>
      <c r="T147" s="89">
        <v>11869773</v>
      </c>
      <c r="U147" s="87" t="s">
        <v>50</v>
      </c>
      <c r="V147" s="89">
        <v>1899163.68</v>
      </c>
      <c r="W147" s="89">
        <v>0</v>
      </c>
      <c r="X147" s="87" t="s">
        <v>49</v>
      </c>
      <c r="Y147" s="89">
        <v>0</v>
      </c>
      <c r="Z147" s="89">
        <v>0</v>
      </c>
      <c r="AA147" s="87" t="s">
        <v>49</v>
      </c>
      <c r="AB147" s="89">
        <v>0</v>
      </c>
      <c r="AC147" s="89">
        <v>0</v>
      </c>
      <c r="AD147" s="87" t="s">
        <v>49</v>
      </c>
      <c r="AE147" s="89">
        <v>0</v>
      </c>
      <c r="AF147" s="87">
        <v>0</v>
      </c>
      <c r="AG147" s="87" t="s">
        <v>49</v>
      </c>
      <c r="AH147" s="89">
        <v>0</v>
      </c>
      <c r="AI147" s="89">
        <v>0</v>
      </c>
      <c r="AJ147" s="87" t="s">
        <v>49</v>
      </c>
      <c r="AK147" s="89">
        <v>0</v>
      </c>
      <c r="AL147" s="89">
        <v>0</v>
      </c>
      <c r="AM147" s="88" t="s">
        <v>47</v>
      </c>
      <c r="AN147" s="87" t="s">
        <v>47</v>
      </c>
      <c r="AO147" s="88" t="s">
        <v>47</v>
      </c>
      <c r="AP147" s="87" t="s">
        <v>47</v>
      </c>
      <c r="AR147" s="90"/>
      <c r="AS147" s="78"/>
      <c r="AT147" s="79"/>
      <c r="AU147" s="91"/>
    </row>
    <row r="148" spans="1:47" x14ac:dyDescent="0.25">
      <c r="A148" s="87" t="s">
        <v>407</v>
      </c>
      <c r="B148" s="92">
        <v>44183</v>
      </c>
      <c r="C148" s="87" t="s">
        <v>46</v>
      </c>
      <c r="D148" s="87" t="s">
        <v>87</v>
      </c>
      <c r="E148" s="87" t="s">
        <v>88</v>
      </c>
      <c r="F148" s="87" t="s">
        <v>897</v>
      </c>
      <c r="G148" s="87" t="s">
        <v>48</v>
      </c>
      <c r="H148" s="87" t="s">
        <v>223</v>
      </c>
      <c r="I148" s="89" t="s">
        <v>47</v>
      </c>
      <c r="J148" s="89" t="s">
        <v>47</v>
      </c>
      <c r="K148" s="89" t="s">
        <v>47</v>
      </c>
      <c r="L148" s="89" t="s">
        <v>47</v>
      </c>
      <c r="M148" s="89">
        <v>0</v>
      </c>
      <c r="N148" s="87" t="s">
        <v>47</v>
      </c>
      <c r="O148" s="87" t="s">
        <v>55</v>
      </c>
      <c r="P148" s="87" t="s">
        <v>47</v>
      </c>
      <c r="Q148" s="89">
        <v>714786419.80359983</v>
      </c>
      <c r="R148" s="89">
        <v>0</v>
      </c>
      <c r="S148" s="89">
        <v>549221362.75</v>
      </c>
      <c r="T148" s="89">
        <v>0</v>
      </c>
      <c r="U148" s="87" t="s">
        <v>49</v>
      </c>
      <c r="V148" s="89">
        <v>0</v>
      </c>
      <c r="W148" s="89">
        <v>142728497.46000001</v>
      </c>
      <c r="X148" s="87" t="s">
        <v>49</v>
      </c>
      <c r="Y148" s="89">
        <v>22836559.593600001</v>
      </c>
      <c r="Z148" s="89">
        <v>0</v>
      </c>
      <c r="AA148" s="87" t="s">
        <v>49</v>
      </c>
      <c r="AB148" s="89">
        <v>0</v>
      </c>
      <c r="AC148" s="89">
        <v>0</v>
      </c>
      <c r="AD148" s="87" t="s">
        <v>49</v>
      </c>
      <c r="AE148" s="89">
        <v>0</v>
      </c>
      <c r="AF148" s="87">
        <v>0</v>
      </c>
      <c r="AG148" s="87" t="s">
        <v>49</v>
      </c>
      <c r="AH148" s="89">
        <v>0</v>
      </c>
      <c r="AI148" s="89">
        <v>0</v>
      </c>
      <c r="AJ148" s="87" t="s">
        <v>49</v>
      </c>
      <c r="AK148" s="89">
        <v>0</v>
      </c>
      <c r="AL148" s="89">
        <v>0</v>
      </c>
      <c r="AM148" s="88" t="s">
        <v>47</v>
      </c>
      <c r="AN148" s="87" t="s">
        <v>47</v>
      </c>
      <c r="AO148" s="88" t="s">
        <v>47</v>
      </c>
      <c r="AP148" s="87" t="s">
        <v>47</v>
      </c>
      <c r="AR148" s="90"/>
      <c r="AS148" s="78"/>
      <c r="AT148" s="79"/>
      <c r="AU148" s="91"/>
    </row>
    <row r="149" spans="1:47" x14ac:dyDescent="0.25">
      <c r="A149" s="87" t="s">
        <v>412</v>
      </c>
      <c r="B149" s="92">
        <v>44183</v>
      </c>
      <c r="C149" s="87" t="s">
        <v>973</v>
      </c>
      <c r="D149" s="87" t="s">
        <v>96</v>
      </c>
      <c r="E149" s="87" t="s">
        <v>1353</v>
      </c>
      <c r="F149" s="87" t="s">
        <v>1618</v>
      </c>
      <c r="G149" s="87" t="s">
        <v>48</v>
      </c>
      <c r="H149" s="87" t="s">
        <v>1617</v>
      </c>
      <c r="I149" s="89" t="s">
        <v>47</v>
      </c>
      <c r="J149" s="89" t="s">
        <v>47</v>
      </c>
      <c r="K149" s="89" t="s">
        <v>47</v>
      </c>
      <c r="L149" s="89" t="s">
        <v>47</v>
      </c>
      <c r="M149" s="89">
        <v>0</v>
      </c>
      <c r="N149" s="87" t="s">
        <v>47</v>
      </c>
      <c r="O149" s="87" t="s">
        <v>55</v>
      </c>
      <c r="P149" s="87" t="s">
        <v>47</v>
      </c>
      <c r="Q149" s="89">
        <v>238165108.10000002</v>
      </c>
      <c r="R149" s="89">
        <v>0</v>
      </c>
      <c r="S149" s="89">
        <v>167201922.5</v>
      </c>
      <c r="T149" s="89">
        <v>0</v>
      </c>
      <c r="U149" s="87" t="s">
        <v>49</v>
      </c>
      <c r="V149" s="89">
        <v>0</v>
      </c>
      <c r="W149" s="89">
        <v>61175160</v>
      </c>
      <c r="X149" s="87" t="s">
        <v>49</v>
      </c>
      <c r="Y149" s="89">
        <v>9788025.6000000015</v>
      </c>
      <c r="Z149" s="89">
        <v>0</v>
      </c>
      <c r="AA149" s="87" t="s">
        <v>49</v>
      </c>
      <c r="AB149" s="89">
        <v>0</v>
      </c>
      <c r="AC149" s="89">
        <v>0</v>
      </c>
      <c r="AD149" s="87" t="s">
        <v>49</v>
      </c>
      <c r="AE149" s="89">
        <v>0</v>
      </c>
      <c r="AF149" s="87">
        <v>0</v>
      </c>
      <c r="AG149" s="87" t="s">
        <v>49</v>
      </c>
      <c r="AH149" s="89">
        <v>0</v>
      </c>
      <c r="AI149" s="89">
        <v>0</v>
      </c>
      <c r="AJ149" s="87" t="s">
        <v>49</v>
      </c>
      <c r="AK149" s="89">
        <v>0</v>
      </c>
      <c r="AL149" s="89">
        <v>0</v>
      </c>
      <c r="AM149" s="88" t="s">
        <v>47</v>
      </c>
      <c r="AN149" s="87" t="s">
        <v>47</v>
      </c>
      <c r="AO149" s="88" t="s">
        <v>47</v>
      </c>
      <c r="AP149" s="87" t="s">
        <v>47</v>
      </c>
      <c r="AR149" s="90"/>
      <c r="AS149" s="78"/>
      <c r="AT149" s="79"/>
      <c r="AU149" s="91"/>
    </row>
    <row r="150" spans="1:47" x14ac:dyDescent="0.25">
      <c r="A150" s="87" t="s">
        <v>414</v>
      </c>
      <c r="B150" s="92">
        <v>44183</v>
      </c>
      <c r="C150" s="87" t="s">
        <v>46</v>
      </c>
      <c r="D150" s="87" t="s">
        <v>96</v>
      </c>
      <c r="E150" s="87" t="s">
        <v>97</v>
      </c>
      <c r="F150" s="87" t="s">
        <v>904</v>
      </c>
      <c r="G150" s="87" t="s">
        <v>48</v>
      </c>
      <c r="H150" s="87" t="s">
        <v>235</v>
      </c>
      <c r="I150" s="89" t="s">
        <v>47</v>
      </c>
      <c r="J150" s="89" t="s">
        <v>47</v>
      </c>
      <c r="K150" s="89" t="s">
        <v>47</v>
      </c>
      <c r="L150" s="89" t="s">
        <v>47</v>
      </c>
      <c r="M150" s="89">
        <v>0</v>
      </c>
      <c r="N150" s="87" t="s">
        <v>47</v>
      </c>
      <c r="O150" s="87" t="s">
        <v>55</v>
      </c>
      <c r="P150" s="87" t="s">
        <v>47</v>
      </c>
      <c r="Q150" s="89">
        <v>880542509.4543997</v>
      </c>
      <c r="R150" s="89">
        <v>0</v>
      </c>
      <c r="S150" s="89">
        <v>648214934.04999995</v>
      </c>
      <c r="T150" s="89">
        <v>0</v>
      </c>
      <c r="U150" s="87" t="s">
        <v>49</v>
      </c>
      <c r="V150" s="89">
        <v>0</v>
      </c>
      <c r="W150" s="89">
        <v>200282392.58999997</v>
      </c>
      <c r="X150" s="87" t="s">
        <v>50</v>
      </c>
      <c r="Y150" s="89">
        <v>32045182.814399999</v>
      </c>
      <c r="Z150" s="89">
        <v>0</v>
      </c>
      <c r="AA150" s="87" t="s">
        <v>49</v>
      </c>
      <c r="AB150" s="89">
        <v>0</v>
      </c>
      <c r="AC150" s="89">
        <v>0</v>
      </c>
      <c r="AD150" s="87" t="s">
        <v>49</v>
      </c>
      <c r="AE150" s="89">
        <v>0</v>
      </c>
      <c r="AF150" s="87">
        <v>0</v>
      </c>
      <c r="AG150" s="87" t="s">
        <v>49</v>
      </c>
      <c r="AH150" s="89">
        <v>0</v>
      </c>
      <c r="AI150" s="89">
        <v>0</v>
      </c>
      <c r="AJ150" s="87" t="s">
        <v>49</v>
      </c>
      <c r="AK150" s="89">
        <v>0</v>
      </c>
      <c r="AL150" s="89">
        <v>0</v>
      </c>
      <c r="AM150" s="88" t="s">
        <v>47</v>
      </c>
      <c r="AN150" s="87" t="s">
        <v>47</v>
      </c>
      <c r="AO150" s="88" t="s">
        <v>47</v>
      </c>
      <c r="AP150" s="87" t="s">
        <v>47</v>
      </c>
      <c r="AR150" s="90"/>
      <c r="AS150" s="78"/>
      <c r="AT150" s="79"/>
      <c r="AU150" s="91"/>
    </row>
    <row r="151" spans="1:47" x14ac:dyDescent="0.25">
      <c r="A151" s="87" t="s">
        <v>416</v>
      </c>
      <c r="B151" s="92">
        <v>44183</v>
      </c>
      <c r="C151" s="87" t="s">
        <v>46</v>
      </c>
      <c r="D151" s="87" t="s">
        <v>96</v>
      </c>
      <c r="E151" s="87" t="s">
        <v>97</v>
      </c>
      <c r="F151" s="87" t="s">
        <v>904</v>
      </c>
      <c r="G151" s="87" t="s">
        <v>48</v>
      </c>
      <c r="H151" s="87" t="s">
        <v>233</v>
      </c>
      <c r="I151" s="89" t="s">
        <v>47</v>
      </c>
      <c r="J151" s="89" t="s">
        <v>47</v>
      </c>
      <c r="K151" s="89" t="s">
        <v>47</v>
      </c>
      <c r="L151" s="89" t="s">
        <v>47</v>
      </c>
      <c r="M151" s="89">
        <v>0</v>
      </c>
      <c r="N151" s="87" t="s">
        <v>47</v>
      </c>
      <c r="O151" s="87" t="s">
        <v>174</v>
      </c>
      <c r="P151" s="87" t="s">
        <v>175</v>
      </c>
      <c r="Q151" s="89">
        <v>1744000</v>
      </c>
      <c r="R151" s="89">
        <v>0</v>
      </c>
      <c r="S151" s="89">
        <v>1744000</v>
      </c>
      <c r="T151" s="89">
        <v>0</v>
      </c>
      <c r="U151" s="87" t="s">
        <v>49</v>
      </c>
      <c r="V151" s="89">
        <v>0</v>
      </c>
      <c r="W151" s="89">
        <v>0</v>
      </c>
      <c r="X151" s="87" t="s">
        <v>49</v>
      </c>
      <c r="Y151" s="89">
        <v>0</v>
      </c>
      <c r="Z151" s="89">
        <v>0</v>
      </c>
      <c r="AA151" s="87" t="s">
        <v>49</v>
      </c>
      <c r="AB151" s="89">
        <v>0</v>
      </c>
      <c r="AC151" s="89">
        <v>0</v>
      </c>
      <c r="AD151" s="87" t="s">
        <v>49</v>
      </c>
      <c r="AE151" s="89">
        <v>0</v>
      </c>
      <c r="AF151" s="87">
        <v>0</v>
      </c>
      <c r="AG151" s="87" t="s">
        <v>49</v>
      </c>
      <c r="AH151" s="89">
        <v>0</v>
      </c>
      <c r="AI151" s="89">
        <v>0</v>
      </c>
      <c r="AJ151" s="87" t="s">
        <v>49</v>
      </c>
      <c r="AK151" s="89">
        <v>0</v>
      </c>
      <c r="AL151" s="89">
        <v>0</v>
      </c>
      <c r="AM151" s="88" t="s">
        <v>47</v>
      </c>
      <c r="AN151" s="87" t="s">
        <v>47</v>
      </c>
      <c r="AO151" s="88" t="s">
        <v>47</v>
      </c>
      <c r="AP151" s="87" t="s">
        <v>47</v>
      </c>
      <c r="AR151" s="90"/>
      <c r="AS151" s="78"/>
      <c r="AT151" s="79"/>
      <c r="AU151" s="91"/>
    </row>
    <row r="152" spans="1:47" x14ac:dyDescent="0.25">
      <c r="A152" s="87" t="s">
        <v>420</v>
      </c>
      <c r="B152" s="92">
        <v>44183</v>
      </c>
      <c r="C152" s="87" t="s">
        <v>46</v>
      </c>
      <c r="D152" s="87" t="s">
        <v>96</v>
      </c>
      <c r="E152" s="87" t="s">
        <v>97</v>
      </c>
      <c r="F152" s="87" t="s">
        <v>904</v>
      </c>
      <c r="G152" s="87" t="s">
        <v>48</v>
      </c>
      <c r="H152" s="87" t="s">
        <v>231</v>
      </c>
      <c r="I152" s="89" t="s">
        <v>47</v>
      </c>
      <c r="J152" s="89" t="s">
        <v>47</v>
      </c>
      <c r="K152" s="89" t="s">
        <v>47</v>
      </c>
      <c r="L152" s="89" t="s">
        <v>47</v>
      </c>
      <c r="M152" s="89">
        <v>0</v>
      </c>
      <c r="N152" s="87" t="s">
        <v>47</v>
      </c>
      <c r="O152" s="87" t="s">
        <v>55</v>
      </c>
      <c r="P152" s="87" t="s">
        <v>47</v>
      </c>
      <c r="Q152" s="89">
        <v>142389069.28799999</v>
      </c>
      <c r="R152" s="89">
        <v>0</v>
      </c>
      <c r="S152" s="89">
        <v>88202865.899999976</v>
      </c>
      <c r="T152" s="89">
        <v>0</v>
      </c>
      <c r="U152" s="87" t="s">
        <v>49</v>
      </c>
      <c r="V152" s="89">
        <v>0</v>
      </c>
      <c r="W152" s="89">
        <v>46712244.300000004</v>
      </c>
      <c r="X152" s="87" t="s">
        <v>50</v>
      </c>
      <c r="Y152" s="89">
        <v>7473959.0879999995</v>
      </c>
      <c r="Z152" s="89">
        <v>0</v>
      </c>
      <c r="AA152" s="87" t="s">
        <v>49</v>
      </c>
      <c r="AB152" s="89">
        <v>0</v>
      </c>
      <c r="AC152" s="89">
        <v>0</v>
      </c>
      <c r="AD152" s="87" t="s">
        <v>49</v>
      </c>
      <c r="AE152" s="89">
        <v>0</v>
      </c>
      <c r="AF152" s="87">
        <v>0</v>
      </c>
      <c r="AG152" s="87" t="s">
        <v>49</v>
      </c>
      <c r="AH152" s="89">
        <v>0</v>
      </c>
      <c r="AI152" s="89">
        <v>0</v>
      </c>
      <c r="AJ152" s="87" t="s">
        <v>49</v>
      </c>
      <c r="AK152" s="89">
        <v>0</v>
      </c>
      <c r="AL152" s="89">
        <v>0</v>
      </c>
      <c r="AM152" s="88" t="s">
        <v>47</v>
      </c>
      <c r="AN152" s="87" t="s">
        <v>47</v>
      </c>
      <c r="AO152" s="88" t="s">
        <v>47</v>
      </c>
      <c r="AP152" s="87" t="s">
        <v>47</v>
      </c>
      <c r="AR152" s="90"/>
      <c r="AS152" s="78"/>
      <c r="AT152" s="79"/>
      <c r="AU152" s="91"/>
    </row>
    <row r="153" spans="1:47" x14ac:dyDescent="0.25">
      <c r="A153" s="87" t="s">
        <v>422</v>
      </c>
      <c r="B153" s="92">
        <v>44183</v>
      </c>
      <c r="C153" s="87" t="s">
        <v>46</v>
      </c>
      <c r="D153" s="87" t="s">
        <v>100</v>
      </c>
      <c r="E153" s="87" t="s">
        <v>101</v>
      </c>
      <c r="F153" s="87" t="s">
        <v>915</v>
      </c>
      <c r="G153" s="87" t="s">
        <v>48</v>
      </c>
      <c r="H153" s="87" t="s">
        <v>237</v>
      </c>
      <c r="I153" s="89" t="s">
        <v>47</v>
      </c>
      <c r="J153" s="89" t="s">
        <v>47</v>
      </c>
      <c r="K153" s="89" t="s">
        <v>47</v>
      </c>
      <c r="L153" s="89" t="s">
        <v>47</v>
      </c>
      <c r="M153" s="89">
        <v>0</v>
      </c>
      <c r="N153" s="87" t="s">
        <v>47</v>
      </c>
      <c r="O153" s="87" t="s">
        <v>55</v>
      </c>
      <c r="P153" s="87" t="s">
        <v>47</v>
      </c>
      <c r="Q153" s="89">
        <v>695215268.43359995</v>
      </c>
      <c r="R153" s="89">
        <v>0</v>
      </c>
      <c r="S153" s="89">
        <v>529724810.39999986</v>
      </c>
      <c r="T153" s="89">
        <v>0</v>
      </c>
      <c r="U153" s="87" t="s">
        <v>49</v>
      </c>
      <c r="V153" s="89">
        <v>0</v>
      </c>
      <c r="W153" s="89">
        <v>142664187.96000001</v>
      </c>
      <c r="X153" s="87" t="s">
        <v>49</v>
      </c>
      <c r="Y153" s="89">
        <v>22826270.073599998</v>
      </c>
      <c r="Z153" s="89">
        <v>0</v>
      </c>
      <c r="AA153" s="87" t="s">
        <v>49</v>
      </c>
      <c r="AB153" s="89">
        <v>0</v>
      </c>
      <c r="AC153" s="89">
        <v>0</v>
      </c>
      <c r="AD153" s="87" t="s">
        <v>49</v>
      </c>
      <c r="AE153" s="89">
        <v>0</v>
      </c>
      <c r="AF153" s="87">
        <v>0</v>
      </c>
      <c r="AG153" s="87" t="s">
        <v>49</v>
      </c>
      <c r="AH153" s="89">
        <v>0</v>
      </c>
      <c r="AI153" s="89">
        <v>0</v>
      </c>
      <c r="AJ153" s="87" t="s">
        <v>49</v>
      </c>
      <c r="AK153" s="89">
        <v>0</v>
      </c>
      <c r="AL153" s="89">
        <v>0</v>
      </c>
      <c r="AM153" s="88" t="s">
        <v>47</v>
      </c>
      <c r="AN153" s="87" t="s">
        <v>47</v>
      </c>
      <c r="AO153" s="88" t="s">
        <v>47</v>
      </c>
      <c r="AP153" s="87" t="s">
        <v>47</v>
      </c>
      <c r="AR153" s="90"/>
      <c r="AS153" s="78"/>
      <c r="AT153" s="79"/>
      <c r="AU153" s="91"/>
    </row>
    <row r="154" spans="1:47" x14ac:dyDescent="0.25">
      <c r="A154" s="87" t="s">
        <v>1189</v>
      </c>
      <c r="B154" s="92">
        <v>44183</v>
      </c>
      <c r="C154" s="87" t="s">
        <v>46</v>
      </c>
      <c r="D154" s="87" t="s">
        <v>111</v>
      </c>
      <c r="E154" s="87" t="s">
        <v>112</v>
      </c>
      <c r="F154" s="87" t="s">
        <v>912</v>
      </c>
      <c r="G154" s="87" t="s">
        <v>104</v>
      </c>
      <c r="H154" s="87" t="s">
        <v>47</v>
      </c>
      <c r="I154" s="89" t="s">
        <v>241</v>
      </c>
      <c r="J154" s="89" t="s">
        <v>47</v>
      </c>
      <c r="K154" s="89" t="s">
        <v>242</v>
      </c>
      <c r="L154" s="89" t="s">
        <v>201</v>
      </c>
      <c r="M154" s="89">
        <v>2257990</v>
      </c>
      <c r="N154" s="87" t="s">
        <v>107</v>
      </c>
      <c r="O154" s="87" t="s">
        <v>243</v>
      </c>
      <c r="P154" s="87" t="s">
        <v>244</v>
      </c>
      <c r="Q154" s="89">
        <v>-1265490</v>
      </c>
      <c r="R154" s="89">
        <v>0</v>
      </c>
      <c r="S154" s="89">
        <v>-1265490</v>
      </c>
      <c r="T154" s="89">
        <v>0</v>
      </c>
      <c r="U154" s="87" t="s">
        <v>49</v>
      </c>
      <c r="V154" s="89">
        <v>0</v>
      </c>
      <c r="W154" s="89">
        <v>0</v>
      </c>
      <c r="X154" s="87" t="s">
        <v>49</v>
      </c>
      <c r="Y154" s="89">
        <v>0</v>
      </c>
      <c r="Z154" s="89">
        <v>0</v>
      </c>
      <c r="AA154" s="87" t="s">
        <v>49</v>
      </c>
      <c r="AB154" s="89">
        <v>0</v>
      </c>
      <c r="AC154" s="89">
        <v>0</v>
      </c>
      <c r="AD154" s="87" t="s">
        <v>49</v>
      </c>
      <c r="AE154" s="89">
        <v>0</v>
      </c>
      <c r="AF154" s="87">
        <v>0</v>
      </c>
      <c r="AG154" s="87" t="s">
        <v>49</v>
      </c>
      <c r="AH154" s="89">
        <v>0</v>
      </c>
      <c r="AI154" s="89">
        <v>0</v>
      </c>
      <c r="AJ154" s="87" t="s">
        <v>49</v>
      </c>
      <c r="AK154" s="89">
        <v>0</v>
      </c>
      <c r="AL154" s="89">
        <v>0</v>
      </c>
      <c r="AM154" s="88" t="s">
        <v>47</v>
      </c>
      <c r="AN154" s="87" t="s">
        <v>47</v>
      </c>
      <c r="AO154" s="88" t="s">
        <v>47</v>
      </c>
      <c r="AP154" s="87" t="s">
        <v>47</v>
      </c>
      <c r="AR154" s="90"/>
      <c r="AS154" s="78"/>
      <c r="AT154" s="79"/>
      <c r="AU154" s="91"/>
    </row>
    <row r="155" spans="1:47" x14ac:dyDescent="0.25">
      <c r="A155" s="87" t="s">
        <v>1142</v>
      </c>
      <c r="B155" s="92">
        <v>44183</v>
      </c>
      <c r="C155" s="87" t="s">
        <v>46</v>
      </c>
      <c r="D155" s="87" t="s">
        <v>111</v>
      </c>
      <c r="E155" s="87" t="s">
        <v>112</v>
      </c>
      <c r="F155" s="87" t="s">
        <v>912</v>
      </c>
      <c r="G155" s="87" t="s">
        <v>48</v>
      </c>
      <c r="H155" s="87" t="s">
        <v>239</v>
      </c>
      <c r="I155" s="89" t="s">
        <v>47</v>
      </c>
      <c r="J155" s="89" t="s">
        <v>47</v>
      </c>
      <c r="K155" s="89" t="s">
        <v>47</v>
      </c>
      <c r="L155" s="89" t="s">
        <v>47</v>
      </c>
      <c r="M155" s="89">
        <v>0</v>
      </c>
      <c r="N155" s="87" t="s">
        <v>47</v>
      </c>
      <c r="O155" s="87" t="s">
        <v>55</v>
      </c>
      <c r="P155" s="87" t="s">
        <v>47</v>
      </c>
      <c r="Q155" s="89">
        <v>467442056.49759996</v>
      </c>
      <c r="R155" s="89">
        <v>0</v>
      </c>
      <c r="S155" s="89">
        <v>361533476.94999999</v>
      </c>
      <c r="T155" s="89">
        <v>0</v>
      </c>
      <c r="U155" s="87" t="s">
        <v>49</v>
      </c>
      <c r="V155" s="89">
        <v>0</v>
      </c>
      <c r="W155" s="89">
        <v>91300499.609999999</v>
      </c>
      <c r="X155" s="87" t="s">
        <v>50</v>
      </c>
      <c r="Y155" s="89">
        <v>14608079.937600002</v>
      </c>
      <c r="Z155" s="89">
        <v>0</v>
      </c>
      <c r="AA155" s="87" t="s">
        <v>49</v>
      </c>
      <c r="AB155" s="89">
        <v>0</v>
      </c>
      <c r="AC155" s="89">
        <v>0</v>
      </c>
      <c r="AD155" s="87" t="s">
        <v>49</v>
      </c>
      <c r="AE155" s="89">
        <v>0</v>
      </c>
      <c r="AF155" s="87">
        <v>0</v>
      </c>
      <c r="AG155" s="87" t="s">
        <v>49</v>
      </c>
      <c r="AH155" s="89">
        <v>0</v>
      </c>
      <c r="AI155" s="89">
        <v>0</v>
      </c>
      <c r="AJ155" s="87" t="s">
        <v>49</v>
      </c>
      <c r="AK155" s="89">
        <v>0</v>
      </c>
      <c r="AL155" s="89">
        <v>0</v>
      </c>
      <c r="AM155" s="88" t="s">
        <v>47</v>
      </c>
      <c r="AN155" s="87" t="s">
        <v>47</v>
      </c>
      <c r="AO155" s="88" t="s">
        <v>47</v>
      </c>
      <c r="AP155" s="87" t="s">
        <v>47</v>
      </c>
      <c r="AR155" s="90"/>
      <c r="AS155" s="78"/>
      <c r="AT155" s="79"/>
      <c r="AU155" s="91"/>
    </row>
    <row r="156" spans="1:47" x14ac:dyDescent="0.25">
      <c r="A156" s="87" t="s">
        <v>425</v>
      </c>
      <c r="B156" s="92">
        <v>44183</v>
      </c>
      <c r="C156" s="87" t="s">
        <v>46</v>
      </c>
      <c r="D156" s="87" t="s">
        <v>115</v>
      </c>
      <c r="E156" s="87" t="s">
        <v>116</v>
      </c>
      <c r="F156" s="87" t="s">
        <v>927</v>
      </c>
      <c r="G156" s="87" t="s">
        <v>48</v>
      </c>
      <c r="H156" s="87" t="s">
        <v>246</v>
      </c>
      <c r="I156" s="89" t="s">
        <v>47</v>
      </c>
      <c r="J156" s="89" t="s">
        <v>47</v>
      </c>
      <c r="K156" s="89" t="s">
        <v>47</v>
      </c>
      <c r="L156" s="89" t="s">
        <v>47</v>
      </c>
      <c r="M156" s="89">
        <v>0</v>
      </c>
      <c r="N156" s="87" t="s">
        <v>47</v>
      </c>
      <c r="O156" s="87" t="s">
        <v>55</v>
      </c>
      <c r="P156" s="87" t="s">
        <v>47</v>
      </c>
      <c r="Q156" s="89">
        <v>658561200.8052001</v>
      </c>
      <c r="R156" s="89">
        <v>0</v>
      </c>
      <c r="S156" s="89">
        <v>497446444.29999995</v>
      </c>
      <c r="T156" s="89">
        <v>0</v>
      </c>
      <c r="U156" s="87" t="s">
        <v>49</v>
      </c>
      <c r="V156" s="89">
        <v>0</v>
      </c>
      <c r="W156" s="89">
        <v>138892031.47</v>
      </c>
      <c r="X156" s="87" t="s">
        <v>50</v>
      </c>
      <c r="Y156" s="89">
        <v>22222725.035200004</v>
      </c>
      <c r="Z156" s="89">
        <v>0</v>
      </c>
      <c r="AA156" s="87" t="s">
        <v>49</v>
      </c>
      <c r="AB156" s="89">
        <v>0</v>
      </c>
      <c r="AC156" s="89">
        <v>0</v>
      </c>
      <c r="AD156" s="87" t="s">
        <v>49</v>
      </c>
      <c r="AE156" s="89">
        <v>0</v>
      </c>
      <c r="AF156" s="87">
        <v>0</v>
      </c>
      <c r="AG156" s="87" t="s">
        <v>49</v>
      </c>
      <c r="AH156" s="89">
        <v>0</v>
      </c>
      <c r="AI156" s="89">
        <v>0</v>
      </c>
      <c r="AJ156" s="87" t="s">
        <v>49</v>
      </c>
      <c r="AK156" s="89">
        <v>0</v>
      </c>
      <c r="AL156" s="89">
        <v>0</v>
      </c>
      <c r="AM156" s="88" t="s">
        <v>47</v>
      </c>
      <c r="AN156" s="87" t="s">
        <v>47</v>
      </c>
      <c r="AO156" s="88" t="s">
        <v>47</v>
      </c>
      <c r="AP156" s="87" t="s">
        <v>47</v>
      </c>
      <c r="AR156" s="90"/>
      <c r="AS156" s="78"/>
      <c r="AT156" s="79"/>
      <c r="AU156" s="91"/>
    </row>
    <row r="157" spans="1:47" x14ac:dyDescent="0.25">
      <c r="A157" s="87" t="s">
        <v>427</v>
      </c>
      <c r="B157" s="92">
        <v>44183</v>
      </c>
      <c r="C157" s="87" t="s">
        <v>46</v>
      </c>
      <c r="D157" s="87" t="s">
        <v>1281</v>
      </c>
      <c r="E157" s="87" t="s">
        <v>1280</v>
      </c>
      <c r="F157" s="87" t="s">
        <v>1337</v>
      </c>
      <c r="G157" s="87" t="s">
        <v>48</v>
      </c>
      <c r="H157" s="87" t="s">
        <v>1336</v>
      </c>
      <c r="I157" s="89" t="s">
        <v>47</v>
      </c>
      <c r="J157" s="89" t="s">
        <v>47</v>
      </c>
      <c r="K157" s="89" t="s">
        <v>47</v>
      </c>
      <c r="L157" s="89" t="s">
        <v>47</v>
      </c>
      <c r="M157" s="89">
        <v>0</v>
      </c>
      <c r="N157" s="87" t="s">
        <v>47</v>
      </c>
      <c r="O157" s="87" t="s">
        <v>55</v>
      </c>
      <c r="P157" s="87" t="s">
        <v>47</v>
      </c>
      <c r="Q157" s="89">
        <v>17390078</v>
      </c>
      <c r="R157" s="89">
        <v>0</v>
      </c>
      <c r="S157" s="89">
        <v>15404970</v>
      </c>
      <c r="T157" s="89">
        <v>0</v>
      </c>
      <c r="U157" s="87" t="s">
        <v>49</v>
      </c>
      <c r="V157" s="89">
        <v>0</v>
      </c>
      <c r="W157" s="89">
        <v>1711300</v>
      </c>
      <c r="X157" s="87" t="s">
        <v>49</v>
      </c>
      <c r="Y157" s="89">
        <v>273808</v>
      </c>
      <c r="Z157" s="89">
        <v>0</v>
      </c>
      <c r="AA157" s="87" t="s">
        <v>49</v>
      </c>
      <c r="AB157" s="89">
        <v>0</v>
      </c>
      <c r="AC157" s="89">
        <v>0</v>
      </c>
      <c r="AD157" s="87" t="s">
        <v>49</v>
      </c>
      <c r="AE157" s="89">
        <v>0</v>
      </c>
      <c r="AF157" s="87">
        <v>0</v>
      </c>
      <c r="AG157" s="87" t="s">
        <v>49</v>
      </c>
      <c r="AH157" s="89">
        <v>0</v>
      </c>
      <c r="AI157" s="89">
        <v>0</v>
      </c>
      <c r="AJ157" s="87" t="s">
        <v>49</v>
      </c>
      <c r="AK157" s="89">
        <v>0</v>
      </c>
      <c r="AL157" s="89">
        <v>0</v>
      </c>
      <c r="AM157" s="88" t="s">
        <v>47</v>
      </c>
      <c r="AN157" s="87" t="s">
        <v>47</v>
      </c>
      <c r="AO157" s="88" t="s">
        <v>47</v>
      </c>
      <c r="AP157" s="87" t="s">
        <v>47</v>
      </c>
      <c r="AR157" s="90"/>
      <c r="AS157" s="78"/>
      <c r="AT157" s="79"/>
      <c r="AU157" s="91"/>
    </row>
    <row r="158" spans="1:47" x14ac:dyDescent="0.25">
      <c r="A158" s="87" t="s">
        <v>429</v>
      </c>
      <c r="B158" s="92">
        <v>44183</v>
      </c>
      <c r="C158" s="87" t="s">
        <v>46</v>
      </c>
      <c r="D158" s="87" t="s">
        <v>1281</v>
      </c>
      <c r="E158" s="87" t="s">
        <v>1280</v>
      </c>
      <c r="F158" s="87" t="s">
        <v>1337</v>
      </c>
      <c r="G158" s="87" t="s">
        <v>48</v>
      </c>
      <c r="H158" s="87" t="s">
        <v>1338</v>
      </c>
      <c r="I158" s="89" t="s">
        <v>47</v>
      </c>
      <c r="J158" s="89" t="s">
        <v>47</v>
      </c>
      <c r="K158" s="89" t="s">
        <v>47</v>
      </c>
      <c r="L158" s="89" t="s">
        <v>47</v>
      </c>
      <c r="M158" s="89">
        <v>0</v>
      </c>
      <c r="N158" s="87" t="s">
        <v>47</v>
      </c>
      <c r="O158" s="87" t="s">
        <v>1194</v>
      </c>
      <c r="P158" s="87" t="s">
        <v>1193</v>
      </c>
      <c r="Q158" s="89">
        <v>3767912</v>
      </c>
      <c r="R158" s="89">
        <v>0</v>
      </c>
      <c r="S158" s="89">
        <v>0</v>
      </c>
      <c r="T158" s="89">
        <v>3248200</v>
      </c>
      <c r="U158" s="87" t="s">
        <v>50</v>
      </c>
      <c r="V158" s="89">
        <v>519712</v>
      </c>
      <c r="W158" s="89">
        <v>0</v>
      </c>
      <c r="X158" s="87" t="s">
        <v>49</v>
      </c>
      <c r="Y158" s="89">
        <v>0</v>
      </c>
      <c r="Z158" s="89">
        <v>0</v>
      </c>
      <c r="AA158" s="87" t="s">
        <v>49</v>
      </c>
      <c r="AB158" s="89">
        <v>0</v>
      </c>
      <c r="AC158" s="89">
        <v>0</v>
      </c>
      <c r="AD158" s="87" t="s">
        <v>49</v>
      </c>
      <c r="AE158" s="89">
        <v>0</v>
      </c>
      <c r="AF158" s="87">
        <v>0</v>
      </c>
      <c r="AG158" s="87" t="s">
        <v>49</v>
      </c>
      <c r="AH158" s="89">
        <v>0</v>
      </c>
      <c r="AI158" s="89">
        <v>0</v>
      </c>
      <c r="AJ158" s="87" t="s">
        <v>49</v>
      </c>
      <c r="AK158" s="89">
        <v>0</v>
      </c>
      <c r="AL158" s="89">
        <v>0</v>
      </c>
      <c r="AM158" s="88" t="s">
        <v>47</v>
      </c>
      <c r="AN158" s="87" t="s">
        <v>47</v>
      </c>
      <c r="AO158" s="88" t="s">
        <v>47</v>
      </c>
      <c r="AP158" s="87" t="s">
        <v>47</v>
      </c>
      <c r="AR158" s="90"/>
      <c r="AS158" s="78"/>
      <c r="AT158" s="79"/>
      <c r="AU158" s="91"/>
    </row>
    <row r="159" spans="1:47" x14ac:dyDescent="0.25">
      <c r="A159" s="87" t="s">
        <v>433</v>
      </c>
      <c r="B159" s="92">
        <v>44183</v>
      </c>
      <c r="C159" s="87" t="s">
        <v>46</v>
      </c>
      <c r="D159" s="87" t="s">
        <v>1281</v>
      </c>
      <c r="E159" s="87" t="s">
        <v>1280</v>
      </c>
      <c r="F159" s="87" t="s">
        <v>1337</v>
      </c>
      <c r="G159" s="87" t="s">
        <v>48</v>
      </c>
      <c r="H159" s="87" t="s">
        <v>1339</v>
      </c>
      <c r="I159" s="89" t="s">
        <v>47</v>
      </c>
      <c r="J159" s="89" t="s">
        <v>47</v>
      </c>
      <c r="K159" s="89" t="s">
        <v>47</v>
      </c>
      <c r="L159" s="89" t="s">
        <v>47</v>
      </c>
      <c r="M159" s="89">
        <v>0</v>
      </c>
      <c r="N159" s="87" t="s">
        <v>47</v>
      </c>
      <c r="O159" s="87" t="s">
        <v>55</v>
      </c>
      <c r="P159" s="87" t="s">
        <v>47</v>
      </c>
      <c r="Q159" s="89">
        <v>279680339.09999996</v>
      </c>
      <c r="R159" s="89">
        <v>0</v>
      </c>
      <c r="S159" s="89">
        <v>266501497.89999998</v>
      </c>
      <c r="T159" s="89">
        <v>0</v>
      </c>
      <c r="U159" s="87" t="s">
        <v>49</v>
      </c>
      <c r="V159" s="89">
        <v>0</v>
      </c>
      <c r="W159" s="89">
        <v>11361070</v>
      </c>
      <c r="X159" s="87" t="s">
        <v>49</v>
      </c>
      <c r="Y159" s="89">
        <v>1817771.2</v>
      </c>
      <c r="Z159" s="89">
        <v>0</v>
      </c>
      <c r="AA159" s="87" t="s">
        <v>49</v>
      </c>
      <c r="AB159" s="89">
        <v>0</v>
      </c>
      <c r="AC159" s="89">
        <v>0</v>
      </c>
      <c r="AD159" s="87" t="s">
        <v>49</v>
      </c>
      <c r="AE159" s="89">
        <v>0</v>
      </c>
      <c r="AF159" s="87">
        <v>0</v>
      </c>
      <c r="AG159" s="87" t="s">
        <v>49</v>
      </c>
      <c r="AH159" s="89">
        <v>0</v>
      </c>
      <c r="AI159" s="89">
        <v>0</v>
      </c>
      <c r="AJ159" s="87" t="s">
        <v>49</v>
      </c>
      <c r="AK159" s="89">
        <v>0</v>
      </c>
      <c r="AL159" s="89">
        <v>0</v>
      </c>
      <c r="AM159" s="88" t="s">
        <v>47</v>
      </c>
      <c r="AN159" s="87" t="s">
        <v>47</v>
      </c>
      <c r="AO159" s="88" t="s">
        <v>47</v>
      </c>
      <c r="AP159" s="87" t="s">
        <v>47</v>
      </c>
      <c r="AR159" s="90"/>
      <c r="AS159" s="78"/>
      <c r="AT159" s="79"/>
      <c r="AU159" s="91"/>
    </row>
    <row r="160" spans="1:47" x14ac:dyDescent="0.25">
      <c r="A160" s="87" t="s">
        <v>435</v>
      </c>
      <c r="B160" s="92">
        <v>44183</v>
      </c>
      <c r="C160" s="87" t="s">
        <v>46</v>
      </c>
      <c r="D160" s="87" t="s">
        <v>248</v>
      </c>
      <c r="E160" s="87" t="s">
        <v>249</v>
      </c>
      <c r="F160" s="87" t="s">
        <v>940</v>
      </c>
      <c r="G160" s="87" t="s">
        <v>48</v>
      </c>
      <c r="H160" s="87" t="s">
        <v>250</v>
      </c>
      <c r="I160" s="89" t="s">
        <v>47</v>
      </c>
      <c r="J160" s="89" t="s">
        <v>47</v>
      </c>
      <c r="K160" s="89" t="s">
        <v>47</v>
      </c>
      <c r="L160" s="89" t="s">
        <v>47</v>
      </c>
      <c r="M160" s="89">
        <v>0</v>
      </c>
      <c r="N160" s="87" t="s">
        <v>47</v>
      </c>
      <c r="O160" s="87" t="s">
        <v>55</v>
      </c>
      <c r="P160" s="87" t="s">
        <v>47</v>
      </c>
      <c r="Q160" s="89">
        <v>69519785.006400019</v>
      </c>
      <c r="R160" s="89">
        <v>0</v>
      </c>
      <c r="S160" s="89">
        <v>48622175</v>
      </c>
      <c r="T160" s="89">
        <v>0</v>
      </c>
      <c r="U160" s="87" t="s">
        <v>49</v>
      </c>
      <c r="V160" s="89">
        <v>0</v>
      </c>
      <c r="W160" s="89">
        <v>18015181.039999999</v>
      </c>
      <c r="X160" s="87" t="s">
        <v>49</v>
      </c>
      <c r="Y160" s="89">
        <v>2882428.9664000003</v>
      </c>
      <c r="Z160" s="89">
        <v>0</v>
      </c>
      <c r="AA160" s="87" t="s">
        <v>49</v>
      </c>
      <c r="AB160" s="89">
        <v>0</v>
      </c>
      <c r="AC160" s="89">
        <v>0</v>
      </c>
      <c r="AD160" s="87" t="s">
        <v>49</v>
      </c>
      <c r="AE160" s="89">
        <v>0</v>
      </c>
      <c r="AF160" s="87">
        <v>0</v>
      </c>
      <c r="AG160" s="87" t="s">
        <v>49</v>
      </c>
      <c r="AH160" s="89">
        <v>0</v>
      </c>
      <c r="AI160" s="89">
        <v>0</v>
      </c>
      <c r="AJ160" s="87" t="s">
        <v>49</v>
      </c>
      <c r="AK160" s="89">
        <v>0</v>
      </c>
      <c r="AL160" s="89">
        <v>0</v>
      </c>
      <c r="AM160" s="88" t="s">
        <v>47</v>
      </c>
      <c r="AN160" s="87" t="s">
        <v>47</v>
      </c>
      <c r="AO160" s="88" t="s">
        <v>47</v>
      </c>
      <c r="AP160" s="87" t="s">
        <v>47</v>
      </c>
      <c r="AR160" s="90"/>
      <c r="AS160" s="78"/>
      <c r="AT160" s="79"/>
      <c r="AU160" s="91"/>
    </row>
    <row r="161" spans="1:16367" x14ac:dyDescent="0.25">
      <c r="A161" s="87" t="s">
        <v>437</v>
      </c>
      <c r="B161" s="92">
        <v>44183</v>
      </c>
      <c r="C161" s="87" t="s">
        <v>46</v>
      </c>
      <c r="D161" s="87" t="s">
        <v>1117</v>
      </c>
      <c r="E161" s="87" t="s">
        <v>1112</v>
      </c>
      <c r="F161" s="87" t="s">
        <v>1150</v>
      </c>
      <c r="G161" s="87" t="s">
        <v>48</v>
      </c>
      <c r="H161" s="87" t="s">
        <v>1149</v>
      </c>
      <c r="I161" s="89" t="s">
        <v>47</v>
      </c>
      <c r="J161" s="89" t="s">
        <v>47</v>
      </c>
      <c r="K161" s="89" t="s">
        <v>47</v>
      </c>
      <c r="L161" s="89" t="s">
        <v>47</v>
      </c>
      <c r="M161" s="89">
        <v>0</v>
      </c>
      <c r="N161" s="87" t="s">
        <v>47</v>
      </c>
      <c r="O161" s="87" t="s">
        <v>55</v>
      </c>
      <c r="P161" s="87" t="s">
        <v>47</v>
      </c>
      <c r="Q161" s="89">
        <v>215227227.27559999</v>
      </c>
      <c r="R161" s="89">
        <v>0</v>
      </c>
      <c r="S161" s="89">
        <v>156292587.25000003</v>
      </c>
      <c r="T161" s="89">
        <v>0</v>
      </c>
      <c r="U161" s="87" t="s">
        <v>49</v>
      </c>
      <c r="V161" s="89">
        <v>0</v>
      </c>
      <c r="W161" s="89">
        <v>50805724.159999996</v>
      </c>
      <c r="X161" s="87" t="s">
        <v>49</v>
      </c>
      <c r="Y161" s="89">
        <v>8128915.8655999992</v>
      </c>
      <c r="Z161" s="89">
        <v>0</v>
      </c>
      <c r="AA161" s="87" t="s">
        <v>49</v>
      </c>
      <c r="AB161" s="89">
        <v>0</v>
      </c>
      <c r="AC161" s="89">
        <v>0</v>
      </c>
      <c r="AD161" s="87" t="s">
        <v>49</v>
      </c>
      <c r="AE161" s="89">
        <v>0</v>
      </c>
      <c r="AF161" s="87">
        <v>0</v>
      </c>
      <c r="AG161" s="87" t="s">
        <v>49</v>
      </c>
      <c r="AH161" s="89">
        <v>0</v>
      </c>
      <c r="AI161" s="89">
        <v>0</v>
      </c>
      <c r="AJ161" s="87" t="s">
        <v>49</v>
      </c>
      <c r="AK161" s="89">
        <v>0</v>
      </c>
      <c r="AL161" s="89">
        <v>0</v>
      </c>
      <c r="AM161" s="88" t="s">
        <v>47</v>
      </c>
      <c r="AN161" s="87" t="s">
        <v>47</v>
      </c>
      <c r="AO161" s="88" t="s">
        <v>47</v>
      </c>
      <c r="AP161" s="87" t="s">
        <v>47</v>
      </c>
      <c r="AR161" s="90"/>
      <c r="AS161" s="78"/>
      <c r="AT161" s="79"/>
      <c r="AU161" s="91"/>
    </row>
    <row r="162" spans="1:16367" x14ac:dyDescent="0.25">
      <c r="A162" s="87" t="s">
        <v>441</v>
      </c>
      <c r="B162" s="92">
        <v>44183</v>
      </c>
      <c r="C162" s="87" t="s">
        <v>46</v>
      </c>
      <c r="D162" s="87" t="s">
        <v>119</v>
      </c>
      <c r="E162" s="87" t="s">
        <v>120</v>
      </c>
      <c r="F162" s="87" t="s">
        <v>951</v>
      </c>
      <c r="G162" s="87" t="s">
        <v>48</v>
      </c>
      <c r="H162" s="87" t="s">
        <v>258</v>
      </c>
      <c r="I162" s="89" t="s">
        <v>47</v>
      </c>
      <c r="J162" s="89" t="s">
        <v>47</v>
      </c>
      <c r="K162" s="89" t="s">
        <v>47</v>
      </c>
      <c r="L162" s="89" t="s">
        <v>47</v>
      </c>
      <c r="M162" s="89">
        <v>0</v>
      </c>
      <c r="N162" s="87" t="s">
        <v>47</v>
      </c>
      <c r="O162" s="87" t="s">
        <v>55</v>
      </c>
      <c r="P162" s="87" t="s">
        <v>47</v>
      </c>
      <c r="Q162" s="89">
        <v>38586654</v>
      </c>
      <c r="R162" s="89">
        <v>0</v>
      </c>
      <c r="S162" s="89">
        <v>23053500</v>
      </c>
      <c r="T162" s="89">
        <v>0</v>
      </c>
      <c r="U162" s="87" t="s">
        <v>49</v>
      </c>
      <c r="V162" s="89">
        <v>0</v>
      </c>
      <c r="W162" s="89">
        <v>13390650</v>
      </c>
      <c r="X162" s="87" t="s">
        <v>49</v>
      </c>
      <c r="Y162" s="89">
        <v>2142504</v>
      </c>
      <c r="Z162" s="89">
        <v>0</v>
      </c>
      <c r="AA162" s="87" t="s">
        <v>49</v>
      </c>
      <c r="AB162" s="89">
        <v>0</v>
      </c>
      <c r="AC162" s="89">
        <v>0</v>
      </c>
      <c r="AD162" s="87" t="s">
        <v>49</v>
      </c>
      <c r="AE162" s="89">
        <v>0</v>
      </c>
      <c r="AF162" s="87">
        <v>0</v>
      </c>
      <c r="AG162" s="87" t="s">
        <v>49</v>
      </c>
      <c r="AH162" s="89">
        <v>0</v>
      </c>
      <c r="AI162" s="89">
        <v>0</v>
      </c>
      <c r="AJ162" s="87" t="s">
        <v>49</v>
      </c>
      <c r="AK162" s="89">
        <v>0</v>
      </c>
      <c r="AL162" s="89">
        <v>0</v>
      </c>
      <c r="AM162" s="88" t="s">
        <v>47</v>
      </c>
      <c r="AN162" s="87" t="s">
        <v>47</v>
      </c>
      <c r="AO162" s="88" t="s">
        <v>47</v>
      </c>
      <c r="AP162" s="87" t="s">
        <v>47</v>
      </c>
      <c r="AR162" s="90"/>
      <c r="AS162" s="78"/>
      <c r="AT162" s="79"/>
      <c r="AU162" s="91"/>
    </row>
    <row r="163" spans="1:16367" x14ac:dyDescent="0.25">
      <c r="A163" s="87" t="s">
        <v>443</v>
      </c>
      <c r="B163" s="92">
        <v>44183</v>
      </c>
      <c r="C163" s="87" t="s">
        <v>46</v>
      </c>
      <c r="D163" s="87" t="s">
        <v>119</v>
      </c>
      <c r="E163" s="87" t="s">
        <v>120</v>
      </c>
      <c r="F163" s="87" t="s">
        <v>951</v>
      </c>
      <c r="G163" s="87" t="s">
        <v>48</v>
      </c>
      <c r="H163" s="87" t="s">
        <v>254</v>
      </c>
      <c r="I163" s="89" t="s">
        <v>47</v>
      </c>
      <c r="J163" s="89" t="s">
        <v>47</v>
      </c>
      <c r="K163" s="89" t="s">
        <v>47</v>
      </c>
      <c r="L163" s="89" t="s">
        <v>47</v>
      </c>
      <c r="M163" s="89">
        <v>0</v>
      </c>
      <c r="N163" s="87" t="s">
        <v>47</v>
      </c>
      <c r="O163" s="87" t="s">
        <v>255</v>
      </c>
      <c r="P163" s="87" t="s">
        <v>256</v>
      </c>
      <c r="Q163" s="89">
        <v>2970032</v>
      </c>
      <c r="R163" s="89">
        <v>0</v>
      </c>
      <c r="S163" s="89">
        <v>2616000</v>
      </c>
      <c r="T163" s="89">
        <v>305200</v>
      </c>
      <c r="U163" s="87" t="s">
        <v>50</v>
      </c>
      <c r="V163" s="89">
        <v>48832</v>
      </c>
      <c r="W163" s="89">
        <v>0</v>
      </c>
      <c r="X163" s="87" t="s">
        <v>49</v>
      </c>
      <c r="Y163" s="89">
        <v>0</v>
      </c>
      <c r="Z163" s="89">
        <v>0</v>
      </c>
      <c r="AA163" s="87" t="s">
        <v>49</v>
      </c>
      <c r="AB163" s="89">
        <v>0</v>
      </c>
      <c r="AC163" s="89">
        <v>0</v>
      </c>
      <c r="AD163" s="87" t="s">
        <v>49</v>
      </c>
      <c r="AE163" s="89">
        <v>0</v>
      </c>
      <c r="AF163" s="87">
        <v>0</v>
      </c>
      <c r="AG163" s="87" t="s">
        <v>49</v>
      </c>
      <c r="AH163" s="89">
        <v>0</v>
      </c>
      <c r="AI163" s="89">
        <v>0</v>
      </c>
      <c r="AJ163" s="87" t="s">
        <v>49</v>
      </c>
      <c r="AK163" s="89">
        <v>0</v>
      </c>
      <c r="AL163" s="89">
        <v>0</v>
      </c>
      <c r="AM163" s="88" t="s">
        <v>47</v>
      </c>
      <c r="AN163" s="87" t="s">
        <v>47</v>
      </c>
      <c r="AO163" s="88" t="s">
        <v>47</v>
      </c>
      <c r="AP163" s="87" t="s">
        <v>47</v>
      </c>
      <c r="AR163" s="90"/>
      <c r="AS163" s="78"/>
      <c r="AT163" s="79"/>
      <c r="AU163" s="91"/>
    </row>
    <row r="164" spans="1:16367" x14ac:dyDescent="0.25">
      <c r="A164" s="87" t="s">
        <v>447</v>
      </c>
      <c r="B164" s="92">
        <v>44183</v>
      </c>
      <c r="C164" s="87" t="s">
        <v>46</v>
      </c>
      <c r="D164" s="87" t="s">
        <v>119</v>
      </c>
      <c r="E164" s="87" t="s">
        <v>120</v>
      </c>
      <c r="F164" s="87" t="s">
        <v>951</v>
      </c>
      <c r="G164" s="87" t="s">
        <v>48</v>
      </c>
      <c r="H164" s="87" t="s">
        <v>252</v>
      </c>
      <c r="I164" s="89" t="s">
        <v>47</v>
      </c>
      <c r="J164" s="89" t="s">
        <v>47</v>
      </c>
      <c r="K164" s="89" t="s">
        <v>47</v>
      </c>
      <c r="L164" s="89" t="s">
        <v>47</v>
      </c>
      <c r="M164" s="89">
        <v>0</v>
      </c>
      <c r="N164" s="87" t="s">
        <v>47</v>
      </c>
      <c r="O164" s="87" t="s">
        <v>55</v>
      </c>
      <c r="P164" s="87" t="s">
        <v>47</v>
      </c>
      <c r="Q164" s="89">
        <v>115016233.19999999</v>
      </c>
      <c r="R164" s="89">
        <v>0</v>
      </c>
      <c r="S164" s="89">
        <v>103506400</v>
      </c>
      <c r="T164" s="89">
        <v>0</v>
      </c>
      <c r="U164" s="87" t="s">
        <v>49</v>
      </c>
      <c r="V164" s="89">
        <v>0</v>
      </c>
      <c r="W164" s="89">
        <v>9922270</v>
      </c>
      <c r="X164" s="87" t="s">
        <v>49</v>
      </c>
      <c r="Y164" s="89">
        <v>1587563.2</v>
      </c>
      <c r="Z164" s="89">
        <v>0</v>
      </c>
      <c r="AA164" s="87" t="s">
        <v>49</v>
      </c>
      <c r="AB164" s="89">
        <v>0</v>
      </c>
      <c r="AC164" s="89">
        <v>0</v>
      </c>
      <c r="AD164" s="87" t="s">
        <v>49</v>
      </c>
      <c r="AE164" s="89">
        <v>0</v>
      </c>
      <c r="AF164" s="87">
        <v>0</v>
      </c>
      <c r="AG164" s="87" t="s">
        <v>49</v>
      </c>
      <c r="AH164" s="89">
        <v>0</v>
      </c>
      <c r="AI164" s="89">
        <v>0</v>
      </c>
      <c r="AJ164" s="87" t="s">
        <v>49</v>
      </c>
      <c r="AK164" s="89">
        <v>0</v>
      </c>
      <c r="AL164" s="89">
        <v>0</v>
      </c>
      <c r="AM164" s="88" t="s">
        <v>47</v>
      </c>
      <c r="AN164" s="87" t="s">
        <v>47</v>
      </c>
      <c r="AO164" s="88" t="s">
        <v>47</v>
      </c>
      <c r="AP164" s="87" t="s">
        <v>47</v>
      </c>
      <c r="AR164" s="90"/>
      <c r="AS164" s="78"/>
      <c r="AT164" s="79"/>
      <c r="AU164" s="91"/>
    </row>
    <row r="165" spans="1:16367" x14ac:dyDescent="0.25">
      <c r="A165" s="87" t="s">
        <v>449</v>
      </c>
      <c r="B165" s="92">
        <v>44183</v>
      </c>
      <c r="C165" s="87" t="s">
        <v>46</v>
      </c>
      <c r="D165" s="87" t="s">
        <v>260</v>
      </c>
      <c r="E165" s="87" t="s">
        <v>261</v>
      </c>
      <c r="F165" s="87" t="s">
        <v>963</v>
      </c>
      <c r="G165" s="87" t="s">
        <v>48</v>
      </c>
      <c r="H165" s="87" t="s">
        <v>262</v>
      </c>
      <c r="I165" s="89" t="s">
        <v>47</v>
      </c>
      <c r="J165" s="89" t="s">
        <v>47</v>
      </c>
      <c r="K165" s="89" t="s">
        <v>47</v>
      </c>
      <c r="L165" s="89" t="s">
        <v>47</v>
      </c>
      <c r="M165" s="89">
        <v>0</v>
      </c>
      <c r="N165" s="87" t="s">
        <v>47</v>
      </c>
      <c r="O165" s="87" t="s">
        <v>55</v>
      </c>
      <c r="P165" s="87" t="s">
        <v>47</v>
      </c>
      <c r="Q165" s="89">
        <v>265423046.62560001</v>
      </c>
      <c r="R165" s="89">
        <v>0</v>
      </c>
      <c r="S165" s="89">
        <v>246501609</v>
      </c>
      <c r="T165" s="89">
        <v>0</v>
      </c>
      <c r="U165" s="87" t="s">
        <v>49</v>
      </c>
      <c r="V165" s="89">
        <v>0</v>
      </c>
      <c r="W165" s="89">
        <v>16311584.16</v>
      </c>
      <c r="X165" s="87" t="s">
        <v>50</v>
      </c>
      <c r="Y165" s="89">
        <v>2609853.4656000002</v>
      </c>
      <c r="Z165" s="89">
        <v>0</v>
      </c>
      <c r="AA165" s="87" t="s">
        <v>49</v>
      </c>
      <c r="AB165" s="89">
        <v>0</v>
      </c>
      <c r="AC165" s="89">
        <v>0</v>
      </c>
      <c r="AD165" s="87" t="s">
        <v>49</v>
      </c>
      <c r="AE165" s="89">
        <v>0</v>
      </c>
      <c r="AF165" s="87">
        <v>0</v>
      </c>
      <c r="AG165" s="87" t="s">
        <v>49</v>
      </c>
      <c r="AH165" s="89">
        <v>0</v>
      </c>
      <c r="AI165" s="89">
        <v>0</v>
      </c>
      <c r="AJ165" s="87" t="s">
        <v>49</v>
      </c>
      <c r="AK165" s="89">
        <v>0</v>
      </c>
      <c r="AL165" s="89">
        <v>0</v>
      </c>
      <c r="AM165" s="88" t="s">
        <v>47</v>
      </c>
      <c r="AN165" s="87" t="s">
        <v>47</v>
      </c>
      <c r="AO165" s="88" t="s">
        <v>47</v>
      </c>
      <c r="AP165" s="87" t="s">
        <v>47</v>
      </c>
      <c r="AR165" s="90"/>
      <c r="AS165" s="78"/>
      <c r="AT165" s="79"/>
      <c r="AU165" s="91"/>
    </row>
    <row r="166" spans="1:16367" x14ac:dyDescent="0.25">
      <c r="A166" s="87" t="s">
        <v>451</v>
      </c>
      <c r="B166" s="104">
        <v>44183</v>
      </c>
      <c r="C166" s="105" t="s">
        <v>46</v>
      </c>
      <c r="D166" s="105"/>
      <c r="E166" s="105"/>
      <c r="F166" s="105"/>
      <c r="G166" s="105" t="s">
        <v>48</v>
      </c>
      <c r="H166" s="105" t="s">
        <v>2502</v>
      </c>
      <c r="I166" s="106"/>
      <c r="J166" s="106"/>
      <c r="K166" s="106"/>
      <c r="L166" s="106"/>
      <c r="M166" s="106">
        <v>0</v>
      </c>
      <c r="N166" s="105"/>
      <c r="O166" s="105" t="s">
        <v>2520</v>
      </c>
      <c r="P166" s="105" t="s">
        <v>2521</v>
      </c>
      <c r="Q166" s="106">
        <v>263807024.75</v>
      </c>
      <c r="R166" s="106">
        <v>0</v>
      </c>
      <c r="S166" s="106">
        <v>263807024.75</v>
      </c>
      <c r="T166" s="106">
        <v>0</v>
      </c>
      <c r="U166" s="105" t="s">
        <v>2493</v>
      </c>
      <c r="V166" s="106">
        <v>0</v>
      </c>
      <c r="W166" s="106">
        <v>0</v>
      </c>
      <c r="X166" s="105" t="s">
        <v>2493</v>
      </c>
      <c r="Y166" s="106">
        <v>0</v>
      </c>
      <c r="Z166" s="106">
        <v>0</v>
      </c>
      <c r="AA166" s="105" t="s">
        <v>49</v>
      </c>
      <c r="AB166" s="106">
        <v>0</v>
      </c>
      <c r="AC166" s="106">
        <v>0</v>
      </c>
      <c r="AD166" s="105"/>
      <c r="AE166" s="106">
        <v>0</v>
      </c>
      <c r="AF166" s="107"/>
      <c r="AG166" s="105"/>
      <c r="AH166" s="109"/>
      <c r="AI166" s="110"/>
      <c r="AJ166" s="110"/>
      <c r="AK166" s="109"/>
      <c r="AL166" s="109"/>
      <c r="AM166" s="109"/>
      <c r="AN166" s="109"/>
      <c r="AO166" s="109"/>
      <c r="AP166" s="109"/>
      <c r="AQ166" s="108"/>
      <c r="AR166" s="108"/>
      <c r="AS166" s="108"/>
      <c r="AT166" s="108"/>
      <c r="AU166" s="108"/>
      <c r="AV166" s="108"/>
      <c r="AW166" s="108"/>
      <c r="AX166" s="108"/>
      <c r="AY166" s="108"/>
      <c r="AZ166" s="108"/>
      <c r="BA166" s="108"/>
      <c r="BB166" s="108"/>
      <c r="BC166" s="108"/>
      <c r="BD166" s="108"/>
      <c r="BE166" s="108"/>
      <c r="BF166" s="108"/>
      <c r="BG166" s="108"/>
      <c r="BH166" s="108"/>
      <c r="BI166" s="108"/>
      <c r="BJ166" s="108"/>
      <c r="BK166" s="108"/>
      <c r="BL166" s="108"/>
      <c r="BM166" s="108"/>
      <c r="BN166" s="108"/>
      <c r="BO166" s="108"/>
      <c r="BP166" s="108"/>
      <c r="BQ166" s="108"/>
      <c r="BR166" s="108"/>
      <c r="BS166" s="108"/>
      <c r="BT166" s="108"/>
      <c r="BU166" s="108"/>
      <c r="BV166" s="108"/>
      <c r="BW166" s="108"/>
      <c r="BX166" s="108"/>
      <c r="BY166" s="108"/>
      <c r="BZ166" s="108"/>
      <c r="CA166" s="108"/>
      <c r="CB166" s="108"/>
      <c r="CC166" s="108"/>
      <c r="CD166" s="108"/>
      <c r="CE166" s="108"/>
      <c r="CF166" s="108"/>
      <c r="CG166" s="108"/>
      <c r="CH166" s="108"/>
      <c r="CI166" s="108"/>
      <c r="CJ166" s="108"/>
      <c r="CK166" s="108"/>
      <c r="CL166" s="108"/>
      <c r="CM166" s="108"/>
      <c r="CN166" s="108"/>
      <c r="CO166" s="108"/>
      <c r="CP166" s="108"/>
      <c r="CQ166" s="108"/>
      <c r="CR166" s="108"/>
      <c r="CS166" s="108"/>
      <c r="CT166" s="108"/>
      <c r="CU166" s="108"/>
      <c r="CV166" s="108"/>
      <c r="CW166" s="108"/>
      <c r="CX166" s="108"/>
      <c r="CY166" s="108"/>
      <c r="CZ166" s="108"/>
      <c r="DA166" s="108"/>
      <c r="DB166" s="108"/>
      <c r="DC166" s="108"/>
      <c r="DD166" s="108"/>
      <c r="DE166" s="108"/>
      <c r="DF166" s="108"/>
      <c r="DG166" s="108"/>
      <c r="DH166" s="108"/>
      <c r="DI166" s="108"/>
      <c r="DJ166" s="108"/>
      <c r="DK166" s="108"/>
      <c r="DL166" s="108"/>
      <c r="DM166" s="108"/>
      <c r="DN166" s="108"/>
      <c r="DO166" s="108"/>
      <c r="DP166" s="108"/>
      <c r="DQ166" s="108"/>
      <c r="DR166" s="108"/>
      <c r="DS166" s="108"/>
      <c r="DT166" s="108"/>
      <c r="DU166" s="108"/>
      <c r="DV166" s="108"/>
      <c r="DW166" s="108"/>
      <c r="DX166" s="108"/>
      <c r="DY166" s="108"/>
      <c r="DZ166" s="108"/>
      <c r="EA166" s="108"/>
      <c r="EB166" s="108"/>
      <c r="EC166" s="108"/>
      <c r="ED166" s="108"/>
      <c r="EE166" s="108"/>
      <c r="EF166" s="108"/>
      <c r="EG166" s="108"/>
      <c r="EH166" s="108"/>
      <c r="EI166" s="108"/>
      <c r="EJ166" s="108"/>
      <c r="EK166" s="108"/>
      <c r="EL166" s="108"/>
      <c r="EM166" s="108"/>
      <c r="EN166" s="108"/>
      <c r="EO166" s="108"/>
      <c r="EP166" s="108"/>
      <c r="EQ166" s="108"/>
      <c r="ER166" s="108"/>
      <c r="ES166" s="108"/>
      <c r="ET166" s="108"/>
      <c r="EU166" s="108"/>
      <c r="EV166" s="108"/>
      <c r="EW166" s="108"/>
      <c r="EX166" s="108"/>
      <c r="EY166" s="108"/>
      <c r="EZ166" s="108"/>
      <c r="FA166" s="108"/>
      <c r="FB166" s="108"/>
      <c r="FC166" s="108"/>
      <c r="FD166" s="108"/>
      <c r="FE166" s="108"/>
      <c r="FF166" s="108"/>
      <c r="FG166" s="108"/>
      <c r="FH166" s="108"/>
      <c r="FI166" s="108"/>
      <c r="FJ166" s="108"/>
      <c r="FK166" s="108"/>
      <c r="FL166" s="108"/>
      <c r="FM166" s="108"/>
      <c r="FN166" s="108"/>
      <c r="FO166" s="108"/>
      <c r="FP166" s="108"/>
      <c r="FQ166" s="108"/>
      <c r="FR166" s="108"/>
      <c r="FS166" s="108"/>
      <c r="FT166" s="108"/>
      <c r="FU166" s="108"/>
      <c r="FV166" s="108"/>
      <c r="FW166" s="108"/>
      <c r="FX166" s="108"/>
      <c r="FY166" s="108"/>
      <c r="FZ166" s="108"/>
      <c r="GA166" s="108"/>
      <c r="GB166" s="108"/>
      <c r="GC166" s="108"/>
      <c r="GD166" s="108"/>
      <c r="GE166" s="108"/>
      <c r="GF166" s="108"/>
      <c r="GG166" s="108"/>
      <c r="GH166" s="108"/>
      <c r="GI166" s="108"/>
      <c r="GJ166" s="108"/>
      <c r="GK166" s="108"/>
      <c r="GL166" s="108"/>
      <c r="GM166" s="108"/>
      <c r="GN166" s="108"/>
      <c r="GO166" s="108"/>
      <c r="GP166" s="108"/>
      <c r="GQ166" s="108"/>
      <c r="GR166" s="108"/>
      <c r="GS166" s="108"/>
      <c r="GT166" s="108"/>
      <c r="GU166" s="108"/>
      <c r="GV166" s="108"/>
      <c r="GW166" s="108"/>
      <c r="GX166" s="108"/>
      <c r="GY166" s="108"/>
      <c r="GZ166" s="108"/>
      <c r="HA166" s="108"/>
      <c r="HB166" s="108"/>
      <c r="HC166" s="108"/>
      <c r="HD166" s="108"/>
      <c r="HE166" s="108"/>
      <c r="HF166" s="108"/>
      <c r="HG166" s="108"/>
      <c r="HH166" s="108"/>
      <c r="HI166" s="108"/>
      <c r="HJ166" s="108"/>
      <c r="HK166" s="108"/>
      <c r="HL166" s="108"/>
      <c r="HM166" s="108"/>
      <c r="HN166" s="108"/>
      <c r="HO166" s="108"/>
      <c r="HP166" s="108"/>
      <c r="HQ166" s="108"/>
      <c r="HR166" s="108"/>
      <c r="HS166" s="108"/>
      <c r="HT166" s="108"/>
      <c r="HU166" s="108"/>
      <c r="HV166" s="108"/>
      <c r="HW166" s="108"/>
      <c r="HX166" s="108"/>
      <c r="HY166" s="108"/>
      <c r="HZ166" s="108"/>
      <c r="IA166" s="108"/>
      <c r="IB166" s="108"/>
      <c r="IC166" s="108"/>
      <c r="ID166" s="108"/>
      <c r="IE166" s="108"/>
      <c r="IF166" s="108"/>
      <c r="IG166" s="108"/>
      <c r="IH166" s="108"/>
      <c r="II166" s="108"/>
      <c r="IJ166" s="108"/>
      <c r="IK166" s="108"/>
      <c r="IL166" s="108"/>
      <c r="IM166" s="108"/>
      <c r="IN166" s="108"/>
      <c r="IO166" s="108"/>
      <c r="IP166" s="108"/>
      <c r="IQ166" s="108"/>
      <c r="IR166" s="108"/>
      <c r="IS166" s="108"/>
      <c r="IT166" s="108"/>
      <c r="IU166" s="108"/>
      <c r="IV166" s="108"/>
      <c r="IW166" s="108"/>
      <c r="IX166" s="108"/>
      <c r="IY166" s="108"/>
      <c r="IZ166" s="108"/>
      <c r="JA166" s="108"/>
      <c r="JB166" s="108"/>
      <c r="JC166" s="108"/>
      <c r="JD166" s="108"/>
      <c r="JE166" s="108"/>
      <c r="JF166" s="108"/>
      <c r="JG166" s="108"/>
      <c r="JH166" s="108"/>
      <c r="JI166" s="108"/>
      <c r="JJ166" s="108"/>
      <c r="JK166" s="108"/>
      <c r="JL166" s="108"/>
      <c r="JM166" s="108"/>
      <c r="JN166" s="108"/>
      <c r="JO166" s="108"/>
      <c r="JP166" s="108"/>
      <c r="JQ166" s="108"/>
      <c r="JR166" s="108"/>
      <c r="JS166" s="108"/>
      <c r="JT166" s="108"/>
      <c r="JU166" s="108"/>
      <c r="JV166" s="108"/>
      <c r="JW166" s="108"/>
      <c r="JX166" s="108"/>
      <c r="JY166" s="108"/>
      <c r="JZ166" s="108"/>
      <c r="KA166" s="108"/>
      <c r="KB166" s="108"/>
      <c r="KC166" s="108"/>
      <c r="KD166" s="108"/>
      <c r="KE166" s="108"/>
      <c r="KF166" s="108"/>
      <c r="KG166" s="108"/>
      <c r="KH166" s="108"/>
      <c r="KI166" s="108"/>
      <c r="KJ166" s="108"/>
      <c r="KK166" s="108"/>
      <c r="KL166" s="108"/>
      <c r="KM166" s="108"/>
      <c r="KN166" s="108"/>
      <c r="KO166" s="108"/>
      <c r="KP166" s="108"/>
      <c r="KQ166" s="108"/>
      <c r="KR166" s="108"/>
      <c r="KS166" s="108"/>
      <c r="KT166" s="108"/>
      <c r="KU166" s="108"/>
      <c r="KV166" s="108"/>
      <c r="KW166" s="108"/>
      <c r="KX166" s="108"/>
      <c r="KY166" s="108"/>
      <c r="KZ166" s="108"/>
      <c r="LA166" s="108"/>
      <c r="LB166" s="108"/>
      <c r="LC166" s="108"/>
      <c r="LD166" s="108"/>
      <c r="LE166" s="108"/>
      <c r="LF166" s="108"/>
      <c r="LG166" s="108"/>
      <c r="LH166" s="108"/>
      <c r="LI166" s="108"/>
      <c r="LJ166" s="108"/>
      <c r="LK166" s="108"/>
      <c r="LL166" s="108"/>
      <c r="LM166" s="108"/>
      <c r="LN166" s="108"/>
      <c r="LO166" s="108"/>
      <c r="LP166" s="108"/>
      <c r="LQ166" s="108"/>
      <c r="LR166" s="108"/>
      <c r="LS166" s="108"/>
      <c r="LT166" s="108"/>
      <c r="LU166" s="108"/>
      <c r="LV166" s="108"/>
      <c r="LW166" s="108"/>
      <c r="LX166" s="108"/>
      <c r="LY166" s="108"/>
      <c r="LZ166" s="108"/>
      <c r="MA166" s="108"/>
      <c r="MB166" s="108"/>
      <c r="MC166" s="108"/>
      <c r="MD166" s="108"/>
      <c r="ME166" s="108"/>
      <c r="MF166" s="108"/>
      <c r="MG166" s="108"/>
      <c r="MH166" s="108"/>
      <c r="MI166" s="108"/>
      <c r="MJ166" s="108"/>
      <c r="MK166" s="108"/>
      <c r="ML166" s="108"/>
      <c r="MM166" s="108"/>
      <c r="MN166" s="108"/>
      <c r="MO166" s="108"/>
      <c r="MP166" s="108"/>
      <c r="MQ166" s="108"/>
      <c r="MR166" s="108"/>
      <c r="MS166" s="108"/>
      <c r="MT166" s="108"/>
      <c r="MU166" s="108"/>
      <c r="MV166" s="108"/>
      <c r="MW166" s="108"/>
      <c r="MX166" s="108"/>
      <c r="MY166" s="108"/>
      <c r="MZ166" s="108"/>
      <c r="NA166" s="108"/>
      <c r="NB166" s="108"/>
      <c r="NC166" s="108"/>
      <c r="ND166" s="108"/>
      <c r="NE166" s="108"/>
      <c r="NF166" s="108"/>
      <c r="NG166" s="108"/>
      <c r="NH166" s="108"/>
      <c r="NI166" s="108"/>
      <c r="NJ166" s="108"/>
      <c r="NK166" s="108"/>
      <c r="NL166" s="108"/>
      <c r="NM166" s="108"/>
      <c r="NN166" s="108"/>
      <c r="NO166" s="108"/>
      <c r="NP166" s="108"/>
      <c r="NQ166" s="108"/>
      <c r="NR166" s="108"/>
      <c r="NS166" s="108"/>
      <c r="NT166" s="108"/>
      <c r="NU166" s="108"/>
      <c r="NV166" s="108"/>
      <c r="NW166" s="108"/>
      <c r="NX166" s="108"/>
      <c r="NY166" s="108"/>
      <c r="NZ166" s="108"/>
      <c r="OA166" s="108"/>
      <c r="OB166" s="108"/>
      <c r="OC166" s="108"/>
      <c r="OD166" s="108"/>
      <c r="OE166" s="108"/>
      <c r="OF166" s="108"/>
      <c r="OG166" s="108"/>
      <c r="OH166" s="108"/>
      <c r="OI166" s="108"/>
      <c r="OJ166" s="108"/>
      <c r="OK166" s="108"/>
      <c r="OL166" s="108"/>
      <c r="OM166" s="108"/>
      <c r="ON166" s="108"/>
      <c r="OO166" s="108"/>
      <c r="OP166" s="108"/>
      <c r="OQ166" s="108"/>
      <c r="OR166" s="108"/>
      <c r="OS166" s="108"/>
      <c r="OT166" s="108"/>
      <c r="OU166" s="108"/>
      <c r="OV166" s="108"/>
      <c r="OW166" s="108"/>
      <c r="OX166" s="108"/>
      <c r="OY166" s="108"/>
      <c r="OZ166" s="108"/>
      <c r="PA166" s="108"/>
      <c r="PB166" s="108"/>
      <c r="PC166" s="108"/>
      <c r="PD166" s="108"/>
      <c r="PE166" s="108"/>
      <c r="PF166" s="108"/>
      <c r="PG166" s="108"/>
      <c r="PH166" s="108"/>
      <c r="PI166" s="108"/>
      <c r="PJ166" s="108"/>
      <c r="PK166" s="108"/>
      <c r="PL166" s="108"/>
      <c r="PM166" s="108"/>
      <c r="PN166" s="108"/>
      <c r="PO166" s="108"/>
      <c r="PP166" s="108"/>
      <c r="PQ166" s="108"/>
      <c r="PR166" s="108"/>
      <c r="PS166" s="108"/>
      <c r="PT166" s="108"/>
      <c r="PU166" s="108"/>
      <c r="PV166" s="108"/>
      <c r="PW166" s="108"/>
      <c r="PX166" s="108"/>
      <c r="PY166" s="108"/>
      <c r="PZ166" s="108"/>
      <c r="QA166" s="108"/>
      <c r="QB166" s="108"/>
      <c r="QC166" s="108"/>
      <c r="QD166" s="108"/>
      <c r="QE166" s="108"/>
      <c r="QF166" s="108"/>
      <c r="QG166" s="108"/>
      <c r="QH166" s="108"/>
      <c r="QI166" s="108"/>
      <c r="QJ166" s="108"/>
      <c r="QK166" s="108"/>
      <c r="QL166" s="108"/>
      <c r="QM166" s="108"/>
      <c r="QN166" s="108"/>
      <c r="QO166" s="108"/>
      <c r="QP166" s="108"/>
      <c r="QQ166" s="108"/>
      <c r="QR166" s="108"/>
      <c r="QS166" s="108"/>
      <c r="QT166" s="108"/>
      <c r="QU166" s="108"/>
      <c r="QV166" s="108"/>
      <c r="QW166" s="108"/>
      <c r="QX166" s="108"/>
      <c r="QY166" s="108"/>
      <c r="QZ166" s="108"/>
      <c r="RA166" s="108"/>
      <c r="RB166" s="108"/>
      <c r="RC166" s="108"/>
      <c r="RD166" s="108"/>
      <c r="RE166" s="108"/>
      <c r="RF166" s="108"/>
      <c r="RG166" s="108"/>
      <c r="RH166" s="108"/>
      <c r="RI166" s="108"/>
      <c r="RJ166" s="108"/>
      <c r="RK166" s="108"/>
      <c r="RL166" s="108"/>
      <c r="RM166" s="108"/>
      <c r="RN166" s="108"/>
      <c r="RO166" s="108"/>
      <c r="RP166" s="108"/>
      <c r="RQ166" s="108"/>
      <c r="RR166" s="108"/>
      <c r="RS166" s="108"/>
      <c r="RT166" s="108"/>
      <c r="RU166" s="108"/>
      <c r="RV166" s="108"/>
      <c r="RW166" s="108"/>
      <c r="RX166" s="108"/>
      <c r="RY166" s="108"/>
      <c r="RZ166" s="108"/>
      <c r="SA166" s="108"/>
      <c r="SB166" s="108"/>
      <c r="SC166" s="108"/>
      <c r="SD166" s="108"/>
      <c r="SE166" s="108"/>
      <c r="SF166" s="108"/>
      <c r="SG166" s="108"/>
      <c r="SH166" s="108"/>
      <c r="SI166" s="108"/>
      <c r="SJ166" s="108"/>
      <c r="SK166" s="108"/>
      <c r="SL166" s="108"/>
      <c r="SM166" s="108"/>
      <c r="SN166" s="108"/>
      <c r="SO166" s="108"/>
      <c r="SP166" s="108"/>
      <c r="SQ166" s="108"/>
      <c r="SR166" s="108"/>
      <c r="SS166" s="108"/>
      <c r="ST166" s="108"/>
      <c r="SU166" s="108"/>
      <c r="SV166" s="108"/>
      <c r="SW166" s="108"/>
      <c r="SX166" s="108"/>
      <c r="SY166" s="108"/>
      <c r="SZ166" s="108"/>
      <c r="TA166" s="108"/>
      <c r="TB166" s="108"/>
      <c r="TC166" s="108"/>
      <c r="TD166" s="108"/>
      <c r="TE166" s="108"/>
      <c r="TF166" s="108"/>
      <c r="TG166" s="108"/>
      <c r="TH166" s="108"/>
      <c r="TI166" s="108"/>
      <c r="TJ166" s="108"/>
      <c r="TK166" s="108"/>
      <c r="TL166" s="108"/>
      <c r="TM166" s="108"/>
      <c r="TN166" s="108"/>
      <c r="TO166" s="108"/>
      <c r="TP166" s="108"/>
      <c r="TQ166" s="108"/>
      <c r="TR166" s="108"/>
      <c r="TS166" s="108"/>
      <c r="TT166" s="108"/>
      <c r="TU166" s="108"/>
      <c r="TV166" s="108"/>
      <c r="TW166" s="108"/>
      <c r="TX166" s="108"/>
      <c r="TY166" s="108"/>
      <c r="TZ166" s="108"/>
      <c r="UA166" s="108"/>
      <c r="UB166" s="108"/>
      <c r="UC166" s="108"/>
      <c r="UD166" s="108"/>
      <c r="UE166" s="108"/>
      <c r="UF166" s="108"/>
      <c r="UG166" s="108"/>
      <c r="UH166" s="108"/>
      <c r="UI166" s="108"/>
      <c r="UJ166" s="108"/>
      <c r="UK166" s="108"/>
      <c r="UL166" s="108"/>
      <c r="UM166" s="108"/>
      <c r="UN166" s="108"/>
      <c r="UO166" s="108"/>
      <c r="UP166" s="108"/>
      <c r="UQ166" s="108"/>
      <c r="UR166" s="108"/>
      <c r="US166" s="108"/>
      <c r="UT166" s="108"/>
      <c r="UU166" s="108"/>
      <c r="UV166" s="108"/>
      <c r="UW166" s="108"/>
      <c r="UX166" s="108"/>
      <c r="UY166" s="108"/>
      <c r="UZ166" s="108"/>
      <c r="VA166" s="108"/>
      <c r="VB166" s="108"/>
      <c r="VC166" s="108"/>
      <c r="VD166" s="108"/>
      <c r="VE166" s="108"/>
      <c r="VF166" s="108"/>
      <c r="VG166" s="108"/>
      <c r="VH166" s="108"/>
      <c r="VI166" s="108"/>
      <c r="VJ166" s="108"/>
      <c r="VK166" s="108"/>
      <c r="VL166" s="108"/>
      <c r="VM166" s="108"/>
      <c r="VN166" s="108"/>
      <c r="VO166" s="108"/>
      <c r="VP166" s="108"/>
      <c r="VQ166" s="108"/>
      <c r="VR166" s="108"/>
      <c r="VS166" s="108"/>
      <c r="VT166" s="108"/>
      <c r="VU166" s="108"/>
      <c r="VV166" s="108"/>
      <c r="VW166" s="108"/>
      <c r="VX166" s="108"/>
      <c r="VY166" s="108"/>
      <c r="VZ166" s="108"/>
      <c r="WA166" s="108"/>
      <c r="WB166" s="108"/>
      <c r="WC166" s="108"/>
      <c r="WD166" s="108"/>
      <c r="WE166" s="108"/>
      <c r="WF166" s="108"/>
      <c r="WG166" s="108"/>
      <c r="WH166" s="108"/>
      <c r="WI166" s="108"/>
      <c r="WJ166" s="108"/>
      <c r="WK166" s="108"/>
      <c r="WL166" s="108"/>
      <c r="WM166" s="108"/>
      <c r="WN166" s="108"/>
      <c r="WO166" s="108"/>
      <c r="WP166" s="108"/>
      <c r="WQ166" s="108"/>
      <c r="WR166" s="108"/>
      <c r="WS166" s="108"/>
      <c r="WT166" s="108"/>
      <c r="WU166" s="108"/>
      <c r="WV166" s="108"/>
      <c r="WW166" s="108"/>
      <c r="WX166" s="108"/>
      <c r="WY166" s="108"/>
      <c r="WZ166" s="108"/>
      <c r="XA166" s="108"/>
      <c r="XB166" s="108"/>
      <c r="XC166" s="108"/>
      <c r="XD166" s="108"/>
      <c r="XE166" s="108"/>
      <c r="XF166" s="108"/>
      <c r="XG166" s="108"/>
      <c r="XH166" s="108"/>
      <c r="XI166" s="108"/>
      <c r="XJ166" s="108"/>
      <c r="XK166" s="108"/>
      <c r="XL166" s="108"/>
      <c r="XM166" s="108"/>
      <c r="XN166" s="108"/>
      <c r="XO166" s="108"/>
      <c r="XP166" s="108"/>
      <c r="XQ166" s="108"/>
      <c r="XR166" s="108"/>
      <c r="XS166" s="108"/>
      <c r="XT166" s="108"/>
      <c r="XU166" s="108"/>
      <c r="XV166" s="108"/>
      <c r="XW166" s="108"/>
      <c r="XX166" s="108"/>
      <c r="XY166" s="108"/>
      <c r="XZ166" s="108"/>
      <c r="YA166" s="108"/>
      <c r="YB166" s="108"/>
      <c r="YC166" s="108"/>
      <c r="YD166" s="108"/>
      <c r="YE166" s="108"/>
      <c r="YF166" s="108"/>
      <c r="YG166" s="108"/>
      <c r="YH166" s="108"/>
      <c r="YI166" s="108"/>
      <c r="YJ166" s="108"/>
      <c r="YK166" s="108"/>
      <c r="YL166" s="108"/>
      <c r="YM166" s="108"/>
      <c r="YN166" s="108"/>
      <c r="YO166" s="108"/>
      <c r="YP166" s="108"/>
      <c r="YQ166" s="108"/>
      <c r="YR166" s="108"/>
      <c r="YS166" s="108"/>
      <c r="YT166" s="108"/>
      <c r="YU166" s="108"/>
      <c r="YV166" s="108"/>
      <c r="YW166" s="108"/>
      <c r="YX166" s="108"/>
      <c r="YY166" s="108"/>
      <c r="YZ166" s="108"/>
      <c r="ZA166" s="108"/>
      <c r="ZB166" s="108"/>
      <c r="ZC166" s="108"/>
      <c r="ZD166" s="108"/>
      <c r="ZE166" s="108"/>
      <c r="ZF166" s="108"/>
      <c r="ZG166" s="108"/>
      <c r="ZH166" s="108"/>
      <c r="ZI166" s="108"/>
      <c r="ZJ166" s="108"/>
      <c r="ZK166" s="108"/>
      <c r="ZL166" s="108"/>
      <c r="ZM166" s="108"/>
      <c r="ZN166" s="108"/>
      <c r="ZO166" s="108"/>
      <c r="ZP166" s="108"/>
      <c r="ZQ166" s="108"/>
      <c r="ZR166" s="108"/>
      <c r="ZS166" s="108"/>
      <c r="ZT166" s="108"/>
      <c r="ZU166" s="108"/>
      <c r="ZV166" s="108"/>
      <c r="ZW166" s="108"/>
      <c r="ZX166" s="108"/>
      <c r="ZY166" s="108"/>
      <c r="ZZ166" s="108"/>
      <c r="AAA166" s="108"/>
      <c r="AAB166" s="108"/>
      <c r="AAC166" s="108"/>
      <c r="AAD166" s="108"/>
      <c r="AAE166" s="108"/>
      <c r="AAF166" s="108"/>
      <c r="AAG166" s="108"/>
      <c r="AAH166" s="108"/>
      <c r="AAI166" s="108"/>
      <c r="AAJ166" s="108"/>
      <c r="AAK166" s="108"/>
      <c r="AAL166" s="108"/>
      <c r="AAM166" s="108"/>
      <c r="AAN166" s="108"/>
      <c r="AAO166" s="108"/>
      <c r="AAP166" s="108"/>
      <c r="AAQ166" s="108"/>
      <c r="AAR166" s="108"/>
      <c r="AAS166" s="108"/>
      <c r="AAT166" s="108"/>
      <c r="AAU166" s="108"/>
      <c r="AAV166" s="108"/>
      <c r="AAW166" s="108"/>
      <c r="AAX166" s="108"/>
      <c r="AAY166" s="108"/>
      <c r="AAZ166" s="108"/>
      <c r="ABA166" s="108"/>
      <c r="ABB166" s="108"/>
      <c r="ABC166" s="108"/>
      <c r="ABD166" s="108"/>
      <c r="ABE166" s="108"/>
      <c r="ABF166" s="108"/>
      <c r="ABG166" s="108"/>
      <c r="ABH166" s="108"/>
      <c r="ABI166" s="108"/>
      <c r="ABJ166" s="108"/>
      <c r="ABK166" s="108"/>
      <c r="ABL166" s="108"/>
      <c r="ABM166" s="108"/>
      <c r="ABN166" s="108"/>
      <c r="ABO166" s="108"/>
      <c r="ABP166" s="108"/>
      <c r="ABQ166" s="108"/>
      <c r="ABR166" s="108"/>
      <c r="ABS166" s="108"/>
      <c r="ABT166" s="108"/>
      <c r="ABU166" s="108"/>
      <c r="ABV166" s="108"/>
      <c r="ABW166" s="108"/>
      <c r="ABX166" s="108"/>
      <c r="ABY166" s="108"/>
      <c r="ABZ166" s="108"/>
      <c r="ACA166" s="108"/>
      <c r="ACB166" s="108"/>
      <c r="ACC166" s="108"/>
      <c r="ACD166" s="108"/>
      <c r="ACE166" s="108"/>
      <c r="ACF166" s="108"/>
      <c r="ACG166" s="108"/>
      <c r="ACH166" s="108"/>
      <c r="ACI166" s="108"/>
      <c r="ACJ166" s="108"/>
      <c r="ACK166" s="108"/>
      <c r="ACL166" s="108"/>
      <c r="ACM166" s="108"/>
      <c r="ACN166" s="108"/>
      <c r="ACO166" s="108"/>
      <c r="ACP166" s="108"/>
      <c r="ACQ166" s="108"/>
      <c r="ACR166" s="108"/>
      <c r="ACS166" s="108"/>
      <c r="ACT166" s="108"/>
      <c r="ACU166" s="108"/>
      <c r="ACV166" s="108"/>
      <c r="ACW166" s="108"/>
      <c r="ACX166" s="108"/>
      <c r="ACY166" s="108"/>
      <c r="ACZ166" s="108"/>
      <c r="ADA166" s="108"/>
      <c r="ADB166" s="108"/>
      <c r="ADC166" s="108"/>
      <c r="ADD166" s="108"/>
      <c r="ADE166" s="108"/>
      <c r="ADF166" s="108"/>
      <c r="ADG166" s="108"/>
      <c r="ADH166" s="108"/>
      <c r="ADI166" s="108"/>
      <c r="ADJ166" s="108"/>
      <c r="ADK166" s="108"/>
      <c r="ADL166" s="108"/>
      <c r="ADM166" s="108"/>
      <c r="ADN166" s="108"/>
      <c r="ADO166" s="108"/>
      <c r="ADP166" s="108"/>
      <c r="ADQ166" s="108"/>
      <c r="ADR166" s="108"/>
      <c r="ADS166" s="108"/>
      <c r="ADT166" s="108"/>
      <c r="ADU166" s="108"/>
      <c r="ADV166" s="108"/>
      <c r="ADW166" s="108"/>
      <c r="ADX166" s="108"/>
      <c r="ADY166" s="108"/>
      <c r="ADZ166" s="108"/>
      <c r="AEA166" s="108"/>
      <c r="AEB166" s="108"/>
      <c r="AEC166" s="108"/>
      <c r="AED166" s="108"/>
      <c r="AEE166" s="108"/>
      <c r="AEF166" s="108"/>
      <c r="AEG166" s="108"/>
      <c r="AEH166" s="108"/>
      <c r="AEI166" s="108"/>
      <c r="AEJ166" s="108"/>
      <c r="AEK166" s="108"/>
      <c r="AEL166" s="108"/>
      <c r="AEM166" s="108"/>
      <c r="AEN166" s="108"/>
      <c r="AEO166" s="108"/>
      <c r="AEP166" s="108"/>
      <c r="AEQ166" s="108"/>
      <c r="AER166" s="108"/>
      <c r="AES166" s="108"/>
      <c r="AET166" s="108"/>
      <c r="AEU166" s="108"/>
      <c r="AEV166" s="108"/>
      <c r="AEW166" s="108"/>
      <c r="AEX166" s="108"/>
      <c r="AEY166" s="108"/>
      <c r="AEZ166" s="108"/>
      <c r="AFA166" s="108"/>
      <c r="AFB166" s="108"/>
      <c r="AFC166" s="108"/>
      <c r="AFD166" s="108"/>
      <c r="AFE166" s="108"/>
      <c r="AFF166" s="108"/>
      <c r="AFG166" s="108"/>
      <c r="AFH166" s="108"/>
      <c r="AFI166" s="108"/>
      <c r="AFJ166" s="108"/>
      <c r="AFK166" s="108"/>
      <c r="AFL166" s="108"/>
      <c r="AFM166" s="108"/>
      <c r="AFN166" s="108"/>
      <c r="AFO166" s="108"/>
      <c r="AFP166" s="108"/>
      <c r="AFQ166" s="108"/>
      <c r="AFR166" s="108"/>
      <c r="AFS166" s="108"/>
      <c r="AFT166" s="108"/>
      <c r="AFU166" s="108"/>
      <c r="AFV166" s="108"/>
      <c r="AFW166" s="108"/>
      <c r="AFX166" s="108"/>
      <c r="AFY166" s="108"/>
      <c r="AFZ166" s="108"/>
      <c r="AGA166" s="108"/>
      <c r="AGB166" s="108"/>
      <c r="AGC166" s="108"/>
      <c r="AGD166" s="108"/>
      <c r="AGE166" s="108"/>
      <c r="AGF166" s="108"/>
      <c r="AGG166" s="108"/>
      <c r="AGH166" s="108"/>
      <c r="AGI166" s="108"/>
      <c r="AGJ166" s="108"/>
      <c r="AGK166" s="108"/>
      <c r="AGL166" s="108"/>
      <c r="AGM166" s="108"/>
      <c r="AGN166" s="108"/>
      <c r="AGO166" s="108"/>
      <c r="AGP166" s="108"/>
      <c r="AGQ166" s="108"/>
      <c r="AGR166" s="108"/>
      <c r="AGS166" s="108"/>
      <c r="AGT166" s="108"/>
      <c r="AGU166" s="108"/>
      <c r="AGV166" s="108"/>
      <c r="AGW166" s="108"/>
      <c r="AGX166" s="108"/>
      <c r="AGY166" s="108"/>
      <c r="AGZ166" s="108"/>
      <c r="AHA166" s="108"/>
      <c r="AHB166" s="108"/>
      <c r="AHC166" s="108"/>
      <c r="AHD166" s="108"/>
      <c r="AHE166" s="108"/>
      <c r="AHF166" s="108"/>
      <c r="AHG166" s="108"/>
      <c r="AHH166" s="108"/>
      <c r="AHI166" s="108"/>
      <c r="AHJ166" s="108"/>
      <c r="AHK166" s="108"/>
      <c r="AHL166" s="108"/>
      <c r="AHM166" s="108"/>
      <c r="AHN166" s="108"/>
      <c r="AHO166" s="108"/>
      <c r="AHP166" s="108"/>
      <c r="AHQ166" s="108"/>
      <c r="AHR166" s="108"/>
      <c r="AHS166" s="108"/>
      <c r="AHT166" s="108"/>
      <c r="AHU166" s="108"/>
      <c r="AHV166" s="108"/>
      <c r="AHW166" s="108"/>
      <c r="AHX166" s="108"/>
      <c r="AHY166" s="108"/>
      <c r="AHZ166" s="108"/>
      <c r="AIA166" s="108"/>
      <c r="AIB166" s="108"/>
      <c r="AIC166" s="108"/>
      <c r="AID166" s="108"/>
      <c r="AIE166" s="108"/>
      <c r="AIF166" s="108"/>
      <c r="AIG166" s="108"/>
      <c r="AIH166" s="108"/>
      <c r="AII166" s="108"/>
      <c r="AIJ166" s="108"/>
      <c r="AIK166" s="108"/>
      <c r="AIL166" s="108"/>
      <c r="AIM166" s="108"/>
      <c r="AIN166" s="108"/>
      <c r="AIO166" s="108"/>
      <c r="AIP166" s="108"/>
      <c r="AIQ166" s="108"/>
      <c r="AIR166" s="108"/>
      <c r="AIS166" s="108"/>
      <c r="AIT166" s="108"/>
      <c r="AIU166" s="108"/>
      <c r="AIV166" s="108"/>
      <c r="AIW166" s="108"/>
      <c r="AIX166" s="108"/>
      <c r="AIY166" s="108"/>
      <c r="AIZ166" s="108"/>
      <c r="AJA166" s="108"/>
      <c r="AJB166" s="108"/>
      <c r="AJC166" s="108"/>
      <c r="AJD166" s="108"/>
      <c r="AJE166" s="108"/>
      <c r="AJF166" s="108"/>
      <c r="AJG166" s="108"/>
      <c r="AJH166" s="108"/>
      <c r="AJI166" s="108"/>
      <c r="AJJ166" s="108"/>
      <c r="AJK166" s="108"/>
      <c r="AJL166" s="108"/>
      <c r="AJM166" s="108"/>
      <c r="AJN166" s="108"/>
      <c r="AJO166" s="108"/>
      <c r="AJP166" s="108"/>
      <c r="AJQ166" s="108"/>
      <c r="AJR166" s="108"/>
      <c r="AJS166" s="108"/>
      <c r="AJT166" s="108"/>
      <c r="AJU166" s="108"/>
      <c r="AJV166" s="108"/>
      <c r="AJW166" s="108"/>
      <c r="AJX166" s="108"/>
      <c r="AJY166" s="108"/>
      <c r="AJZ166" s="108"/>
      <c r="AKA166" s="108"/>
      <c r="AKB166" s="108"/>
      <c r="AKC166" s="108"/>
      <c r="AKD166" s="108"/>
      <c r="AKE166" s="108"/>
      <c r="AKF166" s="108"/>
      <c r="AKG166" s="108"/>
      <c r="AKH166" s="108"/>
      <c r="AKI166" s="108"/>
      <c r="AKJ166" s="108"/>
      <c r="AKK166" s="108"/>
      <c r="AKL166" s="108"/>
      <c r="AKM166" s="108"/>
      <c r="AKN166" s="108"/>
      <c r="AKO166" s="108"/>
      <c r="AKP166" s="108"/>
      <c r="AKQ166" s="108"/>
      <c r="AKR166" s="108"/>
      <c r="AKS166" s="108"/>
      <c r="AKT166" s="108"/>
      <c r="AKU166" s="108"/>
      <c r="AKV166" s="108"/>
      <c r="AKW166" s="108"/>
      <c r="AKX166" s="108"/>
      <c r="AKY166" s="108"/>
      <c r="AKZ166" s="108"/>
      <c r="ALA166" s="108"/>
      <c r="ALB166" s="108"/>
      <c r="ALC166" s="108"/>
      <c r="ALD166" s="108"/>
      <c r="ALE166" s="108"/>
      <c r="ALF166" s="108"/>
      <c r="ALG166" s="108"/>
      <c r="ALH166" s="108"/>
      <c r="ALI166" s="108"/>
      <c r="ALJ166" s="108"/>
      <c r="ALK166" s="108"/>
      <c r="ALL166" s="108"/>
      <c r="ALM166" s="108"/>
      <c r="ALN166" s="108"/>
      <c r="ALO166" s="108"/>
      <c r="ALP166" s="108"/>
      <c r="ALQ166" s="108"/>
      <c r="ALR166" s="108"/>
      <c r="ALS166" s="108"/>
      <c r="ALT166" s="108"/>
      <c r="ALU166" s="108"/>
      <c r="ALV166" s="108"/>
      <c r="ALW166" s="108"/>
      <c r="ALX166" s="108"/>
      <c r="ALY166" s="108"/>
      <c r="ALZ166" s="108"/>
      <c r="AMA166" s="108"/>
      <c r="AMB166" s="108"/>
      <c r="AMC166" s="108"/>
      <c r="AMD166" s="108"/>
      <c r="AME166" s="108"/>
      <c r="AMF166" s="108"/>
      <c r="AMG166" s="108"/>
      <c r="AMH166" s="108"/>
      <c r="AMI166" s="108"/>
      <c r="AMJ166" s="108"/>
      <c r="AMK166" s="108"/>
      <c r="AML166" s="108"/>
      <c r="AMM166" s="108"/>
      <c r="AMN166" s="108"/>
      <c r="AMO166" s="108"/>
      <c r="AMP166" s="108"/>
      <c r="AMQ166" s="108"/>
      <c r="AMR166" s="108"/>
      <c r="AMS166" s="108"/>
      <c r="AMT166" s="108"/>
      <c r="AMU166" s="108"/>
      <c r="AMV166" s="108"/>
      <c r="AMW166" s="108"/>
      <c r="AMX166" s="108"/>
      <c r="AMY166" s="108"/>
      <c r="AMZ166" s="108"/>
      <c r="ANA166" s="108"/>
      <c r="ANB166" s="108"/>
      <c r="ANC166" s="108"/>
      <c r="AND166" s="108"/>
      <c r="ANE166" s="108"/>
      <c r="ANF166" s="108"/>
      <c r="ANG166" s="108"/>
      <c r="ANH166" s="108"/>
      <c r="ANI166" s="108"/>
      <c r="ANJ166" s="108"/>
      <c r="ANK166" s="108"/>
      <c r="ANL166" s="108"/>
      <c r="ANM166" s="108"/>
      <c r="ANN166" s="108"/>
      <c r="ANO166" s="108"/>
      <c r="ANP166" s="108"/>
      <c r="ANQ166" s="108"/>
      <c r="ANR166" s="108"/>
      <c r="ANS166" s="108"/>
      <c r="ANT166" s="108"/>
      <c r="ANU166" s="108"/>
      <c r="ANV166" s="108"/>
      <c r="ANW166" s="108"/>
      <c r="ANX166" s="108"/>
      <c r="ANY166" s="108"/>
      <c r="ANZ166" s="108"/>
      <c r="AOA166" s="108"/>
      <c r="AOB166" s="108"/>
      <c r="AOC166" s="108"/>
      <c r="AOD166" s="108"/>
      <c r="AOE166" s="108"/>
      <c r="AOF166" s="108"/>
      <c r="AOG166" s="108"/>
      <c r="AOH166" s="108"/>
      <c r="AOI166" s="108"/>
      <c r="AOJ166" s="108"/>
      <c r="AOK166" s="108"/>
      <c r="AOL166" s="108"/>
      <c r="AOM166" s="108"/>
      <c r="AON166" s="108"/>
      <c r="AOO166" s="108"/>
      <c r="AOP166" s="108"/>
      <c r="AOQ166" s="108"/>
      <c r="AOR166" s="108"/>
      <c r="AOS166" s="108"/>
      <c r="AOT166" s="108"/>
      <c r="AOU166" s="108"/>
      <c r="AOV166" s="108"/>
      <c r="AOW166" s="108"/>
      <c r="AOX166" s="108"/>
      <c r="AOY166" s="108"/>
      <c r="AOZ166" s="108"/>
      <c r="APA166" s="108"/>
      <c r="APB166" s="108"/>
      <c r="APC166" s="108"/>
      <c r="APD166" s="108"/>
      <c r="APE166" s="108"/>
      <c r="APF166" s="108"/>
      <c r="APG166" s="108"/>
      <c r="APH166" s="108"/>
      <c r="API166" s="108"/>
      <c r="APJ166" s="108"/>
      <c r="APK166" s="108"/>
      <c r="APL166" s="108"/>
      <c r="APM166" s="108"/>
      <c r="APN166" s="108"/>
      <c r="APO166" s="108"/>
      <c r="APP166" s="108"/>
      <c r="APQ166" s="108"/>
      <c r="APR166" s="108"/>
      <c r="APS166" s="108"/>
      <c r="APT166" s="108"/>
      <c r="APU166" s="108"/>
      <c r="APV166" s="108"/>
      <c r="APW166" s="108"/>
      <c r="APX166" s="108"/>
      <c r="APY166" s="108"/>
      <c r="APZ166" s="108"/>
      <c r="AQA166" s="108"/>
      <c r="AQB166" s="108"/>
      <c r="AQC166" s="108"/>
      <c r="AQD166" s="108"/>
      <c r="AQE166" s="108"/>
      <c r="AQF166" s="108"/>
      <c r="AQG166" s="108"/>
      <c r="AQH166" s="108"/>
      <c r="AQI166" s="108"/>
      <c r="AQJ166" s="108"/>
      <c r="AQK166" s="108"/>
      <c r="AQL166" s="108"/>
      <c r="AQM166" s="108"/>
      <c r="AQN166" s="108"/>
      <c r="AQO166" s="108"/>
      <c r="AQP166" s="108"/>
      <c r="AQQ166" s="108"/>
      <c r="AQR166" s="108"/>
      <c r="AQS166" s="108"/>
      <c r="AQT166" s="108"/>
      <c r="AQU166" s="108"/>
      <c r="AQV166" s="108"/>
      <c r="AQW166" s="108"/>
      <c r="AQX166" s="108"/>
      <c r="AQY166" s="108"/>
      <c r="AQZ166" s="108"/>
      <c r="ARA166" s="108"/>
      <c r="ARB166" s="108"/>
      <c r="ARC166" s="108"/>
      <c r="ARD166" s="108"/>
      <c r="ARE166" s="108"/>
      <c r="ARF166" s="108"/>
      <c r="ARG166" s="108"/>
      <c r="ARH166" s="108"/>
      <c r="ARI166" s="108"/>
      <c r="ARJ166" s="108"/>
      <c r="ARK166" s="108"/>
      <c r="ARL166" s="108"/>
      <c r="ARM166" s="108"/>
      <c r="ARN166" s="108"/>
      <c r="ARO166" s="108"/>
      <c r="ARP166" s="108"/>
      <c r="ARQ166" s="108"/>
      <c r="ARR166" s="108"/>
      <c r="ARS166" s="108"/>
      <c r="ART166" s="108"/>
      <c r="ARU166" s="108"/>
      <c r="ARV166" s="108"/>
      <c r="ARW166" s="108"/>
      <c r="ARX166" s="108"/>
      <c r="ARY166" s="108"/>
      <c r="ARZ166" s="108"/>
      <c r="ASA166" s="108"/>
      <c r="ASB166" s="108"/>
      <c r="ASC166" s="108"/>
      <c r="ASD166" s="108"/>
      <c r="ASE166" s="108"/>
      <c r="ASF166" s="108"/>
      <c r="ASG166" s="108"/>
      <c r="ASH166" s="108"/>
      <c r="ASI166" s="108"/>
      <c r="ASJ166" s="108"/>
      <c r="ASK166" s="108"/>
      <c r="ASL166" s="108"/>
      <c r="ASM166" s="108"/>
      <c r="ASN166" s="108"/>
      <c r="ASO166" s="108"/>
      <c r="ASP166" s="108"/>
      <c r="ASQ166" s="108"/>
      <c r="ASR166" s="108"/>
      <c r="ASS166" s="108"/>
      <c r="AST166" s="108"/>
      <c r="ASU166" s="108"/>
      <c r="ASV166" s="108"/>
      <c r="ASW166" s="108"/>
      <c r="ASX166" s="108"/>
      <c r="ASY166" s="108"/>
      <c r="ASZ166" s="108"/>
      <c r="ATA166" s="108"/>
      <c r="ATB166" s="108"/>
      <c r="ATC166" s="108"/>
      <c r="ATD166" s="108"/>
      <c r="ATE166" s="108"/>
      <c r="ATF166" s="108"/>
      <c r="ATG166" s="108"/>
      <c r="ATH166" s="108"/>
      <c r="ATI166" s="108"/>
      <c r="ATJ166" s="108"/>
      <c r="ATK166" s="108"/>
      <c r="ATL166" s="108"/>
      <c r="ATM166" s="108"/>
      <c r="ATN166" s="108"/>
      <c r="ATO166" s="108"/>
      <c r="ATP166" s="108"/>
      <c r="ATQ166" s="108"/>
      <c r="ATR166" s="108"/>
      <c r="ATS166" s="108"/>
      <c r="ATT166" s="108"/>
      <c r="ATU166" s="108"/>
      <c r="ATV166" s="108"/>
      <c r="ATW166" s="108"/>
      <c r="ATX166" s="108"/>
      <c r="ATY166" s="108"/>
      <c r="ATZ166" s="108"/>
      <c r="AUA166" s="108"/>
      <c r="AUB166" s="108"/>
      <c r="AUC166" s="108"/>
      <c r="AUD166" s="108"/>
      <c r="AUE166" s="108"/>
      <c r="AUF166" s="108"/>
      <c r="AUG166" s="108"/>
      <c r="AUH166" s="108"/>
      <c r="AUI166" s="108"/>
      <c r="AUJ166" s="108"/>
      <c r="AUK166" s="108"/>
      <c r="AUL166" s="108"/>
      <c r="AUM166" s="108"/>
      <c r="AUN166" s="108"/>
      <c r="AUO166" s="108"/>
      <c r="AUP166" s="108"/>
      <c r="AUQ166" s="108"/>
      <c r="AUR166" s="108"/>
      <c r="AUS166" s="108"/>
      <c r="AUT166" s="108"/>
      <c r="AUU166" s="108"/>
      <c r="AUV166" s="108"/>
      <c r="AUW166" s="108"/>
      <c r="AUX166" s="108"/>
      <c r="AUY166" s="108"/>
      <c r="AUZ166" s="108"/>
      <c r="AVA166" s="108"/>
      <c r="AVB166" s="108"/>
      <c r="AVC166" s="108"/>
      <c r="AVD166" s="108"/>
      <c r="AVE166" s="108"/>
      <c r="AVF166" s="108"/>
      <c r="AVG166" s="108"/>
      <c r="AVH166" s="108"/>
      <c r="AVI166" s="108"/>
      <c r="AVJ166" s="108"/>
      <c r="AVK166" s="108"/>
      <c r="AVL166" s="108"/>
      <c r="AVM166" s="108"/>
      <c r="AVN166" s="108"/>
      <c r="AVO166" s="108"/>
      <c r="AVP166" s="108"/>
      <c r="AVQ166" s="108"/>
      <c r="AVR166" s="108"/>
      <c r="AVS166" s="108"/>
      <c r="AVT166" s="108"/>
      <c r="AVU166" s="108"/>
      <c r="AVV166" s="108"/>
      <c r="AVW166" s="108"/>
      <c r="AVX166" s="108"/>
      <c r="AVY166" s="108"/>
      <c r="AVZ166" s="108"/>
      <c r="AWA166" s="108"/>
      <c r="AWB166" s="108"/>
      <c r="AWC166" s="108"/>
      <c r="AWD166" s="108"/>
      <c r="AWE166" s="108"/>
      <c r="AWF166" s="108"/>
      <c r="AWG166" s="108"/>
      <c r="AWH166" s="108"/>
      <c r="AWI166" s="108"/>
      <c r="AWJ166" s="108"/>
      <c r="AWK166" s="108"/>
      <c r="AWL166" s="108"/>
      <c r="AWM166" s="108"/>
      <c r="AWN166" s="108"/>
      <c r="AWO166" s="108"/>
      <c r="AWP166" s="108"/>
      <c r="AWQ166" s="108"/>
      <c r="AWR166" s="108"/>
      <c r="AWS166" s="108"/>
      <c r="AWT166" s="108"/>
      <c r="AWU166" s="108"/>
      <c r="AWV166" s="108"/>
      <c r="AWW166" s="108"/>
      <c r="AWX166" s="108"/>
      <c r="AWY166" s="108"/>
      <c r="AWZ166" s="108"/>
      <c r="AXA166" s="108"/>
      <c r="AXB166" s="108"/>
      <c r="AXC166" s="108"/>
      <c r="AXD166" s="108"/>
      <c r="AXE166" s="108"/>
      <c r="AXF166" s="108"/>
      <c r="AXG166" s="108"/>
      <c r="AXH166" s="108"/>
      <c r="AXI166" s="108"/>
      <c r="AXJ166" s="108"/>
      <c r="AXK166" s="108"/>
      <c r="AXL166" s="108"/>
      <c r="AXM166" s="108"/>
      <c r="AXN166" s="108"/>
      <c r="AXO166" s="108"/>
      <c r="AXP166" s="108"/>
      <c r="AXQ166" s="108"/>
      <c r="AXR166" s="108"/>
      <c r="AXS166" s="108"/>
      <c r="AXT166" s="108"/>
      <c r="AXU166" s="108"/>
      <c r="AXV166" s="108"/>
      <c r="AXW166" s="108"/>
      <c r="AXX166" s="108"/>
      <c r="AXY166" s="108"/>
      <c r="AXZ166" s="108"/>
      <c r="AYA166" s="108"/>
      <c r="AYB166" s="108"/>
      <c r="AYC166" s="108"/>
      <c r="AYD166" s="108"/>
      <c r="AYE166" s="108"/>
      <c r="AYF166" s="108"/>
      <c r="AYG166" s="108"/>
      <c r="AYH166" s="108"/>
      <c r="AYI166" s="108"/>
      <c r="AYJ166" s="108"/>
      <c r="AYK166" s="108"/>
      <c r="AYL166" s="108"/>
      <c r="AYM166" s="108"/>
      <c r="AYN166" s="108"/>
      <c r="AYO166" s="108"/>
      <c r="AYP166" s="108"/>
      <c r="AYQ166" s="108"/>
      <c r="AYR166" s="108"/>
      <c r="AYS166" s="108"/>
      <c r="AYT166" s="108"/>
      <c r="AYU166" s="108"/>
      <c r="AYV166" s="108"/>
      <c r="AYW166" s="108"/>
      <c r="AYX166" s="108"/>
      <c r="AYY166" s="108"/>
      <c r="AYZ166" s="108"/>
      <c r="AZA166" s="108"/>
      <c r="AZB166" s="108"/>
      <c r="AZC166" s="108"/>
      <c r="AZD166" s="108"/>
      <c r="AZE166" s="108"/>
      <c r="AZF166" s="108"/>
      <c r="AZG166" s="108"/>
      <c r="AZH166" s="108"/>
      <c r="AZI166" s="108"/>
      <c r="AZJ166" s="108"/>
      <c r="AZK166" s="108"/>
      <c r="AZL166" s="108"/>
      <c r="AZM166" s="108"/>
      <c r="AZN166" s="108"/>
      <c r="AZO166" s="108"/>
      <c r="AZP166" s="108"/>
      <c r="AZQ166" s="108"/>
      <c r="AZR166" s="108"/>
      <c r="AZS166" s="108"/>
      <c r="AZT166" s="108"/>
      <c r="AZU166" s="108"/>
      <c r="AZV166" s="108"/>
      <c r="AZW166" s="108"/>
      <c r="AZX166" s="108"/>
      <c r="AZY166" s="108"/>
      <c r="AZZ166" s="108"/>
      <c r="BAA166" s="108"/>
      <c r="BAB166" s="108"/>
      <c r="BAC166" s="108"/>
      <c r="BAD166" s="108"/>
      <c r="BAE166" s="108"/>
      <c r="BAF166" s="108"/>
      <c r="BAG166" s="108"/>
      <c r="BAH166" s="108"/>
      <c r="BAI166" s="108"/>
      <c r="BAJ166" s="108"/>
      <c r="BAK166" s="108"/>
      <c r="BAL166" s="108"/>
      <c r="BAM166" s="108"/>
      <c r="BAN166" s="108"/>
      <c r="BAO166" s="108"/>
      <c r="BAP166" s="108"/>
      <c r="BAQ166" s="108"/>
      <c r="BAR166" s="108"/>
      <c r="BAS166" s="108"/>
      <c r="BAT166" s="108"/>
      <c r="BAU166" s="108"/>
      <c r="BAV166" s="108"/>
      <c r="BAW166" s="108"/>
      <c r="BAX166" s="108"/>
      <c r="BAY166" s="108"/>
      <c r="BAZ166" s="108"/>
      <c r="BBA166" s="108"/>
      <c r="BBB166" s="108"/>
      <c r="BBC166" s="108"/>
      <c r="BBD166" s="108"/>
      <c r="BBE166" s="108"/>
      <c r="BBF166" s="108"/>
      <c r="BBG166" s="108"/>
      <c r="BBH166" s="108"/>
      <c r="BBI166" s="108"/>
      <c r="BBJ166" s="108"/>
      <c r="BBK166" s="108"/>
      <c r="BBL166" s="108"/>
      <c r="BBM166" s="108"/>
      <c r="BBN166" s="108"/>
      <c r="BBO166" s="108"/>
      <c r="BBP166" s="108"/>
      <c r="BBQ166" s="108"/>
      <c r="BBR166" s="108"/>
      <c r="BBS166" s="108"/>
      <c r="BBT166" s="108"/>
      <c r="BBU166" s="108"/>
      <c r="BBV166" s="108"/>
      <c r="BBW166" s="108"/>
      <c r="BBX166" s="108"/>
      <c r="BBY166" s="108"/>
      <c r="BBZ166" s="108"/>
      <c r="BCA166" s="108"/>
      <c r="BCB166" s="108"/>
      <c r="BCC166" s="108"/>
      <c r="BCD166" s="108"/>
      <c r="BCE166" s="108"/>
      <c r="BCF166" s="108"/>
      <c r="BCG166" s="108"/>
      <c r="BCH166" s="108"/>
      <c r="BCI166" s="108"/>
      <c r="BCJ166" s="108"/>
      <c r="BCK166" s="108"/>
      <c r="BCL166" s="108"/>
      <c r="BCM166" s="108"/>
      <c r="BCN166" s="108"/>
      <c r="BCO166" s="108"/>
      <c r="BCP166" s="108"/>
      <c r="BCQ166" s="108"/>
      <c r="BCR166" s="108"/>
      <c r="BCS166" s="108"/>
      <c r="BCT166" s="108"/>
      <c r="BCU166" s="108"/>
      <c r="BCV166" s="108"/>
      <c r="BCW166" s="108"/>
      <c r="BCX166" s="108"/>
      <c r="BCY166" s="108"/>
      <c r="BCZ166" s="108"/>
      <c r="BDA166" s="108"/>
      <c r="BDB166" s="108"/>
      <c r="BDC166" s="108"/>
      <c r="BDD166" s="108"/>
      <c r="BDE166" s="108"/>
      <c r="BDF166" s="108"/>
      <c r="BDG166" s="108"/>
      <c r="BDH166" s="108"/>
      <c r="BDI166" s="108"/>
      <c r="BDJ166" s="108"/>
      <c r="BDK166" s="108"/>
      <c r="BDL166" s="108"/>
      <c r="BDM166" s="108"/>
      <c r="BDN166" s="108"/>
      <c r="BDO166" s="108"/>
      <c r="BDP166" s="108"/>
      <c r="BDQ166" s="108"/>
      <c r="BDR166" s="108"/>
      <c r="BDS166" s="108"/>
      <c r="BDT166" s="108"/>
      <c r="BDU166" s="108"/>
      <c r="BDV166" s="108"/>
      <c r="BDW166" s="108"/>
      <c r="BDX166" s="108"/>
      <c r="BDY166" s="108"/>
      <c r="BDZ166" s="108"/>
      <c r="BEA166" s="108"/>
      <c r="BEB166" s="108"/>
      <c r="BEC166" s="108"/>
      <c r="BED166" s="108"/>
      <c r="BEE166" s="108"/>
      <c r="BEF166" s="108"/>
      <c r="BEG166" s="108"/>
      <c r="BEH166" s="108"/>
      <c r="BEI166" s="108"/>
      <c r="BEJ166" s="108"/>
      <c r="BEK166" s="108"/>
      <c r="BEL166" s="108"/>
      <c r="BEM166" s="108"/>
      <c r="BEN166" s="108"/>
      <c r="BEO166" s="108"/>
      <c r="BEP166" s="108"/>
      <c r="BEQ166" s="108"/>
      <c r="BER166" s="108"/>
      <c r="BES166" s="108"/>
      <c r="BET166" s="108"/>
      <c r="BEU166" s="108"/>
      <c r="BEV166" s="108"/>
      <c r="BEW166" s="108"/>
      <c r="BEX166" s="108"/>
      <c r="BEY166" s="108"/>
      <c r="BEZ166" s="108"/>
      <c r="BFA166" s="108"/>
      <c r="BFB166" s="108"/>
      <c r="BFC166" s="108"/>
      <c r="BFD166" s="108"/>
      <c r="BFE166" s="108"/>
      <c r="BFF166" s="108"/>
      <c r="BFG166" s="108"/>
      <c r="BFH166" s="108"/>
      <c r="BFI166" s="108"/>
      <c r="BFJ166" s="108"/>
      <c r="BFK166" s="108"/>
      <c r="BFL166" s="108"/>
      <c r="BFM166" s="108"/>
      <c r="BFN166" s="108"/>
      <c r="BFO166" s="108"/>
      <c r="BFP166" s="108"/>
      <c r="BFQ166" s="108"/>
      <c r="BFR166" s="108"/>
      <c r="BFS166" s="108"/>
      <c r="BFT166" s="108"/>
      <c r="BFU166" s="108"/>
      <c r="BFV166" s="108"/>
      <c r="BFW166" s="108"/>
      <c r="BFX166" s="108"/>
      <c r="BFY166" s="108"/>
      <c r="BFZ166" s="108"/>
      <c r="BGA166" s="108"/>
      <c r="BGB166" s="108"/>
      <c r="BGC166" s="108"/>
      <c r="BGD166" s="108"/>
      <c r="BGE166" s="108"/>
      <c r="BGF166" s="108"/>
      <c r="BGG166" s="108"/>
      <c r="BGH166" s="108"/>
      <c r="BGI166" s="108"/>
      <c r="BGJ166" s="108"/>
      <c r="BGK166" s="108"/>
      <c r="BGL166" s="108"/>
      <c r="BGM166" s="108"/>
      <c r="BGN166" s="108"/>
      <c r="BGO166" s="108"/>
      <c r="BGP166" s="108"/>
      <c r="BGQ166" s="108"/>
      <c r="BGR166" s="108"/>
      <c r="BGS166" s="108"/>
      <c r="BGT166" s="108"/>
      <c r="BGU166" s="108"/>
      <c r="BGV166" s="108"/>
      <c r="BGW166" s="108"/>
      <c r="BGX166" s="108"/>
      <c r="BGY166" s="108"/>
      <c r="BGZ166" s="108"/>
      <c r="BHA166" s="108"/>
      <c r="BHB166" s="108"/>
      <c r="BHC166" s="108"/>
      <c r="BHD166" s="108"/>
      <c r="BHE166" s="108"/>
      <c r="BHF166" s="108"/>
      <c r="BHG166" s="108"/>
      <c r="BHH166" s="108"/>
      <c r="BHI166" s="108"/>
      <c r="BHJ166" s="108"/>
      <c r="BHK166" s="108"/>
      <c r="BHL166" s="108"/>
      <c r="BHM166" s="108"/>
      <c r="BHN166" s="108"/>
      <c r="BHO166" s="108"/>
      <c r="BHP166" s="108"/>
      <c r="BHQ166" s="108"/>
      <c r="BHR166" s="108"/>
      <c r="BHS166" s="108"/>
      <c r="BHT166" s="108"/>
      <c r="BHU166" s="108"/>
      <c r="BHV166" s="108"/>
      <c r="BHW166" s="108"/>
      <c r="BHX166" s="108"/>
      <c r="BHY166" s="108"/>
      <c r="BHZ166" s="108"/>
      <c r="BIA166" s="108"/>
      <c r="BIB166" s="108"/>
      <c r="BIC166" s="108"/>
      <c r="BID166" s="108"/>
      <c r="BIE166" s="108"/>
      <c r="BIF166" s="108"/>
      <c r="BIG166" s="108"/>
      <c r="BIH166" s="108"/>
      <c r="BII166" s="108"/>
      <c r="BIJ166" s="108"/>
      <c r="BIK166" s="108"/>
      <c r="BIL166" s="108"/>
      <c r="BIM166" s="108"/>
      <c r="BIN166" s="108"/>
      <c r="BIO166" s="108"/>
      <c r="BIP166" s="108"/>
      <c r="BIQ166" s="108"/>
      <c r="BIR166" s="108"/>
      <c r="BIS166" s="108"/>
      <c r="BIT166" s="108"/>
      <c r="BIU166" s="108"/>
      <c r="BIV166" s="108"/>
      <c r="BIW166" s="108"/>
      <c r="BIX166" s="108"/>
      <c r="BIY166" s="108"/>
      <c r="BIZ166" s="108"/>
      <c r="BJA166" s="108"/>
      <c r="BJB166" s="108"/>
      <c r="BJC166" s="108"/>
      <c r="BJD166" s="108"/>
      <c r="BJE166" s="108"/>
      <c r="BJF166" s="108"/>
      <c r="BJG166" s="108"/>
      <c r="BJH166" s="108"/>
      <c r="BJI166" s="108"/>
      <c r="BJJ166" s="108"/>
      <c r="BJK166" s="108"/>
      <c r="BJL166" s="108"/>
      <c r="BJM166" s="108"/>
      <c r="BJN166" s="108"/>
      <c r="BJO166" s="108"/>
      <c r="BJP166" s="108"/>
      <c r="BJQ166" s="108"/>
      <c r="BJR166" s="108"/>
      <c r="BJS166" s="108"/>
      <c r="BJT166" s="108"/>
      <c r="BJU166" s="108"/>
      <c r="BJV166" s="108"/>
      <c r="BJW166" s="108"/>
      <c r="BJX166" s="108"/>
      <c r="BJY166" s="108"/>
      <c r="BJZ166" s="108"/>
      <c r="BKA166" s="108"/>
      <c r="BKB166" s="108"/>
      <c r="BKC166" s="108"/>
      <c r="BKD166" s="108"/>
      <c r="BKE166" s="108"/>
      <c r="BKF166" s="108"/>
      <c r="BKG166" s="108"/>
      <c r="BKH166" s="108"/>
      <c r="BKI166" s="108"/>
      <c r="BKJ166" s="108"/>
      <c r="BKK166" s="108"/>
      <c r="BKL166" s="108"/>
      <c r="BKM166" s="108"/>
      <c r="BKN166" s="108"/>
      <c r="BKO166" s="108"/>
      <c r="BKP166" s="108"/>
      <c r="BKQ166" s="108"/>
      <c r="BKR166" s="108"/>
      <c r="BKS166" s="108"/>
      <c r="BKT166" s="108"/>
      <c r="BKU166" s="108"/>
      <c r="BKV166" s="108"/>
      <c r="BKW166" s="108"/>
      <c r="BKX166" s="108"/>
      <c r="BKY166" s="108"/>
      <c r="BKZ166" s="108"/>
      <c r="BLA166" s="108"/>
      <c r="BLB166" s="108"/>
      <c r="BLC166" s="108"/>
      <c r="BLD166" s="108"/>
      <c r="BLE166" s="108"/>
      <c r="BLF166" s="108"/>
      <c r="BLG166" s="108"/>
      <c r="BLH166" s="108"/>
      <c r="BLI166" s="108"/>
      <c r="BLJ166" s="108"/>
      <c r="BLK166" s="108"/>
      <c r="BLL166" s="108"/>
      <c r="BLM166" s="108"/>
      <c r="BLN166" s="108"/>
      <c r="BLO166" s="108"/>
      <c r="BLP166" s="108"/>
      <c r="BLQ166" s="108"/>
      <c r="BLR166" s="108"/>
      <c r="BLS166" s="108"/>
      <c r="BLT166" s="108"/>
      <c r="BLU166" s="108"/>
      <c r="BLV166" s="108"/>
      <c r="BLW166" s="108"/>
      <c r="BLX166" s="108"/>
      <c r="BLY166" s="108"/>
      <c r="BLZ166" s="108"/>
      <c r="BMA166" s="108"/>
      <c r="BMB166" s="108"/>
      <c r="BMC166" s="108"/>
      <c r="BMD166" s="108"/>
      <c r="BME166" s="108"/>
      <c r="BMF166" s="108"/>
      <c r="BMG166" s="108"/>
      <c r="BMH166" s="108"/>
      <c r="BMI166" s="108"/>
      <c r="BMJ166" s="108"/>
      <c r="BMK166" s="108"/>
      <c r="BML166" s="108"/>
      <c r="BMM166" s="108"/>
      <c r="BMN166" s="108"/>
      <c r="BMO166" s="108"/>
      <c r="BMP166" s="108"/>
      <c r="BMQ166" s="108"/>
      <c r="BMR166" s="108"/>
      <c r="BMS166" s="108"/>
      <c r="BMT166" s="108"/>
      <c r="BMU166" s="108"/>
      <c r="BMV166" s="108"/>
      <c r="BMW166" s="108"/>
      <c r="BMX166" s="108"/>
      <c r="BMY166" s="108"/>
      <c r="BMZ166" s="108"/>
      <c r="BNA166" s="108"/>
      <c r="BNB166" s="108"/>
      <c r="BNC166" s="108"/>
      <c r="BND166" s="108"/>
      <c r="BNE166" s="108"/>
      <c r="BNF166" s="108"/>
      <c r="BNG166" s="108"/>
      <c r="BNH166" s="108"/>
      <c r="BNI166" s="108"/>
      <c r="BNJ166" s="108"/>
      <c r="BNK166" s="108"/>
      <c r="BNL166" s="108"/>
      <c r="BNM166" s="108"/>
      <c r="BNN166" s="108"/>
      <c r="BNO166" s="108"/>
      <c r="BNP166" s="108"/>
      <c r="BNQ166" s="108"/>
      <c r="BNR166" s="108"/>
      <c r="BNS166" s="108"/>
      <c r="BNT166" s="108"/>
      <c r="BNU166" s="108"/>
      <c r="BNV166" s="108"/>
      <c r="BNW166" s="108"/>
      <c r="BNX166" s="108"/>
      <c r="BNY166" s="108"/>
      <c r="BNZ166" s="108"/>
      <c r="BOA166" s="108"/>
      <c r="BOB166" s="108"/>
      <c r="BOC166" s="108"/>
      <c r="BOD166" s="108"/>
      <c r="BOE166" s="108"/>
      <c r="BOF166" s="108"/>
      <c r="BOG166" s="108"/>
      <c r="BOH166" s="108"/>
      <c r="BOI166" s="108"/>
      <c r="BOJ166" s="108"/>
      <c r="BOK166" s="108"/>
      <c r="BOL166" s="108"/>
      <c r="BOM166" s="108"/>
      <c r="BON166" s="108"/>
      <c r="BOO166" s="108"/>
      <c r="BOP166" s="108"/>
      <c r="BOQ166" s="108"/>
      <c r="BOR166" s="108"/>
      <c r="BOS166" s="108"/>
      <c r="BOT166" s="108"/>
      <c r="BOU166" s="108"/>
      <c r="BOV166" s="108"/>
      <c r="BOW166" s="108"/>
      <c r="BOX166" s="108"/>
      <c r="BOY166" s="108"/>
      <c r="BOZ166" s="108"/>
      <c r="BPA166" s="108"/>
      <c r="BPB166" s="108"/>
      <c r="BPC166" s="108"/>
      <c r="BPD166" s="108"/>
      <c r="BPE166" s="108"/>
      <c r="BPF166" s="108"/>
      <c r="BPG166" s="108"/>
      <c r="BPH166" s="108"/>
      <c r="BPI166" s="108"/>
      <c r="BPJ166" s="108"/>
      <c r="BPK166" s="108"/>
      <c r="BPL166" s="108"/>
      <c r="BPM166" s="108"/>
      <c r="BPN166" s="108"/>
      <c r="BPO166" s="108"/>
      <c r="BPP166" s="108"/>
      <c r="BPQ166" s="108"/>
      <c r="BPR166" s="108"/>
      <c r="BPS166" s="108"/>
      <c r="BPT166" s="108"/>
      <c r="BPU166" s="108"/>
      <c r="BPV166" s="108"/>
      <c r="BPW166" s="108"/>
      <c r="BPX166" s="108"/>
      <c r="BPY166" s="108"/>
      <c r="BPZ166" s="108"/>
      <c r="BQA166" s="108"/>
      <c r="BQB166" s="108"/>
      <c r="BQC166" s="108"/>
      <c r="BQD166" s="108"/>
      <c r="BQE166" s="108"/>
      <c r="BQF166" s="108"/>
      <c r="BQG166" s="108"/>
      <c r="BQH166" s="108"/>
      <c r="BQI166" s="108"/>
      <c r="BQJ166" s="108"/>
      <c r="BQK166" s="108"/>
      <c r="BQL166" s="108"/>
      <c r="BQM166" s="108"/>
      <c r="BQN166" s="108"/>
      <c r="BQO166" s="108"/>
      <c r="BQP166" s="108"/>
      <c r="BQQ166" s="108"/>
      <c r="BQR166" s="108"/>
      <c r="BQS166" s="108"/>
      <c r="BQT166" s="108"/>
      <c r="BQU166" s="108"/>
      <c r="BQV166" s="108"/>
      <c r="BQW166" s="108"/>
      <c r="BQX166" s="108"/>
      <c r="BQY166" s="108"/>
      <c r="BQZ166" s="108"/>
      <c r="BRA166" s="108"/>
      <c r="BRB166" s="108"/>
      <c r="BRC166" s="108"/>
      <c r="BRD166" s="108"/>
      <c r="BRE166" s="108"/>
      <c r="BRF166" s="108"/>
      <c r="BRG166" s="108"/>
      <c r="BRH166" s="108"/>
      <c r="BRI166" s="108"/>
      <c r="BRJ166" s="108"/>
      <c r="BRK166" s="108"/>
      <c r="BRL166" s="108"/>
      <c r="BRM166" s="108"/>
      <c r="BRN166" s="108"/>
      <c r="BRO166" s="108"/>
      <c r="BRP166" s="108"/>
      <c r="BRQ166" s="108"/>
      <c r="BRR166" s="108"/>
      <c r="BRS166" s="108"/>
      <c r="BRT166" s="108"/>
      <c r="BRU166" s="108"/>
      <c r="BRV166" s="108"/>
      <c r="BRW166" s="108"/>
      <c r="BRX166" s="108"/>
      <c r="BRY166" s="108"/>
      <c r="BRZ166" s="108"/>
      <c r="BSA166" s="108"/>
      <c r="BSB166" s="108"/>
      <c r="BSC166" s="108"/>
      <c r="BSD166" s="108"/>
      <c r="BSE166" s="108"/>
      <c r="BSF166" s="108"/>
      <c r="BSG166" s="108"/>
      <c r="BSH166" s="108"/>
      <c r="BSI166" s="108"/>
      <c r="BSJ166" s="108"/>
      <c r="BSK166" s="108"/>
      <c r="BSL166" s="108"/>
      <c r="BSM166" s="108"/>
      <c r="BSN166" s="108"/>
      <c r="BSO166" s="108"/>
      <c r="BSP166" s="108"/>
      <c r="BSQ166" s="108"/>
      <c r="BSR166" s="108"/>
      <c r="BSS166" s="108"/>
      <c r="BST166" s="108"/>
      <c r="BSU166" s="108"/>
      <c r="BSV166" s="108"/>
      <c r="BSW166" s="108"/>
      <c r="BSX166" s="108"/>
      <c r="BSY166" s="108"/>
      <c r="BSZ166" s="108"/>
      <c r="BTA166" s="108"/>
      <c r="BTB166" s="108"/>
      <c r="BTC166" s="108"/>
      <c r="BTD166" s="108"/>
      <c r="BTE166" s="108"/>
      <c r="BTF166" s="108"/>
      <c r="BTG166" s="108"/>
      <c r="BTH166" s="108"/>
      <c r="BTI166" s="108"/>
      <c r="BTJ166" s="108"/>
      <c r="BTK166" s="108"/>
      <c r="BTL166" s="108"/>
      <c r="BTM166" s="108"/>
      <c r="BTN166" s="108"/>
      <c r="BTO166" s="108"/>
      <c r="BTP166" s="108"/>
      <c r="BTQ166" s="108"/>
      <c r="BTR166" s="108"/>
      <c r="BTS166" s="108"/>
      <c r="BTT166" s="108"/>
      <c r="BTU166" s="108"/>
      <c r="BTV166" s="108"/>
      <c r="BTW166" s="108"/>
      <c r="BTX166" s="108"/>
      <c r="BTY166" s="108"/>
      <c r="BTZ166" s="108"/>
      <c r="BUA166" s="108"/>
      <c r="BUB166" s="108"/>
      <c r="BUC166" s="108"/>
      <c r="BUD166" s="108"/>
      <c r="BUE166" s="108"/>
      <c r="BUF166" s="108"/>
      <c r="BUG166" s="108"/>
      <c r="BUH166" s="108"/>
      <c r="BUI166" s="108"/>
      <c r="BUJ166" s="108"/>
      <c r="BUK166" s="108"/>
      <c r="BUL166" s="108"/>
      <c r="BUM166" s="108"/>
      <c r="BUN166" s="108"/>
      <c r="BUO166" s="108"/>
      <c r="BUP166" s="108"/>
      <c r="BUQ166" s="108"/>
      <c r="BUR166" s="108"/>
      <c r="BUS166" s="108"/>
      <c r="BUT166" s="108"/>
      <c r="BUU166" s="108"/>
      <c r="BUV166" s="108"/>
      <c r="BUW166" s="108"/>
      <c r="BUX166" s="108"/>
      <c r="BUY166" s="108"/>
      <c r="BUZ166" s="108"/>
      <c r="BVA166" s="108"/>
      <c r="BVB166" s="108"/>
      <c r="BVC166" s="108"/>
      <c r="BVD166" s="108"/>
      <c r="BVE166" s="108"/>
      <c r="BVF166" s="108"/>
      <c r="BVG166" s="108"/>
      <c r="BVH166" s="108"/>
      <c r="BVI166" s="108"/>
      <c r="BVJ166" s="108"/>
      <c r="BVK166" s="108"/>
      <c r="BVL166" s="108"/>
      <c r="BVM166" s="108"/>
      <c r="BVN166" s="108"/>
      <c r="BVO166" s="108"/>
      <c r="BVP166" s="108"/>
      <c r="BVQ166" s="108"/>
      <c r="BVR166" s="108"/>
      <c r="BVS166" s="108"/>
      <c r="BVT166" s="108"/>
      <c r="BVU166" s="108"/>
      <c r="BVV166" s="108"/>
      <c r="BVW166" s="108"/>
      <c r="BVX166" s="108"/>
      <c r="BVY166" s="108"/>
      <c r="BVZ166" s="108"/>
      <c r="BWA166" s="108"/>
      <c r="BWB166" s="108"/>
      <c r="BWC166" s="108"/>
      <c r="BWD166" s="108"/>
      <c r="BWE166" s="108"/>
      <c r="BWF166" s="108"/>
      <c r="BWG166" s="108"/>
      <c r="BWH166" s="108"/>
      <c r="BWI166" s="108"/>
      <c r="BWJ166" s="108"/>
      <c r="BWK166" s="108"/>
      <c r="BWL166" s="108"/>
      <c r="BWM166" s="108"/>
      <c r="BWN166" s="108"/>
      <c r="BWO166" s="108"/>
      <c r="BWP166" s="108"/>
      <c r="BWQ166" s="108"/>
      <c r="BWR166" s="108"/>
      <c r="BWS166" s="108"/>
      <c r="BWT166" s="108"/>
      <c r="BWU166" s="108"/>
      <c r="BWV166" s="108"/>
      <c r="BWW166" s="108"/>
      <c r="BWX166" s="108"/>
      <c r="BWY166" s="108"/>
      <c r="BWZ166" s="108"/>
      <c r="BXA166" s="108"/>
      <c r="BXB166" s="108"/>
      <c r="BXC166" s="108"/>
      <c r="BXD166" s="108"/>
      <c r="BXE166" s="108"/>
      <c r="BXF166" s="108"/>
      <c r="BXG166" s="108"/>
      <c r="BXH166" s="108"/>
      <c r="BXI166" s="108"/>
      <c r="BXJ166" s="108"/>
      <c r="BXK166" s="108"/>
      <c r="BXL166" s="108"/>
      <c r="BXM166" s="108"/>
      <c r="BXN166" s="108"/>
      <c r="BXO166" s="108"/>
      <c r="BXP166" s="108"/>
      <c r="BXQ166" s="108"/>
      <c r="BXR166" s="108"/>
      <c r="BXS166" s="108"/>
      <c r="BXT166" s="108"/>
      <c r="BXU166" s="108"/>
      <c r="BXV166" s="108"/>
      <c r="BXW166" s="108"/>
      <c r="BXX166" s="108"/>
      <c r="BXY166" s="108"/>
      <c r="BXZ166" s="108"/>
      <c r="BYA166" s="108"/>
      <c r="BYB166" s="108"/>
      <c r="BYC166" s="108"/>
      <c r="BYD166" s="108"/>
      <c r="BYE166" s="108"/>
      <c r="BYF166" s="108"/>
      <c r="BYG166" s="108"/>
      <c r="BYH166" s="108"/>
      <c r="BYI166" s="108"/>
      <c r="BYJ166" s="108"/>
      <c r="BYK166" s="108"/>
      <c r="BYL166" s="108"/>
      <c r="BYM166" s="108"/>
      <c r="BYN166" s="108"/>
      <c r="BYO166" s="108"/>
      <c r="BYP166" s="108"/>
      <c r="BYQ166" s="108"/>
      <c r="BYR166" s="108"/>
      <c r="BYS166" s="108"/>
      <c r="BYT166" s="108"/>
      <c r="BYU166" s="108"/>
      <c r="BYV166" s="108"/>
      <c r="BYW166" s="108"/>
      <c r="BYX166" s="108"/>
      <c r="BYY166" s="108"/>
      <c r="BYZ166" s="108"/>
      <c r="BZA166" s="108"/>
      <c r="BZB166" s="108"/>
      <c r="BZC166" s="108"/>
      <c r="BZD166" s="108"/>
      <c r="BZE166" s="108"/>
      <c r="BZF166" s="108"/>
      <c r="BZG166" s="108"/>
      <c r="BZH166" s="108"/>
      <c r="BZI166" s="108"/>
      <c r="BZJ166" s="108"/>
      <c r="BZK166" s="108"/>
      <c r="BZL166" s="108"/>
      <c r="BZM166" s="108"/>
      <c r="BZN166" s="108"/>
      <c r="BZO166" s="108"/>
      <c r="BZP166" s="108"/>
      <c r="BZQ166" s="108"/>
      <c r="BZR166" s="108"/>
      <c r="BZS166" s="108"/>
      <c r="BZT166" s="108"/>
      <c r="BZU166" s="108"/>
      <c r="BZV166" s="108"/>
      <c r="BZW166" s="108"/>
      <c r="BZX166" s="108"/>
      <c r="BZY166" s="108"/>
      <c r="BZZ166" s="108"/>
      <c r="CAA166" s="108"/>
      <c r="CAB166" s="108"/>
      <c r="CAC166" s="108"/>
      <c r="CAD166" s="108"/>
      <c r="CAE166" s="108"/>
      <c r="CAF166" s="108"/>
      <c r="CAG166" s="108"/>
      <c r="CAH166" s="108"/>
      <c r="CAI166" s="108"/>
      <c r="CAJ166" s="108"/>
      <c r="CAK166" s="108"/>
      <c r="CAL166" s="108"/>
      <c r="CAM166" s="108"/>
      <c r="CAN166" s="108"/>
      <c r="CAO166" s="108"/>
      <c r="CAP166" s="108"/>
      <c r="CAQ166" s="108"/>
      <c r="CAR166" s="108"/>
      <c r="CAS166" s="108"/>
      <c r="CAT166" s="108"/>
      <c r="CAU166" s="108"/>
      <c r="CAV166" s="108"/>
      <c r="CAW166" s="108"/>
      <c r="CAX166" s="108"/>
      <c r="CAY166" s="108"/>
      <c r="CAZ166" s="108"/>
      <c r="CBA166" s="108"/>
      <c r="CBB166" s="108"/>
      <c r="CBC166" s="108"/>
      <c r="CBD166" s="108"/>
      <c r="CBE166" s="108"/>
      <c r="CBF166" s="108"/>
      <c r="CBG166" s="108"/>
      <c r="CBH166" s="108"/>
      <c r="CBI166" s="108"/>
      <c r="CBJ166" s="108"/>
      <c r="CBK166" s="108"/>
      <c r="CBL166" s="108"/>
      <c r="CBM166" s="108"/>
      <c r="CBN166" s="108"/>
      <c r="CBO166" s="108"/>
      <c r="CBP166" s="108"/>
      <c r="CBQ166" s="108"/>
      <c r="CBR166" s="108"/>
      <c r="CBS166" s="108"/>
      <c r="CBT166" s="108"/>
      <c r="CBU166" s="108"/>
      <c r="CBV166" s="108"/>
      <c r="CBW166" s="108"/>
      <c r="CBX166" s="108"/>
      <c r="CBY166" s="108"/>
      <c r="CBZ166" s="108"/>
      <c r="CCA166" s="108"/>
      <c r="CCB166" s="108"/>
      <c r="CCC166" s="108"/>
      <c r="CCD166" s="108"/>
      <c r="CCE166" s="108"/>
      <c r="CCF166" s="108"/>
      <c r="CCG166" s="108"/>
      <c r="CCH166" s="108"/>
      <c r="CCI166" s="108"/>
      <c r="CCJ166" s="108"/>
      <c r="CCK166" s="108"/>
      <c r="CCL166" s="108"/>
      <c r="CCM166" s="108"/>
      <c r="CCN166" s="108"/>
      <c r="CCO166" s="108"/>
      <c r="CCP166" s="108"/>
      <c r="CCQ166" s="108"/>
      <c r="CCR166" s="108"/>
      <c r="CCS166" s="108"/>
      <c r="CCT166" s="108"/>
      <c r="CCU166" s="108"/>
      <c r="CCV166" s="108"/>
      <c r="CCW166" s="108"/>
      <c r="CCX166" s="108"/>
      <c r="CCY166" s="108"/>
      <c r="CCZ166" s="108"/>
      <c r="CDA166" s="108"/>
      <c r="CDB166" s="108"/>
      <c r="CDC166" s="108"/>
      <c r="CDD166" s="108"/>
      <c r="CDE166" s="108"/>
      <c r="CDF166" s="108"/>
      <c r="CDG166" s="108"/>
      <c r="CDH166" s="108"/>
      <c r="CDI166" s="108"/>
      <c r="CDJ166" s="108"/>
      <c r="CDK166" s="108"/>
      <c r="CDL166" s="108"/>
      <c r="CDM166" s="108"/>
      <c r="CDN166" s="108"/>
      <c r="CDO166" s="108"/>
      <c r="CDP166" s="108"/>
      <c r="CDQ166" s="108"/>
      <c r="CDR166" s="108"/>
      <c r="CDS166" s="108"/>
      <c r="CDT166" s="108"/>
      <c r="CDU166" s="108"/>
      <c r="CDV166" s="108"/>
      <c r="CDW166" s="108"/>
      <c r="CDX166" s="108"/>
      <c r="CDY166" s="108"/>
      <c r="CDZ166" s="108"/>
      <c r="CEA166" s="108"/>
      <c r="CEB166" s="108"/>
      <c r="CEC166" s="108"/>
      <c r="CED166" s="108"/>
      <c r="CEE166" s="108"/>
      <c r="CEF166" s="108"/>
      <c r="CEG166" s="108"/>
      <c r="CEH166" s="108"/>
      <c r="CEI166" s="108"/>
      <c r="CEJ166" s="108"/>
      <c r="CEK166" s="108"/>
      <c r="CEL166" s="108"/>
      <c r="CEM166" s="108"/>
      <c r="CEN166" s="108"/>
      <c r="CEO166" s="108"/>
      <c r="CEP166" s="108"/>
      <c r="CEQ166" s="108"/>
      <c r="CER166" s="108"/>
      <c r="CES166" s="108"/>
      <c r="CET166" s="108"/>
      <c r="CEU166" s="108"/>
      <c r="CEV166" s="108"/>
      <c r="CEW166" s="108"/>
      <c r="CEX166" s="108"/>
      <c r="CEY166" s="108"/>
      <c r="CEZ166" s="108"/>
      <c r="CFA166" s="108"/>
      <c r="CFB166" s="108"/>
      <c r="CFC166" s="108"/>
      <c r="CFD166" s="108"/>
      <c r="CFE166" s="108"/>
      <c r="CFF166" s="108"/>
      <c r="CFG166" s="108"/>
      <c r="CFH166" s="108"/>
      <c r="CFI166" s="108"/>
      <c r="CFJ166" s="108"/>
      <c r="CFK166" s="108"/>
      <c r="CFL166" s="108"/>
      <c r="CFM166" s="108"/>
      <c r="CFN166" s="108"/>
      <c r="CFO166" s="108"/>
      <c r="CFP166" s="108"/>
      <c r="CFQ166" s="108"/>
      <c r="CFR166" s="108"/>
      <c r="CFS166" s="108"/>
      <c r="CFT166" s="108"/>
      <c r="CFU166" s="108"/>
      <c r="CFV166" s="108"/>
      <c r="CFW166" s="108"/>
      <c r="CFX166" s="108"/>
      <c r="CFY166" s="108"/>
      <c r="CFZ166" s="108"/>
      <c r="CGA166" s="108"/>
      <c r="CGB166" s="108"/>
      <c r="CGC166" s="108"/>
      <c r="CGD166" s="108"/>
      <c r="CGE166" s="108"/>
      <c r="CGF166" s="108"/>
      <c r="CGG166" s="108"/>
      <c r="CGH166" s="108"/>
      <c r="CGI166" s="108"/>
      <c r="CGJ166" s="108"/>
      <c r="CGK166" s="108"/>
      <c r="CGL166" s="108"/>
      <c r="CGM166" s="108"/>
      <c r="CGN166" s="108"/>
      <c r="CGO166" s="108"/>
      <c r="CGP166" s="108"/>
      <c r="CGQ166" s="108"/>
      <c r="CGR166" s="108"/>
      <c r="CGS166" s="108"/>
      <c r="CGT166" s="108"/>
      <c r="CGU166" s="108"/>
      <c r="CGV166" s="108"/>
      <c r="CGW166" s="108"/>
      <c r="CGX166" s="108"/>
      <c r="CGY166" s="108"/>
      <c r="CGZ166" s="108"/>
      <c r="CHA166" s="108"/>
      <c r="CHB166" s="108"/>
      <c r="CHC166" s="108"/>
      <c r="CHD166" s="108"/>
      <c r="CHE166" s="108"/>
      <c r="CHF166" s="108"/>
      <c r="CHG166" s="108"/>
      <c r="CHH166" s="108"/>
      <c r="CHI166" s="108"/>
      <c r="CHJ166" s="108"/>
      <c r="CHK166" s="108"/>
      <c r="CHL166" s="108"/>
      <c r="CHM166" s="108"/>
      <c r="CHN166" s="108"/>
      <c r="CHO166" s="108"/>
      <c r="CHP166" s="108"/>
      <c r="CHQ166" s="108"/>
      <c r="CHR166" s="108"/>
      <c r="CHS166" s="108"/>
      <c r="CHT166" s="108"/>
      <c r="CHU166" s="108"/>
      <c r="CHV166" s="108"/>
      <c r="CHW166" s="108"/>
      <c r="CHX166" s="108"/>
      <c r="CHY166" s="108"/>
      <c r="CHZ166" s="108"/>
      <c r="CIA166" s="108"/>
      <c r="CIB166" s="108"/>
      <c r="CIC166" s="108"/>
      <c r="CID166" s="108"/>
      <c r="CIE166" s="108"/>
      <c r="CIF166" s="108"/>
      <c r="CIG166" s="108"/>
      <c r="CIH166" s="108"/>
      <c r="CII166" s="108"/>
      <c r="CIJ166" s="108"/>
      <c r="CIK166" s="108"/>
      <c r="CIL166" s="108"/>
      <c r="CIM166" s="108"/>
      <c r="CIN166" s="108"/>
      <c r="CIO166" s="108"/>
      <c r="CIP166" s="108"/>
      <c r="CIQ166" s="108"/>
      <c r="CIR166" s="108"/>
      <c r="CIS166" s="108"/>
      <c r="CIT166" s="108"/>
      <c r="CIU166" s="108"/>
      <c r="CIV166" s="108"/>
      <c r="CIW166" s="108"/>
      <c r="CIX166" s="108"/>
      <c r="CIY166" s="108"/>
      <c r="CIZ166" s="108"/>
      <c r="CJA166" s="108"/>
      <c r="CJB166" s="108"/>
      <c r="CJC166" s="108"/>
      <c r="CJD166" s="108"/>
      <c r="CJE166" s="108"/>
      <c r="CJF166" s="108"/>
      <c r="CJG166" s="108"/>
      <c r="CJH166" s="108"/>
      <c r="CJI166" s="108"/>
      <c r="CJJ166" s="108"/>
      <c r="CJK166" s="108"/>
      <c r="CJL166" s="108"/>
      <c r="CJM166" s="108"/>
      <c r="CJN166" s="108"/>
      <c r="CJO166" s="108"/>
      <c r="CJP166" s="108"/>
      <c r="CJQ166" s="108"/>
      <c r="CJR166" s="108"/>
      <c r="CJS166" s="108"/>
      <c r="CJT166" s="108"/>
      <c r="CJU166" s="108"/>
      <c r="CJV166" s="108"/>
      <c r="CJW166" s="108"/>
      <c r="CJX166" s="108"/>
      <c r="CJY166" s="108"/>
      <c r="CJZ166" s="108"/>
      <c r="CKA166" s="108"/>
      <c r="CKB166" s="108"/>
      <c r="CKC166" s="108"/>
      <c r="CKD166" s="108"/>
      <c r="CKE166" s="108"/>
      <c r="CKF166" s="108"/>
      <c r="CKG166" s="108"/>
      <c r="CKH166" s="108"/>
      <c r="CKI166" s="108"/>
      <c r="CKJ166" s="108"/>
      <c r="CKK166" s="108"/>
      <c r="CKL166" s="108"/>
      <c r="CKM166" s="108"/>
      <c r="CKN166" s="108"/>
      <c r="CKO166" s="108"/>
      <c r="CKP166" s="108"/>
      <c r="CKQ166" s="108"/>
      <c r="CKR166" s="108"/>
      <c r="CKS166" s="108"/>
      <c r="CKT166" s="108"/>
      <c r="CKU166" s="108"/>
      <c r="CKV166" s="108"/>
      <c r="CKW166" s="108"/>
      <c r="CKX166" s="108"/>
      <c r="CKY166" s="108"/>
      <c r="CKZ166" s="108"/>
      <c r="CLA166" s="108"/>
      <c r="CLB166" s="108"/>
      <c r="CLC166" s="108"/>
      <c r="CLD166" s="108"/>
      <c r="CLE166" s="108"/>
      <c r="CLF166" s="108"/>
      <c r="CLG166" s="108"/>
      <c r="CLH166" s="108"/>
      <c r="CLI166" s="108"/>
      <c r="CLJ166" s="108"/>
      <c r="CLK166" s="108"/>
      <c r="CLL166" s="108"/>
      <c r="CLM166" s="108"/>
      <c r="CLN166" s="108"/>
      <c r="CLO166" s="108"/>
      <c r="CLP166" s="108"/>
      <c r="CLQ166" s="108"/>
      <c r="CLR166" s="108"/>
      <c r="CLS166" s="108"/>
      <c r="CLT166" s="108"/>
      <c r="CLU166" s="108"/>
      <c r="CLV166" s="108"/>
      <c r="CLW166" s="108"/>
      <c r="CLX166" s="108"/>
      <c r="CLY166" s="108"/>
      <c r="CLZ166" s="108"/>
      <c r="CMA166" s="108"/>
      <c r="CMB166" s="108"/>
      <c r="CMC166" s="108"/>
      <c r="CMD166" s="108"/>
      <c r="CME166" s="108"/>
      <c r="CMF166" s="108"/>
      <c r="CMG166" s="108"/>
      <c r="CMH166" s="108"/>
      <c r="CMI166" s="108"/>
      <c r="CMJ166" s="108"/>
      <c r="CMK166" s="108"/>
      <c r="CML166" s="108"/>
      <c r="CMM166" s="108"/>
      <c r="CMN166" s="108"/>
      <c r="CMO166" s="108"/>
      <c r="CMP166" s="108"/>
      <c r="CMQ166" s="108"/>
      <c r="CMR166" s="108"/>
      <c r="CMS166" s="108"/>
      <c r="CMT166" s="108"/>
      <c r="CMU166" s="108"/>
      <c r="CMV166" s="108"/>
      <c r="CMW166" s="108"/>
      <c r="CMX166" s="108"/>
      <c r="CMY166" s="108"/>
      <c r="CMZ166" s="108"/>
      <c r="CNA166" s="108"/>
      <c r="CNB166" s="108"/>
      <c r="CNC166" s="108"/>
      <c r="CND166" s="108"/>
      <c r="CNE166" s="108"/>
      <c r="CNF166" s="108"/>
      <c r="CNG166" s="108"/>
      <c r="CNH166" s="108"/>
      <c r="CNI166" s="108"/>
      <c r="CNJ166" s="108"/>
      <c r="CNK166" s="108"/>
      <c r="CNL166" s="108"/>
      <c r="CNM166" s="108"/>
      <c r="CNN166" s="108"/>
      <c r="CNO166" s="108"/>
      <c r="CNP166" s="108"/>
      <c r="CNQ166" s="108"/>
      <c r="CNR166" s="108"/>
      <c r="CNS166" s="108"/>
      <c r="CNT166" s="108"/>
      <c r="CNU166" s="108"/>
      <c r="CNV166" s="108"/>
      <c r="CNW166" s="108"/>
      <c r="CNX166" s="108"/>
      <c r="CNY166" s="108"/>
      <c r="CNZ166" s="108"/>
      <c r="COA166" s="108"/>
      <c r="COB166" s="108"/>
      <c r="COC166" s="108"/>
      <c r="COD166" s="108"/>
      <c r="COE166" s="108"/>
      <c r="COF166" s="108"/>
      <c r="COG166" s="108"/>
      <c r="COH166" s="108"/>
      <c r="COI166" s="108"/>
      <c r="COJ166" s="108"/>
      <c r="COK166" s="108"/>
      <c r="COL166" s="108"/>
      <c r="COM166" s="108"/>
      <c r="CON166" s="108"/>
      <c r="COO166" s="108"/>
      <c r="COP166" s="108"/>
      <c r="COQ166" s="108"/>
      <c r="COR166" s="108"/>
      <c r="COS166" s="108"/>
      <c r="COT166" s="108"/>
      <c r="COU166" s="108"/>
      <c r="COV166" s="108"/>
      <c r="COW166" s="108"/>
      <c r="COX166" s="108"/>
      <c r="COY166" s="108"/>
      <c r="COZ166" s="108"/>
      <c r="CPA166" s="108"/>
      <c r="CPB166" s="108"/>
      <c r="CPC166" s="108"/>
      <c r="CPD166" s="108"/>
      <c r="CPE166" s="108"/>
      <c r="CPF166" s="108"/>
      <c r="CPG166" s="108"/>
      <c r="CPH166" s="108"/>
      <c r="CPI166" s="108"/>
      <c r="CPJ166" s="108"/>
      <c r="CPK166" s="108"/>
      <c r="CPL166" s="108"/>
      <c r="CPM166" s="108"/>
      <c r="CPN166" s="108"/>
      <c r="CPO166" s="108"/>
      <c r="CPP166" s="108"/>
      <c r="CPQ166" s="108"/>
      <c r="CPR166" s="108"/>
      <c r="CPS166" s="108"/>
      <c r="CPT166" s="108"/>
      <c r="CPU166" s="108"/>
      <c r="CPV166" s="108"/>
      <c r="CPW166" s="108"/>
      <c r="CPX166" s="108"/>
      <c r="CPY166" s="108"/>
      <c r="CPZ166" s="108"/>
      <c r="CQA166" s="108"/>
      <c r="CQB166" s="108"/>
      <c r="CQC166" s="108"/>
      <c r="CQD166" s="108"/>
      <c r="CQE166" s="108"/>
      <c r="CQF166" s="108"/>
      <c r="CQG166" s="108"/>
      <c r="CQH166" s="108"/>
      <c r="CQI166" s="108"/>
      <c r="CQJ166" s="108"/>
      <c r="CQK166" s="108"/>
      <c r="CQL166" s="108"/>
      <c r="CQM166" s="108"/>
      <c r="CQN166" s="108"/>
      <c r="CQO166" s="108"/>
      <c r="CQP166" s="108"/>
      <c r="CQQ166" s="108"/>
      <c r="CQR166" s="108"/>
      <c r="CQS166" s="108"/>
      <c r="CQT166" s="108"/>
      <c r="CQU166" s="108"/>
      <c r="CQV166" s="108"/>
      <c r="CQW166" s="108"/>
      <c r="CQX166" s="108"/>
      <c r="CQY166" s="108"/>
      <c r="CQZ166" s="108"/>
      <c r="CRA166" s="108"/>
      <c r="CRB166" s="108"/>
      <c r="CRC166" s="108"/>
      <c r="CRD166" s="108"/>
      <c r="CRE166" s="108"/>
      <c r="CRF166" s="108"/>
      <c r="CRG166" s="108"/>
      <c r="CRH166" s="108"/>
      <c r="CRI166" s="108"/>
      <c r="CRJ166" s="108"/>
      <c r="CRK166" s="108"/>
      <c r="CRL166" s="108"/>
      <c r="CRM166" s="108"/>
      <c r="CRN166" s="108"/>
      <c r="CRO166" s="108"/>
      <c r="CRP166" s="108"/>
      <c r="CRQ166" s="108"/>
      <c r="CRR166" s="108"/>
      <c r="CRS166" s="108"/>
      <c r="CRT166" s="108"/>
      <c r="CRU166" s="108"/>
      <c r="CRV166" s="108"/>
      <c r="CRW166" s="108"/>
      <c r="CRX166" s="108"/>
      <c r="CRY166" s="108"/>
      <c r="CRZ166" s="108"/>
      <c r="CSA166" s="108"/>
      <c r="CSB166" s="108"/>
      <c r="CSC166" s="108"/>
      <c r="CSD166" s="108"/>
      <c r="CSE166" s="108"/>
      <c r="CSF166" s="108"/>
      <c r="CSG166" s="108"/>
      <c r="CSH166" s="108"/>
      <c r="CSI166" s="108"/>
      <c r="CSJ166" s="108"/>
      <c r="CSK166" s="108"/>
      <c r="CSL166" s="108"/>
      <c r="CSM166" s="108"/>
      <c r="CSN166" s="108"/>
      <c r="CSO166" s="108"/>
      <c r="CSP166" s="108"/>
      <c r="CSQ166" s="108"/>
      <c r="CSR166" s="108"/>
      <c r="CSS166" s="108"/>
      <c r="CST166" s="108"/>
      <c r="CSU166" s="108"/>
      <c r="CSV166" s="108"/>
      <c r="CSW166" s="108"/>
      <c r="CSX166" s="108"/>
      <c r="CSY166" s="108"/>
      <c r="CSZ166" s="108"/>
      <c r="CTA166" s="108"/>
      <c r="CTB166" s="108"/>
      <c r="CTC166" s="108"/>
      <c r="CTD166" s="108"/>
      <c r="CTE166" s="108"/>
      <c r="CTF166" s="108"/>
      <c r="CTG166" s="108"/>
      <c r="CTH166" s="108"/>
      <c r="CTI166" s="108"/>
      <c r="CTJ166" s="108"/>
      <c r="CTK166" s="108"/>
      <c r="CTL166" s="108"/>
      <c r="CTM166" s="108"/>
      <c r="CTN166" s="108"/>
      <c r="CTO166" s="108"/>
      <c r="CTP166" s="108"/>
      <c r="CTQ166" s="108"/>
      <c r="CTR166" s="108"/>
      <c r="CTS166" s="108"/>
      <c r="CTT166" s="108"/>
      <c r="CTU166" s="108"/>
      <c r="CTV166" s="108"/>
      <c r="CTW166" s="108"/>
      <c r="CTX166" s="108"/>
      <c r="CTY166" s="108"/>
      <c r="CTZ166" s="108"/>
      <c r="CUA166" s="108"/>
      <c r="CUB166" s="108"/>
      <c r="CUC166" s="108"/>
      <c r="CUD166" s="108"/>
      <c r="CUE166" s="108"/>
      <c r="CUF166" s="108"/>
      <c r="CUG166" s="108"/>
      <c r="CUH166" s="108"/>
      <c r="CUI166" s="108"/>
      <c r="CUJ166" s="108"/>
      <c r="CUK166" s="108"/>
      <c r="CUL166" s="108"/>
      <c r="CUM166" s="108"/>
      <c r="CUN166" s="108"/>
      <c r="CUO166" s="108"/>
      <c r="CUP166" s="108"/>
      <c r="CUQ166" s="108"/>
      <c r="CUR166" s="108"/>
      <c r="CUS166" s="108"/>
      <c r="CUT166" s="108"/>
      <c r="CUU166" s="108"/>
      <c r="CUV166" s="108"/>
      <c r="CUW166" s="108"/>
      <c r="CUX166" s="108"/>
      <c r="CUY166" s="108"/>
      <c r="CUZ166" s="108"/>
      <c r="CVA166" s="108"/>
      <c r="CVB166" s="108"/>
      <c r="CVC166" s="108"/>
      <c r="CVD166" s="108"/>
      <c r="CVE166" s="108"/>
      <c r="CVF166" s="108"/>
      <c r="CVG166" s="108"/>
      <c r="CVH166" s="108"/>
      <c r="CVI166" s="108"/>
      <c r="CVJ166" s="108"/>
      <c r="CVK166" s="108"/>
      <c r="CVL166" s="108"/>
      <c r="CVM166" s="108"/>
      <c r="CVN166" s="108"/>
      <c r="CVO166" s="108"/>
      <c r="CVP166" s="108"/>
      <c r="CVQ166" s="108"/>
      <c r="CVR166" s="108"/>
      <c r="CVS166" s="108"/>
      <c r="CVT166" s="108"/>
      <c r="CVU166" s="108"/>
      <c r="CVV166" s="108"/>
      <c r="CVW166" s="108"/>
      <c r="CVX166" s="108"/>
      <c r="CVY166" s="108"/>
      <c r="CVZ166" s="108"/>
      <c r="CWA166" s="108"/>
      <c r="CWB166" s="108"/>
      <c r="CWC166" s="108"/>
      <c r="CWD166" s="108"/>
      <c r="CWE166" s="108"/>
      <c r="CWF166" s="108"/>
      <c r="CWG166" s="108"/>
      <c r="CWH166" s="108"/>
      <c r="CWI166" s="108"/>
      <c r="CWJ166" s="108"/>
      <c r="CWK166" s="108"/>
      <c r="CWL166" s="108"/>
      <c r="CWM166" s="108"/>
      <c r="CWN166" s="108"/>
      <c r="CWO166" s="108"/>
      <c r="CWP166" s="108"/>
      <c r="CWQ166" s="108"/>
      <c r="CWR166" s="108"/>
      <c r="CWS166" s="108"/>
      <c r="CWT166" s="108"/>
      <c r="CWU166" s="108"/>
      <c r="CWV166" s="108"/>
      <c r="CWW166" s="108"/>
      <c r="CWX166" s="108"/>
      <c r="CWY166" s="108"/>
      <c r="CWZ166" s="108"/>
      <c r="CXA166" s="108"/>
      <c r="CXB166" s="108"/>
      <c r="CXC166" s="108"/>
      <c r="CXD166" s="108"/>
      <c r="CXE166" s="108"/>
      <c r="CXF166" s="108"/>
      <c r="CXG166" s="108"/>
      <c r="CXH166" s="108"/>
      <c r="CXI166" s="108"/>
      <c r="CXJ166" s="108"/>
      <c r="CXK166" s="108"/>
      <c r="CXL166" s="108"/>
      <c r="CXM166" s="108"/>
      <c r="CXN166" s="108"/>
      <c r="CXO166" s="108"/>
      <c r="CXP166" s="108"/>
      <c r="CXQ166" s="108"/>
      <c r="CXR166" s="108"/>
      <c r="CXS166" s="108"/>
      <c r="CXT166" s="108"/>
      <c r="CXU166" s="108"/>
      <c r="CXV166" s="108"/>
      <c r="CXW166" s="108"/>
      <c r="CXX166" s="108"/>
      <c r="CXY166" s="108"/>
      <c r="CXZ166" s="108"/>
      <c r="CYA166" s="108"/>
      <c r="CYB166" s="108"/>
      <c r="CYC166" s="108"/>
      <c r="CYD166" s="108"/>
      <c r="CYE166" s="108"/>
      <c r="CYF166" s="108"/>
      <c r="CYG166" s="108"/>
      <c r="CYH166" s="108"/>
      <c r="CYI166" s="108"/>
      <c r="CYJ166" s="108"/>
      <c r="CYK166" s="108"/>
      <c r="CYL166" s="108"/>
      <c r="CYM166" s="108"/>
      <c r="CYN166" s="108"/>
      <c r="CYO166" s="108"/>
      <c r="CYP166" s="108"/>
      <c r="CYQ166" s="108"/>
      <c r="CYR166" s="108"/>
      <c r="CYS166" s="108"/>
      <c r="CYT166" s="108"/>
      <c r="CYU166" s="108"/>
      <c r="CYV166" s="108"/>
      <c r="CYW166" s="108"/>
      <c r="CYX166" s="108"/>
      <c r="CYY166" s="108"/>
      <c r="CYZ166" s="108"/>
      <c r="CZA166" s="108"/>
      <c r="CZB166" s="108"/>
      <c r="CZC166" s="108"/>
      <c r="CZD166" s="108"/>
      <c r="CZE166" s="108"/>
      <c r="CZF166" s="108"/>
      <c r="CZG166" s="108"/>
      <c r="CZH166" s="108"/>
      <c r="CZI166" s="108"/>
      <c r="CZJ166" s="108"/>
      <c r="CZK166" s="108"/>
      <c r="CZL166" s="108"/>
      <c r="CZM166" s="108"/>
      <c r="CZN166" s="108"/>
      <c r="CZO166" s="108"/>
      <c r="CZP166" s="108"/>
      <c r="CZQ166" s="108"/>
      <c r="CZR166" s="108"/>
      <c r="CZS166" s="108"/>
      <c r="CZT166" s="108"/>
      <c r="CZU166" s="108"/>
      <c r="CZV166" s="108"/>
      <c r="CZW166" s="108"/>
      <c r="CZX166" s="108"/>
      <c r="CZY166" s="108"/>
      <c r="CZZ166" s="108"/>
      <c r="DAA166" s="108"/>
      <c r="DAB166" s="108"/>
      <c r="DAC166" s="108"/>
      <c r="DAD166" s="108"/>
      <c r="DAE166" s="108"/>
      <c r="DAF166" s="108"/>
      <c r="DAG166" s="108"/>
      <c r="DAH166" s="108"/>
      <c r="DAI166" s="108"/>
      <c r="DAJ166" s="108"/>
      <c r="DAK166" s="108"/>
      <c r="DAL166" s="108"/>
      <c r="DAM166" s="108"/>
      <c r="DAN166" s="108"/>
      <c r="DAO166" s="108"/>
      <c r="DAP166" s="108"/>
      <c r="DAQ166" s="108"/>
      <c r="DAR166" s="108"/>
      <c r="DAS166" s="108"/>
      <c r="DAT166" s="108"/>
      <c r="DAU166" s="108"/>
      <c r="DAV166" s="108"/>
      <c r="DAW166" s="108"/>
      <c r="DAX166" s="108"/>
      <c r="DAY166" s="108"/>
      <c r="DAZ166" s="108"/>
      <c r="DBA166" s="108"/>
      <c r="DBB166" s="108"/>
      <c r="DBC166" s="108"/>
      <c r="DBD166" s="108"/>
      <c r="DBE166" s="108"/>
      <c r="DBF166" s="108"/>
      <c r="DBG166" s="108"/>
      <c r="DBH166" s="108"/>
      <c r="DBI166" s="108"/>
      <c r="DBJ166" s="108"/>
      <c r="DBK166" s="108"/>
      <c r="DBL166" s="108"/>
      <c r="DBM166" s="108"/>
      <c r="DBN166" s="108"/>
      <c r="DBO166" s="108"/>
      <c r="DBP166" s="108"/>
      <c r="DBQ166" s="108"/>
      <c r="DBR166" s="108"/>
      <c r="DBS166" s="108"/>
      <c r="DBT166" s="108"/>
      <c r="DBU166" s="108"/>
      <c r="DBV166" s="108"/>
      <c r="DBW166" s="108"/>
      <c r="DBX166" s="108"/>
      <c r="DBY166" s="108"/>
      <c r="DBZ166" s="108"/>
      <c r="DCA166" s="108"/>
      <c r="DCB166" s="108"/>
      <c r="DCC166" s="108"/>
      <c r="DCD166" s="108"/>
      <c r="DCE166" s="108"/>
      <c r="DCF166" s="108"/>
      <c r="DCG166" s="108"/>
      <c r="DCH166" s="108"/>
      <c r="DCI166" s="108"/>
      <c r="DCJ166" s="108"/>
      <c r="DCK166" s="108"/>
      <c r="DCL166" s="108"/>
      <c r="DCM166" s="108"/>
      <c r="DCN166" s="108"/>
      <c r="DCO166" s="108"/>
      <c r="DCP166" s="108"/>
      <c r="DCQ166" s="108"/>
      <c r="DCR166" s="108"/>
      <c r="DCS166" s="108"/>
      <c r="DCT166" s="108"/>
      <c r="DCU166" s="108"/>
      <c r="DCV166" s="108"/>
      <c r="DCW166" s="108"/>
      <c r="DCX166" s="108"/>
      <c r="DCY166" s="108"/>
      <c r="DCZ166" s="108"/>
      <c r="DDA166" s="108"/>
      <c r="DDB166" s="108"/>
      <c r="DDC166" s="108"/>
      <c r="DDD166" s="108"/>
      <c r="DDE166" s="108"/>
      <c r="DDF166" s="108"/>
      <c r="DDG166" s="108"/>
      <c r="DDH166" s="108"/>
      <c r="DDI166" s="108"/>
      <c r="DDJ166" s="108"/>
      <c r="DDK166" s="108"/>
      <c r="DDL166" s="108"/>
      <c r="DDM166" s="108"/>
      <c r="DDN166" s="108"/>
      <c r="DDO166" s="108"/>
      <c r="DDP166" s="108"/>
      <c r="DDQ166" s="108"/>
      <c r="DDR166" s="108"/>
      <c r="DDS166" s="108"/>
      <c r="DDT166" s="108"/>
      <c r="DDU166" s="108"/>
      <c r="DDV166" s="108"/>
      <c r="DDW166" s="108"/>
      <c r="DDX166" s="108"/>
      <c r="DDY166" s="108"/>
      <c r="DDZ166" s="108"/>
      <c r="DEA166" s="108"/>
      <c r="DEB166" s="108"/>
      <c r="DEC166" s="108"/>
      <c r="DED166" s="108"/>
      <c r="DEE166" s="108"/>
      <c r="DEF166" s="108"/>
      <c r="DEG166" s="108"/>
      <c r="DEH166" s="108"/>
      <c r="DEI166" s="108"/>
      <c r="DEJ166" s="108"/>
      <c r="DEK166" s="108"/>
      <c r="DEL166" s="108"/>
      <c r="DEM166" s="108"/>
      <c r="DEN166" s="108"/>
      <c r="DEO166" s="108"/>
      <c r="DEP166" s="108"/>
      <c r="DEQ166" s="108"/>
      <c r="DER166" s="108"/>
      <c r="DES166" s="108"/>
      <c r="DET166" s="108"/>
      <c r="DEU166" s="108"/>
      <c r="DEV166" s="108"/>
      <c r="DEW166" s="108"/>
      <c r="DEX166" s="108"/>
      <c r="DEY166" s="108"/>
      <c r="DEZ166" s="108"/>
      <c r="DFA166" s="108"/>
      <c r="DFB166" s="108"/>
      <c r="DFC166" s="108"/>
      <c r="DFD166" s="108"/>
      <c r="DFE166" s="108"/>
      <c r="DFF166" s="108"/>
      <c r="DFG166" s="108"/>
      <c r="DFH166" s="108"/>
      <c r="DFI166" s="108"/>
      <c r="DFJ166" s="108"/>
      <c r="DFK166" s="108"/>
      <c r="DFL166" s="108"/>
      <c r="DFM166" s="108"/>
      <c r="DFN166" s="108"/>
      <c r="DFO166" s="108"/>
      <c r="DFP166" s="108"/>
      <c r="DFQ166" s="108"/>
      <c r="DFR166" s="108"/>
      <c r="DFS166" s="108"/>
      <c r="DFT166" s="108"/>
      <c r="DFU166" s="108"/>
      <c r="DFV166" s="108"/>
      <c r="DFW166" s="108"/>
      <c r="DFX166" s="108"/>
      <c r="DFY166" s="108"/>
      <c r="DFZ166" s="108"/>
      <c r="DGA166" s="108"/>
      <c r="DGB166" s="108"/>
      <c r="DGC166" s="108"/>
      <c r="DGD166" s="108"/>
      <c r="DGE166" s="108"/>
      <c r="DGF166" s="108"/>
      <c r="DGG166" s="108"/>
      <c r="DGH166" s="108"/>
      <c r="DGI166" s="108"/>
      <c r="DGJ166" s="108"/>
      <c r="DGK166" s="108"/>
      <c r="DGL166" s="108"/>
      <c r="DGM166" s="108"/>
      <c r="DGN166" s="108"/>
      <c r="DGO166" s="108"/>
      <c r="DGP166" s="108"/>
      <c r="DGQ166" s="108"/>
      <c r="DGR166" s="108"/>
      <c r="DGS166" s="108"/>
      <c r="DGT166" s="108"/>
      <c r="DGU166" s="108"/>
      <c r="DGV166" s="108"/>
      <c r="DGW166" s="108"/>
      <c r="DGX166" s="108"/>
      <c r="DGY166" s="108"/>
      <c r="DGZ166" s="108"/>
      <c r="DHA166" s="108"/>
      <c r="DHB166" s="108"/>
      <c r="DHC166" s="108"/>
      <c r="DHD166" s="108"/>
      <c r="DHE166" s="108"/>
      <c r="DHF166" s="108"/>
      <c r="DHG166" s="108"/>
      <c r="DHH166" s="108"/>
      <c r="DHI166" s="108"/>
      <c r="DHJ166" s="108"/>
      <c r="DHK166" s="108"/>
      <c r="DHL166" s="108"/>
      <c r="DHM166" s="108"/>
      <c r="DHN166" s="108"/>
      <c r="DHO166" s="108"/>
      <c r="DHP166" s="108"/>
      <c r="DHQ166" s="108"/>
      <c r="DHR166" s="108"/>
      <c r="DHS166" s="108"/>
      <c r="DHT166" s="108"/>
      <c r="DHU166" s="108"/>
      <c r="DHV166" s="108"/>
      <c r="DHW166" s="108"/>
      <c r="DHX166" s="108"/>
      <c r="DHY166" s="108"/>
      <c r="DHZ166" s="108"/>
      <c r="DIA166" s="108"/>
      <c r="DIB166" s="108"/>
      <c r="DIC166" s="108"/>
      <c r="DID166" s="108"/>
      <c r="DIE166" s="108"/>
      <c r="DIF166" s="108"/>
      <c r="DIG166" s="108"/>
      <c r="DIH166" s="108"/>
      <c r="DII166" s="108"/>
      <c r="DIJ166" s="108"/>
      <c r="DIK166" s="108"/>
      <c r="DIL166" s="108"/>
      <c r="DIM166" s="108"/>
      <c r="DIN166" s="108"/>
      <c r="DIO166" s="108"/>
      <c r="DIP166" s="108"/>
      <c r="DIQ166" s="108"/>
      <c r="DIR166" s="108"/>
      <c r="DIS166" s="108"/>
      <c r="DIT166" s="108"/>
      <c r="DIU166" s="108"/>
      <c r="DIV166" s="108"/>
      <c r="DIW166" s="108"/>
      <c r="DIX166" s="108"/>
      <c r="DIY166" s="108"/>
      <c r="DIZ166" s="108"/>
      <c r="DJA166" s="108"/>
      <c r="DJB166" s="108"/>
      <c r="DJC166" s="108"/>
      <c r="DJD166" s="108"/>
      <c r="DJE166" s="108"/>
      <c r="DJF166" s="108"/>
      <c r="DJG166" s="108"/>
      <c r="DJH166" s="108"/>
      <c r="DJI166" s="108"/>
      <c r="DJJ166" s="108"/>
      <c r="DJK166" s="108"/>
      <c r="DJL166" s="108"/>
      <c r="DJM166" s="108"/>
      <c r="DJN166" s="108"/>
      <c r="DJO166" s="108"/>
      <c r="DJP166" s="108"/>
      <c r="DJQ166" s="108"/>
      <c r="DJR166" s="108"/>
      <c r="DJS166" s="108"/>
      <c r="DJT166" s="108"/>
      <c r="DJU166" s="108"/>
      <c r="DJV166" s="108"/>
      <c r="DJW166" s="108"/>
      <c r="DJX166" s="108"/>
      <c r="DJY166" s="108"/>
      <c r="DJZ166" s="108"/>
      <c r="DKA166" s="108"/>
      <c r="DKB166" s="108"/>
      <c r="DKC166" s="108"/>
      <c r="DKD166" s="108"/>
      <c r="DKE166" s="108"/>
      <c r="DKF166" s="108"/>
      <c r="DKG166" s="108"/>
      <c r="DKH166" s="108"/>
      <c r="DKI166" s="108"/>
      <c r="DKJ166" s="108"/>
      <c r="DKK166" s="108"/>
      <c r="DKL166" s="108"/>
      <c r="DKM166" s="108"/>
      <c r="DKN166" s="108"/>
      <c r="DKO166" s="108"/>
      <c r="DKP166" s="108"/>
      <c r="DKQ166" s="108"/>
      <c r="DKR166" s="108"/>
      <c r="DKS166" s="108"/>
      <c r="DKT166" s="108"/>
      <c r="DKU166" s="108"/>
      <c r="DKV166" s="108"/>
      <c r="DKW166" s="108"/>
      <c r="DKX166" s="108"/>
      <c r="DKY166" s="108"/>
      <c r="DKZ166" s="108"/>
      <c r="DLA166" s="108"/>
      <c r="DLB166" s="108"/>
      <c r="DLC166" s="108"/>
      <c r="DLD166" s="108"/>
      <c r="DLE166" s="108"/>
      <c r="DLF166" s="108"/>
      <c r="DLG166" s="108"/>
      <c r="DLH166" s="108"/>
      <c r="DLI166" s="108"/>
      <c r="DLJ166" s="108"/>
      <c r="DLK166" s="108"/>
      <c r="DLL166" s="108"/>
      <c r="DLM166" s="108"/>
      <c r="DLN166" s="108"/>
      <c r="DLO166" s="108"/>
      <c r="DLP166" s="108"/>
      <c r="DLQ166" s="108"/>
      <c r="DLR166" s="108"/>
      <c r="DLS166" s="108"/>
      <c r="DLT166" s="108"/>
      <c r="DLU166" s="108"/>
      <c r="DLV166" s="108"/>
      <c r="DLW166" s="108"/>
      <c r="DLX166" s="108"/>
      <c r="DLY166" s="108"/>
      <c r="DLZ166" s="108"/>
      <c r="DMA166" s="108"/>
      <c r="DMB166" s="108"/>
      <c r="DMC166" s="108"/>
      <c r="DMD166" s="108"/>
      <c r="DME166" s="108"/>
      <c r="DMF166" s="108"/>
      <c r="DMG166" s="108"/>
      <c r="DMH166" s="108"/>
      <c r="DMI166" s="108"/>
      <c r="DMJ166" s="108"/>
      <c r="DMK166" s="108"/>
      <c r="DML166" s="108"/>
      <c r="DMM166" s="108"/>
      <c r="DMN166" s="108"/>
      <c r="DMO166" s="108"/>
      <c r="DMP166" s="108"/>
      <c r="DMQ166" s="108"/>
      <c r="DMR166" s="108"/>
      <c r="DMS166" s="108"/>
      <c r="DMT166" s="108"/>
      <c r="DMU166" s="108"/>
      <c r="DMV166" s="108"/>
      <c r="DMW166" s="108"/>
      <c r="DMX166" s="108"/>
      <c r="DMY166" s="108"/>
      <c r="DMZ166" s="108"/>
      <c r="DNA166" s="108"/>
      <c r="DNB166" s="108"/>
      <c r="DNC166" s="108"/>
      <c r="DND166" s="108"/>
      <c r="DNE166" s="108"/>
      <c r="DNF166" s="108"/>
      <c r="DNG166" s="108"/>
      <c r="DNH166" s="108"/>
      <c r="DNI166" s="108"/>
      <c r="DNJ166" s="108"/>
      <c r="DNK166" s="108"/>
      <c r="DNL166" s="108"/>
      <c r="DNM166" s="108"/>
      <c r="DNN166" s="108"/>
      <c r="DNO166" s="108"/>
      <c r="DNP166" s="108"/>
      <c r="DNQ166" s="108"/>
      <c r="DNR166" s="108"/>
      <c r="DNS166" s="108"/>
      <c r="DNT166" s="108"/>
      <c r="DNU166" s="108"/>
      <c r="DNV166" s="108"/>
      <c r="DNW166" s="108"/>
      <c r="DNX166" s="108"/>
      <c r="DNY166" s="108"/>
      <c r="DNZ166" s="108"/>
      <c r="DOA166" s="108"/>
      <c r="DOB166" s="108"/>
      <c r="DOC166" s="108"/>
      <c r="DOD166" s="108"/>
      <c r="DOE166" s="108"/>
      <c r="DOF166" s="108"/>
      <c r="DOG166" s="108"/>
      <c r="DOH166" s="108"/>
      <c r="DOI166" s="108"/>
      <c r="DOJ166" s="108"/>
      <c r="DOK166" s="108"/>
      <c r="DOL166" s="108"/>
      <c r="DOM166" s="108"/>
      <c r="DON166" s="108"/>
      <c r="DOO166" s="108"/>
      <c r="DOP166" s="108"/>
      <c r="DOQ166" s="108"/>
      <c r="DOR166" s="108"/>
      <c r="DOS166" s="108"/>
      <c r="DOT166" s="108"/>
      <c r="DOU166" s="108"/>
      <c r="DOV166" s="108"/>
      <c r="DOW166" s="108"/>
      <c r="DOX166" s="108"/>
      <c r="DOY166" s="108"/>
      <c r="DOZ166" s="108"/>
      <c r="DPA166" s="108"/>
      <c r="DPB166" s="108"/>
      <c r="DPC166" s="108"/>
      <c r="DPD166" s="108"/>
      <c r="DPE166" s="108"/>
      <c r="DPF166" s="108"/>
      <c r="DPG166" s="108"/>
      <c r="DPH166" s="108"/>
      <c r="DPI166" s="108"/>
      <c r="DPJ166" s="108"/>
      <c r="DPK166" s="108"/>
      <c r="DPL166" s="108"/>
      <c r="DPM166" s="108"/>
      <c r="DPN166" s="108"/>
      <c r="DPO166" s="108"/>
      <c r="DPP166" s="108"/>
      <c r="DPQ166" s="108"/>
      <c r="DPR166" s="108"/>
      <c r="DPS166" s="108"/>
      <c r="DPT166" s="108"/>
      <c r="DPU166" s="108"/>
      <c r="DPV166" s="108"/>
      <c r="DPW166" s="108"/>
      <c r="DPX166" s="108"/>
      <c r="DPY166" s="108"/>
      <c r="DPZ166" s="108"/>
      <c r="DQA166" s="108"/>
      <c r="DQB166" s="108"/>
      <c r="DQC166" s="108"/>
      <c r="DQD166" s="108"/>
      <c r="DQE166" s="108"/>
      <c r="DQF166" s="108"/>
      <c r="DQG166" s="108"/>
      <c r="DQH166" s="108"/>
      <c r="DQI166" s="108"/>
      <c r="DQJ166" s="108"/>
      <c r="DQK166" s="108"/>
      <c r="DQL166" s="108"/>
      <c r="DQM166" s="108"/>
      <c r="DQN166" s="108"/>
      <c r="DQO166" s="108"/>
      <c r="DQP166" s="108"/>
      <c r="DQQ166" s="108"/>
      <c r="DQR166" s="108"/>
      <c r="DQS166" s="108"/>
      <c r="DQT166" s="108"/>
      <c r="DQU166" s="108"/>
      <c r="DQV166" s="108"/>
      <c r="DQW166" s="108"/>
      <c r="DQX166" s="108"/>
      <c r="DQY166" s="108"/>
      <c r="DQZ166" s="108"/>
      <c r="DRA166" s="108"/>
      <c r="DRB166" s="108"/>
      <c r="DRC166" s="108"/>
      <c r="DRD166" s="108"/>
      <c r="DRE166" s="108"/>
      <c r="DRF166" s="108"/>
      <c r="DRG166" s="108"/>
      <c r="DRH166" s="108"/>
      <c r="DRI166" s="108"/>
      <c r="DRJ166" s="108"/>
      <c r="DRK166" s="108"/>
      <c r="DRL166" s="108"/>
      <c r="DRM166" s="108"/>
      <c r="DRN166" s="108"/>
      <c r="DRO166" s="108"/>
      <c r="DRP166" s="108"/>
      <c r="DRQ166" s="108"/>
      <c r="DRR166" s="108"/>
      <c r="DRS166" s="108"/>
      <c r="DRT166" s="108"/>
      <c r="DRU166" s="108"/>
      <c r="DRV166" s="108"/>
      <c r="DRW166" s="108"/>
      <c r="DRX166" s="108"/>
      <c r="DRY166" s="108"/>
      <c r="DRZ166" s="108"/>
      <c r="DSA166" s="108"/>
      <c r="DSB166" s="108"/>
      <c r="DSC166" s="108"/>
      <c r="DSD166" s="108"/>
      <c r="DSE166" s="108"/>
      <c r="DSF166" s="108"/>
      <c r="DSG166" s="108"/>
      <c r="DSH166" s="108"/>
      <c r="DSI166" s="108"/>
      <c r="DSJ166" s="108"/>
      <c r="DSK166" s="108"/>
      <c r="DSL166" s="108"/>
      <c r="DSM166" s="108"/>
      <c r="DSN166" s="108"/>
      <c r="DSO166" s="108"/>
      <c r="DSP166" s="108"/>
      <c r="DSQ166" s="108"/>
      <c r="DSR166" s="108"/>
      <c r="DSS166" s="108"/>
      <c r="DST166" s="108"/>
      <c r="DSU166" s="108"/>
      <c r="DSV166" s="108"/>
      <c r="DSW166" s="108"/>
      <c r="DSX166" s="108"/>
      <c r="DSY166" s="108"/>
      <c r="DSZ166" s="108"/>
      <c r="DTA166" s="108"/>
      <c r="DTB166" s="108"/>
      <c r="DTC166" s="108"/>
      <c r="DTD166" s="108"/>
      <c r="DTE166" s="108"/>
      <c r="DTF166" s="108"/>
      <c r="DTG166" s="108"/>
      <c r="DTH166" s="108"/>
      <c r="DTI166" s="108"/>
      <c r="DTJ166" s="108"/>
      <c r="DTK166" s="108"/>
      <c r="DTL166" s="108"/>
      <c r="DTM166" s="108"/>
      <c r="DTN166" s="108"/>
      <c r="DTO166" s="108"/>
      <c r="DTP166" s="108"/>
      <c r="DTQ166" s="108"/>
      <c r="DTR166" s="108"/>
      <c r="DTS166" s="108"/>
      <c r="DTT166" s="108"/>
      <c r="DTU166" s="108"/>
      <c r="DTV166" s="108"/>
      <c r="DTW166" s="108"/>
      <c r="DTX166" s="108"/>
      <c r="DTY166" s="108"/>
      <c r="DTZ166" s="108"/>
      <c r="DUA166" s="108"/>
      <c r="DUB166" s="108"/>
      <c r="DUC166" s="108"/>
      <c r="DUD166" s="108"/>
      <c r="DUE166" s="108"/>
      <c r="DUF166" s="108"/>
      <c r="DUG166" s="108"/>
      <c r="DUH166" s="108"/>
      <c r="DUI166" s="108"/>
      <c r="DUJ166" s="108"/>
      <c r="DUK166" s="108"/>
      <c r="DUL166" s="108"/>
      <c r="DUM166" s="108"/>
      <c r="DUN166" s="108"/>
      <c r="DUO166" s="108"/>
      <c r="DUP166" s="108"/>
      <c r="DUQ166" s="108"/>
      <c r="DUR166" s="108"/>
      <c r="DUS166" s="108"/>
      <c r="DUT166" s="108"/>
      <c r="DUU166" s="108"/>
      <c r="DUV166" s="108"/>
      <c r="DUW166" s="108"/>
      <c r="DUX166" s="108"/>
      <c r="DUY166" s="108"/>
      <c r="DUZ166" s="108"/>
      <c r="DVA166" s="108"/>
      <c r="DVB166" s="108"/>
      <c r="DVC166" s="108"/>
      <c r="DVD166" s="108"/>
      <c r="DVE166" s="108"/>
      <c r="DVF166" s="108"/>
      <c r="DVG166" s="108"/>
      <c r="DVH166" s="108"/>
      <c r="DVI166" s="108"/>
      <c r="DVJ166" s="108"/>
      <c r="DVK166" s="108"/>
      <c r="DVL166" s="108"/>
      <c r="DVM166" s="108"/>
      <c r="DVN166" s="108"/>
      <c r="DVO166" s="108"/>
      <c r="DVP166" s="108"/>
      <c r="DVQ166" s="108"/>
      <c r="DVR166" s="108"/>
      <c r="DVS166" s="108"/>
      <c r="DVT166" s="108"/>
      <c r="DVU166" s="108"/>
      <c r="DVV166" s="108"/>
      <c r="DVW166" s="108"/>
      <c r="DVX166" s="108"/>
      <c r="DVY166" s="108"/>
      <c r="DVZ166" s="108"/>
      <c r="DWA166" s="108"/>
      <c r="DWB166" s="108"/>
      <c r="DWC166" s="108"/>
      <c r="DWD166" s="108"/>
      <c r="DWE166" s="108"/>
      <c r="DWF166" s="108"/>
      <c r="DWG166" s="108"/>
      <c r="DWH166" s="108"/>
      <c r="DWI166" s="108"/>
      <c r="DWJ166" s="108"/>
      <c r="DWK166" s="108"/>
      <c r="DWL166" s="108"/>
      <c r="DWM166" s="108"/>
      <c r="DWN166" s="108"/>
      <c r="DWO166" s="108"/>
      <c r="DWP166" s="108"/>
      <c r="DWQ166" s="108"/>
      <c r="DWR166" s="108"/>
      <c r="DWS166" s="108"/>
      <c r="DWT166" s="108"/>
      <c r="DWU166" s="108"/>
      <c r="DWV166" s="108"/>
      <c r="DWW166" s="108"/>
      <c r="DWX166" s="108"/>
      <c r="DWY166" s="108"/>
      <c r="DWZ166" s="108"/>
      <c r="DXA166" s="108"/>
      <c r="DXB166" s="108"/>
      <c r="DXC166" s="108"/>
      <c r="DXD166" s="108"/>
      <c r="DXE166" s="108"/>
      <c r="DXF166" s="108"/>
      <c r="DXG166" s="108"/>
      <c r="DXH166" s="108"/>
      <c r="DXI166" s="108"/>
      <c r="DXJ166" s="108"/>
      <c r="DXK166" s="108"/>
      <c r="DXL166" s="108"/>
      <c r="DXM166" s="108"/>
      <c r="DXN166" s="108"/>
      <c r="DXO166" s="108"/>
      <c r="DXP166" s="108"/>
      <c r="DXQ166" s="108"/>
      <c r="DXR166" s="108"/>
      <c r="DXS166" s="108"/>
      <c r="DXT166" s="108"/>
      <c r="DXU166" s="108"/>
      <c r="DXV166" s="108"/>
      <c r="DXW166" s="108"/>
      <c r="DXX166" s="108"/>
      <c r="DXY166" s="108"/>
      <c r="DXZ166" s="108"/>
      <c r="DYA166" s="108"/>
      <c r="DYB166" s="108"/>
      <c r="DYC166" s="108"/>
      <c r="DYD166" s="108"/>
      <c r="DYE166" s="108"/>
      <c r="DYF166" s="108"/>
      <c r="DYG166" s="108"/>
      <c r="DYH166" s="108"/>
      <c r="DYI166" s="108"/>
      <c r="DYJ166" s="108"/>
      <c r="DYK166" s="108"/>
      <c r="DYL166" s="108"/>
      <c r="DYM166" s="108"/>
      <c r="DYN166" s="108"/>
      <c r="DYO166" s="108"/>
      <c r="DYP166" s="108"/>
      <c r="DYQ166" s="108"/>
      <c r="DYR166" s="108"/>
      <c r="DYS166" s="108"/>
      <c r="DYT166" s="108"/>
      <c r="DYU166" s="108"/>
      <c r="DYV166" s="108"/>
      <c r="DYW166" s="108"/>
      <c r="DYX166" s="108"/>
      <c r="DYY166" s="108"/>
      <c r="DYZ166" s="108"/>
      <c r="DZA166" s="108"/>
      <c r="DZB166" s="108"/>
      <c r="DZC166" s="108"/>
      <c r="DZD166" s="108"/>
      <c r="DZE166" s="108"/>
      <c r="DZF166" s="108"/>
      <c r="DZG166" s="108"/>
      <c r="DZH166" s="108"/>
      <c r="DZI166" s="108"/>
      <c r="DZJ166" s="108"/>
      <c r="DZK166" s="108"/>
      <c r="DZL166" s="108"/>
      <c r="DZM166" s="108"/>
      <c r="DZN166" s="108"/>
      <c r="DZO166" s="108"/>
      <c r="DZP166" s="108"/>
      <c r="DZQ166" s="108"/>
      <c r="DZR166" s="108"/>
      <c r="DZS166" s="108"/>
      <c r="DZT166" s="108"/>
      <c r="DZU166" s="108"/>
      <c r="DZV166" s="108"/>
      <c r="DZW166" s="108"/>
      <c r="DZX166" s="108"/>
      <c r="DZY166" s="108"/>
      <c r="DZZ166" s="108"/>
      <c r="EAA166" s="108"/>
      <c r="EAB166" s="108"/>
      <c r="EAC166" s="108"/>
      <c r="EAD166" s="108"/>
      <c r="EAE166" s="108"/>
      <c r="EAF166" s="108"/>
      <c r="EAG166" s="108"/>
      <c r="EAH166" s="108"/>
      <c r="EAI166" s="108"/>
      <c r="EAJ166" s="108"/>
      <c r="EAK166" s="108"/>
      <c r="EAL166" s="108"/>
      <c r="EAM166" s="108"/>
      <c r="EAN166" s="108"/>
      <c r="EAO166" s="108"/>
      <c r="EAP166" s="108"/>
      <c r="EAQ166" s="108"/>
      <c r="EAR166" s="108"/>
      <c r="EAS166" s="108"/>
      <c r="EAT166" s="108"/>
      <c r="EAU166" s="108"/>
      <c r="EAV166" s="108"/>
      <c r="EAW166" s="108"/>
      <c r="EAX166" s="108"/>
      <c r="EAY166" s="108"/>
      <c r="EAZ166" s="108"/>
      <c r="EBA166" s="108"/>
      <c r="EBB166" s="108"/>
      <c r="EBC166" s="108"/>
      <c r="EBD166" s="108"/>
      <c r="EBE166" s="108"/>
      <c r="EBF166" s="108"/>
      <c r="EBG166" s="108"/>
      <c r="EBH166" s="108"/>
      <c r="EBI166" s="108"/>
      <c r="EBJ166" s="108"/>
      <c r="EBK166" s="108"/>
      <c r="EBL166" s="108"/>
      <c r="EBM166" s="108"/>
      <c r="EBN166" s="108"/>
      <c r="EBO166" s="108"/>
      <c r="EBP166" s="108"/>
      <c r="EBQ166" s="108"/>
      <c r="EBR166" s="108"/>
      <c r="EBS166" s="108"/>
      <c r="EBT166" s="108"/>
      <c r="EBU166" s="108"/>
      <c r="EBV166" s="108"/>
      <c r="EBW166" s="108"/>
      <c r="EBX166" s="108"/>
      <c r="EBY166" s="108"/>
      <c r="EBZ166" s="108"/>
      <c r="ECA166" s="108"/>
      <c r="ECB166" s="108"/>
      <c r="ECC166" s="108"/>
      <c r="ECD166" s="108"/>
      <c r="ECE166" s="108"/>
      <c r="ECF166" s="108"/>
      <c r="ECG166" s="108"/>
      <c r="ECH166" s="108"/>
      <c r="ECI166" s="108"/>
      <c r="ECJ166" s="108"/>
      <c r="ECK166" s="108"/>
      <c r="ECL166" s="108"/>
      <c r="ECM166" s="108"/>
      <c r="ECN166" s="108"/>
      <c r="ECO166" s="108"/>
      <c r="ECP166" s="108"/>
      <c r="ECQ166" s="108"/>
      <c r="ECR166" s="108"/>
      <c r="ECS166" s="108"/>
      <c r="ECT166" s="108"/>
      <c r="ECU166" s="108"/>
      <c r="ECV166" s="108"/>
      <c r="ECW166" s="108"/>
      <c r="ECX166" s="108"/>
      <c r="ECY166" s="108"/>
      <c r="ECZ166" s="108"/>
      <c r="EDA166" s="108"/>
      <c r="EDB166" s="108"/>
      <c r="EDC166" s="108"/>
      <c r="EDD166" s="108"/>
      <c r="EDE166" s="108"/>
      <c r="EDF166" s="108"/>
      <c r="EDG166" s="108"/>
      <c r="EDH166" s="108"/>
      <c r="EDI166" s="108"/>
      <c r="EDJ166" s="108"/>
      <c r="EDK166" s="108"/>
      <c r="EDL166" s="108"/>
      <c r="EDM166" s="108"/>
      <c r="EDN166" s="108"/>
      <c r="EDO166" s="108"/>
      <c r="EDP166" s="108"/>
      <c r="EDQ166" s="108"/>
      <c r="EDR166" s="108"/>
      <c r="EDS166" s="108"/>
      <c r="EDT166" s="108"/>
      <c r="EDU166" s="108"/>
      <c r="EDV166" s="108"/>
      <c r="EDW166" s="108"/>
      <c r="EDX166" s="108"/>
      <c r="EDY166" s="108"/>
      <c r="EDZ166" s="108"/>
      <c r="EEA166" s="108"/>
      <c r="EEB166" s="108"/>
      <c r="EEC166" s="108"/>
      <c r="EED166" s="108"/>
      <c r="EEE166" s="108"/>
      <c r="EEF166" s="108"/>
      <c r="EEG166" s="108"/>
      <c r="EEH166" s="108"/>
      <c r="EEI166" s="108"/>
      <c r="EEJ166" s="108"/>
      <c r="EEK166" s="108"/>
      <c r="EEL166" s="108"/>
      <c r="EEM166" s="108"/>
      <c r="EEN166" s="108"/>
      <c r="EEO166" s="108"/>
      <c r="EEP166" s="108"/>
      <c r="EEQ166" s="108"/>
      <c r="EER166" s="108"/>
      <c r="EES166" s="108"/>
      <c r="EET166" s="108"/>
      <c r="EEU166" s="108"/>
      <c r="EEV166" s="108"/>
      <c r="EEW166" s="108"/>
      <c r="EEX166" s="108"/>
      <c r="EEY166" s="108"/>
      <c r="EEZ166" s="108"/>
      <c r="EFA166" s="108"/>
      <c r="EFB166" s="108"/>
      <c r="EFC166" s="108"/>
      <c r="EFD166" s="108"/>
      <c r="EFE166" s="108"/>
      <c r="EFF166" s="108"/>
      <c r="EFG166" s="108"/>
      <c r="EFH166" s="108"/>
      <c r="EFI166" s="108"/>
      <c r="EFJ166" s="108"/>
      <c r="EFK166" s="108"/>
      <c r="EFL166" s="108"/>
      <c r="EFM166" s="108"/>
      <c r="EFN166" s="108"/>
      <c r="EFO166" s="108"/>
      <c r="EFP166" s="108"/>
      <c r="EFQ166" s="108"/>
      <c r="EFR166" s="108"/>
      <c r="EFS166" s="108"/>
      <c r="EFT166" s="108"/>
      <c r="EFU166" s="108"/>
      <c r="EFV166" s="108"/>
      <c r="EFW166" s="108"/>
      <c r="EFX166" s="108"/>
      <c r="EFY166" s="108"/>
      <c r="EFZ166" s="108"/>
      <c r="EGA166" s="108"/>
      <c r="EGB166" s="108"/>
      <c r="EGC166" s="108"/>
      <c r="EGD166" s="108"/>
      <c r="EGE166" s="108"/>
      <c r="EGF166" s="108"/>
      <c r="EGG166" s="108"/>
      <c r="EGH166" s="108"/>
      <c r="EGI166" s="108"/>
      <c r="EGJ166" s="108"/>
      <c r="EGK166" s="108"/>
      <c r="EGL166" s="108"/>
      <c r="EGM166" s="108"/>
      <c r="EGN166" s="108"/>
      <c r="EGO166" s="108"/>
      <c r="EGP166" s="108"/>
      <c r="EGQ166" s="108"/>
      <c r="EGR166" s="108"/>
      <c r="EGS166" s="108"/>
      <c r="EGT166" s="108"/>
      <c r="EGU166" s="108"/>
      <c r="EGV166" s="108"/>
      <c r="EGW166" s="108"/>
      <c r="EGX166" s="108"/>
      <c r="EGY166" s="108"/>
      <c r="EGZ166" s="108"/>
      <c r="EHA166" s="108"/>
      <c r="EHB166" s="108"/>
      <c r="EHC166" s="108"/>
      <c r="EHD166" s="108"/>
      <c r="EHE166" s="108"/>
      <c r="EHF166" s="108"/>
      <c r="EHG166" s="108"/>
      <c r="EHH166" s="108"/>
      <c r="EHI166" s="108"/>
      <c r="EHJ166" s="108"/>
      <c r="EHK166" s="108"/>
      <c r="EHL166" s="108"/>
      <c r="EHM166" s="108"/>
      <c r="EHN166" s="108"/>
      <c r="EHO166" s="108"/>
      <c r="EHP166" s="108"/>
      <c r="EHQ166" s="108"/>
      <c r="EHR166" s="108"/>
      <c r="EHS166" s="108"/>
      <c r="EHT166" s="108"/>
      <c r="EHU166" s="108"/>
      <c r="EHV166" s="108"/>
      <c r="EHW166" s="108"/>
      <c r="EHX166" s="108"/>
      <c r="EHY166" s="108"/>
      <c r="EHZ166" s="108"/>
      <c r="EIA166" s="108"/>
      <c r="EIB166" s="108"/>
      <c r="EIC166" s="108"/>
      <c r="EID166" s="108"/>
      <c r="EIE166" s="108"/>
      <c r="EIF166" s="108"/>
      <c r="EIG166" s="108"/>
      <c r="EIH166" s="108"/>
      <c r="EII166" s="108"/>
      <c r="EIJ166" s="108"/>
      <c r="EIK166" s="108"/>
      <c r="EIL166" s="108"/>
      <c r="EIM166" s="108"/>
      <c r="EIN166" s="108"/>
      <c r="EIO166" s="108"/>
      <c r="EIP166" s="108"/>
      <c r="EIQ166" s="108"/>
      <c r="EIR166" s="108"/>
      <c r="EIS166" s="108"/>
      <c r="EIT166" s="108"/>
      <c r="EIU166" s="108"/>
      <c r="EIV166" s="108"/>
      <c r="EIW166" s="108"/>
      <c r="EIX166" s="108"/>
      <c r="EIY166" s="108"/>
      <c r="EIZ166" s="108"/>
      <c r="EJA166" s="108"/>
      <c r="EJB166" s="108"/>
      <c r="EJC166" s="108"/>
      <c r="EJD166" s="108"/>
      <c r="EJE166" s="108"/>
      <c r="EJF166" s="108"/>
      <c r="EJG166" s="108"/>
      <c r="EJH166" s="108"/>
      <c r="EJI166" s="108"/>
      <c r="EJJ166" s="108"/>
      <c r="EJK166" s="108"/>
      <c r="EJL166" s="108"/>
      <c r="EJM166" s="108"/>
      <c r="EJN166" s="108"/>
      <c r="EJO166" s="108"/>
      <c r="EJP166" s="108"/>
      <c r="EJQ166" s="108"/>
      <c r="EJR166" s="108"/>
      <c r="EJS166" s="108"/>
      <c r="EJT166" s="108"/>
      <c r="EJU166" s="108"/>
      <c r="EJV166" s="108"/>
      <c r="EJW166" s="108"/>
      <c r="EJX166" s="108"/>
      <c r="EJY166" s="108"/>
      <c r="EJZ166" s="108"/>
      <c r="EKA166" s="108"/>
      <c r="EKB166" s="108"/>
      <c r="EKC166" s="108"/>
      <c r="EKD166" s="108"/>
      <c r="EKE166" s="108"/>
      <c r="EKF166" s="108"/>
      <c r="EKG166" s="108"/>
      <c r="EKH166" s="108"/>
      <c r="EKI166" s="108"/>
      <c r="EKJ166" s="108"/>
      <c r="EKK166" s="108"/>
      <c r="EKL166" s="108"/>
      <c r="EKM166" s="108"/>
      <c r="EKN166" s="108"/>
      <c r="EKO166" s="108"/>
      <c r="EKP166" s="108"/>
      <c r="EKQ166" s="108"/>
      <c r="EKR166" s="108"/>
      <c r="EKS166" s="108"/>
      <c r="EKT166" s="108"/>
      <c r="EKU166" s="108"/>
      <c r="EKV166" s="108"/>
      <c r="EKW166" s="108"/>
      <c r="EKX166" s="108"/>
      <c r="EKY166" s="108"/>
      <c r="EKZ166" s="108"/>
      <c r="ELA166" s="108"/>
      <c r="ELB166" s="108"/>
      <c r="ELC166" s="108"/>
      <c r="ELD166" s="108"/>
      <c r="ELE166" s="108"/>
      <c r="ELF166" s="108"/>
      <c r="ELG166" s="108"/>
      <c r="ELH166" s="108"/>
      <c r="ELI166" s="108"/>
      <c r="ELJ166" s="108"/>
      <c r="ELK166" s="108"/>
      <c r="ELL166" s="108"/>
      <c r="ELM166" s="108"/>
      <c r="ELN166" s="108"/>
      <c r="ELO166" s="108"/>
      <c r="ELP166" s="108"/>
      <c r="ELQ166" s="108"/>
      <c r="ELR166" s="108"/>
      <c r="ELS166" s="108"/>
      <c r="ELT166" s="108"/>
      <c r="ELU166" s="108"/>
      <c r="ELV166" s="108"/>
      <c r="ELW166" s="108"/>
      <c r="ELX166" s="108"/>
      <c r="ELY166" s="108"/>
      <c r="ELZ166" s="108"/>
      <c r="EMA166" s="108"/>
      <c r="EMB166" s="108"/>
      <c r="EMC166" s="108"/>
      <c r="EMD166" s="108"/>
      <c r="EME166" s="108"/>
      <c r="EMF166" s="108"/>
      <c r="EMG166" s="108"/>
      <c r="EMH166" s="108"/>
      <c r="EMI166" s="108"/>
      <c r="EMJ166" s="108"/>
      <c r="EMK166" s="108"/>
      <c r="EML166" s="108"/>
      <c r="EMM166" s="108"/>
      <c r="EMN166" s="108"/>
      <c r="EMO166" s="108"/>
      <c r="EMP166" s="108"/>
      <c r="EMQ166" s="108"/>
      <c r="EMR166" s="108"/>
      <c r="EMS166" s="108"/>
      <c r="EMT166" s="108"/>
      <c r="EMU166" s="108"/>
      <c r="EMV166" s="108"/>
      <c r="EMW166" s="108"/>
      <c r="EMX166" s="108"/>
      <c r="EMY166" s="108"/>
      <c r="EMZ166" s="108"/>
      <c r="ENA166" s="108"/>
      <c r="ENB166" s="108"/>
      <c r="ENC166" s="108"/>
      <c r="END166" s="108"/>
      <c r="ENE166" s="108"/>
      <c r="ENF166" s="108"/>
      <c r="ENG166" s="108"/>
      <c r="ENH166" s="108"/>
      <c r="ENI166" s="108"/>
      <c r="ENJ166" s="108"/>
      <c r="ENK166" s="108"/>
      <c r="ENL166" s="108"/>
      <c r="ENM166" s="108"/>
      <c r="ENN166" s="108"/>
      <c r="ENO166" s="108"/>
      <c r="ENP166" s="108"/>
      <c r="ENQ166" s="108"/>
      <c r="ENR166" s="108"/>
      <c r="ENS166" s="108"/>
      <c r="ENT166" s="108"/>
      <c r="ENU166" s="108"/>
      <c r="ENV166" s="108"/>
      <c r="ENW166" s="108"/>
      <c r="ENX166" s="108"/>
      <c r="ENY166" s="108"/>
      <c r="ENZ166" s="108"/>
      <c r="EOA166" s="108"/>
      <c r="EOB166" s="108"/>
      <c r="EOC166" s="108"/>
      <c r="EOD166" s="108"/>
      <c r="EOE166" s="108"/>
      <c r="EOF166" s="108"/>
      <c r="EOG166" s="108"/>
      <c r="EOH166" s="108"/>
      <c r="EOI166" s="108"/>
      <c r="EOJ166" s="108"/>
      <c r="EOK166" s="108"/>
      <c r="EOL166" s="108"/>
      <c r="EOM166" s="108"/>
      <c r="EON166" s="108"/>
      <c r="EOO166" s="108"/>
      <c r="EOP166" s="108"/>
      <c r="EOQ166" s="108"/>
      <c r="EOR166" s="108"/>
      <c r="EOS166" s="108"/>
      <c r="EOT166" s="108"/>
      <c r="EOU166" s="108"/>
      <c r="EOV166" s="108"/>
      <c r="EOW166" s="108"/>
      <c r="EOX166" s="108"/>
      <c r="EOY166" s="108"/>
      <c r="EOZ166" s="108"/>
      <c r="EPA166" s="108"/>
      <c r="EPB166" s="108"/>
      <c r="EPC166" s="108"/>
      <c r="EPD166" s="108"/>
      <c r="EPE166" s="108"/>
      <c r="EPF166" s="108"/>
      <c r="EPG166" s="108"/>
      <c r="EPH166" s="108"/>
      <c r="EPI166" s="108"/>
      <c r="EPJ166" s="108"/>
      <c r="EPK166" s="108"/>
      <c r="EPL166" s="108"/>
      <c r="EPM166" s="108"/>
      <c r="EPN166" s="108"/>
      <c r="EPO166" s="108"/>
      <c r="EPP166" s="108"/>
      <c r="EPQ166" s="108"/>
      <c r="EPR166" s="108"/>
      <c r="EPS166" s="108"/>
      <c r="EPT166" s="108"/>
      <c r="EPU166" s="108"/>
      <c r="EPV166" s="108"/>
      <c r="EPW166" s="108"/>
      <c r="EPX166" s="108"/>
      <c r="EPY166" s="108"/>
      <c r="EPZ166" s="108"/>
      <c r="EQA166" s="108"/>
      <c r="EQB166" s="108"/>
      <c r="EQC166" s="108"/>
      <c r="EQD166" s="108"/>
      <c r="EQE166" s="108"/>
      <c r="EQF166" s="108"/>
      <c r="EQG166" s="108"/>
      <c r="EQH166" s="108"/>
      <c r="EQI166" s="108"/>
      <c r="EQJ166" s="108"/>
      <c r="EQK166" s="108"/>
      <c r="EQL166" s="108"/>
      <c r="EQM166" s="108"/>
      <c r="EQN166" s="108"/>
      <c r="EQO166" s="108"/>
      <c r="EQP166" s="108"/>
      <c r="EQQ166" s="108"/>
      <c r="EQR166" s="108"/>
      <c r="EQS166" s="108"/>
      <c r="EQT166" s="108"/>
      <c r="EQU166" s="108"/>
      <c r="EQV166" s="108"/>
      <c r="EQW166" s="108"/>
      <c r="EQX166" s="108"/>
      <c r="EQY166" s="108"/>
      <c r="EQZ166" s="108"/>
      <c r="ERA166" s="108"/>
      <c r="ERB166" s="108"/>
      <c r="ERC166" s="108"/>
      <c r="ERD166" s="108"/>
      <c r="ERE166" s="108"/>
      <c r="ERF166" s="108"/>
      <c r="ERG166" s="108"/>
      <c r="ERH166" s="108"/>
      <c r="ERI166" s="108"/>
      <c r="ERJ166" s="108"/>
      <c r="ERK166" s="108"/>
      <c r="ERL166" s="108"/>
      <c r="ERM166" s="108"/>
      <c r="ERN166" s="108"/>
      <c r="ERO166" s="108"/>
      <c r="ERP166" s="108"/>
      <c r="ERQ166" s="108"/>
      <c r="ERR166" s="108"/>
      <c r="ERS166" s="108"/>
      <c r="ERT166" s="108"/>
      <c r="ERU166" s="108"/>
      <c r="ERV166" s="108"/>
      <c r="ERW166" s="108"/>
      <c r="ERX166" s="108"/>
      <c r="ERY166" s="108"/>
      <c r="ERZ166" s="108"/>
      <c r="ESA166" s="108"/>
      <c r="ESB166" s="108"/>
      <c r="ESC166" s="108"/>
      <c r="ESD166" s="108"/>
      <c r="ESE166" s="108"/>
      <c r="ESF166" s="108"/>
      <c r="ESG166" s="108"/>
      <c r="ESH166" s="108"/>
      <c r="ESI166" s="108"/>
      <c r="ESJ166" s="108"/>
      <c r="ESK166" s="108"/>
      <c r="ESL166" s="108"/>
      <c r="ESM166" s="108"/>
      <c r="ESN166" s="108"/>
      <c r="ESO166" s="108"/>
      <c r="ESP166" s="108"/>
      <c r="ESQ166" s="108"/>
      <c r="ESR166" s="108"/>
      <c r="ESS166" s="108"/>
      <c r="EST166" s="108"/>
      <c r="ESU166" s="108"/>
      <c r="ESV166" s="108"/>
      <c r="ESW166" s="108"/>
      <c r="ESX166" s="108"/>
      <c r="ESY166" s="108"/>
      <c r="ESZ166" s="108"/>
      <c r="ETA166" s="108"/>
      <c r="ETB166" s="108"/>
      <c r="ETC166" s="108"/>
      <c r="ETD166" s="108"/>
      <c r="ETE166" s="108"/>
      <c r="ETF166" s="108"/>
      <c r="ETG166" s="108"/>
      <c r="ETH166" s="108"/>
      <c r="ETI166" s="108"/>
      <c r="ETJ166" s="108"/>
      <c r="ETK166" s="108"/>
      <c r="ETL166" s="108"/>
      <c r="ETM166" s="108"/>
      <c r="ETN166" s="108"/>
      <c r="ETO166" s="108"/>
      <c r="ETP166" s="108"/>
      <c r="ETQ166" s="108"/>
      <c r="ETR166" s="108"/>
      <c r="ETS166" s="108"/>
      <c r="ETT166" s="108"/>
      <c r="ETU166" s="108"/>
      <c r="ETV166" s="108"/>
      <c r="ETW166" s="108"/>
      <c r="ETX166" s="108"/>
      <c r="ETY166" s="108"/>
      <c r="ETZ166" s="108"/>
      <c r="EUA166" s="108"/>
      <c r="EUB166" s="108"/>
      <c r="EUC166" s="108"/>
      <c r="EUD166" s="108"/>
      <c r="EUE166" s="108"/>
      <c r="EUF166" s="108"/>
      <c r="EUG166" s="108"/>
      <c r="EUH166" s="108"/>
      <c r="EUI166" s="108"/>
      <c r="EUJ166" s="108"/>
      <c r="EUK166" s="108"/>
      <c r="EUL166" s="108"/>
      <c r="EUM166" s="108"/>
      <c r="EUN166" s="108"/>
      <c r="EUO166" s="108"/>
      <c r="EUP166" s="108"/>
      <c r="EUQ166" s="108"/>
      <c r="EUR166" s="108"/>
      <c r="EUS166" s="108"/>
      <c r="EUT166" s="108"/>
      <c r="EUU166" s="108"/>
      <c r="EUV166" s="108"/>
      <c r="EUW166" s="108"/>
      <c r="EUX166" s="108"/>
      <c r="EUY166" s="108"/>
      <c r="EUZ166" s="108"/>
      <c r="EVA166" s="108"/>
      <c r="EVB166" s="108"/>
      <c r="EVC166" s="108"/>
      <c r="EVD166" s="108"/>
      <c r="EVE166" s="108"/>
      <c r="EVF166" s="108"/>
      <c r="EVG166" s="108"/>
      <c r="EVH166" s="108"/>
      <c r="EVI166" s="108"/>
      <c r="EVJ166" s="108"/>
      <c r="EVK166" s="108"/>
      <c r="EVL166" s="108"/>
      <c r="EVM166" s="108"/>
      <c r="EVN166" s="108"/>
      <c r="EVO166" s="108"/>
      <c r="EVP166" s="108"/>
      <c r="EVQ166" s="108"/>
      <c r="EVR166" s="108"/>
      <c r="EVS166" s="108"/>
      <c r="EVT166" s="108"/>
      <c r="EVU166" s="108"/>
      <c r="EVV166" s="108"/>
      <c r="EVW166" s="108"/>
      <c r="EVX166" s="108"/>
      <c r="EVY166" s="108"/>
      <c r="EVZ166" s="108"/>
      <c r="EWA166" s="108"/>
      <c r="EWB166" s="108"/>
      <c r="EWC166" s="108"/>
      <c r="EWD166" s="108"/>
      <c r="EWE166" s="108"/>
      <c r="EWF166" s="108"/>
      <c r="EWG166" s="108"/>
      <c r="EWH166" s="108"/>
      <c r="EWI166" s="108"/>
      <c r="EWJ166" s="108"/>
      <c r="EWK166" s="108"/>
      <c r="EWL166" s="108"/>
      <c r="EWM166" s="108"/>
      <c r="EWN166" s="108"/>
      <c r="EWO166" s="108"/>
      <c r="EWP166" s="108"/>
      <c r="EWQ166" s="108"/>
      <c r="EWR166" s="108"/>
      <c r="EWS166" s="108"/>
      <c r="EWT166" s="108"/>
      <c r="EWU166" s="108"/>
      <c r="EWV166" s="108"/>
      <c r="EWW166" s="108"/>
      <c r="EWX166" s="108"/>
      <c r="EWY166" s="108"/>
      <c r="EWZ166" s="108"/>
      <c r="EXA166" s="108"/>
      <c r="EXB166" s="108"/>
      <c r="EXC166" s="108"/>
      <c r="EXD166" s="108"/>
      <c r="EXE166" s="108"/>
      <c r="EXF166" s="108"/>
      <c r="EXG166" s="108"/>
      <c r="EXH166" s="108"/>
      <c r="EXI166" s="108"/>
      <c r="EXJ166" s="108"/>
      <c r="EXK166" s="108"/>
      <c r="EXL166" s="108"/>
      <c r="EXM166" s="108"/>
      <c r="EXN166" s="108"/>
      <c r="EXO166" s="108"/>
      <c r="EXP166" s="108"/>
      <c r="EXQ166" s="108"/>
      <c r="EXR166" s="108"/>
      <c r="EXS166" s="108"/>
      <c r="EXT166" s="108"/>
      <c r="EXU166" s="108"/>
      <c r="EXV166" s="108"/>
      <c r="EXW166" s="108"/>
      <c r="EXX166" s="108"/>
      <c r="EXY166" s="108"/>
      <c r="EXZ166" s="108"/>
      <c r="EYA166" s="108"/>
      <c r="EYB166" s="108"/>
      <c r="EYC166" s="108"/>
      <c r="EYD166" s="108"/>
      <c r="EYE166" s="108"/>
      <c r="EYF166" s="108"/>
      <c r="EYG166" s="108"/>
      <c r="EYH166" s="108"/>
      <c r="EYI166" s="108"/>
      <c r="EYJ166" s="108"/>
      <c r="EYK166" s="108"/>
      <c r="EYL166" s="108"/>
      <c r="EYM166" s="108"/>
      <c r="EYN166" s="108"/>
      <c r="EYO166" s="108"/>
      <c r="EYP166" s="108"/>
      <c r="EYQ166" s="108"/>
      <c r="EYR166" s="108"/>
      <c r="EYS166" s="108"/>
      <c r="EYT166" s="108"/>
      <c r="EYU166" s="108"/>
      <c r="EYV166" s="108"/>
      <c r="EYW166" s="108"/>
      <c r="EYX166" s="108"/>
      <c r="EYY166" s="108"/>
      <c r="EYZ166" s="108"/>
      <c r="EZA166" s="108"/>
      <c r="EZB166" s="108"/>
      <c r="EZC166" s="108"/>
      <c r="EZD166" s="108"/>
      <c r="EZE166" s="108"/>
      <c r="EZF166" s="108"/>
      <c r="EZG166" s="108"/>
      <c r="EZH166" s="108"/>
      <c r="EZI166" s="108"/>
      <c r="EZJ166" s="108"/>
      <c r="EZK166" s="108"/>
      <c r="EZL166" s="108"/>
      <c r="EZM166" s="108"/>
      <c r="EZN166" s="108"/>
      <c r="EZO166" s="108"/>
      <c r="EZP166" s="108"/>
      <c r="EZQ166" s="108"/>
      <c r="EZR166" s="108"/>
      <c r="EZS166" s="108"/>
      <c r="EZT166" s="108"/>
      <c r="EZU166" s="108"/>
      <c r="EZV166" s="108"/>
      <c r="EZW166" s="108"/>
      <c r="EZX166" s="108"/>
      <c r="EZY166" s="108"/>
      <c r="EZZ166" s="108"/>
      <c r="FAA166" s="108"/>
      <c r="FAB166" s="108"/>
      <c r="FAC166" s="108"/>
      <c r="FAD166" s="108"/>
      <c r="FAE166" s="108"/>
      <c r="FAF166" s="108"/>
      <c r="FAG166" s="108"/>
      <c r="FAH166" s="108"/>
      <c r="FAI166" s="108"/>
      <c r="FAJ166" s="108"/>
      <c r="FAK166" s="108"/>
      <c r="FAL166" s="108"/>
      <c r="FAM166" s="108"/>
      <c r="FAN166" s="108"/>
      <c r="FAO166" s="108"/>
      <c r="FAP166" s="108"/>
      <c r="FAQ166" s="108"/>
      <c r="FAR166" s="108"/>
      <c r="FAS166" s="108"/>
      <c r="FAT166" s="108"/>
      <c r="FAU166" s="108"/>
      <c r="FAV166" s="108"/>
      <c r="FAW166" s="108"/>
      <c r="FAX166" s="108"/>
      <c r="FAY166" s="108"/>
      <c r="FAZ166" s="108"/>
      <c r="FBA166" s="108"/>
      <c r="FBB166" s="108"/>
      <c r="FBC166" s="108"/>
      <c r="FBD166" s="108"/>
      <c r="FBE166" s="108"/>
      <c r="FBF166" s="108"/>
      <c r="FBG166" s="108"/>
      <c r="FBH166" s="108"/>
      <c r="FBI166" s="108"/>
      <c r="FBJ166" s="108"/>
      <c r="FBK166" s="108"/>
      <c r="FBL166" s="108"/>
      <c r="FBM166" s="108"/>
      <c r="FBN166" s="108"/>
      <c r="FBO166" s="108"/>
      <c r="FBP166" s="108"/>
      <c r="FBQ166" s="108"/>
      <c r="FBR166" s="108"/>
      <c r="FBS166" s="108"/>
      <c r="FBT166" s="108"/>
      <c r="FBU166" s="108"/>
      <c r="FBV166" s="108"/>
      <c r="FBW166" s="108"/>
      <c r="FBX166" s="108"/>
      <c r="FBY166" s="108"/>
      <c r="FBZ166" s="108"/>
      <c r="FCA166" s="108"/>
      <c r="FCB166" s="108"/>
      <c r="FCC166" s="108"/>
      <c r="FCD166" s="108"/>
      <c r="FCE166" s="108"/>
      <c r="FCF166" s="108"/>
      <c r="FCG166" s="108"/>
      <c r="FCH166" s="108"/>
      <c r="FCI166" s="108"/>
      <c r="FCJ166" s="108"/>
      <c r="FCK166" s="108"/>
      <c r="FCL166" s="108"/>
      <c r="FCM166" s="108"/>
      <c r="FCN166" s="108"/>
      <c r="FCO166" s="108"/>
      <c r="FCP166" s="108"/>
      <c r="FCQ166" s="108"/>
      <c r="FCR166" s="108"/>
      <c r="FCS166" s="108"/>
      <c r="FCT166" s="108"/>
      <c r="FCU166" s="108"/>
      <c r="FCV166" s="108"/>
      <c r="FCW166" s="108"/>
      <c r="FCX166" s="108"/>
      <c r="FCY166" s="108"/>
      <c r="FCZ166" s="108"/>
      <c r="FDA166" s="108"/>
      <c r="FDB166" s="108"/>
      <c r="FDC166" s="108"/>
      <c r="FDD166" s="108"/>
      <c r="FDE166" s="108"/>
      <c r="FDF166" s="108"/>
      <c r="FDG166" s="108"/>
      <c r="FDH166" s="108"/>
      <c r="FDI166" s="108"/>
      <c r="FDJ166" s="108"/>
      <c r="FDK166" s="108"/>
      <c r="FDL166" s="108"/>
      <c r="FDM166" s="108"/>
      <c r="FDN166" s="108"/>
      <c r="FDO166" s="108"/>
      <c r="FDP166" s="108"/>
      <c r="FDQ166" s="108"/>
      <c r="FDR166" s="108"/>
      <c r="FDS166" s="108"/>
      <c r="FDT166" s="108"/>
      <c r="FDU166" s="108"/>
      <c r="FDV166" s="108"/>
      <c r="FDW166" s="108"/>
      <c r="FDX166" s="108"/>
      <c r="FDY166" s="108"/>
      <c r="FDZ166" s="108"/>
      <c r="FEA166" s="108"/>
      <c r="FEB166" s="108"/>
      <c r="FEC166" s="108"/>
      <c r="FED166" s="108"/>
      <c r="FEE166" s="108"/>
      <c r="FEF166" s="108"/>
      <c r="FEG166" s="108"/>
      <c r="FEH166" s="108"/>
      <c r="FEI166" s="108"/>
      <c r="FEJ166" s="108"/>
      <c r="FEK166" s="108"/>
      <c r="FEL166" s="108"/>
      <c r="FEM166" s="108"/>
      <c r="FEN166" s="108"/>
      <c r="FEO166" s="108"/>
      <c r="FEP166" s="108"/>
      <c r="FEQ166" s="108"/>
      <c r="FER166" s="108"/>
      <c r="FES166" s="108"/>
      <c r="FET166" s="108"/>
      <c r="FEU166" s="108"/>
      <c r="FEV166" s="108"/>
      <c r="FEW166" s="108"/>
      <c r="FEX166" s="108"/>
      <c r="FEY166" s="108"/>
      <c r="FEZ166" s="108"/>
      <c r="FFA166" s="108"/>
      <c r="FFB166" s="108"/>
      <c r="FFC166" s="108"/>
      <c r="FFD166" s="108"/>
      <c r="FFE166" s="108"/>
      <c r="FFF166" s="108"/>
      <c r="FFG166" s="108"/>
      <c r="FFH166" s="108"/>
      <c r="FFI166" s="108"/>
      <c r="FFJ166" s="108"/>
      <c r="FFK166" s="108"/>
      <c r="FFL166" s="108"/>
      <c r="FFM166" s="108"/>
      <c r="FFN166" s="108"/>
      <c r="FFO166" s="108"/>
      <c r="FFP166" s="108"/>
      <c r="FFQ166" s="108"/>
      <c r="FFR166" s="108"/>
      <c r="FFS166" s="108"/>
      <c r="FFT166" s="108"/>
      <c r="FFU166" s="108"/>
      <c r="FFV166" s="108"/>
      <c r="FFW166" s="108"/>
      <c r="FFX166" s="108"/>
      <c r="FFY166" s="108"/>
      <c r="FFZ166" s="108"/>
      <c r="FGA166" s="108"/>
      <c r="FGB166" s="108"/>
      <c r="FGC166" s="108"/>
      <c r="FGD166" s="108"/>
      <c r="FGE166" s="108"/>
      <c r="FGF166" s="108"/>
      <c r="FGG166" s="108"/>
      <c r="FGH166" s="108"/>
      <c r="FGI166" s="108"/>
      <c r="FGJ166" s="108"/>
      <c r="FGK166" s="108"/>
      <c r="FGL166" s="108"/>
      <c r="FGM166" s="108"/>
      <c r="FGN166" s="108"/>
      <c r="FGO166" s="108"/>
      <c r="FGP166" s="108"/>
      <c r="FGQ166" s="108"/>
      <c r="FGR166" s="108"/>
      <c r="FGS166" s="108"/>
      <c r="FGT166" s="108"/>
      <c r="FGU166" s="108"/>
      <c r="FGV166" s="108"/>
      <c r="FGW166" s="108"/>
      <c r="FGX166" s="108"/>
      <c r="FGY166" s="108"/>
      <c r="FGZ166" s="108"/>
      <c r="FHA166" s="108"/>
      <c r="FHB166" s="108"/>
      <c r="FHC166" s="108"/>
      <c r="FHD166" s="108"/>
      <c r="FHE166" s="108"/>
      <c r="FHF166" s="108"/>
      <c r="FHG166" s="108"/>
      <c r="FHH166" s="108"/>
      <c r="FHI166" s="108"/>
      <c r="FHJ166" s="108"/>
      <c r="FHK166" s="108"/>
      <c r="FHL166" s="108"/>
      <c r="FHM166" s="108"/>
      <c r="FHN166" s="108"/>
      <c r="FHO166" s="108"/>
      <c r="FHP166" s="108"/>
      <c r="FHQ166" s="108"/>
      <c r="FHR166" s="108"/>
      <c r="FHS166" s="108"/>
      <c r="FHT166" s="108"/>
      <c r="FHU166" s="108"/>
      <c r="FHV166" s="108"/>
      <c r="FHW166" s="108"/>
      <c r="FHX166" s="108"/>
      <c r="FHY166" s="108"/>
      <c r="FHZ166" s="108"/>
      <c r="FIA166" s="108"/>
      <c r="FIB166" s="108"/>
      <c r="FIC166" s="108"/>
      <c r="FID166" s="108"/>
      <c r="FIE166" s="108"/>
      <c r="FIF166" s="108"/>
      <c r="FIG166" s="108"/>
      <c r="FIH166" s="108"/>
      <c r="FII166" s="108"/>
      <c r="FIJ166" s="108"/>
      <c r="FIK166" s="108"/>
      <c r="FIL166" s="108"/>
      <c r="FIM166" s="108"/>
      <c r="FIN166" s="108"/>
      <c r="FIO166" s="108"/>
      <c r="FIP166" s="108"/>
      <c r="FIQ166" s="108"/>
      <c r="FIR166" s="108"/>
      <c r="FIS166" s="108"/>
      <c r="FIT166" s="108"/>
      <c r="FIU166" s="108"/>
      <c r="FIV166" s="108"/>
      <c r="FIW166" s="108"/>
      <c r="FIX166" s="108"/>
      <c r="FIY166" s="108"/>
      <c r="FIZ166" s="108"/>
      <c r="FJA166" s="108"/>
      <c r="FJB166" s="108"/>
      <c r="FJC166" s="108"/>
      <c r="FJD166" s="108"/>
      <c r="FJE166" s="108"/>
      <c r="FJF166" s="108"/>
      <c r="FJG166" s="108"/>
      <c r="FJH166" s="108"/>
      <c r="FJI166" s="108"/>
      <c r="FJJ166" s="108"/>
      <c r="FJK166" s="108"/>
      <c r="FJL166" s="108"/>
      <c r="FJM166" s="108"/>
      <c r="FJN166" s="108"/>
      <c r="FJO166" s="108"/>
      <c r="FJP166" s="108"/>
      <c r="FJQ166" s="108"/>
      <c r="FJR166" s="108"/>
      <c r="FJS166" s="108"/>
      <c r="FJT166" s="108"/>
      <c r="FJU166" s="108"/>
      <c r="FJV166" s="108"/>
      <c r="FJW166" s="108"/>
      <c r="FJX166" s="108"/>
      <c r="FJY166" s="108"/>
      <c r="FJZ166" s="108"/>
      <c r="FKA166" s="108"/>
      <c r="FKB166" s="108"/>
      <c r="FKC166" s="108"/>
      <c r="FKD166" s="108"/>
      <c r="FKE166" s="108"/>
      <c r="FKF166" s="108"/>
      <c r="FKG166" s="108"/>
      <c r="FKH166" s="108"/>
      <c r="FKI166" s="108"/>
      <c r="FKJ166" s="108"/>
      <c r="FKK166" s="108"/>
      <c r="FKL166" s="108"/>
      <c r="FKM166" s="108"/>
      <c r="FKN166" s="108"/>
      <c r="FKO166" s="108"/>
      <c r="FKP166" s="108"/>
      <c r="FKQ166" s="108"/>
      <c r="FKR166" s="108"/>
      <c r="FKS166" s="108"/>
      <c r="FKT166" s="108"/>
      <c r="FKU166" s="108"/>
      <c r="FKV166" s="108"/>
      <c r="FKW166" s="108"/>
      <c r="FKX166" s="108"/>
      <c r="FKY166" s="108"/>
      <c r="FKZ166" s="108"/>
      <c r="FLA166" s="108"/>
      <c r="FLB166" s="108"/>
      <c r="FLC166" s="108"/>
      <c r="FLD166" s="108"/>
      <c r="FLE166" s="108"/>
      <c r="FLF166" s="108"/>
      <c r="FLG166" s="108"/>
      <c r="FLH166" s="108"/>
      <c r="FLI166" s="108"/>
      <c r="FLJ166" s="108"/>
      <c r="FLK166" s="108"/>
      <c r="FLL166" s="108"/>
      <c r="FLM166" s="108"/>
      <c r="FLN166" s="108"/>
      <c r="FLO166" s="108"/>
      <c r="FLP166" s="108"/>
      <c r="FLQ166" s="108"/>
      <c r="FLR166" s="108"/>
      <c r="FLS166" s="108"/>
      <c r="FLT166" s="108"/>
      <c r="FLU166" s="108"/>
      <c r="FLV166" s="108"/>
      <c r="FLW166" s="108"/>
      <c r="FLX166" s="108"/>
      <c r="FLY166" s="108"/>
      <c r="FLZ166" s="108"/>
      <c r="FMA166" s="108"/>
      <c r="FMB166" s="108"/>
      <c r="FMC166" s="108"/>
      <c r="FMD166" s="108"/>
      <c r="FME166" s="108"/>
      <c r="FMF166" s="108"/>
      <c r="FMG166" s="108"/>
      <c r="FMH166" s="108"/>
      <c r="FMI166" s="108"/>
      <c r="FMJ166" s="108"/>
      <c r="FMK166" s="108"/>
      <c r="FML166" s="108"/>
      <c r="FMM166" s="108"/>
      <c r="FMN166" s="108"/>
      <c r="FMO166" s="108"/>
      <c r="FMP166" s="108"/>
      <c r="FMQ166" s="108"/>
      <c r="FMR166" s="108"/>
      <c r="FMS166" s="108"/>
      <c r="FMT166" s="108"/>
      <c r="FMU166" s="108"/>
      <c r="FMV166" s="108"/>
      <c r="FMW166" s="108"/>
      <c r="FMX166" s="108"/>
      <c r="FMY166" s="108"/>
      <c r="FMZ166" s="108"/>
      <c r="FNA166" s="108"/>
      <c r="FNB166" s="108"/>
      <c r="FNC166" s="108"/>
      <c r="FND166" s="108"/>
      <c r="FNE166" s="108"/>
      <c r="FNF166" s="108"/>
      <c r="FNG166" s="108"/>
      <c r="FNH166" s="108"/>
      <c r="FNI166" s="108"/>
      <c r="FNJ166" s="108"/>
      <c r="FNK166" s="108"/>
      <c r="FNL166" s="108"/>
      <c r="FNM166" s="108"/>
      <c r="FNN166" s="108"/>
      <c r="FNO166" s="108"/>
      <c r="FNP166" s="108"/>
      <c r="FNQ166" s="108"/>
      <c r="FNR166" s="108"/>
      <c r="FNS166" s="108"/>
      <c r="FNT166" s="108"/>
      <c r="FNU166" s="108"/>
      <c r="FNV166" s="108"/>
      <c r="FNW166" s="108"/>
      <c r="FNX166" s="108"/>
      <c r="FNY166" s="108"/>
      <c r="FNZ166" s="108"/>
      <c r="FOA166" s="108"/>
      <c r="FOB166" s="108"/>
      <c r="FOC166" s="108"/>
      <c r="FOD166" s="108"/>
      <c r="FOE166" s="108"/>
      <c r="FOF166" s="108"/>
      <c r="FOG166" s="108"/>
      <c r="FOH166" s="108"/>
      <c r="FOI166" s="108"/>
      <c r="FOJ166" s="108"/>
      <c r="FOK166" s="108"/>
      <c r="FOL166" s="108"/>
      <c r="FOM166" s="108"/>
      <c r="FON166" s="108"/>
      <c r="FOO166" s="108"/>
      <c r="FOP166" s="108"/>
      <c r="FOQ166" s="108"/>
      <c r="FOR166" s="108"/>
      <c r="FOS166" s="108"/>
      <c r="FOT166" s="108"/>
      <c r="FOU166" s="108"/>
      <c r="FOV166" s="108"/>
      <c r="FOW166" s="108"/>
      <c r="FOX166" s="108"/>
      <c r="FOY166" s="108"/>
      <c r="FOZ166" s="108"/>
      <c r="FPA166" s="108"/>
      <c r="FPB166" s="108"/>
      <c r="FPC166" s="108"/>
      <c r="FPD166" s="108"/>
      <c r="FPE166" s="108"/>
      <c r="FPF166" s="108"/>
      <c r="FPG166" s="108"/>
      <c r="FPH166" s="108"/>
      <c r="FPI166" s="108"/>
      <c r="FPJ166" s="108"/>
      <c r="FPK166" s="108"/>
      <c r="FPL166" s="108"/>
      <c r="FPM166" s="108"/>
      <c r="FPN166" s="108"/>
      <c r="FPO166" s="108"/>
      <c r="FPP166" s="108"/>
      <c r="FPQ166" s="108"/>
      <c r="FPR166" s="108"/>
      <c r="FPS166" s="108"/>
      <c r="FPT166" s="108"/>
      <c r="FPU166" s="108"/>
      <c r="FPV166" s="108"/>
      <c r="FPW166" s="108"/>
      <c r="FPX166" s="108"/>
      <c r="FPY166" s="108"/>
      <c r="FPZ166" s="108"/>
      <c r="FQA166" s="108"/>
      <c r="FQB166" s="108"/>
      <c r="FQC166" s="108"/>
      <c r="FQD166" s="108"/>
      <c r="FQE166" s="108"/>
      <c r="FQF166" s="108"/>
      <c r="FQG166" s="108"/>
      <c r="FQH166" s="108"/>
      <c r="FQI166" s="108"/>
      <c r="FQJ166" s="108"/>
      <c r="FQK166" s="108"/>
      <c r="FQL166" s="108"/>
      <c r="FQM166" s="108"/>
      <c r="FQN166" s="108"/>
      <c r="FQO166" s="108"/>
      <c r="FQP166" s="108"/>
      <c r="FQQ166" s="108"/>
      <c r="FQR166" s="108"/>
      <c r="FQS166" s="108"/>
      <c r="FQT166" s="108"/>
      <c r="FQU166" s="108"/>
      <c r="FQV166" s="108"/>
      <c r="FQW166" s="108"/>
      <c r="FQX166" s="108"/>
      <c r="FQY166" s="108"/>
      <c r="FQZ166" s="108"/>
      <c r="FRA166" s="108"/>
      <c r="FRB166" s="108"/>
      <c r="FRC166" s="108"/>
      <c r="FRD166" s="108"/>
      <c r="FRE166" s="108"/>
      <c r="FRF166" s="108"/>
      <c r="FRG166" s="108"/>
      <c r="FRH166" s="108"/>
      <c r="FRI166" s="108"/>
      <c r="FRJ166" s="108"/>
      <c r="FRK166" s="108"/>
      <c r="FRL166" s="108"/>
      <c r="FRM166" s="108"/>
      <c r="FRN166" s="108"/>
      <c r="FRO166" s="108"/>
      <c r="FRP166" s="108"/>
      <c r="FRQ166" s="108"/>
      <c r="FRR166" s="108"/>
      <c r="FRS166" s="108"/>
      <c r="FRT166" s="108"/>
      <c r="FRU166" s="108"/>
      <c r="FRV166" s="108"/>
      <c r="FRW166" s="108"/>
      <c r="FRX166" s="108"/>
      <c r="FRY166" s="108"/>
      <c r="FRZ166" s="108"/>
      <c r="FSA166" s="108"/>
      <c r="FSB166" s="108"/>
      <c r="FSC166" s="108"/>
      <c r="FSD166" s="108"/>
      <c r="FSE166" s="108"/>
      <c r="FSF166" s="108"/>
      <c r="FSG166" s="108"/>
      <c r="FSH166" s="108"/>
      <c r="FSI166" s="108"/>
      <c r="FSJ166" s="108"/>
      <c r="FSK166" s="108"/>
      <c r="FSL166" s="108"/>
      <c r="FSM166" s="108"/>
      <c r="FSN166" s="108"/>
      <c r="FSO166" s="108"/>
      <c r="FSP166" s="108"/>
      <c r="FSQ166" s="108"/>
      <c r="FSR166" s="108"/>
      <c r="FSS166" s="108"/>
      <c r="FST166" s="108"/>
      <c r="FSU166" s="108"/>
      <c r="FSV166" s="108"/>
      <c r="FSW166" s="108"/>
      <c r="FSX166" s="108"/>
      <c r="FSY166" s="108"/>
      <c r="FSZ166" s="108"/>
      <c r="FTA166" s="108"/>
      <c r="FTB166" s="108"/>
      <c r="FTC166" s="108"/>
      <c r="FTD166" s="108"/>
      <c r="FTE166" s="108"/>
      <c r="FTF166" s="108"/>
      <c r="FTG166" s="108"/>
      <c r="FTH166" s="108"/>
      <c r="FTI166" s="108"/>
      <c r="FTJ166" s="108"/>
      <c r="FTK166" s="108"/>
      <c r="FTL166" s="108"/>
      <c r="FTM166" s="108"/>
      <c r="FTN166" s="108"/>
      <c r="FTO166" s="108"/>
      <c r="FTP166" s="108"/>
      <c r="FTQ166" s="108"/>
      <c r="FTR166" s="108"/>
      <c r="FTS166" s="108"/>
      <c r="FTT166" s="108"/>
      <c r="FTU166" s="108"/>
      <c r="FTV166" s="108"/>
      <c r="FTW166" s="108"/>
      <c r="FTX166" s="108"/>
      <c r="FTY166" s="108"/>
      <c r="FTZ166" s="108"/>
      <c r="FUA166" s="108"/>
      <c r="FUB166" s="108"/>
      <c r="FUC166" s="108"/>
      <c r="FUD166" s="108"/>
      <c r="FUE166" s="108"/>
      <c r="FUF166" s="108"/>
      <c r="FUG166" s="108"/>
      <c r="FUH166" s="108"/>
      <c r="FUI166" s="108"/>
      <c r="FUJ166" s="108"/>
      <c r="FUK166" s="108"/>
      <c r="FUL166" s="108"/>
      <c r="FUM166" s="108"/>
      <c r="FUN166" s="108"/>
      <c r="FUO166" s="108"/>
      <c r="FUP166" s="108"/>
      <c r="FUQ166" s="108"/>
      <c r="FUR166" s="108"/>
      <c r="FUS166" s="108"/>
      <c r="FUT166" s="108"/>
      <c r="FUU166" s="108"/>
      <c r="FUV166" s="108"/>
      <c r="FUW166" s="108"/>
      <c r="FUX166" s="108"/>
      <c r="FUY166" s="108"/>
      <c r="FUZ166" s="108"/>
      <c r="FVA166" s="108"/>
      <c r="FVB166" s="108"/>
      <c r="FVC166" s="108"/>
      <c r="FVD166" s="108"/>
      <c r="FVE166" s="108"/>
      <c r="FVF166" s="108"/>
      <c r="FVG166" s="108"/>
      <c r="FVH166" s="108"/>
      <c r="FVI166" s="108"/>
      <c r="FVJ166" s="108"/>
      <c r="FVK166" s="108"/>
      <c r="FVL166" s="108"/>
      <c r="FVM166" s="108"/>
      <c r="FVN166" s="108"/>
      <c r="FVO166" s="108"/>
      <c r="FVP166" s="108"/>
      <c r="FVQ166" s="108"/>
      <c r="FVR166" s="108"/>
      <c r="FVS166" s="108"/>
      <c r="FVT166" s="108"/>
      <c r="FVU166" s="108"/>
      <c r="FVV166" s="108"/>
      <c r="FVW166" s="108"/>
      <c r="FVX166" s="108"/>
      <c r="FVY166" s="108"/>
      <c r="FVZ166" s="108"/>
      <c r="FWA166" s="108"/>
      <c r="FWB166" s="108"/>
      <c r="FWC166" s="108"/>
      <c r="FWD166" s="108"/>
      <c r="FWE166" s="108"/>
      <c r="FWF166" s="108"/>
      <c r="FWG166" s="108"/>
      <c r="FWH166" s="108"/>
      <c r="FWI166" s="108"/>
      <c r="FWJ166" s="108"/>
      <c r="FWK166" s="108"/>
      <c r="FWL166" s="108"/>
      <c r="FWM166" s="108"/>
      <c r="FWN166" s="108"/>
      <c r="FWO166" s="108"/>
      <c r="FWP166" s="108"/>
      <c r="FWQ166" s="108"/>
      <c r="FWR166" s="108"/>
      <c r="FWS166" s="108"/>
      <c r="FWT166" s="108"/>
      <c r="FWU166" s="108"/>
      <c r="FWV166" s="108"/>
      <c r="FWW166" s="108"/>
      <c r="FWX166" s="108"/>
      <c r="FWY166" s="108"/>
      <c r="FWZ166" s="108"/>
      <c r="FXA166" s="108"/>
      <c r="FXB166" s="108"/>
      <c r="FXC166" s="108"/>
      <c r="FXD166" s="108"/>
      <c r="FXE166" s="108"/>
      <c r="FXF166" s="108"/>
      <c r="FXG166" s="108"/>
      <c r="FXH166" s="108"/>
      <c r="FXI166" s="108"/>
      <c r="FXJ166" s="108"/>
      <c r="FXK166" s="108"/>
      <c r="FXL166" s="108"/>
      <c r="FXM166" s="108"/>
      <c r="FXN166" s="108"/>
      <c r="FXO166" s="108"/>
      <c r="FXP166" s="108"/>
      <c r="FXQ166" s="108"/>
      <c r="FXR166" s="108"/>
      <c r="FXS166" s="108"/>
      <c r="FXT166" s="108"/>
      <c r="FXU166" s="108"/>
      <c r="FXV166" s="108"/>
      <c r="FXW166" s="108"/>
      <c r="FXX166" s="108"/>
      <c r="FXY166" s="108"/>
      <c r="FXZ166" s="108"/>
      <c r="FYA166" s="108"/>
      <c r="FYB166" s="108"/>
      <c r="FYC166" s="108"/>
      <c r="FYD166" s="108"/>
      <c r="FYE166" s="108"/>
      <c r="FYF166" s="108"/>
      <c r="FYG166" s="108"/>
      <c r="FYH166" s="108"/>
      <c r="FYI166" s="108"/>
      <c r="FYJ166" s="108"/>
      <c r="FYK166" s="108"/>
      <c r="FYL166" s="108"/>
      <c r="FYM166" s="108"/>
      <c r="FYN166" s="108"/>
      <c r="FYO166" s="108"/>
      <c r="FYP166" s="108"/>
      <c r="FYQ166" s="108"/>
      <c r="FYR166" s="108"/>
      <c r="FYS166" s="108"/>
      <c r="FYT166" s="108"/>
      <c r="FYU166" s="108"/>
      <c r="FYV166" s="108"/>
      <c r="FYW166" s="108"/>
      <c r="FYX166" s="108"/>
      <c r="FYY166" s="108"/>
      <c r="FYZ166" s="108"/>
      <c r="FZA166" s="108"/>
      <c r="FZB166" s="108"/>
      <c r="FZC166" s="108"/>
      <c r="FZD166" s="108"/>
      <c r="FZE166" s="108"/>
      <c r="FZF166" s="108"/>
      <c r="FZG166" s="108"/>
      <c r="FZH166" s="108"/>
      <c r="FZI166" s="108"/>
      <c r="FZJ166" s="108"/>
      <c r="FZK166" s="108"/>
      <c r="FZL166" s="108"/>
      <c r="FZM166" s="108"/>
      <c r="FZN166" s="108"/>
      <c r="FZO166" s="108"/>
      <c r="FZP166" s="108"/>
      <c r="FZQ166" s="108"/>
      <c r="FZR166" s="108"/>
      <c r="FZS166" s="108"/>
      <c r="FZT166" s="108"/>
      <c r="FZU166" s="108"/>
      <c r="FZV166" s="108"/>
      <c r="FZW166" s="108"/>
      <c r="FZX166" s="108"/>
      <c r="FZY166" s="108"/>
      <c r="FZZ166" s="108"/>
      <c r="GAA166" s="108"/>
      <c r="GAB166" s="108"/>
      <c r="GAC166" s="108"/>
      <c r="GAD166" s="108"/>
      <c r="GAE166" s="108"/>
      <c r="GAF166" s="108"/>
      <c r="GAG166" s="108"/>
      <c r="GAH166" s="108"/>
      <c r="GAI166" s="108"/>
      <c r="GAJ166" s="108"/>
      <c r="GAK166" s="108"/>
      <c r="GAL166" s="108"/>
      <c r="GAM166" s="108"/>
      <c r="GAN166" s="108"/>
      <c r="GAO166" s="108"/>
      <c r="GAP166" s="108"/>
      <c r="GAQ166" s="108"/>
      <c r="GAR166" s="108"/>
      <c r="GAS166" s="108"/>
      <c r="GAT166" s="108"/>
      <c r="GAU166" s="108"/>
      <c r="GAV166" s="108"/>
      <c r="GAW166" s="108"/>
      <c r="GAX166" s="108"/>
      <c r="GAY166" s="108"/>
      <c r="GAZ166" s="108"/>
      <c r="GBA166" s="108"/>
      <c r="GBB166" s="108"/>
      <c r="GBC166" s="108"/>
      <c r="GBD166" s="108"/>
      <c r="GBE166" s="108"/>
      <c r="GBF166" s="108"/>
      <c r="GBG166" s="108"/>
      <c r="GBH166" s="108"/>
      <c r="GBI166" s="108"/>
      <c r="GBJ166" s="108"/>
      <c r="GBK166" s="108"/>
      <c r="GBL166" s="108"/>
      <c r="GBM166" s="108"/>
      <c r="GBN166" s="108"/>
      <c r="GBO166" s="108"/>
      <c r="GBP166" s="108"/>
      <c r="GBQ166" s="108"/>
      <c r="GBR166" s="108"/>
      <c r="GBS166" s="108"/>
      <c r="GBT166" s="108"/>
      <c r="GBU166" s="108"/>
      <c r="GBV166" s="108"/>
      <c r="GBW166" s="108"/>
      <c r="GBX166" s="108"/>
      <c r="GBY166" s="108"/>
      <c r="GBZ166" s="108"/>
      <c r="GCA166" s="108"/>
      <c r="GCB166" s="108"/>
      <c r="GCC166" s="108"/>
      <c r="GCD166" s="108"/>
      <c r="GCE166" s="108"/>
      <c r="GCF166" s="108"/>
      <c r="GCG166" s="108"/>
      <c r="GCH166" s="108"/>
      <c r="GCI166" s="108"/>
      <c r="GCJ166" s="108"/>
      <c r="GCK166" s="108"/>
      <c r="GCL166" s="108"/>
      <c r="GCM166" s="108"/>
      <c r="GCN166" s="108"/>
      <c r="GCO166" s="108"/>
      <c r="GCP166" s="108"/>
      <c r="GCQ166" s="108"/>
      <c r="GCR166" s="108"/>
      <c r="GCS166" s="108"/>
      <c r="GCT166" s="108"/>
      <c r="GCU166" s="108"/>
      <c r="GCV166" s="108"/>
      <c r="GCW166" s="108"/>
      <c r="GCX166" s="108"/>
      <c r="GCY166" s="108"/>
      <c r="GCZ166" s="108"/>
      <c r="GDA166" s="108"/>
      <c r="GDB166" s="108"/>
      <c r="GDC166" s="108"/>
      <c r="GDD166" s="108"/>
      <c r="GDE166" s="108"/>
      <c r="GDF166" s="108"/>
      <c r="GDG166" s="108"/>
      <c r="GDH166" s="108"/>
      <c r="GDI166" s="108"/>
      <c r="GDJ166" s="108"/>
      <c r="GDK166" s="108"/>
      <c r="GDL166" s="108"/>
      <c r="GDM166" s="108"/>
      <c r="GDN166" s="108"/>
      <c r="GDO166" s="108"/>
      <c r="GDP166" s="108"/>
      <c r="GDQ166" s="108"/>
      <c r="GDR166" s="108"/>
      <c r="GDS166" s="108"/>
      <c r="GDT166" s="108"/>
      <c r="GDU166" s="108"/>
      <c r="GDV166" s="108"/>
      <c r="GDW166" s="108"/>
      <c r="GDX166" s="108"/>
      <c r="GDY166" s="108"/>
      <c r="GDZ166" s="108"/>
      <c r="GEA166" s="108"/>
      <c r="GEB166" s="108"/>
      <c r="GEC166" s="108"/>
      <c r="GED166" s="108"/>
      <c r="GEE166" s="108"/>
      <c r="GEF166" s="108"/>
      <c r="GEG166" s="108"/>
      <c r="GEH166" s="108"/>
      <c r="GEI166" s="108"/>
      <c r="GEJ166" s="108"/>
      <c r="GEK166" s="108"/>
      <c r="GEL166" s="108"/>
      <c r="GEM166" s="108"/>
      <c r="GEN166" s="108"/>
      <c r="GEO166" s="108"/>
      <c r="GEP166" s="108"/>
      <c r="GEQ166" s="108"/>
      <c r="GER166" s="108"/>
      <c r="GES166" s="108"/>
      <c r="GET166" s="108"/>
      <c r="GEU166" s="108"/>
      <c r="GEV166" s="108"/>
      <c r="GEW166" s="108"/>
      <c r="GEX166" s="108"/>
      <c r="GEY166" s="108"/>
      <c r="GEZ166" s="108"/>
      <c r="GFA166" s="108"/>
      <c r="GFB166" s="108"/>
      <c r="GFC166" s="108"/>
      <c r="GFD166" s="108"/>
      <c r="GFE166" s="108"/>
      <c r="GFF166" s="108"/>
      <c r="GFG166" s="108"/>
      <c r="GFH166" s="108"/>
      <c r="GFI166" s="108"/>
      <c r="GFJ166" s="108"/>
      <c r="GFK166" s="108"/>
      <c r="GFL166" s="108"/>
      <c r="GFM166" s="108"/>
      <c r="GFN166" s="108"/>
      <c r="GFO166" s="108"/>
      <c r="GFP166" s="108"/>
      <c r="GFQ166" s="108"/>
      <c r="GFR166" s="108"/>
      <c r="GFS166" s="108"/>
      <c r="GFT166" s="108"/>
      <c r="GFU166" s="108"/>
      <c r="GFV166" s="108"/>
      <c r="GFW166" s="108"/>
      <c r="GFX166" s="108"/>
      <c r="GFY166" s="108"/>
      <c r="GFZ166" s="108"/>
      <c r="GGA166" s="108"/>
      <c r="GGB166" s="108"/>
      <c r="GGC166" s="108"/>
      <c r="GGD166" s="108"/>
      <c r="GGE166" s="108"/>
      <c r="GGF166" s="108"/>
      <c r="GGG166" s="108"/>
      <c r="GGH166" s="108"/>
      <c r="GGI166" s="108"/>
      <c r="GGJ166" s="108"/>
      <c r="GGK166" s="108"/>
      <c r="GGL166" s="108"/>
      <c r="GGM166" s="108"/>
      <c r="GGN166" s="108"/>
      <c r="GGO166" s="108"/>
      <c r="GGP166" s="108"/>
      <c r="GGQ166" s="108"/>
      <c r="GGR166" s="108"/>
      <c r="GGS166" s="108"/>
      <c r="GGT166" s="108"/>
      <c r="GGU166" s="108"/>
      <c r="GGV166" s="108"/>
      <c r="GGW166" s="108"/>
      <c r="GGX166" s="108"/>
      <c r="GGY166" s="108"/>
      <c r="GGZ166" s="108"/>
      <c r="GHA166" s="108"/>
      <c r="GHB166" s="108"/>
      <c r="GHC166" s="108"/>
      <c r="GHD166" s="108"/>
      <c r="GHE166" s="108"/>
      <c r="GHF166" s="108"/>
      <c r="GHG166" s="108"/>
      <c r="GHH166" s="108"/>
      <c r="GHI166" s="108"/>
      <c r="GHJ166" s="108"/>
      <c r="GHK166" s="108"/>
      <c r="GHL166" s="108"/>
      <c r="GHM166" s="108"/>
      <c r="GHN166" s="108"/>
      <c r="GHO166" s="108"/>
      <c r="GHP166" s="108"/>
      <c r="GHQ166" s="108"/>
      <c r="GHR166" s="108"/>
      <c r="GHS166" s="108"/>
      <c r="GHT166" s="108"/>
      <c r="GHU166" s="108"/>
      <c r="GHV166" s="108"/>
      <c r="GHW166" s="108"/>
      <c r="GHX166" s="108"/>
      <c r="GHY166" s="108"/>
      <c r="GHZ166" s="108"/>
      <c r="GIA166" s="108"/>
      <c r="GIB166" s="108"/>
      <c r="GIC166" s="108"/>
      <c r="GID166" s="108"/>
      <c r="GIE166" s="108"/>
      <c r="GIF166" s="108"/>
      <c r="GIG166" s="108"/>
      <c r="GIH166" s="108"/>
      <c r="GII166" s="108"/>
      <c r="GIJ166" s="108"/>
      <c r="GIK166" s="108"/>
      <c r="GIL166" s="108"/>
      <c r="GIM166" s="108"/>
      <c r="GIN166" s="108"/>
      <c r="GIO166" s="108"/>
      <c r="GIP166" s="108"/>
      <c r="GIQ166" s="108"/>
      <c r="GIR166" s="108"/>
      <c r="GIS166" s="108"/>
      <c r="GIT166" s="108"/>
      <c r="GIU166" s="108"/>
      <c r="GIV166" s="108"/>
      <c r="GIW166" s="108"/>
      <c r="GIX166" s="108"/>
      <c r="GIY166" s="108"/>
      <c r="GIZ166" s="108"/>
      <c r="GJA166" s="108"/>
      <c r="GJB166" s="108"/>
      <c r="GJC166" s="108"/>
      <c r="GJD166" s="108"/>
      <c r="GJE166" s="108"/>
      <c r="GJF166" s="108"/>
      <c r="GJG166" s="108"/>
      <c r="GJH166" s="108"/>
      <c r="GJI166" s="108"/>
      <c r="GJJ166" s="108"/>
      <c r="GJK166" s="108"/>
      <c r="GJL166" s="108"/>
      <c r="GJM166" s="108"/>
      <c r="GJN166" s="108"/>
      <c r="GJO166" s="108"/>
      <c r="GJP166" s="108"/>
      <c r="GJQ166" s="108"/>
      <c r="GJR166" s="108"/>
      <c r="GJS166" s="108"/>
      <c r="GJT166" s="108"/>
      <c r="GJU166" s="108"/>
      <c r="GJV166" s="108"/>
      <c r="GJW166" s="108"/>
      <c r="GJX166" s="108"/>
      <c r="GJY166" s="108"/>
      <c r="GJZ166" s="108"/>
      <c r="GKA166" s="108"/>
      <c r="GKB166" s="108"/>
      <c r="GKC166" s="108"/>
      <c r="GKD166" s="108"/>
      <c r="GKE166" s="108"/>
      <c r="GKF166" s="108"/>
      <c r="GKG166" s="108"/>
      <c r="GKH166" s="108"/>
      <c r="GKI166" s="108"/>
      <c r="GKJ166" s="108"/>
      <c r="GKK166" s="108"/>
      <c r="GKL166" s="108"/>
      <c r="GKM166" s="108"/>
      <c r="GKN166" s="108"/>
      <c r="GKO166" s="108"/>
      <c r="GKP166" s="108"/>
      <c r="GKQ166" s="108"/>
      <c r="GKR166" s="108"/>
      <c r="GKS166" s="108"/>
      <c r="GKT166" s="108"/>
      <c r="GKU166" s="108"/>
      <c r="GKV166" s="108"/>
      <c r="GKW166" s="108"/>
      <c r="GKX166" s="108"/>
      <c r="GKY166" s="108"/>
      <c r="GKZ166" s="108"/>
      <c r="GLA166" s="108"/>
      <c r="GLB166" s="108"/>
      <c r="GLC166" s="108"/>
      <c r="GLD166" s="108"/>
      <c r="GLE166" s="108"/>
      <c r="GLF166" s="108"/>
      <c r="GLG166" s="108"/>
      <c r="GLH166" s="108"/>
      <c r="GLI166" s="108"/>
      <c r="GLJ166" s="108"/>
      <c r="GLK166" s="108"/>
      <c r="GLL166" s="108"/>
      <c r="GLM166" s="108"/>
      <c r="GLN166" s="108"/>
      <c r="GLO166" s="108"/>
      <c r="GLP166" s="108"/>
      <c r="GLQ166" s="108"/>
      <c r="GLR166" s="108"/>
      <c r="GLS166" s="108"/>
      <c r="GLT166" s="108"/>
      <c r="GLU166" s="108"/>
      <c r="GLV166" s="108"/>
      <c r="GLW166" s="108"/>
      <c r="GLX166" s="108"/>
      <c r="GLY166" s="108"/>
      <c r="GLZ166" s="108"/>
      <c r="GMA166" s="108"/>
      <c r="GMB166" s="108"/>
      <c r="GMC166" s="108"/>
      <c r="GMD166" s="108"/>
      <c r="GME166" s="108"/>
      <c r="GMF166" s="108"/>
      <c r="GMG166" s="108"/>
      <c r="GMH166" s="108"/>
      <c r="GMI166" s="108"/>
      <c r="GMJ166" s="108"/>
      <c r="GMK166" s="108"/>
      <c r="GML166" s="108"/>
      <c r="GMM166" s="108"/>
      <c r="GMN166" s="108"/>
      <c r="GMO166" s="108"/>
      <c r="GMP166" s="108"/>
      <c r="GMQ166" s="108"/>
      <c r="GMR166" s="108"/>
      <c r="GMS166" s="108"/>
      <c r="GMT166" s="108"/>
      <c r="GMU166" s="108"/>
      <c r="GMV166" s="108"/>
      <c r="GMW166" s="108"/>
      <c r="GMX166" s="108"/>
      <c r="GMY166" s="108"/>
      <c r="GMZ166" s="108"/>
      <c r="GNA166" s="108"/>
      <c r="GNB166" s="108"/>
      <c r="GNC166" s="108"/>
      <c r="GND166" s="108"/>
      <c r="GNE166" s="108"/>
      <c r="GNF166" s="108"/>
      <c r="GNG166" s="108"/>
      <c r="GNH166" s="108"/>
      <c r="GNI166" s="108"/>
      <c r="GNJ166" s="108"/>
      <c r="GNK166" s="108"/>
      <c r="GNL166" s="108"/>
      <c r="GNM166" s="108"/>
      <c r="GNN166" s="108"/>
      <c r="GNO166" s="108"/>
      <c r="GNP166" s="108"/>
      <c r="GNQ166" s="108"/>
      <c r="GNR166" s="108"/>
      <c r="GNS166" s="108"/>
      <c r="GNT166" s="108"/>
      <c r="GNU166" s="108"/>
      <c r="GNV166" s="108"/>
      <c r="GNW166" s="108"/>
      <c r="GNX166" s="108"/>
      <c r="GNY166" s="108"/>
      <c r="GNZ166" s="108"/>
      <c r="GOA166" s="108"/>
      <c r="GOB166" s="108"/>
      <c r="GOC166" s="108"/>
      <c r="GOD166" s="108"/>
      <c r="GOE166" s="108"/>
      <c r="GOF166" s="108"/>
      <c r="GOG166" s="108"/>
      <c r="GOH166" s="108"/>
      <c r="GOI166" s="108"/>
      <c r="GOJ166" s="108"/>
      <c r="GOK166" s="108"/>
      <c r="GOL166" s="108"/>
      <c r="GOM166" s="108"/>
      <c r="GON166" s="108"/>
      <c r="GOO166" s="108"/>
      <c r="GOP166" s="108"/>
      <c r="GOQ166" s="108"/>
      <c r="GOR166" s="108"/>
      <c r="GOS166" s="108"/>
      <c r="GOT166" s="108"/>
      <c r="GOU166" s="108"/>
      <c r="GOV166" s="108"/>
      <c r="GOW166" s="108"/>
      <c r="GOX166" s="108"/>
      <c r="GOY166" s="108"/>
      <c r="GOZ166" s="108"/>
      <c r="GPA166" s="108"/>
      <c r="GPB166" s="108"/>
      <c r="GPC166" s="108"/>
      <c r="GPD166" s="108"/>
      <c r="GPE166" s="108"/>
      <c r="GPF166" s="108"/>
      <c r="GPG166" s="108"/>
      <c r="GPH166" s="108"/>
      <c r="GPI166" s="108"/>
      <c r="GPJ166" s="108"/>
      <c r="GPK166" s="108"/>
      <c r="GPL166" s="108"/>
      <c r="GPM166" s="108"/>
      <c r="GPN166" s="108"/>
      <c r="GPO166" s="108"/>
      <c r="GPP166" s="108"/>
      <c r="GPQ166" s="108"/>
      <c r="GPR166" s="108"/>
      <c r="GPS166" s="108"/>
      <c r="GPT166" s="108"/>
      <c r="GPU166" s="108"/>
      <c r="GPV166" s="108"/>
      <c r="GPW166" s="108"/>
      <c r="GPX166" s="108"/>
      <c r="GPY166" s="108"/>
      <c r="GPZ166" s="108"/>
      <c r="GQA166" s="108"/>
      <c r="GQB166" s="108"/>
      <c r="GQC166" s="108"/>
      <c r="GQD166" s="108"/>
      <c r="GQE166" s="108"/>
      <c r="GQF166" s="108"/>
      <c r="GQG166" s="108"/>
      <c r="GQH166" s="108"/>
      <c r="GQI166" s="108"/>
      <c r="GQJ166" s="108"/>
      <c r="GQK166" s="108"/>
      <c r="GQL166" s="108"/>
      <c r="GQM166" s="108"/>
      <c r="GQN166" s="108"/>
      <c r="GQO166" s="108"/>
      <c r="GQP166" s="108"/>
      <c r="GQQ166" s="108"/>
      <c r="GQR166" s="108"/>
      <c r="GQS166" s="108"/>
      <c r="GQT166" s="108"/>
      <c r="GQU166" s="108"/>
      <c r="GQV166" s="108"/>
      <c r="GQW166" s="108"/>
      <c r="GQX166" s="108"/>
      <c r="GQY166" s="108"/>
      <c r="GQZ166" s="108"/>
      <c r="GRA166" s="108"/>
      <c r="GRB166" s="108"/>
      <c r="GRC166" s="108"/>
      <c r="GRD166" s="108"/>
      <c r="GRE166" s="108"/>
      <c r="GRF166" s="108"/>
      <c r="GRG166" s="108"/>
      <c r="GRH166" s="108"/>
      <c r="GRI166" s="108"/>
      <c r="GRJ166" s="108"/>
      <c r="GRK166" s="108"/>
      <c r="GRL166" s="108"/>
      <c r="GRM166" s="108"/>
      <c r="GRN166" s="108"/>
      <c r="GRO166" s="108"/>
      <c r="GRP166" s="108"/>
      <c r="GRQ166" s="108"/>
      <c r="GRR166" s="108"/>
      <c r="GRS166" s="108"/>
      <c r="GRT166" s="108"/>
      <c r="GRU166" s="108"/>
      <c r="GRV166" s="108"/>
      <c r="GRW166" s="108"/>
      <c r="GRX166" s="108"/>
      <c r="GRY166" s="108"/>
      <c r="GRZ166" s="108"/>
      <c r="GSA166" s="108"/>
      <c r="GSB166" s="108"/>
      <c r="GSC166" s="108"/>
      <c r="GSD166" s="108"/>
      <c r="GSE166" s="108"/>
      <c r="GSF166" s="108"/>
      <c r="GSG166" s="108"/>
      <c r="GSH166" s="108"/>
      <c r="GSI166" s="108"/>
      <c r="GSJ166" s="108"/>
      <c r="GSK166" s="108"/>
      <c r="GSL166" s="108"/>
      <c r="GSM166" s="108"/>
      <c r="GSN166" s="108"/>
      <c r="GSO166" s="108"/>
      <c r="GSP166" s="108"/>
      <c r="GSQ166" s="108"/>
      <c r="GSR166" s="108"/>
      <c r="GSS166" s="108"/>
      <c r="GST166" s="108"/>
      <c r="GSU166" s="108"/>
      <c r="GSV166" s="108"/>
      <c r="GSW166" s="108"/>
      <c r="GSX166" s="108"/>
      <c r="GSY166" s="108"/>
      <c r="GSZ166" s="108"/>
      <c r="GTA166" s="108"/>
      <c r="GTB166" s="108"/>
      <c r="GTC166" s="108"/>
      <c r="GTD166" s="108"/>
      <c r="GTE166" s="108"/>
      <c r="GTF166" s="108"/>
      <c r="GTG166" s="108"/>
      <c r="GTH166" s="108"/>
      <c r="GTI166" s="108"/>
      <c r="GTJ166" s="108"/>
      <c r="GTK166" s="108"/>
      <c r="GTL166" s="108"/>
      <c r="GTM166" s="108"/>
      <c r="GTN166" s="108"/>
      <c r="GTO166" s="108"/>
      <c r="GTP166" s="108"/>
      <c r="GTQ166" s="108"/>
      <c r="GTR166" s="108"/>
      <c r="GTS166" s="108"/>
      <c r="GTT166" s="108"/>
      <c r="GTU166" s="108"/>
      <c r="GTV166" s="108"/>
      <c r="GTW166" s="108"/>
      <c r="GTX166" s="108"/>
      <c r="GTY166" s="108"/>
      <c r="GTZ166" s="108"/>
      <c r="GUA166" s="108"/>
      <c r="GUB166" s="108"/>
      <c r="GUC166" s="108"/>
      <c r="GUD166" s="108"/>
      <c r="GUE166" s="108"/>
      <c r="GUF166" s="108"/>
      <c r="GUG166" s="108"/>
      <c r="GUH166" s="108"/>
      <c r="GUI166" s="108"/>
      <c r="GUJ166" s="108"/>
      <c r="GUK166" s="108"/>
      <c r="GUL166" s="108"/>
      <c r="GUM166" s="108"/>
      <c r="GUN166" s="108"/>
      <c r="GUO166" s="108"/>
      <c r="GUP166" s="108"/>
      <c r="GUQ166" s="108"/>
      <c r="GUR166" s="108"/>
      <c r="GUS166" s="108"/>
      <c r="GUT166" s="108"/>
      <c r="GUU166" s="108"/>
      <c r="GUV166" s="108"/>
      <c r="GUW166" s="108"/>
      <c r="GUX166" s="108"/>
      <c r="GUY166" s="108"/>
      <c r="GUZ166" s="108"/>
      <c r="GVA166" s="108"/>
      <c r="GVB166" s="108"/>
      <c r="GVC166" s="108"/>
      <c r="GVD166" s="108"/>
      <c r="GVE166" s="108"/>
      <c r="GVF166" s="108"/>
      <c r="GVG166" s="108"/>
      <c r="GVH166" s="108"/>
      <c r="GVI166" s="108"/>
      <c r="GVJ166" s="108"/>
      <c r="GVK166" s="108"/>
      <c r="GVL166" s="108"/>
      <c r="GVM166" s="108"/>
      <c r="GVN166" s="108"/>
      <c r="GVO166" s="108"/>
      <c r="GVP166" s="108"/>
      <c r="GVQ166" s="108"/>
      <c r="GVR166" s="108"/>
      <c r="GVS166" s="108"/>
      <c r="GVT166" s="108"/>
      <c r="GVU166" s="108"/>
      <c r="GVV166" s="108"/>
      <c r="GVW166" s="108"/>
      <c r="GVX166" s="108"/>
      <c r="GVY166" s="108"/>
      <c r="GVZ166" s="108"/>
      <c r="GWA166" s="108"/>
      <c r="GWB166" s="108"/>
      <c r="GWC166" s="108"/>
      <c r="GWD166" s="108"/>
      <c r="GWE166" s="108"/>
      <c r="GWF166" s="108"/>
      <c r="GWG166" s="108"/>
      <c r="GWH166" s="108"/>
      <c r="GWI166" s="108"/>
      <c r="GWJ166" s="108"/>
      <c r="GWK166" s="108"/>
      <c r="GWL166" s="108"/>
      <c r="GWM166" s="108"/>
      <c r="GWN166" s="108"/>
      <c r="GWO166" s="108"/>
      <c r="GWP166" s="108"/>
      <c r="GWQ166" s="108"/>
      <c r="GWR166" s="108"/>
      <c r="GWS166" s="108"/>
      <c r="GWT166" s="108"/>
      <c r="GWU166" s="108"/>
      <c r="GWV166" s="108"/>
      <c r="GWW166" s="108"/>
      <c r="GWX166" s="108"/>
      <c r="GWY166" s="108"/>
      <c r="GWZ166" s="108"/>
      <c r="GXA166" s="108"/>
      <c r="GXB166" s="108"/>
      <c r="GXC166" s="108"/>
      <c r="GXD166" s="108"/>
      <c r="GXE166" s="108"/>
      <c r="GXF166" s="108"/>
      <c r="GXG166" s="108"/>
      <c r="GXH166" s="108"/>
      <c r="GXI166" s="108"/>
      <c r="GXJ166" s="108"/>
      <c r="GXK166" s="108"/>
      <c r="GXL166" s="108"/>
      <c r="GXM166" s="108"/>
      <c r="GXN166" s="108"/>
      <c r="GXO166" s="108"/>
      <c r="GXP166" s="108"/>
      <c r="GXQ166" s="108"/>
      <c r="GXR166" s="108"/>
      <c r="GXS166" s="108"/>
      <c r="GXT166" s="108"/>
      <c r="GXU166" s="108"/>
      <c r="GXV166" s="108"/>
      <c r="GXW166" s="108"/>
      <c r="GXX166" s="108"/>
      <c r="GXY166" s="108"/>
      <c r="GXZ166" s="108"/>
      <c r="GYA166" s="108"/>
      <c r="GYB166" s="108"/>
      <c r="GYC166" s="108"/>
      <c r="GYD166" s="108"/>
      <c r="GYE166" s="108"/>
      <c r="GYF166" s="108"/>
      <c r="GYG166" s="108"/>
      <c r="GYH166" s="108"/>
      <c r="GYI166" s="108"/>
      <c r="GYJ166" s="108"/>
      <c r="GYK166" s="108"/>
      <c r="GYL166" s="108"/>
      <c r="GYM166" s="108"/>
      <c r="GYN166" s="108"/>
      <c r="GYO166" s="108"/>
      <c r="GYP166" s="108"/>
      <c r="GYQ166" s="108"/>
      <c r="GYR166" s="108"/>
      <c r="GYS166" s="108"/>
      <c r="GYT166" s="108"/>
      <c r="GYU166" s="108"/>
      <c r="GYV166" s="108"/>
      <c r="GYW166" s="108"/>
      <c r="GYX166" s="108"/>
      <c r="GYY166" s="108"/>
      <c r="GYZ166" s="108"/>
      <c r="GZA166" s="108"/>
      <c r="GZB166" s="108"/>
      <c r="GZC166" s="108"/>
      <c r="GZD166" s="108"/>
      <c r="GZE166" s="108"/>
      <c r="GZF166" s="108"/>
      <c r="GZG166" s="108"/>
      <c r="GZH166" s="108"/>
      <c r="GZI166" s="108"/>
      <c r="GZJ166" s="108"/>
      <c r="GZK166" s="108"/>
      <c r="GZL166" s="108"/>
      <c r="GZM166" s="108"/>
      <c r="GZN166" s="108"/>
      <c r="GZO166" s="108"/>
      <c r="GZP166" s="108"/>
      <c r="GZQ166" s="108"/>
      <c r="GZR166" s="108"/>
      <c r="GZS166" s="108"/>
      <c r="GZT166" s="108"/>
      <c r="GZU166" s="108"/>
      <c r="GZV166" s="108"/>
      <c r="GZW166" s="108"/>
      <c r="GZX166" s="108"/>
      <c r="GZY166" s="108"/>
      <c r="GZZ166" s="108"/>
      <c r="HAA166" s="108"/>
      <c r="HAB166" s="108"/>
      <c r="HAC166" s="108"/>
      <c r="HAD166" s="108"/>
      <c r="HAE166" s="108"/>
      <c r="HAF166" s="108"/>
      <c r="HAG166" s="108"/>
      <c r="HAH166" s="108"/>
      <c r="HAI166" s="108"/>
      <c r="HAJ166" s="108"/>
      <c r="HAK166" s="108"/>
      <c r="HAL166" s="108"/>
      <c r="HAM166" s="108"/>
      <c r="HAN166" s="108"/>
      <c r="HAO166" s="108"/>
      <c r="HAP166" s="108"/>
      <c r="HAQ166" s="108"/>
      <c r="HAR166" s="108"/>
      <c r="HAS166" s="108"/>
      <c r="HAT166" s="108"/>
      <c r="HAU166" s="108"/>
      <c r="HAV166" s="108"/>
      <c r="HAW166" s="108"/>
      <c r="HAX166" s="108"/>
      <c r="HAY166" s="108"/>
      <c r="HAZ166" s="108"/>
      <c r="HBA166" s="108"/>
      <c r="HBB166" s="108"/>
      <c r="HBC166" s="108"/>
      <c r="HBD166" s="108"/>
      <c r="HBE166" s="108"/>
      <c r="HBF166" s="108"/>
      <c r="HBG166" s="108"/>
      <c r="HBH166" s="108"/>
      <c r="HBI166" s="108"/>
      <c r="HBJ166" s="108"/>
      <c r="HBK166" s="108"/>
      <c r="HBL166" s="108"/>
      <c r="HBM166" s="108"/>
      <c r="HBN166" s="108"/>
      <c r="HBO166" s="108"/>
      <c r="HBP166" s="108"/>
      <c r="HBQ166" s="108"/>
      <c r="HBR166" s="108"/>
      <c r="HBS166" s="108"/>
      <c r="HBT166" s="108"/>
      <c r="HBU166" s="108"/>
      <c r="HBV166" s="108"/>
      <c r="HBW166" s="108"/>
      <c r="HBX166" s="108"/>
      <c r="HBY166" s="108"/>
      <c r="HBZ166" s="108"/>
      <c r="HCA166" s="108"/>
      <c r="HCB166" s="108"/>
      <c r="HCC166" s="108"/>
      <c r="HCD166" s="108"/>
      <c r="HCE166" s="108"/>
      <c r="HCF166" s="108"/>
      <c r="HCG166" s="108"/>
      <c r="HCH166" s="108"/>
      <c r="HCI166" s="108"/>
      <c r="HCJ166" s="108"/>
      <c r="HCK166" s="108"/>
      <c r="HCL166" s="108"/>
      <c r="HCM166" s="108"/>
      <c r="HCN166" s="108"/>
      <c r="HCO166" s="108"/>
      <c r="HCP166" s="108"/>
      <c r="HCQ166" s="108"/>
      <c r="HCR166" s="108"/>
      <c r="HCS166" s="108"/>
      <c r="HCT166" s="108"/>
      <c r="HCU166" s="108"/>
      <c r="HCV166" s="108"/>
      <c r="HCW166" s="108"/>
      <c r="HCX166" s="108"/>
      <c r="HCY166" s="108"/>
      <c r="HCZ166" s="108"/>
      <c r="HDA166" s="108"/>
      <c r="HDB166" s="108"/>
      <c r="HDC166" s="108"/>
      <c r="HDD166" s="108"/>
      <c r="HDE166" s="108"/>
      <c r="HDF166" s="108"/>
      <c r="HDG166" s="108"/>
      <c r="HDH166" s="108"/>
      <c r="HDI166" s="108"/>
      <c r="HDJ166" s="108"/>
      <c r="HDK166" s="108"/>
      <c r="HDL166" s="108"/>
      <c r="HDM166" s="108"/>
      <c r="HDN166" s="108"/>
      <c r="HDO166" s="108"/>
      <c r="HDP166" s="108"/>
      <c r="HDQ166" s="108"/>
      <c r="HDR166" s="108"/>
      <c r="HDS166" s="108"/>
      <c r="HDT166" s="108"/>
      <c r="HDU166" s="108"/>
      <c r="HDV166" s="108"/>
      <c r="HDW166" s="108"/>
      <c r="HDX166" s="108"/>
      <c r="HDY166" s="108"/>
      <c r="HDZ166" s="108"/>
      <c r="HEA166" s="108"/>
      <c r="HEB166" s="108"/>
      <c r="HEC166" s="108"/>
      <c r="HED166" s="108"/>
      <c r="HEE166" s="108"/>
      <c r="HEF166" s="108"/>
      <c r="HEG166" s="108"/>
      <c r="HEH166" s="108"/>
      <c r="HEI166" s="108"/>
      <c r="HEJ166" s="108"/>
      <c r="HEK166" s="108"/>
      <c r="HEL166" s="108"/>
      <c r="HEM166" s="108"/>
      <c r="HEN166" s="108"/>
      <c r="HEO166" s="108"/>
      <c r="HEP166" s="108"/>
      <c r="HEQ166" s="108"/>
      <c r="HER166" s="108"/>
      <c r="HES166" s="108"/>
      <c r="HET166" s="108"/>
      <c r="HEU166" s="108"/>
      <c r="HEV166" s="108"/>
      <c r="HEW166" s="108"/>
      <c r="HEX166" s="108"/>
      <c r="HEY166" s="108"/>
      <c r="HEZ166" s="108"/>
      <c r="HFA166" s="108"/>
      <c r="HFB166" s="108"/>
      <c r="HFC166" s="108"/>
      <c r="HFD166" s="108"/>
      <c r="HFE166" s="108"/>
      <c r="HFF166" s="108"/>
      <c r="HFG166" s="108"/>
      <c r="HFH166" s="108"/>
      <c r="HFI166" s="108"/>
      <c r="HFJ166" s="108"/>
      <c r="HFK166" s="108"/>
      <c r="HFL166" s="108"/>
      <c r="HFM166" s="108"/>
      <c r="HFN166" s="108"/>
      <c r="HFO166" s="108"/>
      <c r="HFP166" s="108"/>
      <c r="HFQ166" s="108"/>
      <c r="HFR166" s="108"/>
      <c r="HFS166" s="108"/>
      <c r="HFT166" s="108"/>
      <c r="HFU166" s="108"/>
      <c r="HFV166" s="108"/>
      <c r="HFW166" s="108"/>
      <c r="HFX166" s="108"/>
      <c r="HFY166" s="108"/>
      <c r="HFZ166" s="108"/>
      <c r="HGA166" s="108"/>
      <c r="HGB166" s="108"/>
      <c r="HGC166" s="108"/>
      <c r="HGD166" s="108"/>
      <c r="HGE166" s="108"/>
      <c r="HGF166" s="108"/>
      <c r="HGG166" s="108"/>
      <c r="HGH166" s="108"/>
      <c r="HGI166" s="108"/>
      <c r="HGJ166" s="108"/>
      <c r="HGK166" s="108"/>
      <c r="HGL166" s="108"/>
      <c r="HGM166" s="108"/>
      <c r="HGN166" s="108"/>
      <c r="HGO166" s="108"/>
      <c r="HGP166" s="108"/>
      <c r="HGQ166" s="108"/>
      <c r="HGR166" s="108"/>
      <c r="HGS166" s="108"/>
      <c r="HGT166" s="108"/>
      <c r="HGU166" s="108"/>
      <c r="HGV166" s="108"/>
      <c r="HGW166" s="108"/>
      <c r="HGX166" s="108"/>
      <c r="HGY166" s="108"/>
      <c r="HGZ166" s="108"/>
      <c r="HHA166" s="108"/>
      <c r="HHB166" s="108"/>
      <c r="HHC166" s="108"/>
      <c r="HHD166" s="108"/>
      <c r="HHE166" s="108"/>
      <c r="HHF166" s="108"/>
      <c r="HHG166" s="108"/>
      <c r="HHH166" s="108"/>
      <c r="HHI166" s="108"/>
      <c r="HHJ166" s="108"/>
      <c r="HHK166" s="108"/>
      <c r="HHL166" s="108"/>
      <c r="HHM166" s="108"/>
      <c r="HHN166" s="108"/>
      <c r="HHO166" s="108"/>
      <c r="HHP166" s="108"/>
      <c r="HHQ166" s="108"/>
      <c r="HHR166" s="108"/>
      <c r="HHS166" s="108"/>
      <c r="HHT166" s="108"/>
      <c r="HHU166" s="108"/>
      <c r="HHV166" s="108"/>
      <c r="HHW166" s="108"/>
      <c r="HHX166" s="108"/>
      <c r="HHY166" s="108"/>
      <c r="HHZ166" s="108"/>
      <c r="HIA166" s="108"/>
      <c r="HIB166" s="108"/>
      <c r="HIC166" s="108"/>
      <c r="HID166" s="108"/>
      <c r="HIE166" s="108"/>
      <c r="HIF166" s="108"/>
      <c r="HIG166" s="108"/>
      <c r="HIH166" s="108"/>
      <c r="HII166" s="108"/>
      <c r="HIJ166" s="108"/>
      <c r="HIK166" s="108"/>
      <c r="HIL166" s="108"/>
      <c r="HIM166" s="108"/>
      <c r="HIN166" s="108"/>
      <c r="HIO166" s="108"/>
      <c r="HIP166" s="108"/>
      <c r="HIQ166" s="108"/>
      <c r="HIR166" s="108"/>
      <c r="HIS166" s="108"/>
      <c r="HIT166" s="108"/>
      <c r="HIU166" s="108"/>
      <c r="HIV166" s="108"/>
      <c r="HIW166" s="108"/>
      <c r="HIX166" s="108"/>
      <c r="HIY166" s="108"/>
      <c r="HIZ166" s="108"/>
      <c r="HJA166" s="108"/>
      <c r="HJB166" s="108"/>
      <c r="HJC166" s="108"/>
      <c r="HJD166" s="108"/>
      <c r="HJE166" s="108"/>
      <c r="HJF166" s="108"/>
      <c r="HJG166" s="108"/>
      <c r="HJH166" s="108"/>
      <c r="HJI166" s="108"/>
      <c r="HJJ166" s="108"/>
      <c r="HJK166" s="108"/>
      <c r="HJL166" s="108"/>
      <c r="HJM166" s="108"/>
      <c r="HJN166" s="108"/>
      <c r="HJO166" s="108"/>
      <c r="HJP166" s="108"/>
      <c r="HJQ166" s="108"/>
      <c r="HJR166" s="108"/>
      <c r="HJS166" s="108"/>
      <c r="HJT166" s="108"/>
      <c r="HJU166" s="108"/>
      <c r="HJV166" s="108"/>
      <c r="HJW166" s="108"/>
      <c r="HJX166" s="108"/>
      <c r="HJY166" s="108"/>
      <c r="HJZ166" s="108"/>
      <c r="HKA166" s="108"/>
      <c r="HKB166" s="108"/>
      <c r="HKC166" s="108"/>
      <c r="HKD166" s="108"/>
      <c r="HKE166" s="108"/>
      <c r="HKF166" s="108"/>
      <c r="HKG166" s="108"/>
      <c r="HKH166" s="108"/>
      <c r="HKI166" s="108"/>
      <c r="HKJ166" s="108"/>
      <c r="HKK166" s="108"/>
      <c r="HKL166" s="108"/>
      <c r="HKM166" s="108"/>
      <c r="HKN166" s="108"/>
      <c r="HKO166" s="108"/>
      <c r="HKP166" s="108"/>
      <c r="HKQ166" s="108"/>
      <c r="HKR166" s="108"/>
      <c r="HKS166" s="108"/>
      <c r="HKT166" s="108"/>
      <c r="HKU166" s="108"/>
      <c r="HKV166" s="108"/>
      <c r="HKW166" s="108"/>
      <c r="HKX166" s="108"/>
      <c r="HKY166" s="108"/>
      <c r="HKZ166" s="108"/>
      <c r="HLA166" s="108"/>
      <c r="HLB166" s="108"/>
      <c r="HLC166" s="108"/>
      <c r="HLD166" s="108"/>
      <c r="HLE166" s="108"/>
      <c r="HLF166" s="108"/>
      <c r="HLG166" s="108"/>
      <c r="HLH166" s="108"/>
      <c r="HLI166" s="108"/>
      <c r="HLJ166" s="108"/>
      <c r="HLK166" s="108"/>
      <c r="HLL166" s="108"/>
      <c r="HLM166" s="108"/>
      <c r="HLN166" s="108"/>
      <c r="HLO166" s="108"/>
      <c r="HLP166" s="108"/>
      <c r="HLQ166" s="108"/>
      <c r="HLR166" s="108"/>
      <c r="HLS166" s="108"/>
      <c r="HLT166" s="108"/>
      <c r="HLU166" s="108"/>
      <c r="HLV166" s="108"/>
      <c r="HLW166" s="108"/>
      <c r="HLX166" s="108"/>
      <c r="HLY166" s="108"/>
      <c r="HLZ166" s="108"/>
      <c r="HMA166" s="108"/>
      <c r="HMB166" s="108"/>
      <c r="HMC166" s="108"/>
      <c r="HMD166" s="108"/>
      <c r="HME166" s="108"/>
      <c r="HMF166" s="108"/>
      <c r="HMG166" s="108"/>
      <c r="HMH166" s="108"/>
      <c r="HMI166" s="108"/>
      <c r="HMJ166" s="108"/>
      <c r="HMK166" s="108"/>
      <c r="HML166" s="108"/>
      <c r="HMM166" s="108"/>
      <c r="HMN166" s="108"/>
      <c r="HMO166" s="108"/>
      <c r="HMP166" s="108"/>
      <c r="HMQ166" s="108"/>
      <c r="HMR166" s="108"/>
      <c r="HMS166" s="108"/>
      <c r="HMT166" s="108"/>
      <c r="HMU166" s="108"/>
      <c r="HMV166" s="108"/>
      <c r="HMW166" s="108"/>
      <c r="HMX166" s="108"/>
      <c r="HMY166" s="108"/>
      <c r="HMZ166" s="108"/>
      <c r="HNA166" s="108"/>
      <c r="HNB166" s="108"/>
      <c r="HNC166" s="108"/>
      <c r="HND166" s="108"/>
      <c r="HNE166" s="108"/>
      <c r="HNF166" s="108"/>
      <c r="HNG166" s="108"/>
      <c r="HNH166" s="108"/>
      <c r="HNI166" s="108"/>
      <c r="HNJ166" s="108"/>
      <c r="HNK166" s="108"/>
      <c r="HNL166" s="108"/>
      <c r="HNM166" s="108"/>
      <c r="HNN166" s="108"/>
      <c r="HNO166" s="108"/>
      <c r="HNP166" s="108"/>
      <c r="HNQ166" s="108"/>
      <c r="HNR166" s="108"/>
      <c r="HNS166" s="108"/>
      <c r="HNT166" s="108"/>
      <c r="HNU166" s="108"/>
      <c r="HNV166" s="108"/>
      <c r="HNW166" s="108"/>
      <c r="HNX166" s="108"/>
      <c r="HNY166" s="108"/>
      <c r="HNZ166" s="108"/>
      <c r="HOA166" s="108"/>
      <c r="HOB166" s="108"/>
      <c r="HOC166" s="108"/>
      <c r="HOD166" s="108"/>
      <c r="HOE166" s="108"/>
      <c r="HOF166" s="108"/>
      <c r="HOG166" s="108"/>
      <c r="HOH166" s="108"/>
      <c r="HOI166" s="108"/>
      <c r="HOJ166" s="108"/>
      <c r="HOK166" s="108"/>
      <c r="HOL166" s="108"/>
      <c r="HOM166" s="108"/>
      <c r="HON166" s="108"/>
      <c r="HOO166" s="108"/>
      <c r="HOP166" s="108"/>
      <c r="HOQ166" s="108"/>
      <c r="HOR166" s="108"/>
      <c r="HOS166" s="108"/>
      <c r="HOT166" s="108"/>
      <c r="HOU166" s="108"/>
      <c r="HOV166" s="108"/>
      <c r="HOW166" s="108"/>
      <c r="HOX166" s="108"/>
      <c r="HOY166" s="108"/>
      <c r="HOZ166" s="108"/>
      <c r="HPA166" s="108"/>
      <c r="HPB166" s="108"/>
      <c r="HPC166" s="108"/>
      <c r="HPD166" s="108"/>
      <c r="HPE166" s="108"/>
      <c r="HPF166" s="108"/>
      <c r="HPG166" s="108"/>
      <c r="HPH166" s="108"/>
      <c r="HPI166" s="108"/>
      <c r="HPJ166" s="108"/>
      <c r="HPK166" s="108"/>
      <c r="HPL166" s="108"/>
      <c r="HPM166" s="108"/>
      <c r="HPN166" s="108"/>
      <c r="HPO166" s="108"/>
      <c r="HPP166" s="108"/>
      <c r="HPQ166" s="108"/>
      <c r="HPR166" s="108"/>
      <c r="HPS166" s="108"/>
      <c r="HPT166" s="108"/>
      <c r="HPU166" s="108"/>
      <c r="HPV166" s="108"/>
      <c r="HPW166" s="108"/>
      <c r="HPX166" s="108"/>
      <c r="HPY166" s="108"/>
      <c r="HPZ166" s="108"/>
      <c r="HQA166" s="108"/>
      <c r="HQB166" s="108"/>
      <c r="HQC166" s="108"/>
      <c r="HQD166" s="108"/>
      <c r="HQE166" s="108"/>
      <c r="HQF166" s="108"/>
      <c r="HQG166" s="108"/>
      <c r="HQH166" s="108"/>
      <c r="HQI166" s="108"/>
      <c r="HQJ166" s="108"/>
      <c r="HQK166" s="108"/>
      <c r="HQL166" s="108"/>
      <c r="HQM166" s="108"/>
      <c r="HQN166" s="108"/>
      <c r="HQO166" s="108"/>
      <c r="HQP166" s="108"/>
      <c r="HQQ166" s="108"/>
      <c r="HQR166" s="108"/>
      <c r="HQS166" s="108"/>
      <c r="HQT166" s="108"/>
      <c r="HQU166" s="108"/>
      <c r="HQV166" s="108"/>
      <c r="HQW166" s="108"/>
      <c r="HQX166" s="108"/>
      <c r="HQY166" s="108"/>
      <c r="HQZ166" s="108"/>
      <c r="HRA166" s="108"/>
      <c r="HRB166" s="108"/>
      <c r="HRC166" s="108"/>
      <c r="HRD166" s="108"/>
      <c r="HRE166" s="108"/>
      <c r="HRF166" s="108"/>
      <c r="HRG166" s="108"/>
      <c r="HRH166" s="108"/>
      <c r="HRI166" s="108"/>
      <c r="HRJ166" s="108"/>
      <c r="HRK166" s="108"/>
      <c r="HRL166" s="108"/>
      <c r="HRM166" s="108"/>
      <c r="HRN166" s="108"/>
      <c r="HRO166" s="108"/>
      <c r="HRP166" s="108"/>
      <c r="HRQ166" s="108"/>
      <c r="HRR166" s="108"/>
      <c r="HRS166" s="108"/>
      <c r="HRT166" s="108"/>
      <c r="HRU166" s="108"/>
      <c r="HRV166" s="108"/>
      <c r="HRW166" s="108"/>
      <c r="HRX166" s="108"/>
      <c r="HRY166" s="108"/>
      <c r="HRZ166" s="108"/>
      <c r="HSA166" s="108"/>
      <c r="HSB166" s="108"/>
      <c r="HSC166" s="108"/>
      <c r="HSD166" s="108"/>
      <c r="HSE166" s="108"/>
      <c r="HSF166" s="108"/>
      <c r="HSG166" s="108"/>
      <c r="HSH166" s="108"/>
      <c r="HSI166" s="108"/>
      <c r="HSJ166" s="108"/>
      <c r="HSK166" s="108"/>
      <c r="HSL166" s="108"/>
      <c r="HSM166" s="108"/>
      <c r="HSN166" s="108"/>
      <c r="HSO166" s="108"/>
      <c r="HSP166" s="108"/>
      <c r="HSQ166" s="108"/>
      <c r="HSR166" s="108"/>
      <c r="HSS166" s="108"/>
      <c r="HST166" s="108"/>
      <c r="HSU166" s="108"/>
      <c r="HSV166" s="108"/>
      <c r="HSW166" s="108"/>
      <c r="HSX166" s="108"/>
      <c r="HSY166" s="108"/>
      <c r="HSZ166" s="108"/>
      <c r="HTA166" s="108"/>
      <c r="HTB166" s="108"/>
      <c r="HTC166" s="108"/>
      <c r="HTD166" s="108"/>
      <c r="HTE166" s="108"/>
      <c r="HTF166" s="108"/>
      <c r="HTG166" s="108"/>
      <c r="HTH166" s="108"/>
      <c r="HTI166" s="108"/>
      <c r="HTJ166" s="108"/>
      <c r="HTK166" s="108"/>
      <c r="HTL166" s="108"/>
      <c r="HTM166" s="108"/>
      <c r="HTN166" s="108"/>
      <c r="HTO166" s="108"/>
      <c r="HTP166" s="108"/>
      <c r="HTQ166" s="108"/>
      <c r="HTR166" s="108"/>
      <c r="HTS166" s="108"/>
      <c r="HTT166" s="108"/>
      <c r="HTU166" s="108"/>
      <c r="HTV166" s="108"/>
      <c r="HTW166" s="108"/>
      <c r="HTX166" s="108"/>
      <c r="HTY166" s="108"/>
      <c r="HTZ166" s="108"/>
      <c r="HUA166" s="108"/>
      <c r="HUB166" s="108"/>
      <c r="HUC166" s="108"/>
      <c r="HUD166" s="108"/>
      <c r="HUE166" s="108"/>
      <c r="HUF166" s="108"/>
      <c r="HUG166" s="108"/>
      <c r="HUH166" s="108"/>
      <c r="HUI166" s="108"/>
      <c r="HUJ166" s="108"/>
      <c r="HUK166" s="108"/>
      <c r="HUL166" s="108"/>
      <c r="HUM166" s="108"/>
      <c r="HUN166" s="108"/>
      <c r="HUO166" s="108"/>
      <c r="HUP166" s="108"/>
      <c r="HUQ166" s="108"/>
      <c r="HUR166" s="108"/>
      <c r="HUS166" s="108"/>
      <c r="HUT166" s="108"/>
      <c r="HUU166" s="108"/>
      <c r="HUV166" s="108"/>
      <c r="HUW166" s="108"/>
      <c r="HUX166" s="108"/>
      <c r="HUY166" s="108"/>
      <c r="HUZ166" s="108"/>
      <c r="HVA166" s="108"/>
      <c r="HVB166" s="108"/>
      <c r="HVC166" s="108"/>
      <c r="HVD166" s="108"/>
      <c r="HVE166" s="108"/>
      <c r="HVF166" s="108"/>
      <c r="HVG166" s="108"/>
      <c r="HVH166" s="108"/>
      <c r="HVI166" s="108"/>
      <c r="HVJ166" s="108"/>
      <c r="HVK166" s="108"/>
      <c r="HVL166" s="108"/>
      <c r="HVM166" s="108"/>
      <c r="HVN166" s="108"/>
      <c r="HVO166" s="108"/>
      <c r="HVP166" s="108"/>
      <c r="HVQ166" s="108"/>
      <c r="HVR166" s="108"/>
      <c r="HVS166" s="108"/>
      <c r="HVT166" s="108"/>
      <c r="HVU166" s="108"/>
      <c r="HVV166" s="108"/>
      <c r="HVW166" s="108"/>
      <c r="HVX166" s="108"/>
      <c r="HVY166" s="108"/>
      <c r="HVZ166" s="108"/>
      <c r="HWA166" s="108"/>
      <c r="HWB166" s="108"/>
      <c r="HWC166" s="108"/>
      <c r="HWD166" s="108"/>
      <c r="HWE166" s="108"/>
      <c r="HWF166" s="108"/>
      <c r="HWG166" s="108"/>
      <c r="HWH166" s="108"/>
      <c r="HWI166" s="108"/>
      <c r="HWJ166" s="108"/>
      <c r="HWK166" s="108"/>
      <c r="HWL166" s="108"/>
      <c r="HWM166" s="108"/>
      <c r="HWN166" s="108"/>
      <c r="HWO166" s="108"/>
      <c r="HWP166" s="108"/>
      <c r="HWQ166" s="108"/>
      <c r="HWR166" s="108"/>
      <c r="HWS166" s="108"/>
      <c r="HWT166" s="108"/>
      <c r="HWU166" s="108"/>
      <c r="HWV166" s="108"/>
      <c r="HWW166" s="108"/>
      <c r="HWX166" s="108"/>
      <c r="HWY166" s="108"/>
      <c r="HWZ166" s="108"/>
      <c r="HXA166" s="108"/>
      <c r="HXB166" s="108"/>
      <c r="HXC166" s="108"/>
      <c r="HXD166" s="108"/>
      <c r="HXE166" s="108"/>
      <c r="HXF166" s="108"/>
      <c r="HXG166" s="108"/>
      <c r="HXH166" s="108"/>
      <c r="HXI166" s="108"/>
      <c r="HXJ166" s="108"/>
      <c r="HXK166" s="108"/>
      <c r="HXL166" s="108"/>
      <c r="HXM166" s="108"/>
      <c r="HXN166" s="108"/>
      <c r="HXO166" s="108"/>
      <c r="HXP166" s="108"/>
      <c r="HXQ166" s="108"/>
      <c r="HXR166" s="108"/>
      <c r="HXS166" s="108"/>
      <c r="HXT166" s="108"/>
      <c r="HXU166" s="108"/>
      <c r="HXV166" s="108"/>
      <c r="HXW166" s="108"/>
      <c r="HXX166" s="108"/>
      <c r="HXY166" s="108"/>
      <c r="HXZ166" s="108"/>
      <c r="HYA166" s="108"/>
      <c r="HYB166" s="108"/>
      <c r="HYC166" s="108"/>
      <c r="HYD166" s="108"/>
      <c r="HYE166" s="108"/>
      <c r="HYF166" s="108"/>
      <c r="HYG166" s="108"/>
      <c r="HYH166" s="108"/>
      <c r="HYI166" s="108"/>
      <c r="HYJ166" s="108"/>
      <c r="HYK166" s="108"/>
      <c r="HYL166" s="108"/>
      <c r="HYM166" s="108"/>
      <c r="HYN166" s="108"/>
      <c r="HYO166" s="108"/>
      <c r="HYP166" s="108"/>
      <c r="HYQ166" s="108"/>
      <c r="HYR166" s="108"/>
      <c r="HYS166" s="108"/>
      <c r="HYT166" s="108"/>
      <c r="HYU166" s="108"/>
      <c r="HYV166" s="108"/>
      <c r="HYW166" s="108"/>
      <c r="HYX166" s="108"/>
      <c r="HYY166" s="108"/>
      <c r="HYZ166" s="108"/>
      <c r="HZA166" s="108"/>
      <c r="HZB166" s="108"/>
      <c r="HZC166" s="108"/>
      <c r="HZD166" s="108"/>
      <c r="HZE166" s="108"/>
      <c r="HZF166" s="108"/>
      <c r="HZG166" s="108"/>
      <c r="HZH166" s="108"/>
      <c r="HZI166" s="108"/>
      <c r="HZJ166" s="108"/>
      <c r="HZK166" s="108"/>
      <c r="HZL166" s="108"/>
      <c r="HZM166" s="108"/>
      <c r="HZN166" s="108"/>
      <c r="HZO166" s="108"/>
      <c r="HZP166" s="108"/>
      <c r="HZQ166" s="108"/>
      <c r="HZR166" s="108"/>
      <c r="HZS166" s="108"/>
      <c r="HZT166" s="108"/>
      <c r="HZU166" s="108"/>
      <c r="HZV166" s="108"/>
      <c r="HZW166" s="108"/>
      <c r="HZX166" s="108"/>
      <c r="HZY166" s="108"/>
      <c r="HZZ166" s="108"/>
      <c r="IAA166" s="108"/>
      <c r="IAB166" s="108"/>
      <c r="IAC166" s="108"/>
      <c r="IAD166" s="108"/>
      <c r="IAE166" s="108"/>
      <c r="IAF166" s="108"/>
      <c r="IAG166" s="108"/>
      <c r="IAH166" s="108"/>
      <c r="IAI166" s="108"/>
      <c r="IAJ166" s="108"/>
      <c r="IAK166" s="108"/>
      <c r="IAL166" s="108"/>
      <c r="IAM166" s="108"/>
      <c r="IAN166" s="108"/>
      <c r="IAO166" s="108"/>
      <c r="IAP166" s="108"/>
      <c r="IAQ166" s="108"/>
      <c r="IAR166" s="108"/>
      <c r="IAS166" s="108"/>
      <c r="IAT166" s="108"/>
      <c r="IAU166" s="108"/>
      <c r="IAV166" s="108"/>
      <c r="IAW166" s="108"/>
      <c r="IAX166" s="108"/>
      <c r="IAY166" s="108"/>
      <c r="IAZ166" s="108"/>
      <c r="IBA166" s="108"/>
      <c r="IBB166" s="108"/>
      <c r="IBC166" s="108"/>
      <c r="IBD166" s="108"/>
      <c r="IBE166" s="108"/>
      <c r="IBF166" s="108"/>
      <c r="IBG166" s="108"/>
      <c r="IBH166" s="108"/>
      <c r="IBI166" s="108"/>
      <c r="IBJ166" s="108"/>
      <c r="IBK166" s="108"/>
      <c r="IBL166" s="108"/>
      <c r="IBM166" s="108"/>
      <c r="IBN166" s="108"/>
      <c r="IBO166" s="108"/>
      <c r="IBP166" s="108"/>
      <c r="IBQ166" s="108"/>
      <c r="IBR166" s="108"/>
      <c r="IBS166" s="108"/>
      <c r="IBT166" s="108"/>
      <c r="IBU166" s="108"/>
      <c r="IBV166" s="108"/>
      <c r="IBW166" s="108"/>
      <c r="IBX166" s="108"/>
      <c r="IBY166" s="108"/>
      <c r="IBZ166" s="108"/>
      <c r="ICA166" s="108"/>
      <c r="ICB166" s="108"/>
      <c r="ICC166" s="108"/>
      <c r="ICD166" s="108"/>
      <c r="ICE166" s="108"/>
      <c r="ICF166" s="108"/>
      <c r="ICG166" s="108"/>
      <c r="ICH166" s="108"/>
      <c r="ICI166" s="108"/>
      <c r="ICJ166" s="108"/>
      <c r="ICK166" s="108"/>
      <c r="ICL166" s="108"/>
      <c r="ICM166" s="108"/>
      <c r="ICN166" s="108"/>
      <c r="ICO166" s="108"/>
      <c r="ICP166" s="108"/>
      <c r="ICQ166" s="108"/>
      <c r="ICR166" s="108"/>
      <c r="ICS166" s="108"/>
      <c r="ICT166" s="108"/>
      <c r="ICU166" s="108"/>
      <c r="ICV166" s="108"/>
      <c r="ICW166" s="108"/>
      <c r="ICX166" s="108"/>
      <c r="ICY166" s="108"/>
      <c r="ICZ166" s="108"/>
      <c r="IDA166" s="108"/>
      <c r="IDB166" s="108"/>
      <c r="IDC166" s="108"/>
      <c r="IDD166" s="108"/>
      <c r="IDE166" s="108"/>
      <c r="IDF166" s="108"/>
      <c r="IDG166" s="108"/>
      <c r="IDH166" s="108"/>
      <c r="IDI166" s="108"/>
      <c r="IDJ166" s="108"/>
      <c r="IDK166" s="108"/>
      <c r="IDL166" s="108"/>
      <c r="IDM166" s="108"/>
      <c r="IDN166" s="108"/>
      <c r="IDO166" s="108"/>
      <c r="IDP166" s="108"/>
      <c r="IDQ166" s="108"/>
      <c r="IDR166" s="108"/>
      <c r="IDS166" s="108"/>
      <c r="IDT166" s="108"/>
      <c r="IDU166" s="108"/>
      <c r="IDV166" s="108"/>
      <c r="IDW166" s="108"/>
      <c r="IDX166" s="108"/>
      <c r="IDY166" s="108"/>
      <c r="IDZ166" s="108"/>
      <c r="IEA166" s="108"/>
      <c r="IEB166" s="108"/>
      <c r="IEC166" s="108"/>
      <c r="IED166" s="108"/>
      <c r="IEE166" s="108"/>
      <c r="IEF166" s="108"/>
      <c r="IEG166" s="108"/>
      <c r="IEH166" s="108"/>
      <c r="IEI166" s="108"/>
      <c r="IEJ166" s="108"/>
      <c r="IEK166" s="108"/>
      <c r="IEL166" s="108"/>
      <c r="IEM166" s="108"/>
      <c r="IEN166" s="108"/>
      <c r="IEO166" s="108"/>
      <c r="IEP166" s="108"/>
      <c r="IEQ166" s="108"/>
      <c r="IER166" s="108"/>
      <c r="IES166" s="108"/>
      <c r="IET166" s="108"/>
      <c r="IEU166" s="108"/>
      <c r="IEV166" s="108"/>
      <c r="IEW166" s="108"/>
      <c r="IEX166" s="108"/>
      <c r="IEY166" s="108"/>
      <c r="IEZ166" s="108"/>
      <c r="IFA166" s="108"/>
      <c r="IFB166" s="108"/>
      <c r="IFC166" s="108"/>
      <c r="IFD166" s="108"/>
      <c r="IFE166" s="108"/>
      <c r="IFF166" s="108"/>
      <c r="IFG166" s="108"/>
      <c r="IFH166" s="108"/>
      <c r="IFI166" s="108"/>
      <c r="IFJ166" s="108"/>
      <c r="IFK166" s="108"/>
      <c r="IFL166" s="108"/>
      <c r="IFM166" s="108"/>
      <c r="IFN166" s="108"/>
      <c r="IFO166" s="108"/>
      <c r="IFP166" s="108"/>
      <c r="IFQ166" s="108"/>
      <c r="IFR166" s="108"/>
      <c r="IFS166" s="108"/>
      <c r="IFT166" s="108"/>
      <c r="IFU166" s="108"/>
      <c r="IFV166" s="108"/>
      <c r="IFW166" s="108"/>
      <c r="IFX166" s="108"/>
      <c r="IFY166" s="108"/>
      <c r="IFZ166" s="108"/>
      <c r="IGA166" s="108"/>
      <c r="IGB166" s="108"/>
      <c r="IGC166" s="108"/>
      <c r="IGD166" s="108"/>
      <c r="IGE166" s="108"/>
      <c r="IGF166" s="108"/>
      <c r="IGG166" s="108"/>
      <c r="IGH166" s="108"/>
      <c r="IGI166" s="108"/>
      <c r="IGJ166" s="108"/>
      <c r="IGK166" s="108"/>
      <c r="IGL166" s="108"/>
      <c r="IGM166" s="108"/>
      <c r="IGN166" s="108"/>
      <c r="IGO166" s="108"/>
      <c r="IGP166" s="108"/>
      <c r="IGQ166" s="108"/>
      <c r="IGR166" s="108"/>
      <c r="IGS166" s="108"/>
      <c r="IGT166" s="108"/>
      <c r="IGU166" s="108"/>
      <c r="IGV166" s="108"/>
      <c r="IGW166" s="108"/>
      <c r="IGX166" s="108"/>
      <c r="IGY166" s="108"/>
      <c r="IGZ166" s="108"/>
      <c r="IHA166" s="108"/>
      <c r="IHB166" s="108"/>
      <c r="IHC166" s="108"/>
      <c r="IHD166" s="108"/>
      <c r="IHE166" s="108"/>
      <c r="IHF166" s="108"/>
      <c r="IHG166" s="108"/>
      <c r="IHH166" s="108"/>
      <c r="IHI166" s="108"/>
      <c r="IHJ166" s="108"/>
      <c r="IHK166" s="108"/>
      <c r="IHL166" s="108"/>
      <c r="IHM166" s="108"/>
      <c r="IHN166" s="108"/>
      <c r="IHO166" s="108"/>
      <c r="IHP166" s="108"/>
      <c r="IHQ166" s="108"/>
      <c r="IHR166" s="108"/>
      <c r="IHS166" s="108"/>
      <c r="IHT166" s="108"/>
      <c r="IHU166" s="108"/>
      <c r="IHV166" s="108"/>
      <c r="IHW166" s="108"/>
      <c r="IHX166" s="108"/>
      <c r="IHY166" s="108"/>
      <c r="IHZ166" s="108"/>
      <c r="IIA166" s="108"/>
      <c r="IIB166" s="108"/>
      <c r="IIC166" s="108"/>
      <c r="IID166" s="108"/>
      <c r="IIE166" s="108"/>
      <c r="IIF166" s="108"/>
      <c r="IIG166" s="108"/>
      <c r="IIH166" s="108"/>
      <c r="III166" s="108"/>
      <c r="IIJ166" s="108"/>
      <c r="IIK166" s="108"/>
      <c r="IIL166" s="108"/>
      <c r="IIM166" s="108"/>
      <c r="IIN166" s="108"/>
      <c r="IIO166" s="108"/>
      <c r="IIP166" s="108"/>
      <c r="IIQ166" s="108"/>
      <c r="IIR166" s="108"/>
      <c r="IIS166" s="108"/>
      <c r="IIT166" s="108"/>
      <c r="IIU166" s="108"/>
      <c r="IIV166" s="108"/>
      <c r="IIW166" s="108"/>
      <c r="IIX166" s="108"/>
      <c r="IIY166" s="108"/>
      <c r="IIZ166" s="108"/>
      <c r="IJA166" s="108"/>
      <c r="IJB166" s="108"/>
      <c r="IJC166" s="108"/>
      <c r="IJD166" s="108"/>
      <c r="IJE166" s="108"/>
      <c r="IJF166" s="108"/>
      <c r="IJG166" s="108"/>
      <c r="IJH166" s="108"/>
      <c r="IJI166" s="108"/>
      <c r="IJJ166" s="108"/>
      <c r="IJK166" s="108"/>
      <c r="IJL166" s="108"/>
      <c r="IJM166" s="108"/>
      <c r="IJN166" s="108"/>
      <c r="IJO166" s="108"/>
      <c r="IJP166" s="108"/>
      <c r="IJQ166" s="108"/>
      <c r="IJR166" s="108"/>
      <c r="IJS166" s="108"/>
      <c r="IJT166" s="108"/>
      <c r="IJU166" s="108"/>
      <c r="IJV166" s="108"/>
      <c r="IJW166" s="108"/>
      <c r="IJX166" s="108"/>
      <c r="IJY166" s="108"/>
      <c r="IJZ166" s="108"/>
      <c r="IKA166" s="108"/>
      <c r="IKB166" s="108"/>
      <c r="IKC166" s="108"/>
      <c r="IKD166" s="108"/>
      <c r="IKE166" s="108"/>
      <c r="IKF166" s="108"/>
      <c r="IKG166" s="108"/>
      <c r="IKH166" s="108"/>
      <c r="IKI166" s="108"/>
      <c r="IKJ166" s="108"/>
      <c r="IKK166" s="108"/>
      <c r="IKL166" s="108"/>
      <c r="IKM166" s="108"/>
      <c r="IKN166" s="108"/>
      <c r="IKO166" s="108"/>
      <c r="IKP166" s="108"/>
      <c r="IKQ166" s="108"/>
      <c r="IKR166" s="108"/>
      <c r="IKS166" s="108"/>
      <c r="IKT166" s="108"/>
      <c r="IKU166" s="108"/>
      <c r="IKV166" s="108"/>
      <c r="IKW166" s="108"/>
      <c r="IKX166" s="108"/>
      <c r="IKY166" s="108"/>
      <c r="IKZ166" s="108"/>
      <c r="ILA166" s="108"/>
      <c r="ILB166" s="108"/>
      <c r="ILC166" s="108"/>
      <c r="ILD166" s="108"/>
      <c r="ILE166" s="108"/>
      <c r="ILF166" s="108"/>
      <c r="ILG166" s="108"/>
      <c r="ILH166" s="108"/>
      <c r="ILI166" s="108"/>
      <c r="ILJ166" s="108"/>
      <c r="ILK166" s="108"/>
      <c r="ILL166" s="108"/>
      <c r="ILM166" s="108"/>
      <c r="ILN166" s="108"/>
      <c r="ILO166" s="108"/>
      <c r="ILP166" s="108"/>
      <c r="ILQ166" s="108"/>
      <c r="ILR166" s="108"/>
      <c r="ILS166" s="108"/>
      <c r="ILT166" s="108"/>
      <c r="ILU166" s="108"/>
      <c r="ILV166" s="108"/>
      <c r="ILW166" s="108"/>
      <c r="ILX166" s="108"/>
      <c r="ILY166" s="108"/>
      <c r="ILZ166" s="108"/>
      <c r="IMA166" s="108"/>
      <c r="IMB166" s="108"/>
      <c r="IMC166" s="108"/>
      <c r="IMD166" s="108"/>
      <c r="IME166" s="108"/>
      <c r="IMF166" s="108"/>
      <c r="IMG166" s="108"/>
      <c r="IMH166" s="108"/>
      <c r="IMI166" s="108"/>
      <c r="IMJ166" s="108"/>
      <c r="IMK166" s="108"/>
      <c r="IML166" s="108"/>
      <c r="IMM166" s="108"/>
      <c r="IMN166" s="108"/>
      <c r="IMO166" s="108"/>
      <c r="IMP166" s="108"/>
      <c r="IMQ166" s="108"/>
      <c r="IMR166" s="108"/>
      <c r="IMS166" s="108"/>
      <c r="IMT166" s="108"/>
      <c r="IMU166" s="108"/>
      <c r="IMV166" s="108"/>
      <c r="IMW166" s="108"/>
      <c r="IMX166" s="108"/>
      <c r="IMY166" s="108"/>
      <c r="IMZ166" s="108"/>
      <c r="INA166" s="108"/>
      <c r="INB166" s="108"/>
      <c r="INC166" s="108"/>
      <c r="IND166" s="108"/>
      <c r="INE166" s="108"/>
      <c r="INF166" s="108"/>
      <c r="ING166" s="108"/>
      <c r="INH166" s="108"/>
      <c r="INI166" s="108"/>
      <c r="INJ166" s="108"/>
      <c r="INK166" s="108"/>
      <c r="INL166" s="108"/>
      <c r="INM166" s="108"/>
      <c r="INN166" s="108"/>
      <c r="INO166" s="108"/>
      <c r="INP166" s="108"/>
      <c r="INQ166" s="108"/>
      <c r="INR166" s="108"/>
      <c r="INS166" s="108"/>
      <c r="INT166" s="108"/>
      <c r="INU166" s="108"/>
      <c r="INV166" s="108"/>
      <c r="INW166" s="108"/>
      <c r="INX166" s="108"/>
      <c r="INY166" s="108"/>
      <c r="INZ166" s="108"/>
      <c r="IOA166" s="108"/>
      <c r="IOB166" s="108"/>
      <c r="IOC166" s="108"/>
      <c r="IOD166" s="108"/>
      <c r="IOE166" s="108"/>
      <c r="IOF166" s="108"/>
      <c r="IOG166" s="108"/>
      <c r="IOH166" s="108"/>
      <c r="IOI166" s="108"/>
      <c r="IOJ166" s="108"/>
      <c r="IOK166" s="108"/>
      <c r="IOL166" s="108"/>
      <c r="IOM166" s="108"/>
      <c r="ION166" s="108"/>
      <c r="IOO166" s="108"/>
      <c r="IOP166" s="108"/>
      <c r="IOQ166" s="108"/>
      <c r="IOR166" s="108"/>
      <c r="IOS166" s="108"/>
      <c r="IOT166" s="108"/>
      <c r="IOU166" s="108"/>
      <c r="IOV166" s="108"/>
      <c r="IOW166" s="108"/>
      <c r="IOX166" s="108"/>
      <c r="IOY166" s="108"/>
      <c r="IOZ166" s="108"/>
      <c r="IPA166" s="108"/>
      <c r="IPB166" s="108"/>
      <c r="IPC166" s="108"/>
      <c r="IPD166" s="108"/>
      <c r="IPE166" s="108"/>
      <c r="IPF166" s="108"/>
      <c r="IPG166" s="108"/>
      <c r="IPH166" s="108"/>
      <c r="IPI166" s="108"/>
      <c r="IPJ166" s="108"/>
      <c r="IPK166" s="108"/>
      <c r="IPL166" s="108"/>
      <c r="IPM166" s="108"/>
      <c r="IPN166" s="108"/>
      <c r="IPO166" s="108"/>
      <c r="IPP166" s="108"/>
      <c r="IPQ166" s="108"/>
      <c r="IPR166" s="108"/>
      <c r="IPS166" s="108"/>
      <c r="IPT166" s="108"/>
      <c r="IPU166" s="108"/>
      <c r="IPV166" s="108"/>
      <c r="IPW166" s="108"/>
      <c r="IPX166" s="108"/>
      <c r="IPY166" s="108"/>
      <c r="IPZ166" s="108"/>
      <c r="IQA166" s="108"/>
      <c r="IQB166" s="108"/>
      <c r="IQC166" s="108"/>
      <c r="IQD166" s="108"/>
      <c r="IQE166" s="108"/>
      <c r="IQF166" s="108"/>
      <c r="IQG166" s="108"/>
      <c r="IQH166" s="108"/>
      <c r="IQI166" s="108"/>
      <c r="IQJ166" s="108"/>
      <c r="IQK166" s="108"/>
      <c r="IQL166" s="108"/>
      <c r="IQM166" s="108"/>
      <c r="IQN166" s="108"/>
      <c r="IQO166" s="108"/>
      <c r="IQP166" s="108"/>
      <c r="IQQ166" s="108"/>
      <c r="IQR166" s="108"/>
      <c r="IQS166" s="108"/>
      <c r="IQT166" s="108"/>
      <c r="IQU166" s="108"/>
      <c r="IQV166" s="108"/>
      <c r="IQW166" s="108"/>
      <c r="IQX166" s="108"/>
      <c r="IQY166" s="108"/>
      <c r="IQZ166" s="108"/>
      <c r="IRA166" s="108"/>
      <c r="IRB166" s="108"/>
      <c r="IRC166" s="108"/>
      <c r="IRD166" s="108"/>
      <c r="IRE166" s="108"/>
      <c r="IRF166" s="108"/>
      <c r="IRG166" s="108"/>
      <c r="IRH166" s="108"/>
      <c r="IRI166" s="108"/>
      <c r="IRJ166" s="108"/>
      <c r="IRK166" s="108"/>
      <c r="IRL166" s="108"/>
      <c r="IRM166" s="108"/>
      <c r="IRN166" s="108"/>
      <c r="IRO166" s="108"/>
      <c r="IRP166" s="108"/>
      <c r="IRQ166" s="108"/>
      <c r="IRR166" s="108"/>
      <c r="IRS166" s="108"/>
      <c r="IRT166" s="108"/>
      <c r="IRU166" s="108"/>
      <c r="IRV166" s="108"/>
      <c r="IRW166" s="108"/>
      <c r="IRX166" s="108"/>
      <c r="IRY166" s="108"/>
      <c r="IRZ166" s="108"/>
      <c r="ISA166" s="108"/>
      <c r="ISB166" s="108"/>
      <c r="ISC166" s="108"/>
      <c r="ISD166" s="108"/>
      <c r="ISE166" s="108"/>
      <c r="ISF166" s="108"/>
      <c r="ISG166" s="108"/>
      <c r="ISH166" s="108"/>
      <c r="ISI166" s="108"/>
      <c r="ISJ166" s="108"/>
      <c r="ISK166" s="108"/>
      <c r="ISL166" s="108"/>
      <c r="ISM166" s="108"/>
      <c r="ISN166" s="108"/>
      <c r="ISO166" s="108"/>
      <c r="ISP166" s="108"/>
      <c r="ISQ166" s="108"/>
      <c r="ISR166" s="108"/>
      <c r="ISS166" s="108"/>
      <c r="IST166" s="108"/>
      <c r="ISU166" s="108"/>
      <c r="ISV166" s="108"/>
      <c r="ISW166" s="108"/>
      <c r="ISX166" s="108"/>
      <c r="ISY166" s="108"/>
      <c r="ISZ166" s="108"/>
      <c r="ITA166" s="108"/>
      <c r="ITB166" s="108"/>
      <c r="ITC166" s="108"/>
      <c r="ITD166" s="108"/>
      <c r="ITE166" s="108"/>
      <c r="ITF166" s="108"/>
      <c r="ITG166" s="108"/>
      <c r="ITH166" s="108"/>
      <c r="ITI166" s="108"/>
      <c r="ITJ166" s="108"/>
      <c r="ITK166" s="108"/>
      <c r="ITL166" s="108"/>
      <c r="ITM166" s="108"/>
      <c r="ITN166" s="108"/>
      <c r="ITO166" s="108"/>
      <c r="ITP166" s="108"/>
      <c r="ITQ166" s="108"/>
      <c r="ITR166" s="108"/>
      <c r="ITS166" s="108"/>
      <c r="ITT166" s="108"/>
      <c r="ITU166" s="108"/>
      <c r="ITV166" s="108"/>
      <c r="ITW166" s="108"/>
      <c r="ITX166" s="108"/>
      <c r="ITY166" s="108"/>
      <c r="ITZ166" s="108"/>
      <c r="IUA166" s="108"/>
      <c r="IUB166" s="108"/>
      <c r="IUC166" s="108"/>
      <c r="IUD166" s="108"/>
      <c r="IUE166" s="108"/>
      <c r="IUF166" s="108"/>
      <c r="IUG166" s="108"/>
      <c r="IUH166" s="108"/>
      <c r="IUI166" s="108"/>
      <c r="IUJ166" s="108"/>
      <c r="IUK166" s="108"/>
      <c r="IUL166" s="108"/>
      <c r="IUM166" s="108"/>
      <c r="IUN166" s="108"/>
      <c r="IUO166" s="108"/>
      <c r="IUP166" s="108"/>
      <c r="IUQ166" s="108"/>
      <c r="IUR166" s="108"/>
      <c r="IUS166" s="108"/>
      <c r="IUT166" s="108"/>
      <c r="IUU166" s="108"/>
      <c r="IUV166" s="108"/>
      <c r="IUW166" s="108"/>
      <c r="IUX166" s="108"/>
      <c r="IUY166" s="108"/>
      <c r="IUZ166" s="108"/>
      <c r="IVA166" s="108"/>
      <c r="IVB166" s="108"/>
      <c r="IVC166" s="108"/>
      <c r="IVD166" s="108"/>
      <c r="IVE166" s="108"/>
      <c r="IVF166" s="108"/>
      <c r="IVG166" s="108"/>
      <c r="IVH166" s="108"/>
      <c r="IVI166" s="108"/>
      <c r="IVJ166" s="108"/>
      <c r="IVK166" s="108"/>
      <c r="IVL166" s="108"/>
      <c r="IVM166" s="108"/>
      <c r="IVN166" s="108"/>
      <c r="IVO166" s="108"/>
      <c r="IVP166" s="108"/>
      <c r="IVQ166" s="108"/>
      <c r="IVR166" s="108"/>
      <c r="IVS166" s="108"/>
      <c r="IVT166" s="108"/>
      <c r="IVU166" s="108"/>
      <c r="IVV166" s="108"/>
      <c r="IVW166" s="108"/>
      <c r="IVX166" s="108"/>
      <c r="IVY166" s="108"/>
      <c r="IVZ166" s="108"/>
      <c r="IWA166" s="108"/>
      <c r="IWB166" s="108"/>
      <c r="IWC166" s="108"/>
      <c r="IWD166" s="108"/>
      <c r="IWE166" s="108"/>
      <c r="IWF166" s="108"/>
      <c r="IWG166" s="108"/>
      <c r="IWH166" s="108"/>
      <c r="IWI166" s="108"/>
      <c r="IWJ166" s="108"/>
      <c r="IWK166" s="108"/>
      <c r="IWL166" s="108"/>
      <c r="IWM166" s="108"/>
      <c r="IWN166" s="108"/>
      <c r="IWO166" s="108"/>
      <c r="IWP166" s="108"/>
      <c r="IWQ166" s="108"/>
      <c r="IWR166" s="108"/>
      <c r="IWS166" s="108"/>
      <c r="IWT166" s="108"/>
      <c r="IWU166" s="108"/>
      <c r="IWV166" s="108"/>
      <c r="IWW166" s="108"/>
      <c r="IWX166" s="108"/>
      <c r="IWY166" s="108"/>
      <c r="IWZ166" s="108"/>
      <c r="IXA166" s="108"/>
      <c r="IXB166" s="108"/>
      <c r="IXC166" s="108"/>
      <c r="IXD166" s="108"/>
      <c r="IXE166" s="108"/>
      <c r="IXF166" s="108"/>
      <c r="IXG166" s="108"/>
      <c r="IXH166" s="108"/>
      <c r="IXI166" s="108"/>
      <c r="IXJ166" s="108"/>
      <c r="IXK166" s="108"/>
      <c r="IXL166" s="108"/>
      <c r="IXM166" s="108"/>
      <c r="IXN166" s="108"/>
      <c r="IXO166" s="108"/>
      <c r="IXP166" s="108"/>
      <c r="IXQ166" s="108"/>
      <c r="IXR166" s="108"/>
      <c r="IXS166" s="108"/>
      <c r="IXT166" s="108"/>
      <c r="IXU166" s="108"/>
      <c r="IXV166" s="108"/>
      <c r="IXW166" s="108"/>
      <c r="IXX166" s="108"/>
      <c r="IXY166" s="108"/>
      <c r="IXZ166" s="108"/>
      <c r="IYA166" s="108"/>
      <c r="IYB166" s="108"/>
      <c r="IYC166" s="108"/>
      <c r="IYD166" s="108"/>
      <c r="IYE166" s="108"/>
      <c r="IYF166" s="108"/>
      <c r="IYG166" s="108"/>
      <c r="IYH166" s="108"/>
      <c r="IYI166" s="108"/>
      <c r="IYJ166" s="108"/>
      <c r="IYK166" s="108"/>
      <c r="IYL166" s="108"/>
      <c r="IYM166" s="108"/>
      <c r="IYN166" s="108"/>
      <c r="IYO166" s="108"/>
      <c r="IYP166" s="108"/>
      <c r="IYQ166" s="108"/>
      <c r="IYR166" s="108"/>
      <c r="IYS166" s="108"/>
      <c r="IYT166" s="108"/>
      <c r="IYU166" s="108"/>
      <c r="IYV166" s="108"/>
      <c r="IYW166" s="108"/>
      <c r="IYX166" s="108"/>
      <c r="IYY166" s="108"/>
      <c r="IYZ166" s="108"/>
      <c r="IZA166" s="108"/>
      <c r="IZB166" s="108"/>
      <c r="IZC166" s="108"/>
      <c r="IZD166" s="108"/>
      <c r="IZE166" s="108"/>
      <c r="IZF166" s="108"/>
      <c r="IZG166" s="108"/>
      <c r="IZH166" s="108"/>
      <c r="IZI166" s="108"/>
      <c r="IZJ166" s="108"/>
      <c r="IZK166" s="108"/>
      <c r="IZL166" s="108"/>
      <c r="IZM166" s="108"/>
      <c r="IZN166" s="108"/>
      <c r="IZO166" s="108"/>
      <c r="IZP166" s="108"/>
      <c r="IZQ166" s="108"/>
      <c r="IZR166" s="108"/>
      <c r="IZS166" s="108"/>
      <c r="IZT166" s="108"/>
      <c r="IZU166" s="108"/>
      <c r="IZV166" s="108"/>
      <c r="IZW166" s="108"/>
      <c r="IZX166" s="108"/>
      <c r="IZY166" s="108"/>
      <c r="IZZ166" s="108"/>
      <c r="JAA166" s="108"/>
      <c r="JAB166" s="108"/>
      <c r="JAC166" s="108"/>
      <c r="JAD166" s="108"/>
      <c r="JAE166" s="108"/>
      <c r="JAF166" s="108"/>
      <c r="JAG166" s="108"/>
      <c r="JAH166" s="108"/>
      <c r="JAI166" s="108"/>
      <c r="JAJ166" s="108"/>
      <c r="JAK166" s="108"/>
      <c r="JAL166" s="108"/>
      <c r="JAM166" s="108"/>
      <c r="JAN166" s="108"/>
      <c r="JAO166" s="108"/>
      <c r="JAP166" s="108"/>
      <c r="JAQ166" s="108"/>
      <c r="JAR166" s="108"/>
      <c r="JAS166" s="108"/>
      <c r="JAT166" s="108"/>
      <c r="JAU166" s="108"/>
      <c r="JAV166" s="108"/>
      <c r="JAW166" s="108"/>
      <c r="JAX166" s="108"/>
      <c r="JAY166" s="108"/>
      <c r="JAZ166" s="108"/>
      <c r="JBA166" s="108"/>
      <c r="JBB166" s="108"/>
      <c r="JBC166" s="108"/>
      <c r="JBD166" s="108"/>
      <c r="JBE166" s="108"/>
      <c r="JBF166" s="108"/>
      <c r="JBG166" s="108"/>
      <c r="JBH166" s="108"/>
      <c r="JBI166" s="108"/>
      <c r="JBJ166" s="108"/>
      <c r="JBK166" s="108"/>
      <c r="JBL166" s="108"/>
      <c r="JBM166" s="108"/>
      <c r="JBN166" s="108"/>
      <c r="JBO166" s="108"/>
      <c r="JBP166" s="108"/>
      <c r="JBQ166" s="108"/>
      <c r="JBR166" s="108"/>
      <c r="JBS166" s="108"/>
      <c r="JBT166" s="108"/>
      <c r="JBU166" s="108"/>
      <c r="JBV166" s="108"/>
      <c r="JBW166" s="108"/>
      <c r="JBX166" s="108"/>
      <c r="JBY166" s="108"/>
      <c r="JBZ166" s="108"/>
      <c r="JCA166" s="108"/>
      <c r="JCB166" s="108"/>
      <c r="JCC166" s="108"/>
      <c r="JCD166" s="108"/>
      <c r="JCE166" s="108"/>
      <c r="JCF166" s="108"/>
      <c r="JCG166" s="108"/>
      <c r="JCH166" s="108"/>
      <c r="JCI166" s="108"/>
      <c r="JCJ166" s="108"/>
      <c r="JCK166" s="108"/>
      <c r="JCL166" s="108"/>
      <c r="JCM166" s="108"/>
      <c r="JCN166" s="108"/>
      <c r="JCO166" s="108"/>
      <c r="JCP166" s="108"/>
      <c r="JCQ166" s="108"/>
      <c r="JCR166" s="108"/>
      <c r="JCS166" s="108"/>
      <c r="JCT166" s="108"/>
      <c r="JCU166" s="108"/>
      <c r="JCV166" s="108"/>
      <c r="JCW166" s="108"/>
      <c r="JCX166" s="108"/>
      <c r="JCY166" s="108"/>
      <c r="JCZ166" s="108"/>
      <c r="JDA166" s="108"/>
      <c r="JDB166" s="108"/>
      <c r="JDC166" s="108"/>
      <c r="JDD166" s="108"/>
      <c r="JDE166" s="108"/>
      <c r="JDF166" s="108"/>
      <c r="JDG166" s="108"/>
      <c r="JDH166" s="108"/>
      <c r="JDI166" s="108"/>
      <c r="JDJ166" s="108"/>
      <c r="JDK166" s="108"/>
      <c r="JDL166" s="108"/>
      <c r="JDM166" s="108"/>
      <c r="JDN166" s="108"/>
      <c r="JDO166" s="108"/>
      <c r="JDP166" s="108"/>
      <c r="JDQ166" s="108"/>
      <c r="JDR166" s="108"/>
      <c r="JDS166" s="108"/>
      <c r="JDT166" s="108"/>
      <c r="JDU166" s="108"/>
      <c r="JDV166" s="108"/>
      <c r="JDW166" s="108"/>
      <c r="JDX166" s="108"/>
      <c r="JDY166" s="108"/>
      <c r="JDZ166" s="108"/>
      <c r="JEA166" s="108"/>
      <c r="JEB166" s="108"/>
      <c r="JEC166" s="108"/>
      <c r="JED166" s="108"/>
      <c r="JEE166" s="108"/>
      <c r="JEF166" s="108"/>
      <c r="JEG166" s="108"/>
      <c r="JEH166" s="108"/>
      <c r="JEI166" s="108"/>
      <c r="JEJ166" s="108"/>
      <c r="JEK166" s="108"/>
      <c r="JEL166" s="108"/>
      <c r="JEM166" s="108"/>
      <c r="JEN166" s="108"/>
      <c r="JEO166" s="108"/>
      <c r="JEP166" s="108"/>
      <c r="JEQ166" s="108"/>
      <c r="JER166" s="108"/>
      <c r="JES166" s="108"/>
      <c r="JET166" s="108"/>
      <c r="JEU166" s="108"/>
      <c r="JEV166" s="108"/>
      <c r="JEW166" s="108"/>
      <c r="JEX166" s="108"/>
      <c r="JEY166" s="108"/>
      <c r="JEZ166" s="108"/>
      <c r="JFA166" s="108"/>
      <c r="JFB166" s="108"/>
      <c r="JFC166" s="108"/>
      <c r="JFD166" s="108"/>
      <c r="JFE166" s="108"/>
      <c r="JFF166" s="108"/>
      <c r="JFG166" s="108"/>
      <c r="JFH166" s="108"/>
      <c r="JFI166" s="108"/>
      <c r="JFJ166" s="108"/>
      <c r="JFK166" s="108"/>
      <c r="JFL166" s="108"/>
      <c r="JFM166" s="108"/>
      <c r="JFN166" s="108"/>
      <c r="JFO166" s="108"/>
      <c r="JFP166" s="108"/>
      <c r="JFQ166" s="108"/>
      <c r="JFR166" s="108"/>
      <c r="JFS166" s="108"/>
      <c r="JFT166" s="108"/>
      <c r="JFU166" s="108"/>
      <c r="JFV166" s="108"/>
      <c r="JFW166" s="108"/>
      <c r="JFX166" s="108"/>
      <c r="JFY166" s="108"/>
      <c r="JFZ166" s="108"/>
      <c r="JGA166" s="108"/>
      <c r="JGB166" s="108"/>
      <c r="JGC166" s="108"/>
      <c r="JGD166" s="108"/>
      <c r="JGE166" s="108"/>
      <c r="JGF166" s="108"/>
      <c r="JGG166" s="108"/>
      <c r="JGH166" s="108"/>
      <c r="JGI166" s="108"/>
      <c r="JGJ166" s="108"/>
      <c r="JGK166" s="108"/>
      <c r="JGL166" s="108"/>
      <c r="JGM166" s="108"/>
      <c r="JGN166" s="108"/>
      <c r="JGO166" s="108"/>
      <c r="JGP166" s="108"/>
      <c r="JGQ166" s="108"/>
      <c r="JGR166" s="108"/>
      <c r="JGS166" s="108"/>
      <c r="JGT166" s="108"/>
      <c r="JGU166" s="108"/>
      <c r="JGV166" s="108"/>
      <c r="JGW166" s="108"/>
      <c r="JGX166" s="108"/>
      <c r="JGY166" s="108"/>
      <c r="JGZ166" s="108"/>
      <c r="JHA166" s="108"/>
      <c r="JHB166" s="108"/>
      <c r="JHC166" s="108"/>
      <c r="JHD166" s="108"/>
      <c r="JHE166" s="108"/>
      <c r="JHF166" s="108"/>
      <c r="JHG166" s="108"/>
      <c r="JHH166" s="108"/>
      <c r="JHI166" s="108"/>
      <c r="JHJ166" s="108"/>
      <c r="JHK166" s="108"/>
      <c r="JHL166" s="108"/>
      <c r="JHM166" s="108"/>
      <c r="JHN166" s="108"/>
      <c r="JHO166" s="108"/>
      <c r="JHP166" s="108"/>
      <c r="JHQ166" s="108"/>
      <c r="JHR166" s="108"/>
      <c r="JHS166" s="108"/>
      <c r="JHT166" s="108"/>
      <c r="JHU166" s="108"/>
      <c r="JHV166" s="108"/>
      <c r="JHW166" s="108"/>
      <c r="JHX166" s="108"/>
      <c r="JHY166" s="108"/>
      <c r="JHZ166" s="108"/>
      <c r="JIA166" s="108"/>
      <c r="JIB166" s="108"/>
      <c r="JIC166" s="108"/>
      <c r="JID166" s="108"/>
      <c r="JIE166" s="108"/>
      <c r="JIF166" s="108"/>
      <c r="JIG166" s="108"/>
      <c r="JIH166" s="108"/>
      <c r="JII166" s="108"/>
      <c r="JIJ166" s="108"/>
      <c r="JIK166" s="108"/>
      <c r="JIL166" s="108"/>
      <c r="JIM166" s="108"/>
      <c r="JIN166" s="108"/>
      <c r="JIO166" s="108"/>
      <c r="JIP166" s="108"/>
      <c r="JIQ166" s="108"/>
      <c r="JIR166" s="108"/>
      <c r="JIS166" s="108"/>
      <c r="JIT166" s="108"/>
      <c r="JIU166" s="108"/>
      <c r="JIV166" s="108"/>
      <c r="JIW166" s="108"/>
      <c r="JIX166" s="108"/>
      <c r="JIY166" s="108"/>
      <c r="JIZ166" s="108"/>
      <c r="JJA166" s="108"/>
      <c r="JJB166" s="108"/>
      <c r="JJC166" s="108"/>
      <c r="JJD166" s="108"/>
      <c r="JJE166" s="108"/>
      <c r="JJF166" s="108"/>
      <c r="JJG166" s="108"/>
      <c r="JJH166" s="108"/>
      <c r="JJI166" s="108"/>
      <c r="JJJ166" s="108"/>
      <c r="JJK166" s="108"/>
      <c r="JJL166" s="108"/>
      <c r="JJM166" s="108"/>
      <c r="JJN166" s="108"/>
      <c r="JJO166" s="108"/>
      <c r="JJP166" s="108"/>
      <c r="JJQ166" s="108"/>
      <c r="JJR166" s="108"/>
      <c r="JJS166" s="108"/>
      <c r="JJT166" s="108"/>
      <c r="JJU166" s="108"/>
      <c r="JJV166" s="108"/>
      <c r="JJW166" s="108"/>
      <c r="JJX166" s="108"/>
      <c r="JJY166" s="108"/>
      <c r="JJZ166" s="108"/>
      <c r="JKA166" s="108"/>
      <c r="JKB166" s="108"/>
      <c r="JKC166" s="108"/>
      <c r="JKD166" s="108"/>
      <c r="JKE166" s="108"/>
      <c r="JKF166" s="108"/>
      <c r="JKG166" s="108"/>
      <c r="JKH166" s="108"/>
      <c r="JKI166" s="108"/>
      <c r="JKJ166" s="108"/>
      <c r="JKK166" s="108"/>
      <c r="JKL166" s="108"/>
      <c r="JKM166" s="108"/>
      <c r="JKN166" s="108"/>
      <c r="JKO166" s="108"/>
      <c r="JKP166" s="108"/>
      <c r="JKQ166" s="108"/>
      <c r="JKR166" s="108"/>
      <c r="JKS166" s="108"/>
      <c r="JKT166" s="108"/>
      <c r="JKU166" s="108"/>
      <c r="JKV166" s="108"/>
      <c r="JKW166" s="108"/>
      <c r="JKX166" s="108"/>
      <c r="JKY166" s="108"/>
      <c r="JKZ166" s="108"/>
      <c r="JLA166" s="108"/>
      <c r="JLB166" s="108"/>
      <c r="JLC166" s="108"/>
      <c r="JLD166" s="108"/>
      <c r="JLE166" s="108"/>
      <c r="JLF166" s="108"/>
      <c r="JLG166" s="108"/>
      <c r="JLH166" s="108"/>
      <c r="JLI166" s="108"/>
      <c r="JLJ166" s="108"/>
      <c r="JLK166" s="108"/>
      <c r="JLL166" s="108"/>
      <c r="JLM166" s="108"/>
      <c r="JLN166" s="108"/>
      <c r="JLO166" s="108"/>
      <c r="JLP166" s="108"/>
      <c r="JLQ166" s="108"/>
      <c r="JLR166" s="108"/>
      <c r="JLS166" s="108"/>
      <c r="JLT166" s="108"/>
      <c r="JLU166" s="108"/>
      <c r="JLV166" s="108"/>
      <c r="JLW166" s="108"/>
      <c r="JLX166" s="108"/>
      <c r="JLY166" s="108"/>
      <c r="JLZ166" s="108"/>
      <c r="JMA166" s="108"/>
      <c r="JMB166" s="108"/>
      <c r="JMC166" s="108"/>
      <c r="JMD166" s="108"/>
      <c r="JME166" s="108"/>
      <c r="JMF166" s="108"/>
      <c r="JMG166" s="108"/>
      <c r="JMH166" s="108"/>
      <c r="JMI166" s="108"/>
      <c r="JMJ166" s="108"/>
      <c r="JMK166" s="108"/>
      <c r="JML166" s="108"/>
      <c r="JMM166" s="108"/>
      <c r="JMN166" s="108"/>
      <c r="JMO166" s="108"/>
      <c r="JMP166" s="108"/>
      <c r="JMQ166" s="108"/>
      <c r="JMR166" s="108"/>
      <c r="JMS166" s="108"/>
      <c r="JMT166" s="108"/>
      <c r="JMU166" s="108"/>
      <c r="JMV166" s="108"/>
      <c r="JMW166" s="108"/>
      <c r="JMX166" s="108"/>
      <c r="JMY166" s="108"/>
      <c r="JMZ166" s="108"/>
      <c r="JNA166" s="108"/>
      <c r="JNB166" s="108"/>
      <c r="JNC166" s="108"/>
      <c r="JND166" s="108"/>
      <c r="JNE166" s="108"/>
      <c r="JNF166" s="108"/>
      <c r="JNG166" s="108"/>
      <c r="JNH166" s="108"/>
      <c r="JNI166" s="108"/>
      <c r="JNJ166" s="108"/>
      <c r="JNK166" s="108"/>
      <c r="JNL166" s="108"/>
      <c r="JNM166" s="108"/>
      <c r="JNN166" s="108"/>
      <c r="JNO166" s="108"/>
      <c r="JNP166" s="108"/>
      <c r="JNQ166" s="108"/>
      <c r="JNR166" s="108"/>
      <c r="JNS166" s="108"/>
      <c r="JNT166" s="108"/>
      <c r="JNU166" s="108"/>
      <c r="JNV166" s="108"/>
      <c r="JNW166" s="108"/>
      <c r="JNX166" s="108"/>
      <c r="JNY166" s="108"/>
      <c r="JNZ166" s="108"/>
      <c r="JOA166" s="108"/>
      <c r="JOB166" s="108"/>
      <c r="JOC166" s="108"/>
      <c r="JOD166" s="108"/>
      <c r="JOE166" s="108"/>
      <c r="JOF166" s="108"/>
      <c r="JOG166" s="108"/>
      <c r="JOH166" s="108"/>
      <c r="JOI166" s="108"/>
      <c r="JOJ166" s="108"/>
      <c r="JOK166" s="108"/>
      <c r="JOL166" s="108"/>
      <c r="JOM166" s="108"/>
      <c r="JON166" s="108"/>
      <c r="JOO166" s="108"/>
      <c r="JOP166" s="108"/>
      <c r="JOQ166" s="108"/>
      <c r="JOR166" s="108"/>
      <c r="JOS166" s="108"/>
      <c r="JOT166" s="108"/>
      <c r="JOU166" s="108"/>
      <c r="JOV166" s="108"/>
      <c r="JOW166" s="108"/>
      <c r="JOX166" s="108"/>
      <c r="JOY166" s="108"/>
      <c r="JOZ166" s="108"/>
      <c r="JPA166" s="108"/>
      <c r="JPB166" s="108"/>
      <c r="JPC166" s="108"/>
      <c r="JPD166" s="108"/>
      <c r="JPE166" s="108"/>
      <c r="JPF166" s="108"/>
      <c r="JPG166" s="108"/>
      <c r="JPH166" s="108"/>
      <c r="JPI166" s="108"/>
      <c r="JPJ166" s="108"/>
      <c r="JPK166" s="108"/>
      <c r="JPL166" s="108"/>
      <c r="JPM166" s="108"/>
      <c r="JPN166" s="108"/>
      <c r="JPO166" s="108"/>
      <c r="JPP166" s="108"/>
      <c r="JPQ166" s="108"/>
      <c r="JPR166" s="108"/>
      <c r="JPS166" s="108"/>
      <c r="JPT166" s="108"/>
      <c r="JPU166" s="108"/>
      <c r="JPV166" s="108"/>
      <c r="JPW166" s="108"/>
      <c r="JPX166" s="108"/>
      <c r="JPY166" s="108"/>
      <c r="JPZ166" s="108"/>
      <c r="JQA166" s="108"/>
      <c r="JQB166" s="108"/>
      <c r="JQC166" s="108"/>
      <c r="JQD166" s="108"/>
      <c r="JQE166" s="108"/>
      <c r="JQF166" s="108"/>
      <c r="JQG166" s="108"/>
      <c r="JQH166" s="108"/>
      <c r="JQI166" s="108"/>
      <c r="JQJ166" s="108"/>
      <c r="JQK166" s="108"/>
      <c r="JQL166" s="108"/>
      <c r="JQM166" s="108"/>
      <c r="JQN166" s="108"/>
      <c r="JQO166" s="108"/>
      <c r="JQP166" s="108"/>
      <c r="JQQ166" s="108"/>
      <c r="JQR166" s="108"/>
      <c r="JQS166" s="108"/>
      <c r="JQT166" s="108"/>
      <c r="JQU166" s="108"/>
      <c r="JQV166" s="108"/>
      <c r="JQW166" s="108"/>
      <c r="JQX166" s="108"/>
      <c r="JQY166" s="108"/>
      <c r="JQZ166" s="108"/>
      <c r="JRA166" s="108"/>
      <c r="JRB166" s="108"/>
      <c r="JRC166" s="108"/>
      <c r="JRD166" s="108"/>
      <c r="JRE166" s="108"/>
      <c r="JRF166" s="108"/>
      <c r="JRG166" s="108"/>
      <c r="JRH166" s="108"/>
      <c r="JRI166" s="108"/>
      <c r="JRJ166" s="108"/>
      <c r="JRK166" s="108"/>
      <c r="JRL166" s="108"/>
      <c r="JRM166" s="108"/>
      <c r="JRN166" s="108"/>
      <c r="JRO166" s="108"/>
      <c r="JRP166" s="108"/>
      <c r="JRQ166" s="108"/>
      <c r="JRR166" s="108"/>
      <c r="JRS166" s="108"/>
      <c r="JRT166" s="108"/>
      <c r="JRU166" s="108"/>
      <c r="JRV166" s="108"/>
      <c r="JRW166" s="108"/>
      <c r="JRX166" s="108"/>
      <c r="JRY166" s="108"/>
      <c r="JRZ166" s="108"/>
      <c r="JSA166" s="108"/>
      <c r="JSB166" s="108"/>
      <c r="JSC166" s="108"/>
      <c r="JSD166" s="108"/>
      <c r="JSE166" s="108"/>
      <c r="JSF166" s="108"/>
      <c r="JSG166" s="108"/>
      <c r="JSH166" s="108"/>
      <c r="JSI166" s="108"/>
      <c r="JSJ166" s="108"/>
      <c r="JSK166" s="108"/>
      <c r="JSL166" s="108"/>
      <c r="JSM166" s="108"/>
      <c r="JSN166" s="108"/>
      <c r="JSO166" s="108"/>
      <c r="JSP166" s="108"/>
      <c r="JSQ166" s="108"/>
      <c r="JSR166" s="108"/>
      <c r="JSS166" s="108"/>
      <c r="JST166" s="108"/>
      <c r="JSU166" s="108"/>
      <c r="JSV166" s="108"/>
      <c r="JSW166" s="108"/>
      <c r="JSX166" s="108"/>
      <c r="JSY166" s="108"/>
      <c r="JSZ166" s="108"/>
      <c r="JTA166" s="108"/>
      <c r="JTB166" s="108"/>
      <c r="JTC166" s="108"/>
      <c r="JTD166" s="108"/>
      <c r="JTE166" s="108"/>
      <c r="JTF166" s="108"/>
      <c r="JTG166" s="108"/>
      <c r="JTH166" s="108"/>
      <c r="JTI166" s="108"/>
      <c r="JTJ166" s="108"/>
      <c r="JTK166" s="108"/>
      <c r="JTL166" s="108"/>
      <c r="JTM166" s="108"/>
      <c r="JTN166" s="108"/>
      <c r="JTO166" s="108"/>
      <c r="JTP166" s="108"/>
      <c r="JTQ166" s="108"/>
      <c r="JTR166" s="108"/>
      <c r="JTS166" s="108"/>
      <c r="JTT166" s="108"/>
      <c r="JTU166" s="108"/>
      <c r="JTV166" s="108"/>
      <c r="JTW166" s="108"/>
      <c r="JTX166" s="108"/>
      <c r="JTY166" s="108"/>
      <c r="JTZ166" s="108"/>
      <c r="JUA166" s="108"/>
      <c r="JUB166" s="108"/>
      <c r="JUC166" s="108"/>
      <c r="JUD166" s="108"/>
      <c r="JUE166" s="108"/>
      <c r="JUF166" s="108"/>
      <c r="JUG166" s="108"/>
      <c r="JUH166" s="108"/>
      <c r="JUI166" s="108"/>
      <c r="JUJ166" s="108"/>
      <c r="JUK166" s="108"/>
      <c r="JUL166" s="108"/>
      <c r="JUM166" s="108"/>
      <c r="JUN166" s="108"/>
      <c r="JUO166" s="108"/>
      <c r="JUP166" s="108"/>
      <c r="JUQ166" s="108"/>
      <c r="JUR166" s="108"/>
      <c r="JUS166" s="108"/>
      <c r="JUT166" s="108"/>
      <c r="JUU166" s="108"/>
      <c r="JUV166" s="108"/>
      <c r="JUW166" s="108"/>
      <c r="JUX166" s="108"/>
      <c r="JUY166" s="108"/>
      <c r="JUZ166" s="108"/>
      <c r="JVA166" s="108"/>
      <c r="JVB166" s="108"/>
      <c r="JVC166" s="108"/>
      <c r="JVD166" s="108"/>
      <c r="JVE166" s="108"/>
      <c r="JVF166" s="108"/>
      <c r="JVG166" s="108"/>
      <c r="JVH166" s="108"/>
      <c r="JVI166" s="108"/>
      <c r="JVJ166" s="108"/>
      <c r="JVK166" s="108"/>
      <c r="JVL166" s="108"/>
      <c r="JVM166" s="108"/>
      <c r="JVN166" s="108"/>
      <c r="JVO166" s="108"/>
      <c r="JVP166" s="108"/>
      <c r="JVQ166" s="108"/>
      <c r="JVR166" s="108"/>
      <c r="JVS166" s="108"/>
      <c r="JVT166" s="108"/>
      <c r="JVU166" s="108"/>
      <c r="JVV166" s="108"/>
      <c r="JVW166" s="108"/>
      <c r="JVX166" s="108"/>
      <c r="JVY166" s="108"/>
      <c r="JVZ166" s="108"/>
      <c r="JWA166" s="108"/>
      <c r="JWB166" s="108"/>
      <c r="JWC166" s="108"/>
      <c r="JWD166" s="108"/>
      <c r="JWE166" s="108"/>
      <c r="JWF166" s="108"/>
      <c r="JWG166" s="108"/>
      <c r="JWH166" s="108"/>
      <c r="JWI166" s="108"/>
      <c r="JWJ166" s="108"/>
      <c r="JWK166" s="108"/>
      <c r="JWL166" s="108"/>
      <c r="JWM166" s="108"/>
      <c r="JWN166" s="108"/>
      <c r="JWO166" s="108"/>
      <c r="JWP166" s="108"/>
      <c r="JWQ166" s="108"/>
      <c r="JWR166" s="108"/>
      <c r="JWS166" s="108"/>
      <c r="JWT166" s="108"/>
      <c r="JWU166" s="108"/>
      <c r="JWV166" s="108"/>
      <c r="JWW166" s="108"/>
      <c r="JWX166" s="108"/>
      <c r="JWY166" s="108"/>
      <c r="JWZ166" s="108"/>
      <c r="JXA166" s="108"/>
      <c r="JXB166" s="108"/>
      <c r="JXC166" s="108"/>
      <c r="JXD166" s="108"/>
      <c r="JXE166" s="108"/>
      <c r="JXF166" s="108"/>
      <c r="JXG166" s="108"/>
      <c r="JXH166" s="108"/>
      <c r="JXI166" s="108"/>
      <c r="JXJ166" s="108"/>
      <c r="JXK166" s="108"/>
      <c r="JXL166" s="108"/>
      <c r="JXM166" s="108"/>
      <c r="JXN166" s="108"/>
      <c r="JXO166" s="108"/>
      <c r="JXP166" s="108"/>
      <c r="JXQ166" s="108"/>
      <c r="JXR166" s="108"/>
      <c r="JXS166" s="108"/>
      <c r="JXT166" s="108"/>
      <c r="JXU166" s="108"/>
      <c r="JXV166" s="108"/>
      <c r="JXW166" s="108"/>
      <c r="JXX166" s="108"/>
      <c r="JXY166" s="108"/>
      <c r="JXZ166" s="108"/>
      <c r="JYA166" s="108"/>
      <c r="JYB166" s="108"/>
      <c r="JYC166" s="108"/>
      <c r="JYD166" s="108"/>
      <c r="JYE166" s="108"/>
      <c r="JYF166" s="108"/>
      <c r="JYG166" s="108"/>
      <c r="JYH166" s="108"/>
      <c r="JYI166" s="108"/>
      <c r="JYJ166" s="108"/>
      <c r="JYK166" s="108"/>
      <c r="JYL166" s="108"/>
      <c r="JYM166" s="108"/>
      <c r="JYN166" s="108"/>
      <c r="JYO166" s="108"/>
      <c r="JYP166" s="108"/>
      <c r="JYQ166" s="108"/>
      <c r="JYR166" s="108"/>
      <c r="JYS166" s="108"/>
      <c r="JYT166" s="108"/>
      <c r="JYU166" s="108"/>
      <c r="JYV166" s="108"/>
      <c r="JYW166" s="108"/>
      <c r="JYX166" s="108"/>
      <c r="JYY166" s="108"/>
      <c r="JYZ166" s="108"/>
      <c r="JZA166" s="108"/>
      <c r="JZB166" s="108"/>
      <c r="JZC166" s="108"/>
      <c r="JZD166" s="108"/>
      <c r="JZE166" s="108"/>
      <c r="JZF166" s="108"/>
      <c r="JZG166" s="108"/>
      <c r="JZH166" s="108"/>
      <c r="JZI166" s="108"/>
      <c r="JZJ166" s="108"/>
      <c r="JZK166" s="108"/>
      <c r="JZL166" s="108"/>
      <c r="JZM166" s="108"/>
      <c r="JZN166" s="108"/>
      <c r="JZO166" s="108"/>
      <c r="JZP166" s="108"/>
      <c r="JZQ166" s="108"/>
      <c r="JZR166" s="108"/>
      <c r="JZS166" s="108"/>
      <c r="JZT166" s="108"/>
      <c r="JZU166" s="108"/>
      <c r="JZV166" s="108"/>
      <c r="JZW166" s="108"/>
      <c r="JZX166" s="108"/>
      <c r="JZY166" s="108"/>
      <c r="JZZ166" s="108"/>
      <c r="KAA166" s="108"/>
      <c r="KAB166" s="108"/>
      <c r="KAC166" s="108"/>
      <c r="KAD166" s="108"/>
      <c r="KAE166" s="108"/>
      <c r="KAF166" s="108"/>
      <c r="KAG166" s="108"/>
      <c r="KAH166" s="108"/>
      <c r="KAI166" s="108"/>
      <c r="KAJ166" s="108"/>
      <c r="KAK166" s="108"/>
      <c r="KAL166" s="108"/>
      <c r="KAM166" s="108"/>
      <c r="KAN166" s="108"/>
      <c r="KAO166" s="108"/>
      <c r="KAP166" s="108"/>
      <c r="KAQ166" s="108"/>
      <c r="KAR166" s="108"/>
      <c r="KAS166" s="108"/>
      <c r="KAT166" s="108"/>
      <c r="KAU166" s="108"/>
      <c r="KAV166" s="108"/>
      <c r="KAW166" s="108"/>
      <c r="KAX166" s="108"/>
      <c r="KAY166" s="108"/>
      <c r="KAZ166" s="108"/>
      <c r="KBA166" s="108"/>
      <c r="KBB166" s="108"/>
      <c r="KBC166" s="108"/>
      <c r="KBD166" s="108"/>
      <c r="KBE166" s="108"/>
      <c r="KBF166" s="108"/>
      <c r="KBG166" s="108"/>
      <c r="KBH166" s="108"/>
      <c r="KBI166" s="108"/>
      <c r="KBJ166" s="108"/>
      <c r="KBK166" s="108"/>
      <c r="KBL166" s="108"/>
      <c r="KBM166" s="108"/>
      <c r="KBN166" s="108"/>
      <c r="KBO166" s="108"/>
      <c r="KBP166" s="108"/>
      <c r="KBQ166" s="108"/>
      <c r="KBR166" s="108"/>
      <c r="KBS166" s="108"/>
      <c r="KBT166" s="108"/>
      <c r="KBU166" s="108"/>
      <c r="KBV166" s="108"/>
      <c r="KBW166" s="108"/>
      <c r="KBX166" s="108"/>
      <c r="KBY166" s="108"/>
      <c r="KBZ166" s="108"/>
      <c r="KCA166" s="108"/>
      <c r="KCB166" s="108"/>
      <c r="KCC166" s="108"/>
      <c r="KCD166" s="108"/>
      <c r="KCE166" s="108"/>
      <c r="KCF166" s="108"/>
      <c r="KCG166" s="108"/>
      <c r="KCH166" s="108"/>
      <c r="KCI166" s="108"/>
      <c r="KCJ166" s="108"/>
      <c r="KCK166" s="108"/>
      <c r="KCL166" s="108"/>
      <c r="KCM166" s="108"/>
      <c r="KCN166" s="108"/>
      <c r="KCO166" s="108"/>
      <c r="KCP166" s="108"/>
      <c r="KCQ166" s="108"/>
      <c r="KCR166" s="108"/>
      <c r="KCS166" s="108"/>
      <c r="KCT166" s="108"/>
      <c r="KCU166" s="108"/>
      <c r="KCV166" s="108"/>
      <c r="KCW166" s="108"/>
      <c r="KCX166" s="108"/>
      <c r="KCY166" s="108"/>
      <c r="KCZ166" s="108"/>
      <c r="KDA166" s="108"/>
      <c r="KDB166" s="108"/>
      <c r="KDC166" s="108"/>
      <c r="KDD166" s="108"/>
      <c r="KDE166" s="108"/>
      <c r="KDF166" s="108"/>
      <c r="KDG166" s="108"/>
      <c r="KDH166" s="108"/>
      <c r="KDI166" s="108"/>
      <c r="KDJ166" s="108"/>
      <c r="KDK166" s="108"/>
      <c r="KDL166" s="108"/>
      <c r="KDM166" s="108"/>
      <c r="KDN166" s="108"/>
      <c r="KDO166" s="108"/>
      <c r="KDP166" s="108"/>
      <c r="KDQ166" s="108"/>
      <c r="KDR166" s="108"/>
      <c r="KDS166" s="108"/>
      <c r="KDT166" s="108"/>
      <c r="KDU166" s="108"/>
      <c r="KDV166" s="108"/>
      <c r="KDW166" s="108"/>
      <c r="KDX166" s="108"/>
      <c r="KDY166" s="108"/>
      <c r="KDZ166" s="108"/>
      <c r="KEA166" s="108"/>
      <c r="KEB166" s="108"/>
      <c r="KEC166" s="108"/>
      <c r="KED166" s="108"/>
      <c r="KEE166" s="108"/>
      <c r="KEF166" s="108"/>
      <c r="KEG166" s="108"/>
      <c r="KEH166" s="108"/>
      <c r="KEI166" s="108"/>
      <c r="KEJ166" s="108"/>
      <c r="KEK166" s="108"/>
      <c r="KEL166" s="108"/>
      <c r="KEM166" s="108"/>
      <c r="KEN166" s="108"/>
      <c r="KEO166" s="108"/>
      <c r="KEP166" s="108"/>
      <c r="KEQ166" s="108"/>
      <c r="KER166" s="108"/>
      <c r="KES166" s="108"/>
      <c r="KET166" s="108"/>
      <c r="KEU166" s="108"/>
      <c r="KEV166" s="108"/>
      <c r="KEW166" s="108"/>
      <c r="KEX166" s="108"/>
      <c r="KEY166" s="108"/>
      <c r="KEZ166" s="108"/>
      <c r="KFA166" s="108"/>
      <c r="KFB166" s="108"/>
      <c r="KFC166" s="108"/>
      <c r="KFD166" s="108"/>
      <c r="KFE166" s="108"/>
      <c r="KFF166" s="108"/>
      <c r="KFG166" s="108"/>
      <c r="KFH166" s="108"/>
      <c r="KFI166" s="108"/>
      <c r="KFJ166" s="108"/>
      <c r="KFK166" s="108"/>
      <c r="KFL166" s="108"/>
      <c r="KFM166" s="108"/>
      <c r="KFN166" s="108"/>
      <c r="KFO166" s="108"/>
      <c r="KFP166" s="108"/>
      <c r="KFQ166" s="108"/>
      <c r="KFR166" s="108"/>
      <c r="KFS166" s="108"/>
      <c r="KFT166" s="108"/>
      <c r="KFU166" s="108"/>
      <c r="KFV166" s="108"/>
      <c r="KFW166" s="108"/>
      <c r="KFX166" s="108"/>
      <c r="KFY166" s="108"/>
      <c r="KFZ166" s="108"/>
      <c r="KGA166" s="108"/>
      <c r="KGB166" s="108"/>
      <c r="KGC166" s="108"/>
      <c r="KGD166" s="108"/>
      <c r="KGE166" s="108"/>
      <c r="KGF166" s="108"/>
      <c r="KGG166" s="108"/>
      <c r="KGH166" s="108"/>
      <c r="KGI166" s="108"/>
      <c r="KGJ166" s="108"/>
      <c r="KGK166" s="108"/>
      <c r="KGL166" s="108"/>
      <c r="KGM166" s="108"/>
      <c r="KGN166" s="108"/>
      <c r="KGO166" s="108"/>
      <c r="KGP166" s="108"/>
      <c r="KGQ166" s="108"/>
      <c r="KGR166" s="108"/>
      <c r="KGS166" s="108"/>
      <c r="KGT166" s="108"/>
      <c r="KGU166" s="108"/>
      <c r="KGV166" s="108"/>
      <c r="KGW166" s="108"/>
      <c r="KGX166" s="108"/>
      <c r="KGY166" s="108"/>
      <c r="KGZ166" s="108"/>
      <c r="KHA166" s="108"/>
      <c r="KHB166" s="108"/>
      <c r="KHC166" s="108"/>
      <c r="KHD166" s="108"/>
      <c r="KHE166" s="108"/>
      <c r="KHF166" s="108"/>
      <c r="KHG166" s="108"/>
      <c r="KHH166" s="108"/>
      <c r="KHI166" s="108"/>
      <c r="KHJ166" s="108"/>
      <c r="KHK166" s="108"/>
      <c r="KHL166" s="108"/>
      <c r="KHM166" s="108"/>
      <c r="KHN166" s="108"/>
      <c r="KHO166" s="108"/>
      <c r="KHP166" s="108"/>
      <c r="KHQ166" s="108"/>
      <c r="KHR166" s="108"/>
      <c r="KHS166" s="108"/>
      <c r="KHT166" s="108"/>
      <c r="KHU166" s="108"/>
      <c r="KHV166" s="108"/>
      <c r="KHW166" s="108"/>
      <c r="KHX166" s="108"/>
      <c r="KHY166" s="108"/>
      <c r="KHZ166" s="108"/>
      <c r="KIA166" s="108"/>
      <c r="KIB166" s="108"/>
      <c r="KIC166" s="108"/>
      <c r="KID166" s="108"/>
      <c r="KIE166" s="108"/>
      <c r="KIF166" s="108"/>
      <c r="KIG166" s="108"/>
      <c r="KIH166" s="108"/>
      <c r="KII166" s="108"/>
      <c r="KIJ166" s="108"/>
      <c r="KIK166" s="108"/>
      <c r="KIL166" s="108"/>
      <c r="KIM166" s="108"/>
      <c r="KIN166" s="108"/>
      <c r="KIO166" s="108"/>
      <c r="KIP166" s="108"/>
      <c r="KIQ166" s="108"/>
      <c r="KIR166" s="108"/>
      <c r="KIS166" s="108"/>
      <c r="KIT166" s="108"/>
      <c r="KIU166" s="108"/>
      <c r="KIV166" s="108"/>
      <c r="KIW166" s="108"/>
      <c r="KIX166" s="108"/>
      <c r="KIY166" s="108"/>
      <c r="KIZ166" s="108"/>
      <c r="KJA166" s="108"/>
      <c r="KJB166" s="108"/>
      <c r="KJC166" s="108"/>
      <c r="KJD166" s="108"/>
      <c r="KJE166" s="108"/>
      <c r="KJF166" s="108"/>
      <c r="KJG166" s="108"/>
      <c r="KJH166" s="108"/>
      <c r="KJI166" s="108"/>
      <c r="KJJ166" s="108"/>
      <c r="KJK166" s="108"/>
      <c r="KJL166" s="108"/>
      <c r="KJM166" s="108"/>
      <c r="KJN166" s="108"/>
      <c r="KJO166" s="108"/>
      <c r="KJP166" s="108"/>
      <c r="KJQ166" s="108"/>
      <c r="KJR166" s="108"/>
      <c r="KJS166" s="108"/>
      <c r="KJT166" s="108"/>
      <c r="KJU166" s="108"/>
      <c r="KJV166" s="108"/>
      <c r="KJW166" s="108"/>
      <c r="KJX166" s="108"/>
      <c r="KJY166" s="108"/>
      <c r="KJZ166" s="108"/>
      <c r="KKA166" s="108"/>
      <c r="KKB166" s="108"/>
      <c r="KKC166" s="108"/>
      <c r="KKD166" s="108"/>
      <c r="KKE166" s="108"/>
      <c r="KKF166" s="108"/>
      <c r="KKG166" s="108"/>
      <c r="KKH166" s="108"/>
      <c r="KKI166" s="108"/>
      <c r="KKJ166" s="108"/>
      <c r="KKK166" s="108"/>
      <c r="KKL166" s="108"/>
      <c r="KKM166" s="108"/>
      <c r="KKN166" s="108"/>
      <c r="KKO166" s="108"/>
      <c r="KKP166" s="108"/>
      <c r="KKQ166" s="108"/>
      <c r="KKR166" s="108"/>
      <c r="KKS166" s="108"/>
      <c r="KKT166" s="108"/>
      <c r="KKU166" s="108"/>
      <c r="KKV166" s="108"/>
      <c r="KKW166" s="108"/>
      <c r="KKX166" s="108"/>
      <c r="KKY166" s="108"/>
      <c r="KKZ166" s="108"/>
      <c r="KLA166" s="108"/>
      <c r="KLB166" s="108"/>
      <c r="KLC166" s="108"/>
      <c r="KLD166" s="108"/>
      <c r="KLE166" s="108"/>
      <c r="KLF166" s="108"/>
      <c r="KLG166" s="108"/>
      <c r="KLH166" s="108"/>
      <c r="KLI166" s="108"/>
      <c r="KLJ166" s="108"/>
      <c r="KLK166" s="108"/>
      <c r="KLL166" s="108"/>
      <c r="KLM166" s="108"/>
      <c r="KLN166" s="108"/>
      <c r="KLO166" s="108"/>
      <c r="KLP166" s="108"/>
      <c r="KLQ166" s="108"/>
      <c r="KLR166" s="108"/>
      <c r="KLS166" s="108"/>
      <c r="KLT166" s="108"/>
      <c r="KLU166" s="108"/>
      <c r="KLV166" s="108"/>
      <c r="KLW166" s="108"/>
      <c r="KLX166" s="108"/>
      <c r="KLY166" s="108"/>
      <c r="KLZ166" s="108"/>
      <c r="KMA166" s="108"/>
      <c r="KMB166" s="108"/>
      <c r="KMC166" s="108"/>
      <c r="KMD166" s="108"/>
      <c r="KME166" s="108"/>
      <c r="KMF166" s="108"/>
      <c r="KMG166" s="108"/>
      <c r="KMH166" s="108"/>
      <c r="KMI166" s="108"/>
      <c r="KMJ166" s="108"/>
      <c r="KMK166" s="108"/>
      <c r="KML166" s="108"/>
      <c r="KMM166" s="108"/>
      <c r="KMN166" s="108"/>
      <c r="KMO166" s="108"/>
      <c r="KMP166" s="108"/>
      <c r="KMQ166" s="108"/>
      <c r="KMR166" s="108"/>
      <c r="KMS166" s="108"/>
      <c r="KMT166" s="108"/>
      <c r="KMU166" s="108"/>
      <c r="KMV166" s="108"/>
      <c r="KMW166" s="108"/>
      <c r="KMX166" s="108"/>
      <c r="KMY166" s="108"/>
      <c r="KMZ166" s="108"/>
      <c r="KNA166" s="108"/>
      <c r="KNB166" s="108"/>
      <c r="KNC166" s="108"/>
      <c r="KND166" s="108"/>
      <c r="KNE166" s="108"/>
      <c r="KNF166" s="108"/>
      <c r="KNG166" s="108"/>
      <c r="KNH166" s="108"/>
      <c r="KNI166" s="108"/>
      <c r="KNJ166" s="108"/>
      <c r="KNK166" s="108"/>
      <c r="KNL166" s="108"/>
      <c r="KNM166" s="108"/>
      <c r="KNN166" s="108"/>
      <c r="KNO166" s="108"/>
      <c r="KNP166" s="108"/>
      <c r="KNQ166" s="108"/>
      <c r="KNR166" s="108"/>
      <c r="KNS166" s="108"/>
      <c r="KNT166" s="108"/>
      <c r="KNU166" s="108"/>
      <c r="KNV166" s="108"/>
      <c r="KNW166" s="108"/>
      <c r="KNX166" s="108"/>
      <c r="KNY166" s="108"/>
      <c r="KNZ166" s="108"/>
      <c r="KOA166" s="108"/>
      <c r="KOB166" s="108"/>
      <c r="KOC166" s="108"/>
      <c r="KOD166" s="108"/>
      <c r="KOE166" s="108"/>
      <c r="KOF166" s="108"/>
      <c r="KOG166" s="108"/>
      <c r="KOH166" s="108"/>
      <c r="KOI166" s="108"/>
      <c r="KOJ166" s="108"/>
      <c r="KOK166" s="108"/>
      <c r="KOL166" s="108"/>
      <c r="KOM166" s="108"/>
      <c r="KON166" s="108"/>
      <c r="KOO166" s="108"/>
      <c r="KOP166" s="108"/>
      <c r="KOQ166" s="108"/>
      <c r="KOR166" s="108"/>
      <c r="KOS166" s="108"/>
      <c r="KOT166" s="108"/>
      <c r="KOU166" s="108"/>
      <c r="KOV166" s="108"/>
      <c r="KOW166" s="108"/>
      <c r="KOX166" s="108"/>
      <c r="KOY166" s="108"/>
      <c r="KOZ166" s="108"/>
      <c r="KPA166" s="108"/>
      <c r="KPB166" s="108"/>
      <c r="KPC166" s="108"/>
      <c r="KPD166" s="108"/>
      <c r="KPE166" s="108"/>
      <c r="KPF166" s="108"/>
      <c r="KPG166" s="108"/>
      <c r="KPH166" s="108"/>
      <c r="KPI166" s="108"/>
      <c r="KPJ166" s="108"/>
      <c r="KPK166" s="108"/>
      <c r="KPL166" s="108"/>
      <c r="KPM166" s="108"/>
      <c r="KPN166" s="108"/>
      <c r="KPO166" s="108"/>
      <c r="KPP166" s="108"/>
      <c r="KPQ166" s="108"/>
      <c r="KPR166" s="108"/>
      <c r="KPS166" s="108"/>
      <c r="KPT166" s="108"/>
      <c r="KPU166" s="108"/>
      <c r="KPV166" s="108"/>
      <c r="KPW166" s="108"/>
      <c r="KPX166" s="108"/>
      <c r="KPY166" s="108"/>
      <c r="KPZ166" s="108"/>
      <c r="KQA166" s="108"/>
      <c r="KQB166" s="108"/>
      <c r="KQC166" s="108"/>
      <c r="KQD166" s="108"/>
      <c r="KQE166" s="108"/>
      <c r="KQF166" s="108"/>
      <c r="KQG166" s="108"/>
      <c r="KQH166" s="108"/>
      <c r="KQI166" s="108"/>
      <c r="KQJ166" s="108"/>
      <c r="KQK166" s="108"/>
      <c r="KQL166" s="108"/>
      <c r="KQM166" s="108"/>
      <c r="KQN166" s="108"/>
      <c r="KQO166" s="108"/>
      <c r="KQP166" s="108"/>
      <c r="KQQ166" s="108"/>
      <c r="KQR166" s="108"/>
      <c r="KQS166" s="108"/>
      <c r="KQT166" s="108"/>
      <c r="KQU166" s="108"/>
      <c r="KQV166" s="108"/>
      <c r="KQW166" s="108"/>
      <c r="KQX166" s="108"/>
      <c r="KQY166" s="108"/>
      <c r="KQZ166" s="108"/>
      <c r="KRA166" s="108"/>
      <c r="KRB166" s="108"/>
      <c r="KRC166" s="108"/>
      <c r="KRD166" s="108"/>
      <c r="KRE166" s="108"/>
      <c r="KRF166" s="108"/>
      <c r="KRG166" s="108"/>
      <c r="KRH166" s="108"/>
      <c r="KRI166" s="108"/>
      <c r="KRJ166" s="108"/>
      <c r="KRK166" s="108"/>
      <c r="KRL166" s="108"/>
      <c r="KRM166" s="108"/>
      <c r="KRN166" s="108"/>
      <c r="KRO166" s="108"/>
      <c r="KRP166" s="108"/>
      <c r="KRQ166" s="108"/>
      <c r="KRR166" s="108"/>
      <c r="KRS166" s="108"/>
      <c r="KRT166" s="108"/>
      <c r="KRU166" s="108"/>
      <c r="KRV166" s="108"/>
      <c r="KRW166" s="108"/>
      <c r="KRX166" s="108"/>
      <c r="KRY166" s="108"/>
      <c r="KRZ166" s="108"/>
      <c r="KSA166" s="108"/>
      <c r="KSB166" s="108"/>
      <c r="KSC166" s="108"/>
      <c r="KSD166" s="108"/>
      <c r="KSE166" s="108"/>
      <c r="KSF166" s="108"/>
      <c r="KSG166" s="108"/>
      <c r="KSH166" s="108"/>
      <c r="KSI166" s="108"/>
      <c r="KSJ166" s="108"/>
      <c r="KSK166" s="108"/>
      <c r="KSL166" s="108"/>
      <c r="KSM166" s="108"/>
      <c r="KSN166" s="108"/>
      <c r="KSO166" s="108"/>
      <c r="KSP166" s="108"/>
      <c r="KSQ166" s="108"/>
      <c r="KSR166" s="108"/>
      <c r="KSS166" s="108"/>
      <c r="KST166" s="108"/>
      <c r="KSU166" s="108"/>
      <c r="KSV166" s="108"/>
      <c r="KSW166" s="108"/>
      <c r="KSX166" s="108"/>
      <c r="KSY166" s="108"/>
      <c r="KSZ166" s="108"/>
      <c r="KTA166" s="108"/>
      <c r="KTB166" s="108"/>
      <c r="KTC166" s="108"/>
      <c r="KTD166" s="108"/>
      <c r="KTE166" s="108"/>
      <c r="KTF166" s="108"/>
      <c r="KTG166" s="108"/>
      <c r="KTH166" s="108"/>
      <c r="KTI166" s="108"/>
      <c r="KTJ166" s="108"/>
      <c r="KTK166" s="108"/>
      <c r="KTL166" s="108"/>
      <c r="KTM166" s="108"/>
      <c r="KTN166" s="108"/>
      <c r="KTO166" s="108"/>
      <c r="KTP166" s="108"/>
      <c r="KTQ166" s="108"/>
      <c r="KTR166" s="108"/>
      <c r="KTS166" s="108"/>
      <c r="KTT166" s="108"/>
      <c r="KTU166" s="108"/>
      <c r="KTV166" s="108"/>
      <c r="KTW166" s="108"/>
      <c r="KTX166" s="108"/>
      <c r="KTY166" s="108"/>
      <c r="KTZ166" s="108"/>
      <c r="KUA166" s="108"/>
      <c r="KUB166" s="108"/>
      <c r="KUC166" s="108"/>
      <c r="KUD166" s="108"/>
      <c r="KUE166" s="108"/>
      <c r="KUF166" s="108"/>
      <c r="KUG166" s="108"/>
      <c r="KUH166" s="108"/>
      <c r="KUI166" s="108"/>
      <c r="KUJ166" s="108"/>
      <c r="KUK166" s="108"/>
      <c r="KUL166" s="108"/>
      <c r="KUM166" s="108"/>
      <c r="KUN166" s="108"/>
      <c r="KUO166" s="108"/>
      <c r="KUP166" s="108"/>
      <c r="KUQ166" s="108"/>
      <c r="KUR166" s="108"/>
      <c r="KUS166" s="108"/>
      <c r="KUT166" s="108"/>
      <c r="KUU166" s="108"/>
      <c r="KUV166" s="108"/>
      <c r="KUW166" s="108"/>
      <c r="KUX166" s="108"/>
      <c r="KUY166" s="108"/>
      <c r="KUZ166" s="108"/>
      <c r="KVA166" s="108"/>
      <c r="KVB166" s="108"/>
      <c r="KVC166" s="108"/>
      <c r="KVD166" s="108"/>
      <c r="KVE166" s="108"/>
      <c r="KVF166" s="108"/>
      <c r="KVG166" s="108"/>
      <c r="KVH166" s="108"/>
      <c r="KVI166" s="108"/>
      <c r="KVJ166" s="108"/>
      <c r="KVK166" s="108"/>
      <c r="KVL166" s="108"/>
      <c r="KVM166" s="108"/>
      <c r="KVN166" s="108"/>
      <c r="KVO166" s="108"/>
      <c r="KVP166" s="108"/>
      <c r="KVQ166" s="108"/>
      <c r="KVR166" s="108"/>
      <c r="KVS166" s="108"/>
      <c r="KVT166" s="108"/>
      <c r="KVU166" s="108"/>
      <c r="KVV166" s="108"/>
      <c r="KVW166" s="108"/>
      <c r="KVX166" s="108"/>
      <c r="KVY166" s="108"/>
      <c r="KVZ166" s="108"/>
      <c r="KWA166" s="108"/>
      <c r="KWB166" s="108"/>
      <c r="KWC166" s="108"/>
      <c r="KWD166" s="108"/>
      <c r="KWE166" s="108"/>
      <c r="KWF166" s="108"/>
      <c r="KWG166" s="108"/>
      <c r="KWH166" s="108"/>
      <c r="KWI166" s="108"/>
      <c r="KWJ166" s="108"/>
      <c r="KWK166" s="108"/>
      <c r="KWL166" s="108"/>
      <c r="KWM166" s="108"/>
      <c r="KWN166" s="108"/>
      <c r="KWO166" s="108"/>
      <c r="KWP166" s="108"/>
      <c r="KWQ166" s="108"/>
      <c r="KWR166" s="108"/>
      <c r="KWS166" s="108"/>
      <c r="KWT166" s="108"/>
      <c r="KWU166" s="108"/>
      <c r="KWV166" s="108"/>
      <c r="KWW166" s="108"/>
      <c r="KWX166" s="108"/>
      <c r="KWY166" s="108"/>
      <c r="KWZ166" s="108"/>
      <c r="KXA166" s="108"/>
      <c r="KXB166" s="108"/>
      <c r="KXC166" s="108"/>
      <c r="KXD166" s="108"/>
      <c r="KXE166" s="108"/>
      <c r="KXF166" s="108"/>
      <c r="KXG166" s="108"/>
      <c r="KXH166" s="108"/>
      <c r="KXI166" s="108"/>
      <c r="KXJ166" s="108"/>
      <c r="KXK166" s="108"/>
      <c r="KXL166" s="108"/>
      <c r="KXM166" s="108"/>
      <c r="KXN166" s="108"/>
      <c r="KXO166" s="108"/>
      <c r="KXP166" s="108"/>
      <c r="KXQ166" s="108"/>
      <c r="KXR166" s="108"/>
      <c r="KXS166" s="108"/>
      <c r="KXT166" s="108"/>
      <c r="KXU166" s="108"/>
      <c r="KXV166" s="108"/>
      <c r="KXW166" s="108"/>
      <c r="KXX166" s="108"/>
      <c r="KXY166" s="108"/>
      <c r="KXZ166" s="108"/>
      <c r="KYA166" s="108"/>
      <c r="KYB166" s="108"/>
      <c r="KYC166" s="108"/>
      <c r="KYD166" s="108"/>
      <c r="KYE166" s="108"/>
      <c r="KYF166" s="108"/>
      <c r="KYG166" s="108"/>
      <c r="KYH166" s="108"/>
      <c r="KYI166" s="108"/>
      <c r="KYJ166" s="108"/>
      <c r="KYK166" s="108"/>
      <c r="KYL166" s="108"/>
      <c r="KYM166" s="108"/>
      <c r="KYN166" s="108"/>
      <c r="KYO166" s="108"/>
      <c r="KYP166" s="108"/>
      <c r="KYQ166" s="108"/>
      <c r="KYR166" s="108"/>
      <c r="KYS166" s="108"/>
      <c r="KYT166" s="108"/>
      <c r="KYU166" s="108"/>
      <c r="KYV166" s="108"/>
      <c r="KYW166" s="108"/>
      <c r="KYX166" s="108"/>
      <c r="KYY166" s="108"/>
      <c r="KYZ166" s="108"/>
      <c r="KZA166" s="108"/>
      <c r="KZB166" s="108"/>
      <c r="KZC166" s="108"/>
      <c r="KZD166" s="108"/>
      <c r="KZE166" s="108"/>
      <c r="KZF166" s="108"/>
      <c r="KZG166" s="108"/>
      <c r="KZH166" s="108"/>
      <c r="KZI166" s="108"/>
      <c r="KZJ166" s="108"/>
      <c r="KZK166" s="108"/>
      <c r="KZL166" s="108"/>
      <c r="KZM166" s="108"/>
      <c r="KZN166" s="108"/>
      <c r="KZO166" s="108"/>
      <c r="KZP166" s="108"/>
      <c r="KZQ166" s="108"/>
      <c r="KZR166" s="108"/>
      <c r="KZS166" s="108"/>
      <c r="KZT166" s="108"/>
      <c r="KZU166" s="108"/>
      <c r="KZV166" s="108"/>
      <c r="KZW166" s="108"/>
      <c r="KZX166" s="108"/>
      <c r="KZY166" s="108"/>
      <c r="KZZ166" s="108"/>
      <c r="LAA166" s="108"/>
      <c r="LAB166" s="108"/>
      <c r="LAC166" s="108"/>
      <c r="LAD166" s="108"/>
      <c r="LAE166" s="108"/>
      <c r="LAF166" s="108"/>
      <c r="LAG166" s="108"/>
      <c r="LAH166" s="108"/>
      <c r="LAI166" s="108"/>
      <c r="LAJ166" s="108"/>
      <c r="LAK166" s="108"/>
      <c r="LAL166" s="108"/>
      <c r="LAM166" s="108"/>
      <c r="LAN166" s="108"/>
      <c r="LAO166" s="108"/>
      <c r="LAP166" s="108"/>
      <c r="LAQ166" s="108"/>
      <c r="LAR166" s="108"/>
      <c r="LAS166" s="108"/>
      <c r="LAT166" s="108"/>
      <c r="LAU166" s="108"/>
      <c r="LAV166" s="108"/>
      <c r="LAW166" s="108"/>
      <c r="LAX166" s="108"/>
      <c r="LAY166" s="108"/>
      <c r="LAZ166" s="108"/>
      <c r="LBA166" s="108"/>
      <c r="LBB166" s="108"/>
      <c r="LBC166" s="108"/>
      <c r="LBD166" s="108"/>
      <c r="LBE166" s="108"/>
      <c r="LBF166" s="108"/>
      <c r="LBG166" s="108"/>
      <c r="LBH166" s="108"/>
      <c r="LBI166" s="108"/>
      <c r="LBJ166" s="108"/>
      <c r="LBK166" s="108"/>
      <c r="LBL166" s="108"/>
      <c r="LBM166" s="108"/>
      <c r="LBN166" s="108"/>
      <c r="LBO166" s="108"/>
      <c r="LBP166" s="108"/>
      <c r="LBQ166" s="108"/>
      <c r="LBR166" s="108"/>
      <c r="LBS166" s="108"/>
      <c r="LBT166" s="108"/>
      <c r="LBU166" s="108"/>
      <c r="LBV166" s="108"/>
      <c r="LBW166" s="108"/>
      <c r="LBX166" s="108"/>
      <c r="LBY166" s="108"/>
      <c r="LBZ166" s="108"/>
      <c r="LCA166" s="108"/>
      <c r="LCB166" s="108"/>
      <c r="LCC166" s="108"/>
      <c r="LCD166" s="108"/>
      <c r="LCE166" s="108"/>
      <c r="LCF166" s="108"/>
      <c r="LCG166" s="108"/>
      <c r="LCH166" s="108"/>
      <c r="LCI166" s="108"/>
      <c r="LCJ166" s="108"/>
      <c r="LCK166" s="108"/>
      <c r="LCL166" s="108"/>
      <c r="LCM166" s="108"/>
      <c r="LCN166" s="108"/>
      <c r="LCO166" s="108"/>
      <c r="LCP166" s="108"/>
      <c r="LCQ166" s="108"/>
      <c r="LCR166" s="108"/>
      <c r="LCS166" s="108"/>
      <c r="LCT166" s="108"/>
      <c r="LCU166" s="108"/>
      <c r="LCV166" s="108"/>
      <c r="LCW166" s="108"/>
      <c r="LCX166" s="108"/>
      <c r="LCY166" s="108"/>
      <c r="LCZ166" s="108"/>
      <c r="LDA166" s="108"/>
      <c r="LDB166" s="108"/>
      <c r="LDC166" s="108"/>
      <c r="LDD166" s="108"/>
      <c r="LDE166" s="108"/>
      <c r="LDF166" s="108"/>
      <c r="LDG166" s="108"/>
      <c r="LDH166" s="108"/>
      <c r="LDI166" s="108"/>
      <c r="LDJ166" s="108"/>
      <c r="LDK166" s="108"/>
      <c r="LDL166" s="108"/>
      <c r="LDM166" s="108"/>
      <c r="LDN166" s="108"/>
      <c r="LDO166" s="108"/>
      <c r="LDP166" s="108"/>
      <c r="LDQ166" s="108"/>
      <c r="LDR166" s="108"/>
      <c r="LDS166" s="108"/>
      <c r="LDT166" s="108"/>
      <c r="LDU166" s="108"/>
      <c r="LDV166" s="108"/>
      <c r="LDW166" s="108"/>
      <c r="LDX166" s="108"/>
      <c r="LDY166" s="108"/>
      <c r="LDZ166" s="108"/>
      <c r="LEA166" s="108"/>
      <c r="LEB166" s="108"/>
      <c r="LEC166" s="108"/>
      <c r="LED166" s="108"/>
      <c r="LEE166" s="108"/>
      <c r="LEF166" s="108"/>
      <c r="LEG166" s="108"/>
      <c r="LEH166" s="108"/>
      <c r="LEI166" s="108"/>
      <c r="LEJ166" s="108"/>
      <c r="LEK166" s="108"/>
      <c r="LEL166" s="108"/>
      <c r="LEM166" s="108"/>
      <c r="LEN166" s="108"/>
      <c r="LEO166" s="108"/>
      <c r="LEP166" s="108"/>
      <c r="LEQ166" s="108"/>
      <c r="LER166" s="108"/>
      <c r="LES166" s="108"/>
      <c r="LET166" s="108"/>
      <c r="LEU166" s="108"/>
      <c r="LEV166" s="108"/>
      <c r="LEW166" s="108"/>
      <c r="LEX166" s="108"/>
      <c r="LEY166" s="108"/>
      <c r="LEZ166" s="108"/>
      <c r="LFA166" s="108"/>
      <c r="LFB166" s="108"/>
      <c r="LFC166" s="108"/>
      <c r="LFD166" s="108"/>
      <c r="LFE166" s="108"/>
      <c r="LFF166" s="108"/>
      <c r="LFG166" s="108"/>
      <c r="LFH166" s="108"/>
      <c r="LFI166" s="108"/>
      <c r="LFJ166" s="108"/>
      <c r="LFK166" s="108"/>
      <c r="LFL166" s="108"/>
      <c r="LFM166" s="108"/>
      <c r="LFN166" s="108"/>
      <c r="LFO166" s="108"/>
      <c r="LFP166" s="108"/>
      <c r="LFQ166" s="108"/>
      <c r="LFR166" s="108"/>
      <c r="LFS166" s="108"/>
      <c r="LFT166" s="108"/>
      <c r="LFU166" s="108"/>
      <c r="LFV166" s="108"/>
      <c r="LFW166" s="108"/>
      <c r="LFX166" s="108"/>
      <c r="LFY166" s="108"/>
      <c r="LFZ166" s="108"/>
      <c r="LGA166" s="108"/>
      <c r="LGB166" s="108"/>
      <c r="LGC166" s="108"/>
      <c r="LGD166" s="108"/>
      <c r="LGE166" s="108"/>
      <c r="LGF166" s="108"/>
      <c r="LGG166" s="108"/>
      <c r="LGH166" s="108"/>
      <c r="LGI166" s="108"/>
      <c r="LGJ166" s="108"/>
      <c r="LGK166" s="108"/>
      <c r="LGL166" s="108"/>
      <c r="LGM166" s="108"/>
      <c r="LGN166" s="108"/>
      <c r="LGO166" s="108"/>
      <c r="LGP166" s="108"/>
      <c r="LGQ166" s="108"/>
      <c r="LGR166" s="108"/>
      <c r="LGS166" s="108"/>
      <c r="LGT166" s="108"/>
      <c r="LGU166" s="108"/>
      <c r="LGV166" s="108"/>
      <c r="LGW166" s="108"/>
      <c r="LGX166" s="108"/>
      <c r="LGY166" s="108"/>
      <c r="LGZ166" s="108"/>
      <c r="LHA166" s="108"/>
      <c r="LHB166" s="108"/>
      <c r="LHC166" s="108"/>
      <c r="LHD166" s="108"/>
      <c r="LHE166" s="108"/>
      <c r="LHF166" s="108"/>
      <c r="LHG166" s="108"/>
      <c r="LHH166" s="108"/>
      <c r="LHI166" s="108"/>
      <c r="LHJ166" s="108"/>
      <c r="LHK166" s="108"/>
      <c r="LHL166" s="108"/>
      <c r="LHM166" s="108"/>
      <c r="LHN166" s="108"/>
      <c r="LHO166" s="108"/>
      <c r="LHP166" s="108"/>
      <c r="LHQ166" s="108"/>
      <c r="LHR166" s="108"/>
      <c r="LHS166" s="108"/>
      <c r="LHT166" s="108"/>
      <c r="LHU166" s="108"/>
      <c r="LHV166" s="108"/>
      <c r="LHW166" s="108"/>
      <c r="LHX166" s="108"/>
      <c r="LHY166" s="108"/>
      <c r="LHZ166" s="108"/>
      <c r="LIA166" s="108"/>
      <c r="LIB166" s="108"/>
      <c r="LIC166" s="108"/>
      <c r="LID166" s="108"/>
      <c r="LIE166" s="108"/>
      <c r="LIF166" s="108"/>
      <c r="LIG166" s="108"/>
      <c r="LIH166" s="108"/>
      <c r="LII166" s="108"/>
      <c r="LIJ166" s="108"/>
      <c r="LIK166" s="108"/>
      <c r="LIL166" s="108"/>
      <c r="LIM166" s="108"/>
      <c r="LIN166" s="108"/>
      <c r="LIO166" s="108"/>
      <c r="LIP166" s="108"/>
      <c r="LIQ166" s="108"/>
      <c r="LIR166" s="108"/>
      <c r="LIS166" s="108"/>
      <c r="LIT166" s="108"/>
      <c r="LIU166" s="108"/>
      <c r="LIV166" s="108"/>
      <c r="LIW166" s="108"/>
      <c r="LIX166" s="108"/>
      <c r="LIY166" s="108"/>
      <c r="LIZ166" s="108"/>
      <c r="LJA166" s="108"/>
      <c r="LJB166" s="108"/>
      <c r="LJC166" s="108"/>
      <c r="LJD166" s="108"/>
      <c r="LJE166" s="108"/>
      <c r="LJF166" s="108"/>
      <c r="LJG166" s="108"/>
      <c r="LJH166" s="108"/>
      <c r="LJI166" s="108"/>
      <c r="LJJ166" s="108"/>
      <c r="LJK166" s="108"/>
      <c r="LJL166" s="108"/>
      <c r="LJM166" s="108"/>
      <c r="LJN166" s="108"/>
      <c r="LJO166" s="108"/>
      <c r="LJP166" s="108"/>
      <c r="LJQ166" s="108"/>
      <c r="LJR166" s="108"/>
      <c r="LJS166" s="108"/>
      <c r="LJT166" s="108"/>
      <c r="LJU166" s="108"/>
      <c r="LJV166" s="108"/>
      <c r="LJW166" s="108"/>
      <c r="LJX166" s="108"/>
      <c r="LJY166" s="108"/>
      <c r="LJZ166" s="108"/>
      <c r="LKA166" s="108"/>
      <c r="LKB166" s="108"/>
      <c r="LKC166" s="108"/>
      <c r="LKD166" s="108"/>
      <c r="LKE166" s="108"/>
      <c r="LKF166" s="108"/>
      <c r="LKG166" s="108"/>
      <c r="LKH166" s="108"/>
      <c r="LKI166" s="108"/>
      <c r="LKJ166" s="108"/>
      <c r="LKK166" s="108"/>
      <c r="LKL166" s="108"/>
      <c r="LKM166" s="108"/>
      <c r="LKN166" s="108"/>
      <c r="LKO166" s="108"/>
      <c r="LKP166" s="108"/>
      <c r="LKQ166" s="108"/>
      <c r="LKR166" s="108"/>
      <c r="LKS166" s="108"/>
      <c r="LKT166" s="108"/>
      <c r="LKU166" s="108"/>
      <c r="LKV166" s="108"/>
      <c r="LKW166" s="108"/>
      <c r="LKX166" s="108"/>
      <c r="LKY166" s="108"/>
      <c r="LKZ166" s="108"/>
      <c r="LLA166" s="108"/>
      <c r="LLB166" s="108"/>
      <c r="LLC166" s="108"/>
      <c r="LLD166" s="108"/>
      <c r="LLE166" s="108"/>
      <c r="LLF166" s="108"/>
      <c r="LLG166" s="108"/>
      <c r="LLH166" s="108"/>
      <c r="LLI166" s="108"/>
      <c r="LLJ166" s="108"/>
      <c r="LLK166" s="108"/>
      <c r="LLL166" s="108"/>
      <c r="LLM166" s="108"/>
      <c r="LLN166" s="108"/>
      <c r="LLO166" s="108"/>
      <c r="LLP166" s="108"/>
      <c r="LLQ166" s="108"/>
      <c r="LLR166" s="108"/>
      <c r="LLS166" s="108"/>
      <c r="LLT166" s="108"/>
      <c r="LLU166" s="108"/>
      <c r="LLV166" s="108"/>
      <c r="LLW166" s="108"/>
      <c r="LLX166" s="108"/>
      <c r="LLY166" s="108"/>
      <c r="LLZ166" s="108"/>
      <c r="LMA166" s="108"/>
      <c r="LMB166" s="108"/>
      <c r="LMC166" s="108"/>
      <c r="LMD166" s="108"/>
      <c r="LME166" s="108"/>
      <c r="LMF166" s="108"/>
      <c r="LMG166" s="108"/>
      <c r="LMH166" s="108"/>
      <c r="LMI166" s="108"/>
      <c r="LMJ166" s="108"/>
      <c r="LMK166" s="108"/>
      <c r="LML166" s="108"/>
      <c r="LMM166" s="108"/>
      <c r="LMN166" s="108"/>
      <c r="LMO166" s="108"/>
      <c r="LMP166" s="108"/>
      <c r="LMQ166" s="108"/>
      <c r="LMR166" s="108"/>
      <c r="LMS166" s="108"/>
      <c r="LMT166" s="108"/>
      <c r="LMU166" s="108"/>
      <c r="LMV166" s="108"/>
      <c r="LMW166" s="108"/>
      <c r="LMX166" s="108"/>
      <c r="LMY166" s="108"/>
      <c r="LMZ166" s="108"/>
      <c r="LNA166" s="108"/>
      <c r="LNB166" s="108"/>
      <c r="LNC166" s="108"/>
      <c r="LND166" s="108"/>
      <c r="LNE166" s="108"/>
      <c r="LNF166" s="108"/>
      <c r="LNG166" s="108"/>
      <c r="LNH166" s="108"/>
      <c r="LNI166" s="108"/>
      <c r="LNJ166" s="108"/>
      <c r="LNK166" s="108"/>
      <c r="LNL166" s="108"/>
      <c r="LNM166" s="108"/>
      <c r="LNN166" s="108"/>
      <c r="LNO166" s="108"/>
      <c r="LNP166" s="108"/>
      <c r="LNQ166" s="108"/>
      <c r="LNR166" s="108"/>
      <c r="LNS166" s="108"/>
      <c r="LNT166" s="108"/>
      <c r="LNU166" s="108"/>
      <c r="LNV166" s="108"/>
      <c r="LNW166" s="108"/>
      <c r="LNX166" s="108"/>
      <c r="LNY166" s="108"/>
      <c r="LNZ166" s="108"/>
      <c r="LOA166" s="108"/>
      <c r="LOB166" s="108"/>
      <c r="LOC166" s="108"/>
      <c r="LOD166" s="108"/>
      <c r="LOE166" s="108"/>
      <c r="LOF166" s="108"/>
      <c r="LOG166" s="108"/>
      <c r="LOH166" s="108"/>
      <c r="LOI166" s="108"/>
      <c r="LOJ166" s="108"/>
      <c r="LOK166" s="108"/>
      <c r="LOL166" s="108"/>
      <c r="LOM166" s="108"/>
      <c r="LON166" s="108"/>
      <c r="LOO166" s="108"/>
      <c r="LOP166" s="108"/>
      <c r="LOQ166" s="108"/>
      <c r="LOR166" s="108"/>
      <c r="LOS166" s="108"/>
      <c r="LOT166" s="108"/>
      <c r="LOU166" s="108"/>
      <c r="LOV166" s="108"/>
      <c r="LOW166" s="108"/>
      <c r="LOX166" s="108"/>
      <c r="LOY166" s="108"/>
      <c r="LOZ166" s="108"/>
      <c r="LPA166" s="108"/>
      <c r="LPB166" s="108"/>
      <c r="LPC166" s="108"/>
      <c r="LPD166" s="108"/>
      <c r="LPE166" s="108"/>
      <c r="LPF166" s="108"/>
      <c r="LPG166" s="108"/>
      <c r="LPH166" s="108"/>
      <c r="LPI166" s="108"/>
      <c r="LPJ166" s="108"/>
      <c r="LPK166" s="108"/>
      <c r="LPL166" s="108"/>
      <c r="LPM166" s="108"/>
      <c r="LPN166" s="108"/>
      <c r="LPO166" s="108"/>
      <c r="LPP166" s="108"/>
      <c r="LPQ166" s="108"/>
      <c r="LPR166" s="108"/>
      <c r="LPS166" s="108"/>
      <c r="LPT166" s="108"/>
      <c r="LPU166" s="108"/>
      <c r="LPV166" s="108"/>
      <c r="LPW166" s="108"/>
      <c r="LPX166" s="108"/>
      <c r="LPY166" s="108"/>
      <c r="LPZ166" s="108"/>
      <c r="LQA166" s="108"/>
      <c r="LQB166" s="108"/>
      <c r="LQC166" s="108"/>
      <c r="LQD166" s="108"/>
      <c r="LQE166" s="108"/>
      <c r="LQF166" s="108"/>
      <c r="LQG166" s="108"/>
      <c r="LQH166" s="108"/>
      <c r="LQI166" s="108"/>
      <c r="LQJ166" s="108"/>
      <c r="LQK166" s="108"/>
      <c r="LQL166" s="108"/>
      <c r="LQM166" s="108"/>
      <c r="LQN166" s="108"/>
      <c r="LQO166" s="108"/>
      <c r="LQP166" s="108"/>
      <c r="LQQ166" s="108"/>
      <c r="LQR166" s="108"/>
      <c r="LQS166" s="108"/>
      <c r="LQT166" s="108"/>
      <c r="LQU166" s="108"/>
      <c r="LQV166" s="108"/>
      <c r="LQW166" s="108"/>
      <c r="LQX166" s="108"/>
      <c r="LQY166" s="108"/>
      <c r="LQZ166" s="108"/>
      <c r="LRA166" s="108"/>
      <c r="LRB166" s="108"/>
      <c r="LRC166" s="108"/>
      <c r="LRD166" s="108"/>
      <c r="LRE166" s="108"/>
      <c r="LRF166" s="108"/>
      <c r="LRG166" s="108"/>
      <c r="LRH166" s="108"/>
      <c r="LRI166" s="108"/>
      <c r="LRJ166" s="108"/>
      <c r="LRK166" s="108"/>
      <c r="LRL166" s="108"/>
      <c r="LRM166" s="108"/>
      <c r="LRN166" s="108"/>
      <c r="LRO166" s="108"/>
      <c r="LRP166" s="108"/>
      <c r="LRQ166" s="108"/>
      <c r="LRR166" s="108"/>
      <c r="LRS166" s="108"/>
      <c r="LRT166" s="108"/>
      <c r="LRU166" s="108"/>
      <c r="LRV166" s="108"/>
      <c r="LRW166" s="108"/>
      <c r="LRX166" s="108"/>
      <c r="LRY166" s="108"/>
      <c r="LRZ166" s="108"/>
      <c r="LSA166" s="108"/>
      <c r="LSB166" s="108"/>
      <c r="LSC166" s="108"/>
      <c r="LSD166" s="108"/>
      <c r="LSE166" s="108"/>
      <c r="LSF166" s="108"/>
      <c r="LSG166" s="108"/>
      <c r="LSH166" s="108"/>
      <c r="LSI166" s="108"/>
      <c r="LSJ166" s="108"/>
      <c r="LSK166" s="108"/>
      <c r="LSL166" s="108"/>
      <c r="LSM166" s="108"/>
      <c r="LSN166" s="108"/>
      <c r="LSO166" s="108"/>
      <c r="LSP166" s="108"/>
      <c r="LSQ166" s="108"/>
      <c r="LSR166" s="108"/>
      <c r="LSS166" s="108"/>
      <c r="LST166" s="108"/>
      <c r="LSU166" s="108"/>
      <c r="LSV166" s="108"/>
      <c r="LSW166" s="108"/>
      <c r="LSX166" s="108"/>
      <c r="LSY166" s="108"/>
      <c r="LSZ166" s="108"/>
      <c r="LTA166" s="108"/>
      <c r="LTB166" s="108"/>
      <c r="LTC166" s="108"/>
      <c r="LTD166" s="108"/>
      <c r="LTE166" s="108"/>
      <c r="LTF166" s="108"/>
      <c r="LTG166" s="108"/>
      <c r="LTH166" s="108"/>
      <c r="LTI166" s="108"/>
      <c r="LTJ166" s="108"/>
      <c r="LTK166" s="108"/>
      <c r="LTL166" s="108"/>
      <c r="LTM166" s="108"/>
      <c r="LTN166" s="108"/>
      <c r="LTO166" s="108"/>
      <c r="LTP166" s="108"/>
      <c r="LTQ166" s="108"/>
      <c r="LTR166" s="108"/>
      <c r="LTS166" s="108"/>
      <c r="LTT166" s="108"/>
      <c r="LTU166" s="108"/>
      <c r="LTV166" s="108"/>
      <c r="LTW166" s="108"/>
      <c r="LTX166" s="108"/>
      <c r="LTY166" s="108"/>
      <c r="LTZ166" s="108"/>
      <c r="LUA166" s="108"/>
      <c r="LUB166" s="108"/>
      <c r="LUC166" s="108"/>
      <c r="LUD166" s="108"/>
      <c r="LUE166" s="108"/>
      <c r="LUF166" s="108"/>
      <c r="LUG166" s="108"/>
      <c r="LUH166" s="108"/>
      <c r="LUI166" s="108"/>
      <c r="LUJ166" s="108"/>
      <c r="LUK166" s="108"/>
      <c r="LUL166" s="108"/>
      <c r="LUM166" s="108"/>
      <c r="LUN166" s="108"/>
      <c r="LUO166" s="108"/>
      <c r="LUP166" s="108"/>
      <c r="LUQ166" s="108"/>
      <c r="LUR166" s="108"/>
      <c r="LUS166" s="108"/>
      <c r="LUT166" s="108"/>
      <c r="LUU166" s="108"/>
      <c r="LUV166" s="108"/>
      <c r="LUW166" s="108"/>
      <c r="LUX166" s="108"/>
      <c r="LUY166" s="108"/>
      <c r="LUZ166" s="108"/>
      <c r="LVA166" s="108"/>
      <c r="LVB166" s="108"/>
      <c r="LVC166" s="108"/>
      <c r="LVD166" s="108"/>
      <c r="LVE166" s="108"/>
      <c r="LVF166" s="108"/>
      <c r="LVG166" s="108"/>
      <c r="LVH166" s="108"/>
      <c r="LVI166" s="108"/>
      <c r="LVJ166" s="108"/>
      <c r="LVK166" s="108"/>
      <c r="LVL166" s="108"/>
      <c r="LVM166" s="108"/>
      <c r="LVN166" s="108"/>
      <c r="LVO166" s="108"/>
      <c r="LVP166" s="108"/>
      <c r="LVQ166" s="108"/>
      <c r="LVR166" s="108"/>
      <c r="LVS166" s="108"/>
      <c r="LVT166" s="108"/>
      <c r="LVU166" s="108"/>
      <c r="LVV166" s="108"/>
      <c r="LVW166" s="108"/>
      <c r="LVX166" s="108"/>
      <c r="LVY166" s="108"/>
      <c r="LVZ166" s="108"/>
      <c r="LWA166" s="108"/>
      <c r="LWB166" s="108"/>
      <c r="LWC166" s="108"/>
      <c r="LWD166" s="108"/>
      <c r="LWE166" s="108"/>
      <c r="LWF166" s="108"/>
      <c r="LWG166" s="108"/>
      <c r="LWH166" s="108"/>
      <c r="LWI166" s="108"/>
      <c r="LWJ166" s="108"/>
      <c r="LWK166" s="108"/>
      <c r="LWL166" s="108"/>
      <c r="LWM166" s="108"/>
      <c r="LWN166" s="108"/>
      <c r="LWO166" s="108"/>
      <c r="LWP166" s="108"/>
      <c r="LWQ166" s="108"/>
      <c r="LWR166" s="108"/>
      <c r="LWS166" s="108"/>
      <c r="LWT166" s="108"/>
      <c r="LWU166" s="108"/>
      <c r="LWV166" s="108"/>
      <c r="LWW166" s="108"/>
      <c r="LWX166" s="108"/>
      <c r="LWY166" s="108"/>
      <c r="LWZ166" s="108"/>
      <c r="LXA166" s="108"/>
      <c r="LXB166" s="108"/>
      <c r="LXC166" s="108"/>
      <c r="LXD166" s="108"/>
      <c r="LXE166" s="108"/>
      <c r="LXF166" s="108"/>
      <c r="LXG166" s="108"/>
      <c r="LXH166" s="108"/>
      <c r="LXI166" s="108"/>
      <c r="LXJ166" s="108"/>
      <c r="LXK166" s="108"/>
      <c r="LXL166" s="108"/>
      <c r="LXM166" s="108"/>
      <c r="LXN166" s="108"/>
      <c r="LXO166" s="108"/>
      <c r="LXP166" s="108"/>
      <c r="LXQ166" s="108"/>
      <c r="LXR166" s="108"/>
      <c r="LXS166" s="108"/>
      <c r="LXT166" s="108"/>
      <c r="LXU166" s="108"/>
      <c r="LXV166" s="108"/>
      <c r="LXW166" s="108"/>
      <c r="LXX166" s="108"/>
      <c r="LXY166" s="108"/>
      <c r="LXZ166" s="108"/>
      <c r="LYA166" s="108"/>
      <c r="LYB166" s="108"/>
      <c r="LYC166" s="108"/>
      <c r="LYD166" s="108"/>
      <c r="LYE166" s="108"/>
      <c r="LYF166" s="108"/>
      <c r="LYG166" s="108"/>
      <c r="LYH166" s="108"/>
      <c r="LYI166" s="108"/>
      <c r="LYJ166" s="108"/>
      <c r="LYK166" s="108"/>
      <c r="LYL166" s="108"/>
      <c r="LYM166" s="108"/>
      <c r="LYN166" s="108"/>
      <c r="LYO166" s="108"/>
      <c r="LYP166" s="108"/>
      <c r="LYQ166" s="108"/>
      <c r="LYR166" s="108"/>
      <c r="LYS166" s="108"/>
      <c r="LYT166" s="108"/>
      <c r="LYU166" s="108"/>
      <c r="LYV166" s="108"/>
      <c r="LYW166" s="108"/>
      <c r="LYX166" s="108"/>
      <c r="LYY166" s="108"/>
      <c r="LYZ166" s="108"/>
      <c r="LZA166" s="108"/>
      <c r="LZB166" s="108"/>
      <c r="LZC166" s="108"/>
      <c r="LZD166" s="108"/>
      <c r="LZE166" s="108"/>
      <c r="LZF166" s="108"/>
      <c r="LZG166" s="108"/>
      <c r="LZH166" s="108"/>
      <c r="LZI166" s="108"/>
      <c r="LZJ166" s="108"/>
      <c r="LZK166" s="108"/>
      <c r="LZL166" s="108"/>
      <c r="LZM166" s="108"/>
      <c r="LZN166" s="108"/>
      <c r="LZO166" s="108"/>
      <c r="LZP166" s="108"/>
      <c r="LZQ166" s="108"/>
      <c r="LZR166" s="108"/>
      <c r="LZS166" s="108"/>
      <c r="LZT166" s="108"/>
      <c r="LZU166" s="108"/>
      <c r="LZV166" s="108"/>
      <c r="LZW166" s="108"/>
      <c r="LZX166" s="108"/>
      <c r="LZY166" s="108"/>
      <c r="LZZ166" s="108"/>
      <c r="MAA166" s="108"/>
      <c r="MAB166" s="108"/>
      <c r="MAC166" s="108"/>
      <c r="MAD166" s="108"/>
      <c r="MAE166" s="108"/>
      <c r="MAF166" s="108"/>
      <c r="MAG166" s="108"/>
      <c r="MAH166" s="108"/>
      <c r="MAI166" s="108"/>
      <c r="MAJ166" s="108"/>
      <c r="MAK166" s="108"/>
      <c r="MAL166" s="108"/>
      <c r="MAM166" s="108"/>
      <c r="MAN166" s="108"/>
      <c r="MAO166" s="108"/>
      <c r="MAP166" s="108"/>
      <c r="MAQ166" s="108"/>
      <c r="MAR166" s="108"/>
      <c r="MAS166" s="108"/>
      <c r="MAT166" s="108"/>
      <c r="MAU166" s="108"/>
      <c r="MAV166" s="108"/>
      <c r="MAW166" s="108"/>
      <c r="MAX166" s="108"/>
      <c r="MAY166" s="108"/>
      <c r="MAZ166" s="108"/>
      <c r="MBA166" s="108"/>
      <c r="MBB166" s="108"/>
      <c r="MBC166" s="108"/>
      <c r="MBD166" s="108"/>
      <c r="MBE166" s="108"/>
      <c r="MBF166" s="108"/>
      <c r="MBG166" s="108"/>
      <c r="MBH166" s="108"/>
      <c r="MBI166" s="108"/>
      <c r="MBJ166" s="108"/>
      <c r="MBK166" s="108"/>
      <c r="MBL166" s="108"/>
      <c r="MBM166" s="108"/>
      <c r="MBN166" s="108"/>
      <c r="MBO166" s="108"/>
      <c r="MBP166" s="108"/>
      <c r="MBQ166" s="108"/>
      <c r="MBR166" s="108"/>
      <c r="MBS166" s="108"/>
      <c r="MBT166" s="108"/>
      <c r="MBU166" s="108"/>
      <c r="MBV166" s="108"/>
      <c r="MBW166" s="108"/>
      <c r="MBX166" s="108"/>
      <c r="MBY166" s="108"/>
      <c r="MBZ166" s="108"/>
      <c r="MCA166" s="108"/>
      <c r="MCB166" s="108"/>
      <c r="MCC166" s="108"/>
      <c r="MCD166" s="108"/>
      <c r="MCE166" s="108"/>
      <c r="MCF166" s="108"/>
      <c r="MCG166" s="108"/>
      <c r="MCH166" s="108"/>
      <c r="MCI166" s="108"/>
      <c r="MCJ166" s="108"/>
      <c r="MCK166" s="108"/>
      <c r="MCL166" s="108"/>
      <c r="MCM166" s="108"/>
      <c r="MCN166" s="108"/>
      <c r="MCO166" s="108"/>
      <c r="MCP166" s="108"/>
      <c r="MCQ166" s="108"/>
      <c r="MCR166" s="108"/>
      <c r="MCS166" s="108"/>
      <c r="MCT166" s="108"/>
      <c r="MCU166" s="108"/>
      <c r="MCV166" s="108"/>
      <c r="MCW166" s="108"/>
      <c r="MCX166" s="108"/>
      <c r="MCY166" s="108"/>
      <c r="MCZ166" s="108"/>
      <c r="MDA166" s="108"/>
      <c r="MDB166" s="108"/>
      <c r="MDC166" s="108"/>
      <c r="MDD166" s="108"/>
      <c r="MDE166" s="108"/>
      <c r="MDF166" s="108"/>
      <c r="MDG166" s="108"/>
      <c r="MDH166" s="108"/>
      <c r="MDI166" s="108"/>
      <c r="MDJ166" s="108"/>
      <c r="MDK166" s="108"/>
      <c r="MDL166" s="108"/>
      <c r="MDM166" s="108"/>
      <c r="MDN166" s="108"/>
      <c r="MDO166" s="108"/>
      <c r="MDP166" s="108"/>
      <c r="MDQ166" s="108"/>
      <c r="MDR166" s="108"/>
      <c r="MDS166" s="108"/>
      <c r="MDT166" s="108"/>
      <c r="MDU166" s="108"/>
      <c r="MDV166" s="108"/>
      <c r="MDW166" s="108"/>
      <c r="MDX166" s="108"/>
      <c r="MDY166" s="108"/>
      <c r="MDZ166" s="108"/>
      <c r="MEA166" s="108"/>
      <c r="MEB166" s="108"/>
      <c r="MEC166" s="108"/>
      <c r="MED166" s="108"/>
      <c r="MEE166" s="108"/>
      <c r="MEF166" s="108"/>
      <c r="MEG166" s="108"/>
      <c r="MEH166" s="108"/>
      <c r="MEI166" s="108"/>
      <c r="MEJ166" s="108"/>
      <c r="MEK166" s="108"/>
      <c r="MEL166" s="108"/>
      <c r="MEM166" s="108"/>
      <c r="MEN166" s="108"/>
      <c r="MEO166" s="108"/>
      <c r="MEP166" s="108"/>
      <c r="MEQ166" s="108"/>
      <c r="MER166" s="108"/>
      <c r="MES166" s="108"/>
      <c r="MET166" s="108"/>
      <c r="MEU166" s="108"/>
      <c r="MEV166" s="108"/>
      <c r="MEW166" s="108"/>
      <c r="MEX166" s="108"/>
      <c r="MEY166" s="108"/>
      <c r="MEZ166" s="108"/>
      <c r="MFA166" s="108"/>
      <c r="MFB166" s="108"/>
      <c r="MFC166" s="108"/>
      <c r="MFD166" s="108"/>
      <c r="MFE166" s="108"/>
      <c r="MFF166" s="108"/>
      <c r="MFG166" s="108"/>
      <c r="MFH166" s="108"/>
      <c r="MFI166" s="108"/>
      <c r="MFJ166" s="108"/>
      <c r="MFK166" s="108"/>
      <c r="MFL166" s="108"/>
      <c r="MFM166" s="108"/>
      <c r="MFN166" s="108"/>
      <c r="MFO166" s="108"/>
      <c r="MFP166" s="108"/>
      <c r="MFQ166" s="108"/>
      <c r="MFR166" s="108"/>
      <c r="MFS166" s="108"/>
      <c r="MFT166" s="108"/>
      <c r="MFU166" s="108"/>
      <c r="MFV166" s="108"/>
      <c r="MFW166" s="108"/>
      <c r="MFX166" s="108"/>
      <c r="MFY166" s="108"/>
      <c r="MFZ166" s="108"/>
      <c r="MGA166" s="108"/>
      <c r="MGB166" s="108"/>
      <c r="MGC166" s="108"/>
      <c r="MGD166" s="108"/>
      <c r="MGE166" s="108"/>
      <c r="MGF166" s="108"/>
      <c r="MGG166" s="108"/>
      <c r="MGH166" s="108"/>
      <c r="MGI166" s="108"/>
      <c r="MGJ166" s="108"/>
      <c r="MGK166" s="108"/>
      <c r="MGL166" s="108"/>
      <c r="MGM166" s="108"/>
      <c r="MGN166" s="108"/>
      <c r="MGO166" s="108"/>
      <c r="MGP166" s="108"/>
      <c r="MGQ166" s="108"/>
      <c r="MGR166" s="108"/>
      <c r="MGS166" s="108"/>
      <c r="MGT166" s="108"/>
      <c r="MGU166" s="108"/>
      <c r="MGV166" s="108"/>
      <c r="MGW166" s="108"/>
      <c r="MGX166" s="108"/>
      <c r="MGY166" s="108"/>
      <c r="MGZ166" s="108"/>
      <c r="MHA166" s="108"/>
      <c r="MHB166" s="108"/>
      <c r="MHC166" s="108"/>
      <c r="MHD166" s="108"/>
      <c r="MHE166" s="108"/>
      <c r="MHF166" s="108"/>
      <c r="MHG166" s="108"/>
      <c r="MHH166" s="108"/>
      <c r="MHI166" s="108"/>
      <c r="MHJ166" s="108"/>
      <c r="MHK166" s="108"/>
      <c r="MHL166" s="108"/>
      <c r="MHM166" s="108"/>
      <c r="MHN166" s="108"/>
      <c r="MHO166" s="108"/>
      <c r="MHP166" s="108"/>
      <c r="MHQ166" s="108"/>
      <c r="MHR166" s="108"/>
      <c r="MHS166" s="108"/>
      <c r="MHT166" s="108"/>
      <c r="MHU166" s="108"/>
      <c r="MHV166" s="108"/>
      <c r="MHW166" s="108"/>
      <c r="MHX166" s="108"/>
      <c r="MHY166" s="108"/>
      <c r="MHZ166" s="108"/>
      <c r="MIA166" s="108"/>
      <c r="MIB166" s="108"/>
      <c r="MIC166" s="108"/>
      <c r="MID166" s="108"/>
      <c r="MIE166" s="108"/>
      <c r="MIF166" s="108"/>
      <c r="MIG166" s="108"/>
      <c r="MIH166" s="108"/>
      <c r="MII166" s="108"/>
      <c r="MIJ166" s="108"/>
      <c r="MIK166" s="108"/>
      <c r="MIL166" s="108"/>
      <c r="MIM166" s="108"/>
      <c r="MIN166" s="108"/>
      <c r="MIO166" s="108"/>
      <c r="MIP166" s="108"/>
      <c r="MIQ166" s="108"/>
      <c r="MIR166" s="108"/>
      <c r="MIS166" s="108"/>
      <c r="MIT166" s="108"/>
      <c r="MIU166" s="108"/>
      <c r="MIV166" s="108"/>
      <c r="MIW166" s="108"/>
      <c r="MIX166" s="108"/>
      <c r="MIY166" s="108"/>
      <c r="MIZ166" s="108"/>
      <c r="MJA166" s="108"/>
      <c r="MJB166" s="108"/>
      <c r="MJC166" s="108"/>
      <c r="MJD166" s="108"/>
      <c r="MJE166" s="108"/>
      <c r="MJF166" s="108"/>
      <c r="MJG166" s="108"/>
      <c r="MJH166" s="108"/>
      <c r="MJI166" s="108"/>
      <c r="MJJ166" s="108"/>
      <c r="MJK166" s="108"/>
      <c r="MJL166" s="108"/>
      <c r="MJM166" s="108"/>
      <c r="MJN166" s="108"/>
      <c r="MJO166" s="108"/>
      <c r="MJP166" s="108"/>
      <c r="MJQ166" s="108"/>
      <c r="MJR166" s="108"/>
      <c r="MJS166" s="108"/>
      <c r="MJT166" s="108"/>
      <c r="MJU166" s="108"/>
      <c r="MJV166" s="108"/>
      <c r="MJW166" s="108"/>
      <c r="MJX166" s="108"/>
      <c r="MJY166" s="108"/>
      <c r="MJZ166" s="108"/>
      <c r="MKA166" s="108"/>
      <c r="MKB166" s="108"/>
      <c r="MKC166" s="108"/>
      <c r="MKD166" s="108"/>
      <c r="MKE166" s="108"/>
      <c r="MKF166" s="108"/>
      <c r="MKG166" s="108"/>
      <c r="MKH166" s="108"/>
      <c r="MKI166" s="108"/>
      <c r="MKJ166" s="108"/>
      <c r="MKK166" s="108"/>
      <c r="MKL166" s="108"/>
      <c r="MKM166" s="108"/>
      <c r="MKN166" s="108"/>
      <c r="MKO166" s="108"/>
      <c r="MKP166" s="108"/>
      <c r="MKQ166" s="108"/>
      <c r="MKR166" s="108"/>
      <c r="MKS166" s="108"/>
      <c r="MKT166" s="108"/>
      <c r="MKU166" s="108"/>
      <c r="MKV166" s="108"/>
      <c r="MKW166" s="108"/>
      <c r="MKX166" s="108"/>
      <c r="MKY166" s="108"/>
      <c r="MKZ166" s="108"/>
      <c r="MLA166" s="108"/>
      <c r="MLB166" s="108"/>
      <c r="MLC166" s="108"/>
      <c r="MLD166" s="108"/>
      <c r="MLE166" s="108"/>
      <c r="MLF166" s="108"/>
      <c r="MLG166" s="108"/>
      <c r="MLH166" s="108"/>
      <c r="MLI166" s="108"/>
      <c r="MLJ166" s="108"/>
      <c r="MLK166" s="108"/>
      <c r="MLL166" s="108"/>
      <c r="MLM166" s="108"/>
      <c r="MLN166" s="108"/>
      <c r="MLO166" s="108"/>
      <c r="MLP166" s="108"/>
      <c r="MLQ166" s="108"/>
      <c r="MLR166" s="108"/>
      <c r="MLS166" s="108"/>
      <c r="MLT166" s="108"/>
      <c r="MLU166" s="108"/>
      <c r="MLV166" s="108"/>
      <c r="MLW166" s="108"/>
      <c r="MLX166" s="108"/>
      <c r="MLY166" s="108"/>
      <c r="MLZ166" s="108"/>
      <c r="MMA166" s="108"/>
      <c r="MMB166" s="108"/>
      <c r="MMC166" s="108"/>
      <c r="MMD166" s="108"/>
      <c r="MME166" s="108"/>
      <c r="MMF166" s="108"/>
      <c r="MMG166" s="108"/>
      <c r="MMH166" s="108"/>
      <c r="MMI166" s="108"/>
      <c r="MMJ166" s="108"/>
      <c r="MMK166" s="108"/>
      <c r="MML166" s="108"/>
      <c r="MMM166" s="108"/>
      <c r="MMN166" s="108"/>
      <c r="MMO166" s="108"/>
      <c r="MMP166" s="108"/>
      <c r="MMQ166" s="108"/>
      <c r="MMR166" s="108"/>
      <c r="MMS166" s="108"/>
      <c r="MMT166" s="108"/>
      <c r="MMU166" s="108"/>
      <c r="MMV166" s="108"/>
      <c r="MMW166" s="108"/>
      <c r="MMX166" s="108"/>
      <c r="MMY166" s="108"/>
      <c r="MMZ166" s="108"/>
      <c r="MNA166" s="108"/>
      <c r="MNB166" s="108"/>
      <c r="MNC166" s="108"/>
      <c r="MND166" s="108"/>
      <c r="MNE166" s="108"/>
      <c r="MNF166" s="108"/>
      <c r="MNG166" s="108"/>
      <c r="MNH166" s="108"/>
      <c r="MNI166" s="108"/>
      <c r="MNJ166" s="108"/>
      <c r="MNK166" s="108"/>
      <c r="MNL166" s="108"/>
      <c r="MNM166" s="108"/>
      <c r="MNN166" s="108"/>
      <c r="MNO166" s="108"/>
      <c r="MNP166" s="108"/>
      <c r="MNQ166" s="108"/>
      <c r="MNR166" s="108"/>
      <c r="MNS166" s="108"/>
      <c r="MNT166" s="108"/>
      <c r="MNU166" s="108"/>
      <c r="MNV166" s="108"/>
      <c r="MNW166" s="108"/>
      <c r="MNX166" s="108"/>
      <c r="MNY166" s="108"/>
      <c r="MNZ166" s="108"/>
      <c r="MOA166" s="108"/>
      <c r="MOB166" s="108"/>
      <c r="MOC166" s="108"/>
      <c r="MOD166" s="108"/>
      <c r="MOE166" s="108"/>
      <c r="MOF166" s="108"/>
      <c r="MOG166" s="108"/>
      <c r="MOH166" s="108"/>
      <c r="MOI166" s="108"/>
      <c r="MOJ166" s="108"/>
      <c r="MOK166" s="108"/>
      <c r="MOL166" s="108"/>
      <c r="MOM166" s="108"/>
      <c r="MON166" s="108"/>
      <c r="MOO166" s="108"/>
      <c r="MOP166" s="108"/>
      <c r="MOQ166" s="108"/>
      <c r="MOR166" s="108"/>
      <c r="MOS166" s="108"/>
      <c r="MOT166" s="108"/>
      <c r="MOU166" s="108"/>
      <c r="MOV166" s="108"/>
      <c r="MOW166" s="108"/>
      <c r="MOX166" s="108"/>
      <c r="MOY166" s="108"/>
      <c r="MOZ166" s="108"/>
      <c r="MPA166" s="108"/>
      <c r="MPB166" s="108"/>
      <c r="MPC166" s="108"/>
      <c r="MPD166" s="108"/>
      <c r="MPE166" s="108"/>
      <c r="MPF166" s="108"/>
      <c r="MPG166" s="108"/>
      <c r="MPH166" s="108"/>
      <c r="MPI166" s="108"/>
      <c r="MPJ166" s="108"/>
      <c r="MPK166" s="108"/>
      <c r="MPL166" s="108"/>
      <c r="MPM166" s="108"/>
      <c r="MPN166" s="108"/>
      <c r="MPO166" s="108"/>
      <c r="MPP166" s="108"/>
      <c r="MPQ166" s="108"/>
      <c r="MPR166" s="108"/>
      <c r="MPS166" s="108"/>
      <c r="MPT166" s="108"/>
      <c r="MPU166" s="108"/>
      <c r="MPV166" s="108"/>
      <c r="MPW166" s="108"/>
      <c r="MPX166" s="108"/>
      <c r="MPY166" s="108"/>
      <c r="MPZ166" s="108"/>
      <c r="MQA166" s="108"/>
      <c r="MQB166" s="108"/>
      <c r="MQC166" s="108"/>
      <c r="MQD166" s="108"/>
      <c r="MQE166" s="108"/>
      <c r="MQF166" s="108"/>
      <c r="MQG166" s="108"/>
      <c r="MQH166" s="108"/>
      <c r="MQI166" s="108"/>
      <c r="MQJ166" s="108"/>
      <c r="MQK166" s="108"/>
      <c r="MQL166" s="108"/>
      <c r="MQM166" s="108"/>
      <c r="MQN166" s="108"/>
      <c r="MQO166" s="108"/>
      <c r="MQP166" s="108"/>
      <c r="MQQ166" s="108"/>
      <c r="MQR166" s="108"/>
      <c r="MQS166" s="108"/>
      <c r="MQT166" s="108"/>
      <c r="MQU166" s="108"/>
      <c r="MQV166" s="108"/>
      <c r="MQW166" s="108"/>
      <c r="MQX166" s="108"/>
      <c r="MQY166" s="108"/>
      <c r="MQZ166" s="108"/>
      <c r="MRA166" s="108"/>
      <c r="MRB166" s="108"/>
      <c r="MRC166" s="108"/>
      <c r="MRD166" s="108"/>
      <c r="MRE166" s="108"/>
      <c r="MRF166" s="108"/>
      <c r="MRG166" s="108"/>
      <c r="MRH166" s="108"/>
      <c r="MRI166" s="108"/>
      <c r="MRJ166" s="108"/>
      <c r="MRK166" s="108"/>
      <c r="MRL166" s="108"/>
      <c r="MRM166" s="108"/>
      <c r="MRN166" s="108"/>
      <c r="MRO166" s="108"/>
      <c r="MRP166" s="108"/>
      <c r="MRQ166" s="108"/>
      <c r="MRR166" s="108"/>
      <c r="MRS166" s="108"/>
      <c r="MRT166" s="108"/>
      <c r="MRU166" s="108"/>
      <c r="MRV166" s="108"/>
      <c r="MRW166" s="108"/>
      <c r="MRX166" s="108"/>
      <c r="MRY166" s="108"/>
      <c r="MRZ166" s="108"/>
      <c r="MSA166" s="108"/>
      <c r="MSB166" s="108"/>
      <c r="MSC166" s="108"/>
      <c r="MSD166" s="108"/>
      <c r="MSE166" s="108"/>
      <c r="MSF166" s="108"/>
      <c r="MSG166" s="108"/>
      <c r="MSH166" s="108"/>
      <c r="MSI166" s="108"/>
      <c r="MSJ166" s="108"/>
      <c r="MSK166" s="108"/>
      <c r="MSL166" s="108"/>
      <c r="MSM166" s="108"/>
      <c r="MSN166" s="108"/>
      <c r="MSO166" s="108"/>
      <c r="MSP166" s="108"/>
      <c r="MSQ166" s="108"/>
      <c r="MSR166" s="108"/>
      <c r="MSS166" s="108"/>
      <c r="MST166" s="108"/>
      <c r="MSU166" s="108"/>
      <c r="MSV166" s="108"/>
      <c r="MSW166" s="108"/>
      <c r="MSX166" s="108"/>
      <c r="MSY166" s="108"/>
      <c r="MSZ166" s="108"/>
      <c r="MTA166" s="108"/>
      <c r="MTB166" s="108"/>
      <c r="MTC166" s="108"/>
      <c r="MTD166" s="108"/>
      <c r="MTE166" s="108"/>
      <c r="MTF166" s="108"/>
      <c r="MTG166" s="108"/>
      <c r="MTH166" s="108"/>
      <c r="MTI166" s="108"/>
      <c r="MTJ166" s="108"/>
      <c r="MTK166" s="108"/>
      <c r="MTL166" s="108"/>
      <c r="MTM166" s="108"/>
      <c r="MTN166" s="108"/>
      <c r="MTO166" s="108"/>
      <c r="MTP166" s="108"/>
      <c r="MTQ166" s="108"/>
      <c r="MTR166" s="108"/>
      <c r="MTS166" s="108"/>
      <c r="MTT166" s="108"/>
      <c r="MTU166" s="108"/>
      <c r="MTV166" s="108"/>
      <c r="MTW166" s="108"/>
      <c r="MTX166" s="108"/>
      <c r="MTY166" s="108"/>
      <c r="MTZ166" s="108"/>
      <c r="MUA166" s="108"/>
      <c r="MUB166" s="108"/>
      <c r="MUC166" s="108"/>
      <c r="MUD166" s="108"/>
      <c r="MUE166" s="108"/>
      <c r="MUF166" s="108"/>
      <c r="MUG166" s="108"/>
      <c r="MUH166" s="108"/>
      <c r="MUI166" s="108"/>
      <c r="MUJ166" s="108"/>
      <c r="MUK166" s="108"/>
      <c r="MUL166" s="108"/>
      <c r="MUM166" s="108"/>
      <c r="MUN166" s="108"/>
      <c r="MUO166" s="108"/>
      <c r="MUP166" s="108"/>
      <c r="MUQ166" s="108"/>
      <c r="MUR166" s="108"/>
      <c r="MUS166" s="108"/>
      <c r="MUT166" s="108"/>
      <c r="MUU166" s="108"/>
      <c r="MUV166" s="108"/>
      <c r="MUW166" s="108"/>
      <c r="MUX166" s="108"/>
      <c r="MUY166" s="108"/>
      <c r="MUZ166" s="108"/>
      <c r="MVA166" s="108"/>
      <c r="MVB166" s="108"/>
      <c r="MVC166" s="108"/>
      <c r="MVD166" s="108"/>
      <c r="MVE166" s="108"/>
      <c r="MVF166" s="108"/>
      <c r="MVG166" s="108"/>
      <c r="MVH166" s="108"/>
      <c r="MVI166" s="108"/>
      <c r="MVJ166" s="108"/>
      <c r="MVK166" s="108"/>
      <c r="MVL166" s="108"/>
      <c r="MVM166" s="108"/>
      <c r="MVN166" s="108"/>
      <c r="MVO166" s="108"/>
      <c r="MVP166" s="108"/>
      <c r="MVQ166" s="108"/>
      <c r="MVR166" s="108"/>
      <c r="MVS166" s="108"/>
      <c r="MVT166" s="108"/>
      <c r="MVU166" s="108"/>
      <c r="MVV166" s="108"/>
      <c r="MVW166" s="108"/>
      <c r="MVX166" s="108"/>
      <c r="MVY166" s="108"/>
      <c r="MVZ166" s="108"/>
      <c r="MWA166" s="108"/>
      <c r="MWB166" s="108"/>
      <c r="MWC166" s="108"/>
      <c r="MWD166" s="108"/>
      <c r="MWE166" s="108"/>
      <c r="MWF166" s="108"/>
      <c r="MWG166" s="108"/>
      <c r="MWH166" s="108"/>
      <c r="MWI166" s="108"/>
      <c r="MWJ166" s="108"/>
      <c r="MWK166" s="108"/>
      <c r="MWL166" s="108"/>
      <c r="MWM166" s="108"/>
      <c r="MWN166" s="108"/>
      <c r="MWO166" s="108"/>
      <c r="MWP166" s="108"/>
      <c r="MWQ166" s="108"/>
      <c r="MWR166" s="108"/>
      <c r="MWS166" s="108"/>
      <c r="MWT166" s="108"/>
      <c r="MWU166" s="108"/>
      <c r="MWV166" s="108"/>
      <c r="MWW166" s="108"/>
      <c r="MWX166" s="108"/>
      <c r="MWY166" s="108"/>
      <c r="MWZ166" s="108"/>
      <c r="MXA166" s="108"/>
      <c r="MXB166" s="108"/>
      <c r="MXC166" s="108"/>
      <c r="MXD166" s="108"/>
      <c r="MXE166" s="108"/>
      <c r="MXF166" s="108"/>
      <c r="MXG166" s="108"/>
      <c r="MXH166" s="108"/>
      <c r="MXI166" s="108"/>
      <c r="MXJ166" s="108"/>
      <c r="MXK166" s="108"/>
      <c r="MXL166" s="108"/>
      <c r="MXM166" s="108"/>
      <c r="MXN166" s="108"/>
      <c r="MXO166" s="108"/>
      <c r="MXP166" s="108"/>
      <c r="MXQ166" s="108"/>
      <c r="MXR166" s="108"/>
      <c r="MXS166" s="108"/>
      <c r="MXT166" s="108"/>
      <c r="MXU166" s="108"/>
      <c r="MXV166" s="108"/>
      <c r="MXW166" s="108"/>
      <c r="MXX166" s="108"/>
      <c r="MXY166" s="108"/>
      <c r="MXZ166" s="108"/>
      <c r="MYA166" s="108"/>
      <c r="MYB166" s="108"/>
      <c r="MYC166" s="108"/>
      <c r="MYD166" s="108"/>
      <c r="MYE166" s="108"/>
      <c r="MYF166" s="108"/>
      <c r="MYG166" s="108"/>
      <c r="MYH166" s="108"/>
      <c r="MYI166" s="108"/>
      <c r="MYJ166" s="108"/>
      <c r="MYK166" s="108"/>
      <c r="MYL166" s="108"/>
      <c r="MYM166" s="108"/>
      <c r="MYN166" s="108"/>
      <c r="MYO166" s="108"/>
      <c r="MYP166" s="108"/>
      <c r="MYQ166" s="108"/>
      <c r="MYR166" s="108"/>
      <c r="MYS166" s="108"/>
      <c r="MYT166" s="108"/>
      <c r="MYU166" s="108"/>
      <c r="MYV166" s="108"/>
      <c r="MYW166" s="108"/>
      <c r="MYX166" s="108"/>
      <c r="MYY166" s="108"/>
      <c r="MYZ166" s="108"/>
      <c r="MZA166" s="108"/>
      <c r="MZB166" s="108"/>
      <c r="MZC166" s="108"/>
      <c r="MZD166" s="108"/>
      <c r="MZE166" s="108"/>
      <c r="MZF166" s="108"/>
      <c r="MZG166" s="108"/>
      <c r="MZH166" s="108"/>
      <c r="MZI166" s="108"/>
      <c r="MZJ166" s="108"/>
      <c r="MZK166" s="108"/>
      <c r="MZL166" s="108"/>
      <c r="MZM166" s="108"/>
      <c r="MZN166" s="108"/>
      <c r="MZO166" s="108"/>
      <c r="MZP166" s="108"/>
      <c r="MZQ166" s="108"/>
      <c r="MZR166" s="108"/>
      <c r="MZS166" s="108"/>
      <c r="MZT166" s="108"/>
      <c r="MZU166" s="108"/>
      <c r="MZV166" s="108"/>
      <c r="MZW166" s="108"/>
      <c r="MZX166" s="108"/>
      <c r="MZY166" s="108"/>
      <c r="MZZ166" s="108"/>
      <c r="NAA166" s="108"/>
      <c r="NAB166" s="108"/>
      <c r="NAC166" s="108"/>
      <c r="NAD166" s="108"/>
      <c r="NAE166" s="108"/>
      <c r="NAF166" s="108"/>
      <c r="NAG166" s="108"/>
      <c r="NAH166" s="108"/>
      <c r="NAI166" s="108"/>
      <c r="NAJ166" s="108"/>
      <c r="NAK166" s="108"/>
      <c r="NAL166" s="108"/>
      <c r="NAM166" s="108"/>
      <c r="NAN166" s="108"/>
      <c r="NAO166" s="108"/>
      <c r="NAP166" s="108"/>
      <c r="NAQ166" s="108"/>
      <c r="NAR166" s="108"/>
      <c r="NAS166" s="108"/>
      <c r="NAT166" s="108"/>
      <c r="NAU166" s="108"/>
      <c r="NAV166" s="108"/>
      <c r="NAW166" s="108"/>
      <c r="NAX166" s="108"/>
      <c r="NAY166" s="108"/>
      <c r="NAZ166" s="108"/>
      <c r="NBA166" s="108"/>
      <c r="NBB166" s="108"/>
      <c r="NBC166" s="108"/>
      <c r="NBD166" s="108"/>
      <c r="NBE166" s="108"/>
      <c r="NBF166" s="108"/>
      <c r="NBG166" s="108"/>
      <c r="NBH166" s="108"/>
      <c r="NBI166" s="108"/>
      <c r="NBJ166" s="108"/>
      <c r="NBK166" s="108"/>
      <c r="NBL166" s="108"/>
      <c r="NBM166" s="108"/>
      <c r="NBN166" s="108"/>
      <c r="NBO166" s="108"/>
      <c r="NBP166" s="108"/>
      <c r="NBQ166" s="108"/>
      <c r="NBR166" s="108"/>
      <c r="NBS166" s="108"/>
      <c r="NBT166" s="108"/>
      <c r="NBU166" s="108"/>
      <c r="NBV166" s="108"/>
      <c r="NBW166" s="108"/>
      <c r="NBX166" s="108"/>
      <c r="NBY166" s="108"/>
      <c r="NBZ166" s="108"/>
      <c r="NCA166" s="108"/>
      <c r="NCB166" s="108"/>
      <c r="NCC166" s="108"/>
      <c r="NCD166" s="108"/>
      <c r="NCE166" s="108"/>
      <c r="NCF166" s="108"/>
      <c r="NCG166" s="108"/>
      <c r="NCH166" s="108"/>
      <c r="NCI166" s="108"/>
      <c r="NCJ166" s="108"/>
      <c r="NCK166" s="108"/>
      <c r="NCL166" s="108"/>
      <c r="NCM166" s="108"/>
      <c r="NCN166" s="108"/>
      <c r="NCO166" s="108"/>
      <c r="NCP166" s="108"/>
      <c r="NCQ166" s="108"/>
      <c r="NCR166" s="108"/>
      <c r="NCS166" s="108"/>
      <c r="NCT166" s="108"/>
      <c r="NCU166" s="108"/>
      <c r="NCV166" s="108"/>
      <c r="NCW166" s="108"/>
      <c r="NCX166" s="108"/>
      <c r="NCY166" s="108"/>
      <c r="NCZ166" s="108"/>
      <c r="NDA166" s="108"/>
      <c r="NDB166" s="108"/>
      <c r="NDC166" s="108"/>
      <c r="NDD166" s="108"/>
      <c r="NDE166" s="108"/>
      <c r="NDF166" s="108"/>
      <c r="NDG166" s="108"/>
      <c r="NDH166" s="108"/>
      <c r="NDI166" s="108"/>
      <c r="NDJ166" s="108"/>
      <c r="NDK166" s="108"/>
      <c r="NDL166" s="108"/>
      <c r="NDM166" s="108"/>
      <c r="NDN166" s="108"/>
      <c r="NDO166" s="108"/>
      <c r="NDP166" s="108"/>
      <c r="NDQ166" s="108"/>
      <c r="NDR166" s="108"/>
      <c r="NDS166" s="108"/>
      <c r="NDT166" s="108"/>
      <c r="NDU166" s="108"/>
      <c r="NDV166" s="108"/>
      <c r="NDW166" s="108"/>
      <c r="NDX166" s="108"/>
      <c r="NDY166" s="108"/>
      <c r="NDZ166" s="108"/>
      <c r="NEA166" s="108"/>
      <c r="NEB166" s="108"/>
      <c r="NEC166" s="108"/>
      <c r="NED166" s="108"/>
      <c r="NEE166" s="108"/>
      <c r="NEF166" s="108"/>
      <c r="NEG166" s="108"/>
      <c r="NEH166" s="108"/>
      <c r="NEI166" s="108"/>
      <c r="NEJ166" s="108"/>
      <c r="NEK166" s="108"/>
      <c r="NEL166" s="108"/>
      <c r="NEM166" s="108"/>
      <c r="NEN166" s="108"/>
      <c r="NEO166" s="108"/>
      <c r="NEP166" s="108"/>
      <c r="NEQ166" s="108"/>
      <c r="NER166" s="108"/>
      <c r="NES166" s="108"/>
      <c r="NET166" s="108"/>
      <c r="NEU166" s="108"/>
      <c r="NEV166" s="108"/>
      <c r="NEW166" s="108"/>
      <c r="NEX166" s="108"/>
      <c r="NEY166" s="108"/>
      <c r="NEZ166" s="108"/>
      <c r="NFA166" s="108"/>
      <c r="NFB166" s="108"/>
      <c r="NFC166" s="108"/>
      <c r="NFD166" s="108"/>
      <c r="NFE166" s="108"/>
      <c r="NFF166" s="108"/>
      <c r="NFG166" s="108"/>
      <c r="NFH166" s="108"/>
      <c r="NFI166" s="108"/>
      <c r="NFJ166" s="108"/>
      <c r="NFK166" s="108"/>
      <c r="NFL166" s="108"/>
      <c r="NFM166" s="108"/>
      <c r="NFN166" s="108"/>
      <c r="NFO166" s="108"/>
      <c r="NFP166" s="108"/>
      <c r="NFQ166" s="108"/>
      <c r="NFR166" s="108"/>
      <c r="NFS166" s="108"/>
      <c r="NFT166" s="108"/>
      <c r="NFU166" s="108"/>
      <c r="NFV166" s="108"/>
      <c r="NFW166" s="108"/>
      <c r="NFX166" s="108"/>
      <c r="NFY166" s="108"/>
      <c r="NFZ166" s="108"/>
      <c r="NGA166" s="108"/>
      <c r="NGB166" s="108"/>
      <c r="NGC166" s="108"/>
      <c r="NGD166" s="108"/>
      <c r="NGE166" s="108"/>
      <c r="NGF166" s="108"/>
      <c r="NGG166" s="108"/>
      <c r="NGH166" s="108"/>
      <c r="NGI166" s="108"/>
      <c r="NGJ166" s="108"/>
      <c r="NGK166" s="108"/>
      <c r="NGL166" s="108"/>
      <c r="NGM166" s="108"/>
      <c r="NGN166" s="108"/>
      <c r="NGO166" s="108"/>
      <c r="NGP166" s="108"/>
      <c r="NGQ166" s="108"/>
      <c r="NGR166" s="108"/>
      <c r="NGS166" s="108"/>
      <c r="NGT166" s="108"/>
      <c r="NGU166" s="108"/>
      <c r="NGV166" s="108"/>
      <c r="NGW166" s="108"/>
      <c r="NGX166" s="108"/>
      <c r="NGY166" s="108"/>
      <c r="NGZ166" s="108"/>
      <c r="NHA166" s="108"/>
      <c r="NHB166" s="108"/>
      <c r="NHC166" s="108"/>
      <c r="NHD166" s="108"/>
      <c r="NHE166" s="108"/>
      <c r="NHF166" s="108"/>
      <c r="NHG166" s="108"/>
      <c r="NHH166" s="108"/>
      <c r="NHI166" s="108"/>
      <c r="NHJ166" s="108"/>
      <c r="NHK166" s="108"/>
      <c r="NHL166" s="108"/>
      <c r="NHM166" s="108"/>
      <c r="NHN166" s="108"/>
      <c r="NHO166" s="108"/>
      <c r="NHP166" s="108"/>
      <c r="NHQ166" s="108"/>
      <c r="NHR166" s="108"/>
      <c r="NHS166" s="108"/>
      <c r="NHT166" s="108"/>
      <c r="NHU166" s="108"/>
      <c r="NHV166" s="108"/>
      <c r="NHW166" s="108"/>
      <c r="NHX166" s="108"/>
      <c r="NHY166" s="108"/>
      <c r="NHZ166" s="108"/>
      <c r="NIA166" s="108"/>
      <c r="NIB166" s="108"/>
      <c r="NIC166" s="108"/>
      <c r="NID166" s="108"/>
      <c r="NIE166" s="108"/>
      <c r="NIF166" s="108"/>
      <c r="NIG166" s="108"/>
      <c r="NIH166" s="108"/>
      <c r="NII166" s="108"/>
      <c r="NIJ166" s="108"/>
      <c r="NIK166" s="108"/>
      <c r="NIL166" s="108"/>
      <c r="NIM166" s="108"/>
      <c r="NIN166" s="108"/>
      <c r="NIO166" s="108"/>
      <c r="NIP166" s="108"/>
      <c r="NIQ166" s="108"/>
      <c r="NIR166" s="108"/>
      <c r="NIS166" s="108"/>
      <c r="NIT166" s="108"/>
      <c r="NIU166" s="108"/>
      <c r="NIV166" s="108"/>
      <c r="NIW166" s="108"/>
      <c r="NIX166" s="108"/>
      <c r="NIY166" s="108"/>
      <c r="NIZ166" s="108"/>
      <c r="NJA166" s="108"/>
      <c r="NJB166" s="108"/>
      <c r="NJC166" s="108"/>
      <c r="NJD166" s="108"/>
      <c r="NJE166" s="108"/>
      <c r="NJF166" s="108"/>
      <c r="NJG166" s="108"/>
      <c r="NJH166" s="108"/>
      <c r="NJI166" s="108"/>
      <c r="NJJ166" s="108"/>
      <c r="NJK166" s="108"/>
      <c r="NJL166" s="108"/>
      <c r="NJM166" s="108"/>
      <c r="NJN166" s="108"/>
      <c r="NJO166" s="108"/>
      <c r="NJP166" s="108"/>
      <c r="NJQ166" s="108"/>
      <c r="NJR166" s="108"/>
      <c r="NJS166" s="108"/>
      <c r="NJT166" s="108"/>
      <c r="NJU166" s="108"/>
      <c r="NJV166" s="108"/>
      <c r="NJW166" s="108"/>
      <c r="NJX166" s="108"/>
      <c r="NJY166" s="108"/>
      <c r="NJZ166" s="108"/>
      <c r="NKA166" s="108"/>
      <c r="NKB166" s="108"/>
      <c r="NKC166" s="108"/>
      <c r="NKD166" s="108"/>
      <c r="NKE166" s="108"/>
      <c r="NKF166" s="108"/>
      <c r="NKG166" s="108"/>
      <c r="NKH166" s="108"/>
      <c r="NKI166" s="108"/>
      <c r="NKJ166" s="108"/>
      <c r="NKK166" s="108"/>
      <c r="NKL166" s="108"/>
      <c r="NKM166" s="108"/>
      <c r="NKN166" s="108"/>
      <c r="NKO166" s="108"/>
      <c r="NKP166" s="108"/>
      <c r="NKQ166" s="108"/>
      <c r="NKR166" s="108"/>
      <c r="NKS166" s="108"/>
      <c r="NKT166" s="108"/>
      <c r="NKU166" s="108"/>
      <c r="NKV166" s="108"/>
      <c r="NKW166" s="108"/>
      <c r="NKX166" s="108"/>
      <c r="NKY166" s="108"/>
      <c r="NKZ166" s="108"/>
      <c r="NLA166" s="108"/>
      <c r="NLB166" s="108"/>
      <c r="NLC166" s="108"/>
      <c r="NLD166" s="108"/>
      <c r="NLE166" s="108"/>
      <c r="NLF166" s="108"/>
      <c r="NLG166" s="108"/>
      <c r="NLH166" s="108"/>
      <c r="NLI166" s="108"/>
      <c r="NLJ166" s="108"/>
      <c r="NLK166" s="108"/>
      <c r="NLL166" s="108"/>
      <c r="NLM166" s="108"/>
      <c r="NLN166" s="108"/>
      <c r="NLO166" s="108"/>
      <c r="NLP166" s="108"/>
      <c r="NLQ166" s="108"/>
      <c r="NLR166" s="108"/>
      <c r="NLS166" s="108"/>
      <c r="NLT166" s="108"/>
      <c r="NLU166" s="108"/>
      <c r="NLV166" s="108"/>
      <c r="NLW166" s="108"/>
      <c r="NLX166" s="108"/>
      <c r="NLY166" s="108"/>
      <c r="NLZ166" s="108"/>
      <c r="NMA166" s="108"/>
      <c r="NMB166" s="108"/>
      <c r="NMC166" s="108"/>
      <c r="NMD166" s="108"/>
      <c r="NME166" s="108"/>
      <c r="NMF166" s="108"/>
      <c r="NMG166" s="108"/>
      <c r="NMH166" s="108"/>
      <c r="NMI166" s="108"/>
      <c r="NMJ166" s="108"/>
      <c r="NMK166" s="108"/>
      <c r="NML166" s="108"/>
      <c r="NMM166" s="108"/>
      <c r="NMN166" s="108"/>
      <c r="NMO166" s="108"/>
      <c r="NMP166" s="108"/>
      <c r="NMQ166" s="108"/>
      <c r="NMR166" s="108"/>
      <c r="NMS166" s="108"/>
      <c r="NMT166" s="108"/>
      <c r="NMU166" s="108"/>
      <c r="NMV166" s="108"/>
      <c r="NMW166" s="108"/>
      <c r="NMX166" s="108"/>
      <c r="NMY166" s="108"/>
      <c r="NMZ166" s="108"/>
      <c r="NNA166" s="108"/>
      <c r="NNB166" s="108"/>
      <c r="NNC166" s="108"/>
      <c r="NND166" s="108"/>
      <c r="NNE166" s="108"/>
      <c r="NNF166" s="108"/>
      <c r="NNG166" s="108"/>
      <c r="NNH166" s="108"/>
      <c r="NNI166" s="108"/>
      <c r="NNJ166" s="108"/>
      <c r="NNK166" s="108"/>
      <c r="NNL166" s="108"/>
      <c r="NNM166" s="108"/>
      <c r="NNN166" s="108"/>
      <c r="NNO166" s="108"/>
      <c r="NNP166" s="108"/>
      <c r="NNQ166" s="108"/>
      <c r="NNR166" s="108"/>
      <c r="NNS166" s="108"/>
      <c r="NNT166" s="108"/>
      <c r="NNU166" s="108"/>
      <c r="NNV166" s="108"/>
      <c r="NNW166" s="108"/>
      <c r="NNX166" s="108"/>
      <c r="NNY166" s="108"/>
      <c r="NNZ166" s="108"/>
      <c r="NOA166" s="108"/>
      <c r="NOB166" s="108"/>
      <c r="NOC166" s="108"/>
      <c r="NOD166" s="108"/>
      <c r="NOE166" s="108"/>
      <c r="NOF166" s="108"/>
      <c r="NOG166" s="108"/>
      <c r="NOH166" s="108"/>
      <c r="NOI166" s="108"/>
      <c r="NOJ166" s="108"/>
      <c r="NOK166" s="108"/>
      <c r="NOL166" s="108"/>
      <c r="NOM166" s="108"/>
      <c r="NON166" s="108"/>
      <c r="NOO166" s="108"/>
      <c r="NOP166" s="108"/>
      <c r="NOQ166" s="108"/>
      <c r="NOR166" s="108"/>
      <c r="NOS166" s="108"/>
      <c r="NOT166" s="108"/>
      <c r="NOU166" s="108"/>
      <c r="NOV166" s="108"/>
      <c r="NOW166" s="108"/>
      <c r="NOX166" s="108"/>
      <c r="NOY166" s="108"/>
      <c r="NOZ166" s="108"/>
      <c r="NPA166" s="108"/>
      <c r="NPB166" s="108"/>
      <c r="NPC166" s="108"/>
      <c r="NPD166" s="108"/>
      <c r="NPE166" s="108"/>
      <c r="NPF166" s="108"/>
      <c r="NPG166" s="108"/>
      <c r="NPH166" s="108"/>
      <c r="NPI166" s="108"/>
      <c r="NPJ166" s="108"/>
      <c r="NPK166" s="108"/>
      <c r="NPL166" s="108"/>
      <c r="NPM166" s="108"/>
      <c r="NPN166" s="108"/>
      <c r="NPO166" s="108"/>
      <c r="NPP166" s="108"/>
      <c r="NPQ166" s="108"/>
      <c r="NPR166" s="108"/>
      <c r="NPS166" s="108"/>
      <c r="NPT166" s="108"/>
      <c r="NPU166" s="108"/>
      <c r="NPV166" s="108"/>
      <c r="NPW166" s="108"/>
      <c r="NPX166" s="108"/>
      <c r="NPY166" s="108"/>
      <c r="NPZ166" s="108"/>
      <c r="NQA166" s="108"/>
      <c r="NQB166" s="108"/>
      <c r="NQC166" s="108"/>
      <c r="NQD166" s="108"/>
      <c r="NQE166" s="108"/>
      <c r="NQF166" s="108"/>
      <c r="NQG166" s="108"/>
      <c r="NQH166" s="108"/>
      <c r="NQI166" s="108"/>
      <c r="NQJ166" s="108"/>
      <c r="NQK166" s="108"/>
      <c r="NQL166" s="108"/>
      <c r="NQM166" s="108"/>
      <c r="NQN166" s="108"/>
      <c r="NQO166" s="108"/>
      <c r="NQP166" s="108"/>
      <c r="NQQ166" s="108"/>
      <c r="NQR166" s="108"/>
      <c r="NQS166" s="108"/>
      <c r="NQT166" s="108"/>
      <c r="NQU166" s="108"/>
      <c r="NQV166" s="108"/>
      <c r="NQW166" s="108"/>
      <c r="NQX166" s="108"/>
      <c r="NQY166" s="108"/>
      <c r="NQZ166" s="108"/>
      <c r="NRA166" s="108"/>
      <c r="NRB166" s="108"/>
      <c r="NRC166" s="108"/>
      <c r="NRD166" s="108"/>
      <c r="NRE166" s="108"/>
      <c r="NRF166" s="108"/>
      <c r="NRG166" s="108"/>
      <c r="NRH166" s="108"/>
      <c r="NRI166" s="108"/>
      <c r="NRJ166" s="108"/>
      <c r="NRK166" s="108"/>
      <c r="NRL166" s="108"/>
      <c r="NRM166" s="108"/>
      <c r="NRN166" s="108"/>
      <c r="NRO166" s="108"/>
      <c r="NRP166" s="108"/>
      <c r="NRQ166" s="108"/>
      <c r="NRR166" s="108"/>
      <c r="NRS166" s="108"/>
      <c r="NRT166" s="108"/>
      <c r="NRU166" s="108"/>
      <c r="NRV166" s="108"/>
      <c r="NRW166" s="108"/>
      <c r="NRX166" s="108"/>
      <c r="NRY166" s="108"/>
      <c r="NRZ166" s="108"/>
      <c r="NSA166" s="108"/>
      <c r="NSB166" s="108"/>
      <c r="NSC166" s="108"/>
      <c r="NSD166" s="108"/>
      <c r="NSE166" s="108"/>
      <c r="NSF166" s="108"/>
      <c r="NSG166" s="108"/>
      <c r="NSH166" s="108"/>
      <c r="NSI166" s="108"/>
      <c r="NSJ166" s="108"/>
      <c r="NSK166" s="108"/>
      <c r="NSL166" s="108"/>
      <c r="NSM166" s="108"/>
      <c r="NSN166" s="108"/>
      <c r="NSO166" s="108"/>
      <c r="NSP166" s="108"/>
      <c r="NSQ166" s="108"/>
      <c r="NSR166" s="108"/>
      <c r="NSS166" s="108"/>
      <c r="NST166" s="108"/>
      <c r="NSU166" s="108"/>
      <c r="NSV166" s="108"/>
      <c r="NSW166" s="108"/>
      <c r="NSX166" s="108"/>
      <c r="NSY166" s="108"/>
      <c r="NSZ166" s="108"/>
      <c r="NTA166" s="108"/>
      <c r="NTB166" s="108"/>
      <c r="NTC166" s="108"/>
      <c r="NTD166" s="108"/>
      <c r="NTE166" s="108"/>
      <c r="NTF166" s="108"/>
      <c r="NTG166" s="108"/>
      <c r="NTH166" s="108"/>
      <c r="NTI166" s="108"/>
      <c r="NTJ166" s="108"/>
      <c r="NTK166" s="108"/>
      <c r="NTL166" s="108"/>
      <c r="NTM166" s="108"/>
      <c r="NTN166" s="108"/>
      <c r="NTO166" s="108"/>
      <c r="NTP166" s="108"/>
      <c r="NTQ166" s="108"/>
      <c r="NTR166" s="108"/>
      <c r="NTS166" s="108"/>
      <c r="NTT166" s="108"/>
      <c r="NTU166" s="108"/>
      <c r="NTV166" s="108"/>
      <c r="NTW166" s="108"/>
      <c r="NTX166" s="108"/>
      <c r="NTY166" s="108"/>
      <c r="NTZ166" s="108"/>
      <c r="NUA166" s="108"/>
      <c r="NUB166" s="108"/>
      <c r="NUC166" s="108"/>
      <c r="NUD166" s="108"/>
      <c r="NUE166" s="108"/>
      <c r="NUF166" s="108"/>
      <c r="NUG166" s="108"/>
      <c r="NUH166" s="108"/>
      <c r="NUI166" s="108"/>
      <c r="NUJ166" s="108"/>
      <c r="NUK166" s="108"/>
      <c r="NUL166" s="108"/>
      <c r="NUM166" s="108"/>
      <c r="NUN166" s="108"/>
      <c r="NUO166" s="108"/>
      <c r="NUP166" s="108"/>
      <c r="NUQ166" s="108"/>
      <c r="NUR166" s="108"/>
      <c r="NUS166" s="108"/>
      <c r="NUT166" s="108"/>
      <c r="NUU166" s="108"/>
      <c r="NUV166" s="108"/>
      <c r="NUW166" s="108"/>
      <c r="NUX166" s="108"/>
      <c r="NUY166" s="108"/>
      <c r="NUZ166" s="108"/>
      <c r="NVA166" s="108"/>
      <c r="NVB166" s="108"/>
      <c r="NVC166" s="108"/>
      <c r="NVD166" s="108"/>
      <c r="NVE166" s="108"/>
      <c r="NVF166" s="108"/>
      <c r="NVG166" s="108"/>
      <c r="NVH166" s="108"/>
      <c r="NVI166" s="108"/>
      <c r="NVJ166" s="108"/>
      <c r="NVK166" s="108"/>
      <c r="NVL166" s="108"/>
      <c r="NVM166" s="108"/>
      <c r="NVN166" s="108"/>
      <c r="NVO166" s="108"/>
      <c r="NVP166" s="108"/>
      <c r="NVQ166" s="108"/>
      <c r="NVR166" s="108"/>
      <c r="NVS166" s="108"/>
      <c r="NVT166" s="108"/>
      <c r="NVU166" s="108"/>
      <c r="NVV166" s="108"/>
      <c r="NVW166" s="108"/>
      <c r="NVX166" s="108"/>
      <c r="NVY166" s="108"/>
      <c r="NVZ166" s="108"/>
      <c r="NWA166" s="108"/>
      <c r="NWB166" s="108"/>
      <c r="NWC166" s="108"/>
      <c r="NWD166" s="108"/>
      <c r="NWE166" s="108"/>
      <c r="NWF166" s="108"/>
      <c r="NWG166" s="108"/>
      <c r="NWH166" s="108"/>
      <c r="NWI166" s="108"/>
      <c r="NWJ166" s="108"/>
      <c r="NWK166" s="108"/>
      <c r="NWL166" s="108"/>
      <c r="NWM166" s="108"/>
      <c r="NWN166" s="108"/>
      <c r="NWO166" s="108"/>
      <c r="NWP166" s="108"/>
      <c r="NWQ166" s="108"/>
      <c r="NWR166" s="108"/>
      <c r="NWS166" s="108"/>
      <c r="NWT166" s="108"/>
      <c r="NWU166" s="108"/>
      <c r="NWV166" s="108"/>
      <c r="NWW166" s="108"/>
      <c r="NWX166" s="108"/>
      <c r="NWY166" s="108"/>
      <c r="NWZ166" s="108"/>
      <c r="NXA166" s="108"/>
      <c r="NXB166" s="108"/>
      <c r="NXC166" s="108"/>
      <c r="NXD166" s="108"/>
      <c r="NXE166" s="108"/>
      <c r="NXF166" s="108"/>
      <c r="NXG166" s="108"/>
      <c r="NXH166" s="108"/>
      <c r="NXI166" s="108"/>
      <c r="NXJ166" s="108"/>
      <c r="NXK166" s="108"/>
      <c r="NXL166" s="108"/>
      <c r="NXM166" s="108"/>
      <c r="NXN166" s="108"/>
      <c r="NXO166" s="108"/>
      <c r="NXP166" s="108"/>
      <c r="NXQ166" s="108"/>
      <c r="NXR166" s="108"/>
      <c r="NXS166" s="108"/>
      <c r="NXT166" s="108"/>
      <c r="NXU166" s="108"/>
      <c r="NXV166" s="108"/>
      <c r="NXW166" s="108"/>
      <c r="NXX166" s="108"/>
      <c r="NXY166" s="108"/>
      <c r="NXZ166" s="108"/>
      <c r="NYA166" s="108"/>
      <c r="NYB166" s="108"/>
      <c r="NYC166" s="108"/>
      <c r="NYD166" s="108"/>
      <c r="NYE166" s="108"/>
      <c r="NYF166" s="108"/>
      <c r="NYG166" s="108"/>
      <c r="NYH166" s="108"/>
      <c r="NYI166" s="108"/>
      <c r="NYJ166" s="108"/>
      <c r="NYK166" s="108"/>
      <c r="NYL166" s="108"/>
      <c r="NYM166" s="108"/>
      <c r="NYN166" s="108"/>
      <c r="NYO166" s="108"/>
      <c r="NYP166" s="108"/>
      <c r="NYQ166" s="108"/>
      <c r="NYR166" s="108"/>
      <c r="NYS166" s="108"/>
      <c r="NYT166" s="108"/>
      <c r="NYU166" s="108"/>
      <c r="NYV166" s="108"/>
      <c r="NYW166" s="108"/>
      <c r="NYX166" s="108"/>
      <c r="NYY166" s="108"/>
      <c r="NYZ166" s="108"/>
      <c r="NZA166" s="108"/>
      <c r="NZB166" s="108"/>
      <c r="NZC166" s="108"/>
      <c r="NZD166" s="108"/>
      <c r="NZE166" s="108"/>
      <c r="NZF166" s="108"/>
      <c r="NZG166" s="108"/>
      <c r="NZH166" s="108"/>
      <c r="NZI166" s="108"/>
      <c r="NZJ166" s="108"/>
      <c r="NZK166" s="108"/>
      <c r="NZL166" s="108"/>
      <c r="NZM166" s="108"/>
      <c r="NZN166" s="108"/>
      <c r="NZO166" s="108"/>
      <c r="NZP166" s="108"/>
      <c r="NZQ166" s="108"/>
      <c r="NZR166" s="108"/>
      <c r="NZS166" s="108"/>
      <c r="NZT166" s="108"/>
      <c r="NZU166" s="108"/>
      <c r="NZV166" s="108"/>
      <c r="NZW166" s="108"/>
      <c r="NZX166" s="108"/>
      <c r="NZY166" s="108"/>
      <c r="NZZ166" s="108"/>
      <c r="OAA166" s="108"/>
      <c r="OAB166" s="108"/>
      <c r="OAC166" s="108"/>
      <c r="OAD166" s="108"/>
      <c r="OAE166" s="108"/>
      <c r="OAF166" s="108"/>
      <c r="OAG166" s="108"/>
      <c r="OAH166" s="108"/>
      <c r="OAI166" s="108"/>
      <c r="OAJ166" s="108"/>
      <c r="OAK166" s="108"/>
      <c r="OAL166" s="108"/>
      <c r="OAM166" s="108"/>
      <c r="OAN166" s="108"/>
      <c r="OAO166" s="108"/>
      <c r="OAP166" s="108"/>
      <c r="OAQ166" s="108"/>
      <c r="OAR166" s="108"/>
      <c r="OAS166" s="108"/>
      <c r="OAT166" s="108"/>
      <c r="OAU166" s="108"/>
      <c r="OAV166" s="108"/>
      <c r="OAW166" s="108"/>
      <c r="OAX166" s="108"/>
      <c r="OAY166" s="108"/>
      <c r="OAZ166" s="108"/>
      <c r="OBA166" s="108"/>
      <c r="OBB166" s="108"/>
      <c r="OBC166" s="108"/>
      <c r="OBD166" s="108"/>
      <c r="OBE166" s="108"/>
      <c r="OBF166" s="108"/>
      <c r="OBG166" s="108"/>
      <c r="OBH166" s="108"/>
      <c r="OBI166" s="108"/>
      <c r="OBJ166" s="108"/>
      <c r="OBK166" s="108"/>
      <c r="OBL166" s="108"/>
      <c r="OBM166" s="108"/>
      <c r="OBN166" s="108"/>
      <c r="OBO166" s="108"/>
      <c r="OBP166" s="108"/>
      <c r="OBQ166" s="108"/>
      <c r="OBR166" s="108"/>
      <c r="OBS166" s="108"/>
      <c r="OBT166" s="108"/>
      <c r="OBU166" s="108"/>
      <c r="OBV166" s="108"/>
      <c r="OBW166" s="108"/>
      <c r="OBX166" s="108"/>
      <c r="OBY166" s="108"/>
      <c r="OBZ166" s="108"/>
      <c r="OCA166" s="108"/>
      <c r="OCB166" s="108"/>
      <c r="OCC166" s="108"/>
      <c r="OCD166" s="108"/>
      <c r="OCE166" s="108"/>
      <c r="OCF166" s="108"/>
      <c r="OCG166" s="108"/>
      <c r="OCH166" s="108"/>
      <c r="OCI166" s="108"/>
      <c r="OCJ166" s="108"/>
      <c r="OCK166" s="108"/>
      <c r="OCL166" s="108"/>
      <c r="OCM166" s="108"/>
      <c r="OCN166" s="108"/>
      <c r="OCO166" s="108"/>
      <c r="OCP166" s="108"/>
      <c r="OCQ166" s="108"/>
      <c r="OCR166" s="108"/>
      <c r="OCS166" s="108"/>
      <c r="OCT166" s="108"/>
      <c r="OCU166" s="108"/>
      <c r="OCV166" s="108"/>
      <c r="OCW166" s="108"/>
      <c r="OCX166" s="108"/>
      <c r="OCY166" s="108"/>
      <c r="OCZ166" s="108"/>
      <c r="ODA166" s="108"/>
      <c r="ODB166" s="108"/>
      <c r="ODC166" s="108"/>
      <c r="ODD166" s="108"/>
      <c r="ODE166" s="108"/>
      <c r="ODF166" s="108"/>
      <c r="ODG166" s="108"/>
      <c r="ODH166" s="108"/>
      <c r="ODI166" s="108"/>
      <c r="ODJ166" s="108"/>
      <c r="ODK166" s="108"/>
      <c r="ODL166" s="108"/>
      <c r="ODM166" s="108"/>
      <c r="ODN166" s="108"/>
      <c r="ODO166" s="108"/>
      <c r="ODP166" s="108"/>
      <c r="ODQ166" s="108"/>
      <c r="ODR166" s="108"/>
      <c r="ODS166" s="108"/>
      <c r="ODT166" s="108"/>
      <c r="ODU166" s="108"/>
      <c r="ODV166" s="108"/>
      <c r="ODW166" s="108"/>
      <c r="ODX166" s="108"/>
      <c r="ODY166" s="108"/>
      <c r="ODZ166" s="108"/>
      <c r="OEA166" s="108"/>
      <c r="OEB166" s="108"/>
      <c r="OEC166" s="108"/>
      <c r="OED166" s="108"/>
      <c r="OEE166" s="108"/>
      <c r="OEF166" s="108"/>
      <c r="OEG166" s="108"/>
      <c r="OEH166" s="108"/>
      <c r="OEI166" s="108"/>
      <c r="OEJ166" s="108"/>
      <c r="OEK166" s="108"/>
      <c r="OEL166" s="108"/>
      <c r="OEM166" s="108"/>
      <c r="OEN166" s="108"/>
      <c r="OEO166" s="108"/>
      <c r="OEP166" s="108"/>
      <c r="OEQ166" s="108"/>
      <c r="OER166" s="108"/>
      <c r="OES166" s="108"/>
      <c r="OET166" s="108"/>
      <c r="OEU166" s="108"/>
      <c r="OEV166" s="108"/>
      <c r="OEW166" s="108"/>
      <c r="OEX166" s="108"/>
      <c r="OEY166" s="108"/>
      <c r="OEZ166" s="108"/>
      <c r="OFA166" s="108"/>
      <c r="OFB166" s="108"/>
      <c r="OFC166" s="108"/>
      <c r="OFD166" s="108"/>
      <c r="OFE166" s="108"/>
      <c r="OFF166" s="108"/>
      <c r="OFG166" s="108"/>
      <c r="OFH166" s="108"/>
      <c r="OFI166" s="108"/>
      <c r="OFJ166" s="108"/>
      <c r="OFK166" s="108"/>
      <c r="OFL166" s="108"/>
      <c r="OFM166" s="108"/>
      <c r="OFN166" s="108"/>
      <c r="OFO166" s="108"/>
      <c r="OFP166" s="108"/>
      <c r="OFQ166" s="108"/>
      <c r="OFR166" s="108"/>
      <c r="OFS166" s="108"/>
      <c r="OFT166" s="108"/>
      <c r="OFU166" s="108"/>
      <c r="OFV166" s="108"/>
      <c r="OFW166" s="108"/>
      <c r="OFX166" s="108"/>
      <c r="OFY166" s="108"/>
      <c r="OFZ166" s="108"/>
      <c r="OGA166" s="108"/>
      <c r="OGB166" s="108"/>
      <c r="OGC166" s="108"/>
      <c r="OGD166" s="108"/>
      <c r="OGE166" s="108"/>
      <c r="OGF166" s="108"/>
      <c r="OGG166" s="108"/>
      <c r="OGH166" s="108"/>
      <c r="OGI166" s="108"/>
      <c r="OGJ166" s="108"/>
      <c r="OGK166" s="108"/>
      <c r="OGL166" s="108"/>
      <c r="OGM166" s="108"/>
      <c r="OGN166" s="108"/>
      <c r="OGO166" s="108"/>
      <c r="OGP166" s="108"/>
      <c r="OGQ166" s="108"/>
      <c r="OGR166" s="108"/>
      <c r="OGS166" s="108"/>
      <c r="OGT166" s="108"/>
      <c r="OGU166" s="108"/>
      <c r="OGV166" s="108"/>
      <c r="OGW166" s="108"/>
      <c r="OGX166" s="108"/>
      <c r="OGY166" s="108"/>
      <c r="OGZ166" s="108"/>
      <c r="OHA166" s="108"/>
      <c r="OHB166" s="108"/>
      <c r="OHC166" s="108"/>
      <c r="OHD166" s="108"/>
      <c r="OHE166" s="108"/>
      <c r="OHF166" s="108"/>
      <c r="OHG166" s="108"/>
      <c r="OHH166" s="108"/>
      <c r="OHI166" s="108"/>
      <c r="OHJ166" s="108"/>
      <c r="OHK166" s="108"/>
      <c r="OHL166" s="108"/>
      <c r="OHM166" s="108"/>
      <c r="OHN166" s="108"/>
      <c r="OHO166" s="108"/>
      <c r="OHP166" s="108"/>
      <c r="OHQ166" s="108"/>
      <c r="OHR166" s="108"/>
      <c r="OHS166" s="108"/>
      <c r="OHT166" s="108"/>
      <c r="OHU166" s="108"/>
      <c r="OHV166" s="108"/>
      <c r="OHW166" s="108"/>
      <c r="OHX166" s="108"/>
      <c r="OHY166" s="108"/>
      <c r="OHZ166" s="108"/>
      <c r="OIA166" s="108"/>
      <c r="OIB166" s="108"/>
      <c r="OIC166" s="108"/>
      <c r="OID166" s="108"/>
      <c r="OIE166" s="108"/>
      <c r="OIF166" s="108"/>
      <c r="OIG166" s="108"/>
      <c r="OIH166" s="108"/>
      <c r="OII166" s="108"/>
      <c r="OIJ166" s="108"/>
      <c r="OIK166" s="108"/>
      <c r="OIL166" s="108"/>
      <c r="OIM166" s="108"/>
      <c r="OIN166" s="108"/>
      <c r="OIO166" s="108"/>
      <c r="OIP166" s="108"/>
      <c r="OIQ166" s="108"/>
      <c r="OIR166" s="108"/>
      <c r="OIS166" s="108"/>
      <c r="OIT166" s="108"/>
      <c r="OIU166" s="108"/>
      <c r="OIV166" s="108"/>
      <c r="OIW166" s="108"/>
      <c r="OIX166" s="108"/>
      <c r="OIY166" s="108"/>
      <c r="OIZ166" s="108"/>
      <c r="OJA166" s="108"/>
      <c r="OJB166" s="108"/>
      <c r="OJC166" s="108"/>
      <c r="OJD166" s="108"/>
      <c r="OJE166" s="108"/>
      <c r="OJF166" s="108"/>
      <c r="OJG166" s="108"/>
      <c r="OJH166" s="108"/>
      <c r="OJI166" s="108"/>
      <c r="OJJ166" s="108"/>
      <c r="OJK166" s="108"/>
      <c r="OJL166" s="108"/>
      <c r="OJM166" s="108"/>
      <c r="OJN166" s="108"/>
      <c r="OJO166" s="108"/>
      <c r="OJP166" s="108"/>
      <c r="OJQ166" s="108"/>
      <c r="OJR166" s="108"/>
      <c r="OJS166" s="108"/>
      <c r="OJT166" s="108"/>
      <c r="OJU166" s="108"/>
      <c r="OJV166" s="108"/>
      <c r="OJW166" s="108"/>
      <c r="OJX166" s="108"/>
      <c r="OJY166" s="108"/>
      <c r="OJZ166" s="108"/>
      <c r="OKA166" s="108"/>
      <c r="OKB166" s="108"/>
      <c r="OKC166" s="108"/>
      <c r="OKD166" s="108"/>
      <c r="OKE166" s="108"/>
      <c r="OKF166" s="108"/>
      <c r="OKG166" s="108"/>
      <c r="OKH166" s="108"/>
      <c r="OKI166" s="108"/>
      <c r="OKJ166" s="108"/>
      <c r="OKK166" s="108"/>
      <c r="OKL166" s="108"/>
      <c r="OKM166" s="108"/>
      <c r="OKN166" s="108"/>
      <c r="OKO166" s="108"/>
      <c r="OKP166" s="108"/>
      <c r="OKQ166" s="108"/>
      <c r="OKR166" s="108"/>
      <c r="OKS166" s="108"/>
      <c r="OKT166" s="108"/>
      <c r="OKU166" s="108"/>
      <c r="OKV166" s="108"/>
      <c r="OKW166" s="108"/>
      <c r="OKX166" s="108"/>
      <c r="OKY166" s="108"/>
      <c r="OKZ166" s="108"/>
      <c r="OLA166" s="108"/>
      <c r="OLB166" s="108"/>
      <c r="OLC166" s="108"/>
      <c r="OLD166" s="108"/>
      <c r="OLE166" s="108"/>
      <c r="OLF166" s="108"/>
      <c r="OLG166" s="108"/>
      <c r="OLH166" s="108"/>
      <c r="OLI166" s="108"/>
      <c r="OLJ166" s="108"/>
      <c r="OLK166" s="108"/>
      <c r="OLL166" s="108"/>
      <c r="OLM166" s="108"/>
      <c r="OLN166" s="108"/>
      <c r="OLO166" s="108"/>
      <c r="OLP166" s="108"/>
      <c r="OLQ166" s="108"/>
      <c r="OLR166" s="108"/>
      <c r="OLS166" s="108"/>
      <c r="OLT166" s="108"/>
      <c r="OLU166" s="108"/>
      <c r="OLV166" s="108"/>
      <c r="OLW166" s="108"/>
      <c r="OLX166" s="108"/>
      <c r="OLY166" s="108"/>
      <c r="OLZ166" s="108"/>
      <c r="OMA166" s="108"/>
      <c r="OMB166" s="108"/>
      <c r="OMC166" s="108"/>
      <c r="OMD166" s="108"/>
      <c r="OME166" s="108"/>
      <c r="OMF166" s="108"/>
      <c r="OMG166" s="108"/>
      <c r="OMH166" s="108"/>
      <c r="OMI166" s="108"/>
      <c r="OMJ166" s="108"/>
      <c r="OMK166" s="108"/>
      <c r="OML166" s="108"/>
      <c r="OMM166" s="108"/>
      <c r="OMN166" s="108"/>
      <c r="OMO166" s="108"/>
      <c r="OMP166" s="108"/>
      <c r="OMQ166" s="108"/>
      <c r="OMR166" s="108"/>
      <c r="OMS166" s="108"/>
      <c r="OMT166" s="108"/>
      <c r="OMU166" s="108"/>
      <c r="OMV166" s="108"/>
      <c r="OMW166" s="108"/>
      <c r="OMX166" s="108"/>
      <c r="OMY166" s="108"/>
      <c r="OMZ166" s="108"/>
      <c r="ONA166" s="108"/>
      <c r="ONB166" s="108"/>
      <c r="ONC166" s="108"/>
      <c r="OND166" s="108"/>
      <c r="ONE166" s="108"/>
      <c r="ONF166" s="108"/>
      <c r="ONG166" s="108"/>
      <c r="ONH166" s="108"/>
      <c r="ONI166" s="108"/>
      <c r="ONJ166" s="108"/>
      <c r="ONK166" s="108"/>
      <c r="ONL166" s="108"/>
      <c r="ONM166" s="108"/>
      <c r="ONN166" s="108"/>
      <c r="ONO166" s="108"/>
      <c r="ONP166" s="108"/>
      <c r="ONQ166" s="108"/>
      <c r="ONR166" s="108"/>
      <c r="ONS166" s="108"/>
      <c r="ONT166" s="108"/>
      <c r="ONU166" s="108"/>
      <c r="ONV166" s="108"/>
      <c r="ONW166" s="108"/>
      <c r="ONX166" s="108"/>
      <c r="ONY166" s="108"/>
      <c r="ONZ166" s="108"/>
      <c r="OOA166" s="108"/>
      <c r="OOB166" s="108"/>
      <c r="OOC166" s="108"/>
      <c r="OOD166" s="108"/>
      <c r="OOE166" s="108"/>
      <c r="OOF166" s="108"/>
      <c r="OOG166" s="108"/>
      <c r="OOH166" s="108"/>
      <c r="OOI166" s="108"/>
      <c r="OOJ166" s="108"/>
      <c r="OOK166" s="108"/>
      <c r="OOL166" s="108"/>
      <c r="OOM166" s="108"/>
      <c r="OON166" s="108"/>
      <c r="OOO166" s="108"/>
      <c r="OOP166" s="108"/>
      <c r="OOQ166" s="108"/>
      <c r="OOR166" s="108"/>
      <c r="OOS166" s="108"/>
      <c r="OOT166" s="108"/>
      <c r="OOU166" s="108"/>
      <c r="OOV166" s="108"/>
      <c r="OOW166" s="108"/>
      <c r="OOX166" s="108"/>
      <c r="OOY166" s="108"/>
      <c r="OOZ166" s="108"/>
      <c r="OPA166" s="108"/>
      <c r="OPB166" s="108"/>
      <c r="OPC166" s="108"/>
      <c r="OPD166" s="108"/>
      <c r="OPE166" s="108"/>
      <c r="OPF166" s="108"/>
      <c r="OPG166" s="108"/>
      <c r="OPH166" s="108"/>
      <c r="OPI166" s="108"/>
      <c r="OPJ166" s="108"/>
      <c r="OPK166" s="108"/>
      <c r="OPL166" s="108"/>
      <c r="OPM166" s="108"/>
      <c r="OPN166" s="108"/>
      <c r="OPO166" s="108"/>
      <c r="OPP166" s="108"/>
      <c r="OPQ166" s="108"/>
      <c r="OPR166" s="108"/>
      <c r="OPS166" s="108"/>
      <c r="OPT166" s="108"/>
      <c r="OPU166" s="108"/>
      <c r="OPV166" s="108"/>
      <c r="OPW166" s="108"/>
      <c r="OPX166" s="108"/>
      <c r="OPY166" s="108"/>
      <c r="OPZ166" s="108"/>
      <c r="OQA166" s="108"/>
      <c r="OQB166" s="108"/>
      <c r="OQC166" s="108"/>
      <c r="OQD166" s="108"/>
      <c r="OQE166" s="108"/>
      <c r="OQF166" s="108"/>
      <c r="OQG166" s="108"/>
      <c r="OQH166" s="108"/>
      <c r="OQI166" s="108"/>
      <c r="OQJ166" s="108"/>
      <c r="OQK166" s="108"/>
      <c r="OQL166" s="108"/>
      <c r="OQM166" s="108"/>
      <c r="OQN166" s="108"/>
      <c r="OQO166" s="108"/>
      <c r="OQP166" s="108"/>
      <c r="OQQ166" s="108"/>
      <c r="OQR166" s="108"/>
      <c r="OQS166" s="108"/>
      <c r="OQT166" s="108"/>
      <c r="OQU166" s="108"/>
      <c r="OQV166" s="108"/>
      <c r="OQW166" s="108"/>
      <c r="OQX166" s="108"/>
      <c r="OQY166" s="108"/>
      <c r="OQZ166" s="108"/>
      <c r="ORA166" s="108"/>
      <c r="ORB166" s="108"/>
      <c r="ORC166" s="108"/>
      <c r="ORD166" s="108"/>
      <c r="ORE166" s="108"/>
      <c r="ORF166" s="108"/>
      <c r="ORG166" s="108"/>
      <c r="ORH166" s="108"/>
      <c r="ORI166" s="108"/>
      <c r="ORJ166" s="108"/>
      <c r="ORK166" s="108"/>
      <c r="ORL166" s="108"/>
      <c r="ORM166" s="108"/>
      <c r="ORN166" s="108"/>
      <c r="ORO166" s="108"/>
      <c r="ORP166" s="108"/>
      <c r="ORQ166" s="108"/>
      <c r="ORR166" s="108"/>
      <c r="ORS166" s="108"/>
      <c r="ORT166" s="108"/>
      <c r="ORU166" s="108"/>
      <c r="ORV166" s="108"/>
      <c r="ORW166" s="108"/>
      <c r="ORX166" s="108"/>
      <c r="ORY166" s="108"/>
      <c r="ORZ166" s="108"/>
      <c r="OSA166" s="108"/>
      <c r="OSB166" s="108"/>
      <c r="OSC166" s="108"/>
      <c r="OSD166" s="108"/>
      <c r="OSE166" s="108"/>
      <c r="OSF166" s="108"/>
      <c r="OSG166" s="108"/>
      <c r="OSH166" s="108"/>
      <c r="OSI166" s="108"/>
      <c r="OSJ166" s="108"/>
      <c r="OSK166" s="108"/>
      <c r="OSL166" s="108"/>
      <c r="OSM166" s="108"/>
      <c r="OSN166" s="108"/>
      <c r="OSO166" s="108"/>
      <c r="OSP166" s="108"/>
      <c r="OSQ166" s="108"/>
      <c r="OSR166" s="108"/>
      <c r="OSS166" s="108"/>
      <c r="OST166" s="108"/>
      <c r="OSU166" s="108"/>
      <c r="OSV166" s="108"/>
      <c r="OSW166" s="108"/>
      <c r="OSX166" s="108"/>
      <c r="OSY166" s="108"/>
      <c r="OSZ166" s="108"/>
      <c r="OTA166" s="108"/>
      <c r="OTB166" s="108"/>
      <c r="OTC166" s="108"/>
      <c r="OTD166" s="108"/>
      <c r="OTE166" s="108"/>
      <c r="OTF166" s="108"/>
      <c r="OTG166" s="108"/>
      <c r="OTH166" s="108"/>
      <c r="OTI166" s="108"/>
      <c r="OTJ166" s="108"/>
      <c r="OTK166" s="108"/>
      <c r="OTL166" s="108"/>
      <c r="OTM166" s="108"/>
      <c r="OTN166" s="108"/>
      <c r="OTO166" s="108"/>
      <c r="OTP166" s="108"/>
      <c r="OTQ166" s="108"/>
      <c r="OTR166" s="108"/>
      <c r="OTS166" s="108"/>
      <c r="OTT166" s="108"/>
      <c r="OTU166" s="108"/>
      <c r="OTV166" s="108"/>
      <c r="OTW166" s="108"/>
      <c r="OTX166" s="108"/>
      <c r="OTY166" s="108"/>
      <c r="OTZ166" s="108"/>
      <c r="OUA166" s="108"/>
      <c r="OUB166" s="108"/>
      <c r="OUC166" s="108"/>
      <c r="OUD166" s="108"/>
      <c r="OUE166" s="108"/>
      <c r="OUF166" s="108"/>
      <c r="OUG166" s="108"/>
      <c r="OUH166" s="108"/>
      <c r="OUI166" s="108"/>
      <c r="OUJ166" s="108"/>
      <c r="OUK166" s="108"/>
      <c r="OUL166" s="108"/>
      <c r="OUM166" s="108"/>
      <c r="OUN166" s="108"/>
      <c r="OUO166" s="108"/>
      <c r="OUP166" s="108"/>
      <c r="OUQ166" s="108"/>
      <c r="OUR166" s="108"/>
      <c r="OUS166" s="108"/>
      <c r="OUT166" s="108"/>
      <c r="OUU166" s="108"/>
      <c r="OUV166" s="108"/>
      <c r="OUW166" s="108"/>
      <c r="OUX166" s="108"/>
      <c r="OUY166" s="108"/>
      <c r="OUZ166" s="108"/>
      <c r="OVA166" s="108"/>
      <c r="OVB166" s="108"/>
      <c r="OVC166" s="108"/>
      <c r="OVD166" s="108"/>
      <c r="OVE166" s="108"/>
      <c r="OVF166" s="108"/>
      <c r="OVG166" s="108"/>
      <c r="OVH166" s="108"/>
      <c r="OVI166" s="108"/>
      <c r="OVJ166" s="108"/>
      <c r="OVK166" s="108"/>
      <c r="OVL166" s="108"/>
      <c r="OVM166" s="108"/>
      <c r="OVN166" s="108"/>
      <c r="OVO166" s="108"/>
      <c r="OVP166" s="108"/>
      <c r="OVQ166" s="108"/>
      <c r="OVR166" s="108"/>
      <c r="OVS166" s="108"/>
      <c r="OVT166" s="108"/>
      <c r="OVU166" s="108"/>
      <c r="OVV166" s="108"/>
      <c r="OVW166" s="108"/>
      <c r="OVX166" s="108"/>
      <c r="OVY166" s="108"/>
      <c r="OVZ166" s="108"/>
      <c r="OWA166" s="108"/>
      <c r="OWB166" s="108"/>
      <c r="OWC166" s="108"/>
      <c r="OWD166" s="108"/>
      <c r="OWE166" s="108"/>
      <c r="OWF166" s="108"/>
      <c r="OWG166" s="108"/>
      <c r="OWH166" s="108"/>
      <c r="OWI166" s="108"/>
      <c r="OWJ166" s="108"/>
      <c r="OWK166" s="108"/>
      <c r="OWL166" s="108"/>
      <c r="OWM166" s="108"/>
      <c r="OWN166" s="108"/>
      <c r="OWO166" s="108"/>
      <c r="OWP166" s="108"/>
      <c r="OWQ166" s="108"/>
      <c r="OWR166" s="108"/>
      <c r="OWS166" s="108"/>
      <c r="OWT166" s="108"/>
      <c r="OWU166" s="108"/>
      <c r="OWV166" s="108"/>
      <c r="OWW166" s="108"/>
      <c r="OWX166" s="108"/>
      <c r="OWY166" s="108"/>
      <c r="OWZ166" s="108"/>
      <c r="OXA166" s="108"/>
      <c r="OXB166" s="108"/>
      <c r="OXC166" s="108"/>
      <c r="OXD166" s="108"/>
      <c r="OXE166" s="108"/>
      <c r="OXF166" s="108"/>
      <c r="OXG166" s="108"/>
      <c r="OXH166" s="108"/>
      <c r="OXI166" s="108"/>
      <c r="OXJ166" s="108"/>
      <c r="OXK166" s="108"/>
      <c r="OXL166" s="108"/>
      <c r="OXM166" s="108"/>
      <c r="OXN166" s="108"/>
      <c r="OXO166" s="108"/>
      <c r="OXP166" s="108"/>
      <c r="OXQ166" s="108"/>
      <c r="OXR166" s="108"/>
      <c r="OXS166" s="108"/>
      <c r="OXT166" s="108"/>
      <c r="OXU166" s="108"/>
      <c r="OXV166" s="108"/>
      <c r="OXW166" s="108"/>
      <c r="OXX166" s="108"/>
      <c r="OXY166" s="108"/>
      <c r="OXZ166" s="108"/>
      <c r="OYA166" s="108"/>
      <c r="OYB166" s="108"/>
      <c r="OYC166" s="108"/>
      <c r="OYD166" s="108"/>
      <c r="OYE166" s="108"/>
      <c r="OYF166" s="108"/>
      <c r="OYG166" s="108"/>
      <c r="OYH166" s="108"/>
      <c r="OYI166" s="108"/>
      <c r="OYJ166" s="108"/>
      <c r="OYK166" s="108"/>
      <c r="OYL166" s="108"/>
      <c r="OYM166" s="108"/>
      <c r="OYN166" s="108"/>
      <c r="OYO166" s="108"/>
      <c r="OYP166" s="108"/>
      <c r="OYQ166" s="108"/>
      <c r="OYR166" s="108"/>
      <c r="OYS166" s="108"/>
      <c r="OYT166" s="108"/>
      <c r="OYU166" s="108"/>
      <c r="OYV166" s="108"/>
      <c r="OYW166" s="108"/>
      <c r="OYX166" s="108"/>
      <c r="OYY166" s="108"/>
      <c r="OYZ166" s="108"/>
      <c r="OZA166" s="108"/>
      <c r="OZB166" s="108"/>
      <c r="OZC166" s="108"/>
      <c r="OZD166" s="108"/>
      <c r="OZE166" s="108"/>
      <c r="OZF166" s="108"/>
      <c r="OZG166" s="108"/>
      <c r="OZH166" s="108"/>
      <c r="OZI166" s="108"/>
      <c r="OZJ166" s="108"/>
      <c r="OZK166" s="108"/>
      <c r="OZL166" s="108"/>
      <c r="OZM166" s="108"/>
      <c r="OZN166" s="108"/>
      <c r="OZO166" s="108"/>
      <c r="OZP166" s="108"/>
      <c r="OZQ166" s="108"/>
      <c r="OZR166" s="108"/>
      <c r="OZS166" s="108"/>
      <c r="OZT166" s="108"/>
      <c r="OZU166" s="108"/>
      <c r="OZV166" s="108"/>
      <c r="OZW166" s="108"/>
      <c r="OZX166" s="108"/>
      <c r="OZY166" s="108"/>
      <c r="OZZ166" s="108"/>
      <c r="PAA166" s="108"/>
      <c r="PAB166" s="108"/>
      <c r="PAC166" s="108"/>
      <c r="PAD166" s="108"/>
      <c r="PAE166" s="108"/>
      <c r="PAF166" s="108"/>
      <c r="PAG166" s="108"/>
      <c r="PAH166" s="108"/>
      <c r="PAI166" s="108"/>
      <c r="PAJ166" s="108"/>
      <c r="PAK166" s="108"/>
      <c r="PAL166" s="108"/>
      <c r="PAM166" s="108"/>
      <c r="PAN166" s="108"/>
      <c r="PAO166" s="108"/>
      <c r="PAP166" s="108"/>
      <c r="PAQ166" s="108"/>
      <c r="PAR166" s="108"/>
      <c r="PAS166" s="108"/>
      <c r="PAT166" s="108"/>
      <c r="PAU166" s="108"/>
      <c r="PAV166" s="108"/>
      <c r="PAW166" s="108"/>
      <c r="PAX166" s="108"/>
      <c r="PAY166" s="108"/>
      <c r="PAZ166" s="108"/>
      <c r="PBA166" s="108"/>
      <c r="PBB166" s="108"/>
      <c r="PBC166" s="108"/>
      <c r="PBD166" s="108"/>
      <c r="PBE166" s="108"/>
      <c r="PBF166" s="108"/>
      <c r="PBG166" s="108"/>
      <c r="PBH166" s="108"/>
      <c r="PBI166" s="108"/>
      <c r="PBJ166" s="108"/>
      <c r="PBK166" s="108"/>
      <c r="PBL166" s="108"/>
      <c r="PBM166" s="108"/>
      <c r="PBN166" s="108"/>
      <c r="PBO166" s="108"/>
      <c r="PBP166" s="108"/>
      <c r="PBQ166" s="108"/>
      <c r="PBR166" s="108"/>
      <c r="PBS166" s="108"/>
      <c r="PBT166" s="108"/>
      <c r="PBU166" s="108"/>
      <c r="PBV166" s="108"/>
      <c r="PBW166" s="108"/>
      <c r="PBX166" s="108"/>
      <c r="PBY166" s="108"/>
      <c r="PBZ166" s="108"/>
      <c r="PCA166" s="108"/>
      <c r="PCB166" s="108"/>
      <c r="PCC166" s="108"/>
      <c r="PCD166" s="108"/>
      <c r="PCE166" s="108"/>
      <c r="PCF166" s="108"/>
      <c r="PCG166" s="108"/>
      <c r="PCH166" s="108"/>
      <c r="PCI166" s="108"/>
      <c r="PCJ166" s="108"/>
      <c r="PCK166" s="108"/>
      <c r="PCL166" s="108"/>
      <c r="PCM166" s="108"/>
      <c r="PCN166" s="108"/>
      <c r="PCO166" s="108"/>
      <c r="PCP166" s="108"/>
      <c r="PCQ166" s="108"/>
      <c r="PCR166" s="108"/>
      <c r="PCS166" s="108"/>
      <c r="PCT166" s="108"/>
      <c r="PCU166" s="108"/>
      <c r="PCV166" s="108"/>
      <c r="PCW166" s="108"/>
      <c r="PCX166" s="108"/>
      <c r="PCY166" s="108"/>
      <c r="PCZ166" s="108"/>
      <c r="PDA166" s="108"/>
      <c r="PDB166" s="108"/>
      <c r="PDC166" s="108"/>
      <c r="PDD166" s="108"/>
      <c r="PDE166" s="108"/>
      <c r="PDF166" s="108"/>
      <c r="PDG166" s="108"/>
      <c r="PDH166" s="108"/>
      <c r="PDI166" s="108"/>
      <c r="PDJ166" s="108"/>
      <c r="PDK166" s="108"/>
      <c r="PDL166" s="108"/>
      <c r="PDM166" s="108"/>
      <c r="PDN166" s="108"/>
      <c r="PDO166" s="108"/>
      <c r="PDP166" s="108"/>
      <c r="PDQ166" s="108"/>
      <c r="PDR166" s="108"/>
      <c r="PDS166" s="108"/>
      <c r="PDT166" s="108"/>
      <c r="PDU166" s="108"/>
      <c r="PDV166" s="108"/>
      <c r="PDW166" s="108"/>
      <c r="PDX166" s="108"/>
      <c r="PDY166" s="108"/>
      <c r="PDZ166" s="108"/>
      <c r="PEA166" s="108"/>
      <c r="PEB166" s="108"/>
      <c r="PEC166" s="108"/>
      <c r="PED166" s="108"/>
      <c r="PEE166" s="108"/>
      <c r="PEF166" s="108"/>
      <c r="PEG166" s="108"/>
      <c r="PEH166" s="108"/>
      <c r="PEI166" s="108"/>
      <c r="PEJ166" s="108"/>
      <c r="PEK166" s="108"/>
      <c r="PEL166" s="108"/>
      <c r="PEM166" s="108"/>
      <c r="PEN166" s="108"/>
      <c r="PEO166" s="108"/>
      <c r="PEP166" s="108"/>
      <c r="PEQ166" s="108"/>
      <c r="PER166" s="108"/>
      <c r="PES166" s="108"/>
      <c r="PET166" s="108"/>
      <c r="PEU166" s="108"/>
      <c r="PEV166" s="108"/>
      <c r="PEW166" s="108"/>
      <c r="PEX166" s="108"/>
      <c r="PEY166" s="108"/>
      <c r="PEZ166" s="108"/>
      <c r="PFA166" s="108"/>
      <c r="PFB166" s="108"/>
      <c r="PFC166" s="108"/>
      <c r="PFD166" s="108"/>
      <c r="PFE166" s="108"/>
      <c r="PFF166" s="108"/>
      <c r="PFG166" s="108"/>
      <c r="PFH166" s="108"/>
      <c r="PFI166" s="108"/>
      <c r="PFJ166" s="108"/>
      <c r="PFK166" s="108"/>
      <c r="PFL166" s="108"/>
      <c r="PFM166" s="108"/>
      <c r="PFN166" s="108"/>
      <c r="PFO166" s="108"/>
      <c r="PFP166" s="108"/>
      <c r="PFQ166" s="108"/>
      <c r="PFR166" s="108"/>
      <c r="PFS166" s="108"/>
      <c r="PFT166" s="108"/>
      <c r="PFU166" s="108"/>
      <c r="PFV166" s="108"/>
      <c r="PFW166" s="108"/>
      <c r="PFX166" s="108"/>
      <c r="PFY166" s="108"/>
      <c r="PFZ166" s="108"/>
      <c r="PGA166" s="108"/>
      <c r="PGB166" s="108"/>
      <c r="PGC166" s="108"/>
      <c r="PGD166" s="108"/>
      <c r="PGE166" s="108"/>
      <c r="PGF166" s="108"/>
      <c r="PGG166" s="108"/>
      <c r="PGH166" s="108"/>
      <c r="PGI166" s="108"/>
      <c r="PGJ166" s="108"/>
      <c r="PGK166" s="108"/>
      <c r="PGL166" s="108"/>
      <c r="PGM166" s="108"/>
      <c r="PGN166" s="108"/>
      <c r="PGO166" s="108"/>
      <c r="PGP166" s="108"/>
      <c r="PGQ166" s="108"/>
      <c r="PGR166" s="108"/>
      <c r="PGS166" s="108"/>
      <c r="PGT166" s="108"/>
      <c r="PGU166" s="108"/>
      <c r="PGV166" s="108"/>
      <c r="PGW166" s="108"/>
      <c r="PGX166" s="108"/>
      <c r="PGY166" s="108"/>
      <c r="PGZ166" s="108"/>
      <c r="PHA166" s="108"/>
      <c r="PHB166" s="108"/>
      <c r="PHC166" s="108"/>
      <c r="PHD166" s="108"/>
      <c r="PHE166" s="108"/>
      <c r="PHF166" s="108"/>
      <c r="PHG166" s="108"/>
      <c r="PHH166" s="108"/>
      <c r="PHI166" s="108"/>
      <c r="PHJ166" s="108"/>
      <c r="PHK166" s="108"/>
      <c r="PHL166" s="108"/>
      <c r="PHM166" s="108"/>
      <c r="PHN166" s="108"/>
      <c r="PHO166" s="108"/>
      <c r="PHP166" s="108"/>
      <c r="PHQ166" s="108"/>
      <c r="PHR166" s="108"/>
      <c r="PHS166" s="108"/>
      <c r="PHT166" s="108"/>
      <c r="PHU166" s="108"/>
      <c r="PHV166" s="108"/>
      <c r="PHW166" s="108"/>
      <c r="PHX166" s="108"/>
      <c r="PHY166" s="108"/>
      <c r="PHZ166" s="108"/>
      <c r="PIA166" s="108"/>
      <c r="PIB166" s="108"/>
      <c r="PIC166" s="108"/>
      <c r="PID166" s="108"/>
      <c r="PIE166" s="108"/>
      <c r="PIF166" s="108"/>
      <c r="PIG166" s="108"/>
      <c r="PIH166" s="108"/>
      <c r="PII166" s="108"/>
      <c r="PIJ166" s="108"/>
      <c r="PIK166" s="108"/>
      <c r="PIL166" s="108"/>
      <c r="PIM166" s="108"/>
      <c r="PIN166" s="108"/>
      <c r="PIO166" s="108"/>
      <c r="PIP166" s="108"/>
      <c r="PIQ166" s="108"/>
      <c r="PIR166" s="108"/>
      <c r="PIS166" s="108"/>
      <c r="PIT166" s="108"/>
      <c r="PIU166" s="108"/>
      <c r="PIV166" s="108"/>
      <c r="PIW166" s="108"/>
      <c r="PIX166" s="108"/>
      <c r="PIY166" s="108"/>
      <c r="PIZ166" s="108"/>
      <c r="PJA166" s="108"/>
      <c r="PJB166" s="108"/>
      <c r="PJC166" s="108"/>
      <c r="PJD166" s="108"/>
      <c r="PJE166" s="108"/>
      <c r="PJF166" s="108"/>
      <c r="PJG166" s="108"/>
      <c r="PJH166" s="108"/>
      <c r="PJI166" s="108"/>
      <c r="PJJ166" s="108"/>
      <c r="PJK166" s="108"/>
      <c r="PJL166" s="108"/>
      <c r="PJM166" s="108"/>
      <c r="PJN166" s="108"/>
      <c r="PJO166" s="108"/>
      <c r="PJP166" s="108"/>
      <c r="PJQ166" s="108"/>
      <c r="PJR166" s="108"/>
      <c r="PJS166" s="108"/>
      <c r="PJT166" s="108"/>
      <c r="PJU166" s="108"/>
      <c r="PJV166" s="108"/>
      <c r="PJW166" s="108"/>
      <c r="PJX166" s="108"/>
      <c r="PJY166" s="108"/>
      <c r="PJZ166" s="108"/>
      <c r="PKA166" s="108"/>
      <c r="PKB166" s="108"/>
      <c r="PKC166" s="108"/>
      <c r="PKD166" s="108"/>
      <c r="PKE166" s="108"/>
      <c r="PKF166" s="108"/>
      <c r="PKG166" s="108"/>
      <c r="PKH166" s="108"/>
      <c r="PKI166" s="108"/>
      <c r="PKJ166" s="108"/>
      <c r="PKK166" s="108"/>
      <c r="PKL166" s="108"/>
      <c r="PKM166" s="108"/>
      <c r="PKN166" s="108"/>
      <c r="PKO166" s="108"/>
      <c r="PKP166" s="108"/>
      <c r="PKQ166" s="108"/>
      <c r="PKR166" s="108"/>
      <c r="PKS166" s="108"/>
      <c r="PKT166" s="108"/>
      <c r="PKU166" s="108"/>
      <c r="PKV166" s="108"/>
      <c r="PKW166" s="108"/>
      <c r="PKX166" s="108"/>
      <c r="PKY166" s="108"/>
      <c r="PKZ166" s="108"/>
      <c r="PLA166" s="108"/>
      <c r="PLB166" s="108"/>
      <c r="PLC166" s="108"/>
      <c r="PLD166" s="108"/>
      <c r="PLE166" s="108"/>
      <c r="PLF166" s="108"/>
      <c r="PLG166" s="108"/>
      <c r="PLH166" s="108"/>
      <c r="PLI166" s="108"/>
      <c r="PLJ166" s="108"/>
      <c r="PLK166" s="108"/>
      <c r="PLL166" s="108"/>
      <c r="PLM166" s="108"/>
      <c r="PLN166" s="108"/>
      <c r="PLO166" s="108"/>
      <c r="PLP166" s="108"/>
      <c r="PLQ166" s="108"/>
      <c r="PLR166" s="108"/>
      <c r="PLS166" s="108"/>
      <c r="PLT166" s="108"/>
      <c r="PLU166" s="108"/>
      <c r="PLV166" s="108"/>
      <c r="PLW166" s="108"/>
      <c r="PLX166" s="108"/>
      <c r="PLY166" s="108"/>
      <c r="PLZ166" s="108"/>
      <c r="PMA166" s="108"/>
      <c r="PMB166" s="108"/>
      <c r="PMC166" s="108"/>
      <c r="PMD166" s="108"/>
      <c r="PME166" s="108"/>
      <c r="PMF166" s="108"/>
      <c r="PMG166" s="108"/>
      <c r="PMH166" s="108"/>
      <c r="PMI166" s="108"/>
      <c r="PMJ166" s="108"/>
      <c r="PMK166" s="108"/>
      <c r="PML166" s="108"/>
      <c r="PMM166" s="108"/>
      <c r="PMN166" s="108"/>
      <c r="PMO166" s="108"/>
      <c r="PMP166" s="108"/>
      <c r="PMQ166" s="108"/>
      <c r="PMR166" s="108"/>
      <c r="PMS166" s="108"/>
      <c r="PMT166" s="108"/>
      <c r="PMU166" s="108"/>
      <c r="PMV166" s="108"/>
      <c r="PMW166" s="108"/>
      <c r="PMX166" s="108"/>
      <c r="PMY166" s="108"/>
      <c r="PMZ166" s="108"/>
      <c r="PNA166" s="108"/>
      <c r="PNB166" s="108"/>
      <c r="PNC166" s="108"/>
      <c r="PND166" s="108"/>
      <c r="PNE166" s="108"/>
      <c r="PNF166" s="108"/>
      <c r="PNG166" s="108"/>
      <c r="PNH166" s="108"/>
      <c r="PNI166" s="108"/>
      <c r="PNJ166" s="108"/>
      <c r="PNK166" s="108"/>
      <c r="PNL166" s="108"/>
      <c r="PNM166" s="108"/>
      <c r="PNN166" s="108"/>
      <c r="PNO166" s="108"/>
      <c r="PNP166" s="108"/>
      <c r="PNQ166" s="108"/>
      <c r="PNR166" s="108"/>
      <c r="PNS166" s="108"/>
      <c r="PNT166" s="108"/>
      <c r="PNU166" s="108"/>
      <c r="PNV166" s="108"/>
      <c r="PNW166" s="108"/>
      <c r="PNX166" s="108"/>
      <c r="PNY166" s="108"/>
      <c r="PNZ166" s="108"/>
      <c r="POA166" s="108"/>
      <c r="POB166" s="108"/>
      <c r="POC166" s="108"/>
      <c r="POD166" s="108"/>
      <c r="POE166" s="108"/>
      <c r="POF166" s="108"/>
      <c r="POG166" s="108"/>
      <c r="POH166" s="108"/>
      <c r="POI166" s="108"/>
      <c r="POJ166" s="108"/>
      <c r="POK166" s="108"/>
      <c r="POL166" s="108"/>
      <c r="POM166" s="108"/>
      <c r="PON166" s="108"/>
      <c r="POO166" s="108"/>
      <c r="POP166" s="108"/>
      <c r="POQ166" s="108"/>
      <c r="POR166" s="108"/>
      <c r="POS166" s="108"/>
      <c r="POT166" s="108"/>
      <c r="POU166" s="108"/>
      <c r="POV166" s="108"/>
      <c r="POW166" s="108"/>
      <c r="POX166" s="108"/>
      <c r="POY166" s="108"/>
      <c r="POZ166" s="108"/>
      <c r="PPA166" s="108"/>
      <c r="PPB166" s="108"/>
      <c r="PPC166" s="108"/>
      <c r="PPD166" s="108"/>
      <c r="PPE166" s="108"/>
      <c r="PPF166" s="108"/>
      <c r="PPG166" s="108"/>
      <c r="PPH166" s="108"/>
      <c r="PPI166" s="108"/>
      <c r="PPJ166" s="108"/>
      <c r="PPK166" s="108"/>
      <c r="PPL166" s="108"/>
      <c r="PPM166" s="108"/>
      <c r="PPN166" s="108"/>
      <c r="PPO166" s="108"/>
      <c r="PPP166" s="108"/>
      <c r="PPQ166" s="108"/>
      <c r="PPR166" s="108"/>
      <c r="PPS166" s="108"/>
      <c r="PPT166" s="108"/>
      <c r="PPU166" s="108"/>
      <c r="PPV166" s="108"/>
      <c r="PPW166" s="108"/>
      <c r="PPX166" s="108"/>
      <c r="PPY166" s="108"/>
      <c r="PPZ166" s="108"/>
      <c r="PQA166" s="108"/>
      <c r="PQB166" s="108"/>
      <c r="PQC166" s="108"/>
      <c r="PQD166" s="108"/>
      <c r="PQE166" s="108"/>
      <c r="PQF166" s="108"/>
      <c r="PQG166" s="108"/>
      <c r="PQH166" s="108"/>
      <c r="PQI166" s="108"/>
      <c r="PQJ166" s="108"/>
      <c r="PQK166" s="108"/>
      <c r="PQL166" s="108"/>
      <c r="PQM166" s="108"/>
      <c r="PQN166" s="108"/>
      <c r="PQO166" s="108"/>
      <c r="PQP166" s="108"/>
      <c r="PQQ166" s="108"/>
      <c r="PQR166" s="108"/>
      <c r="PQS166" s="108"/>
      <c r="PQT166" s="108"/>
      <c r="PQU166" s="108"/>
      <c r="PQV166" s="108"/>
      <c r="PQW166" s="108"/>
      <c r="PQX166" s="108"/>
      <c r="PQY166" s="108"/>
      <c r="PQZ166" s="108"/>
      <c r="PRA166" s="108"/>
      <c r="PRB166" s="108"/>
      <c r="PRC166" s="108"/>
      <c r="PRD166" s="108"/>
      <c r="PRE166" s="108"/>
      <c r="PRF166" s="108"/>
      <c r="PRG166" s="108"/>
      <c r="PRH166" s="108"/>
      <c r="PRI166" s="108"/>
      <c r="PRJ166" s="108"/>
      <c r="PRK166" s="108"/>
      <c r="PRL166" s="108"/>
      <c r="PRM166" s="108"/>
      <c r="PRN166" s="108"/>
      <c r="PRO166" s="108"/>
      <c r="PRP166" s="108"/>
      <c r="PRQ166" s="108"/>
      <c r="PRR166" s="108"/>
      <c r="PRS166" s="108"/>
      <c r="PRT166" s="108"/>
      <c r="PRU166" s="108"/>
      <c r="PRV166" s="108"/>
      <c r="PRW166" s="108"/>
      <c r="PRX166" s="108"/>
      <c r="PRY166" s="108"/>
      <c r="PRZ166" s="108"/>
      <c r="PSA166" s="108"/>
      <c r="PSB166" s="108"/>
      <c r="PSC166" s="108"/>
      <c r="PSD166" s="108"/>
      <c r="PSE166" s="108"/>
      <c r="PSF166" s="108"/>
      <c r="PSG166" s="108"/>
      <c r="PSH166" s="108"/>
      <c r="PSI166" s="108"/>
      <c r="PSJ166" s="108"/>
      <c r="PSK166" s="108"/>
      <c r="PSL166" s="108"/>
      <c r="PSM166" s="108"/>
      <c r="PSN166" s="108"/>
      <c r="PSO166" s="108"/>
      <c r="PSP166" s="108"/>
      <c r="PSQ166" s="108"/>
      <c r="PSR166" s="108"/>
      <c r="PSS166" s="108"/>
      <c r="PST166" s="108"/>
      <c r="PSU166" s="108"/>
      <c r="PSV166" s="108"/>
      <c r="PSW166" s="108"/>
      <c r="PSX166" s="108"/>
      <c r="PSY166" s="108"/>
      <c r="PSZ166" s="108"/>
      <c r="PTA166" s="108"/>
      <c r="PTB166" s="108"/>
      <c r="PTC166" s="108"/>
      <c r="PTD166" s="108"/>
      <c r="PTE166" s="108"/>
      <c r="PTF166" s="108"/>
      <c r="PTG166" s="108"/>
      <c r="PTH166" s="108"/>
      <c r="PTI166" s="108"/>
      <c r="PTJ166" s="108"/>
      <c r="PTK166" s="108"/>
      <c r="PTL166" s="108"/>
      <c r="PTM166" s="108"/>
      <c r="PTN166" s="108"/>
      <c r="PTO166" s="108"/>
      <c r="PTP166" s="108"/>
      <c r="PTQ166" s="108"/>
      <c r="PTR166" s="108"/>
      <c r="PTS166" s="108"/>
      <c r="PTT166" s="108"/>
      <c r="PTU166" s="108"/>
      <c r="PTV166" s="108"/>
      <c r="PTW166" s="108"/>
      <c r="PTX166" s="108"/>
      <c r="PTY166" s="108"/>
      <c r="PTZ166" s="108"/>
      <c r="PUA166" s="108"/>
      <c r="PUB166" s="108"/>
      <c r="PUC166" s="108"/>
      <c r="PUD166" s="108"/>
      <c r="PUE166" s="108"/>
      <c r="PUF166" s="108"/>
      <c r="PUG166" s="108"/>
      <c r="PUH166" s="108"/>
      <c r="PUI166" s="108"/>
      <c r="PUJ166" s="108"/>
      <c r="PUK166" s="108"/>
      <c r="PUL166" s="108"/>
      <c r="PUM166" s="108"/>
      <c r="PUN166" s="108"/>
      <c r="PUO166" s="108"/>
      <c r="PUP166" s="108"/>
      <c r="PUQ166" s="108"/>
      <c r="PUR166" s="108"/>
      <c r="PUS166" s="108"/>
      <c r="PUT166" s="108"/>
      <c r="PUU166" s="108"/>
      <c r="PUV166" s="108"/>
      <c r="PUW166" s="108"/>
      <c r="PUX166" s="108"/>
      <c r="PUY166" s="108"/>
      <c r="PUZ166" s="108"/>
      <c r="PVA166" s="108"/>
      <c r="PVB166" s="108"/>
      <c r="PVC166" s="108"/>
      <c r="PVD166" s="108"/>
      <c r="PVE166" s="108"/>
      <c r="PVF166" s="108"/>
      <c r="PVG166" s="108"/>
      <c r="PVH166" s="108"/>
      <c r="PVI166" s="108"/>
      <c r="PVJ166" s="108"/>
      <c r="PVK166" s="108"/>
      <c r="PVL166" s="108"/>
      <c r="PVM166" s="108"/>
      <c r="PVN166" s="108"/>
      <c r="PVO166" s="108"/>
      <c r="PVP166" s="108"/>
      <c r="PVQ166" s="108"/>
      <c r="PVR166" s="108"/>
      <c r="PVS166" s="108"/>
      <c r="PVT166" s="108"/>
      <c r="PVU166" s="108"/>
      <c r="PVV166" s="108"/>
      <c r="PVW166" s="108"/>
      <c r="PVX166" s="108"/>
      <c r="PVY166" s="108"/>
      <c r="PVZ166" s="108"/>
      <c r="PWA166" s="108"/>
      <c r="PWB166" s="108"/>
      <c r="PWC166" s="108"/>
      <c r="PWD166" s="108"/>
      <c r="PWE166" s="108"/>
      <c r="PWF166" s="108"/>
      <c r="PWG166" s="108"/>
      <c r="PWH166" s="108"/>
      <c r="PWI166" s="108"/>
      <c r="PWJ166" s="108"/>
      <c r="PWK166" s="108"/>
      <c r="PWL166" s="108"/>
      <c r="PWM166" s="108"/>
      <c r="PWN166" s="108"/>
      <c r="PWO166" s="108"/>
      <c r="PWP166" s="108"/>
      <c r="PWQ166" s="108"/>
      <c r="PWR166" s="108"/>
      <c r="PWS166" s="108"/>
      <c r="PWT166" s="108"/>
      <c r="PWU166" s="108"/>
      <c r="PWV166" s="108"/>
      <c r="PWW166" s="108"/>
      <c r="PWX166" s="108"/>
      <c r="PWY166" s="108"/>
      <c r="PWZ166" s="108"/>
      <c r="PXA166" s="108"/>
      <c r="PXB166" s="108"/>
      <c r="PXC166" s="108"/>
      <c r="PXD166" s="108"/>
      <c r="PXE166" s="108"/>
      <c r="PXF166" s="108"/>
      <c r="PXG166" s="108"/>
      <c r="PXH166" s="108"/>
      <c r="PXI166" s="108"/>
      <c r="PXJ166" s="108"/>
      <c r="PXK166" s="108"/>
      <c r="PXL166" s="108"/>
      <c r="PXM166" s="108"/>
      <c r="PXN166" s="108"/>
      <c r="PXO166" s="108"/>
      <c r="PXP166" s="108"/>
      <c r="PXQ166" s="108"/>
      <c r="PXR166" s="108"/>
      <c r="PXS166" s="108"/>
      <c r="PXT166" s="108"/>
      <c r="PXU166" s="108"/>
      <c r="PXV166" s="108"/>
      <c r="PXW166" s="108"/>
      <c r="PXX166" s="108"/>
      <c r="PXY166" s="108"/>
      <c r="PXZ166" s="108"/>
      <c r="PYA166" s="108"/>
      <c r="PYB166" s="108"/>
      <c r="PYC166" s="108"/>
      <c r="PYD166" s="108"/>
      <c r="PYE166" s="108"/>
      <c r="PYF166" s="108"/>
      <c r="PYG166" s="108"/>
      <c r="PYH166" s="108"/>
      <c r="PYI166" s="108"/>
      <c r="PYJ166" s="108"/>
      <c r="PYK166" s="108"/>
      <c r="PYL166" s="108"/>
      <c r="PYM166" s="108"/>
      <c r="PYN166" s="108"/>
      <c r="PYO166" s="108"/>
      <c r="PYP166" s="108"/>
      <c r="PYQ166" s="108"/>
      <c r="PYR166" s="108"/>
      <c r="PYS166" s="108"/>
      <c r="PYT166" s="108"/>
      <c r="PYU166" s="108"/>
      <c r="PYV166" s="108"/>
      <c r="PYW166" s="108"/>
      <c r="PYX166" s="108"/>
      <c r="PYY166" s="108"/>
      <c r="PYZ166" s="108"/>
      <c r="PZA166" s="108"/>
      <c r="PZB166" s="108"/>
      <c r="PZC166" s="108"/>
      <c r="PZD166" s="108"/>
      <c r="PZE166" s="108"/>
      <c r="PZF166" s="108"/>
      <c r="PZG166" s="108"/>
      <c r="PZH166" s="108"/>
      <c r="PZI166" s="108"/>
      <c r="PZJ166" s="108"/>
      <c r="PZK166" s="108"/>
      <c r="PZL166" s="108"/>
      <c r="PZM166" s="108"/>
      <c r="PZN166" s="108"/>
      <c r="PZO166" s="108"/>
      <c r="PZP166" s="108"/>
      <c r="PZQ166" s="108"/>
      <c r="PZR166" s="108"/>
      <c r="PZS166" s="108"/>
      <c r="PZT166" s="108"/>
      <c r="PZU166" s="108"/>
      <c r="PZV166" s="108"/>
      <c r="PZW166" s="108"/>
      <c r="PZX166" s="108"/>
      <c r="PZY166" s="108"/>
      <c r="PZZ166" s="108"/>
      <c r="QAA166" s="108"/>
      <c r="QAB166" s="108"/>
      <c r="QAC166" s="108"/>
      <c r="QAD166" s="108"/>
      <c r="QAE166" s="108"/>
      <c r="QAF166" s="108"/>
      <c r="QAG166" s="108"/>
      <c r="QAH166" s="108"/>
      <c r="QAI166" s="108"/>
      <c r="QAJ166" s="108"/>
      <c r="QAK166" s="108"/>
      <c r="QAL166" s="108"/>
      <c r="QAM166" s="108"/>
      <c r="QAN166" s="108"/>
      <c r="QAO166" s="108"/>
      <c r="QAP166" s="108"/>
      <c r="QAQ166" s="108"/>
      <c r="QAR166" s="108"/>
      <c r="QAS166" s="108"/>
      <c r="QAT166" s="108"/>
      <c r="QAU166" s="108"/>
      <c r="QAV166" s="108"/>
      <c r="QAW166" s="108"/>
      <c r="QAX166" s="108"/>
      <c r="QAY166" s="108"/>
      <c r="QAZ166" s="108"/>
      <c r="QBA166" s="108"/>
      <c r="QBB166" s="108"/>
      <c r="QBC166" s="108"/>
      <c r="QBD166" s="108"/>
      <c r="QBE166" s="108"/>
      <c r="QBF166" s="108"/>
      <c r="QBG166" s="108"/>
      <c r="QBH166" s="108"/>
      <c r="QBI166" s="108"/>
      <c r="QBJ166" s="108"/>
      <c r="QBK166" s="108"/>
      <c r="QBL166" s="108"/>
      <c r="QBM166" s="108"/>
      <c r="QBN166" s="108"/>
      <c r="QBO166" s="108"/>
      <c r="QBP166" s="108"/>
      <c r="QBQ166" s="108"/>
      <c r="QBR166" s="108"/>
      <c r="QBS166" s="108"/>
      <c r="QBT166" s="108"/>
      <c r="QBU166" s="108"/>
      <c r="QBV166" s="108"/>
      <c r="QBW166" s="108"/>
      <c r="QBX166" s="108"/>
      <c r="QBY166" s="108"/>
      <c r="QBZ166" s="108"/>
      <c r="QCA166" s="108"/>
      <c r="QCB166" s="108"/>
      <c r="QCC166" s="108"/>
      <c r="QCD166" s="108"/>
      <c r="QCE166" s="108"/>
      <c r="QCF166" s="108"/>
      <c r="QCG166" s="108"/>
      <c r="QCH166" s="108"/>
      <c r="QCI166" s="108"/>
      <c r="QCJ166" s="108"/>
      <c r="QCK166" s="108"/>
      <c r="QCL166" s="108"/>
      <c r="QCM166" s="108"/>
      <c r="QCN166" s="108"/>
      <c r="QCO166" s="108"/>
      <c r="QCP166" s="108"/>
      <c r="QCQ166" s="108"/>
      <c r="QCR166" s="108"/>
      <c r="QCS166" s="108"/>
      <c r="QCT166" s="108"/>
      <c r="QCU166" s="108"/>
      <c r="QCV166" s="108"/>
      <c r="QCW166" s="108"/>
      <c r="QCX166" s="108"/>
      <c r="QCY166" s="108"/>
      <c r="QCZ166" s="108"/>
      <c r="QDA166" s="108"/>
      <c r="QDB166" s="108"/>
      <c r="QDC166" s="108"/>
      <c r="QDD166" s="108"/>
      <c r="QDE166" s="108"/>
      <c r="QDF166" s="108"/>
      <c r="QDG166" s="108"/>
      <c r="QDH166" s="108"/>
      <c r="QDI166" s="108"/>
      <c r="QDJ166" s="108"/>
      <c r="QDK166" s="108"/>
      <c r="QDL166" s="108"/>
      <c r="QDM166" s="108"/>
      <c r="QDN166" s="108"/>
      <c r="QDO166" s="108"/>
      <c r="QDP166" s="108"/>
      <c r="QDQ166" s="108"/>
      <c r="QDR166" s="108"/>
      <c r="QDS166" s="108"/>
      <c r="QDT166" s="108"/>
      <c r="QDU166" s="108"/>
      <c r="QDV166" s="108"/>
      <c r="QDW166" s="108"/>
      <c r="QDX166" s="108"/>
      <c r="QDY166" s="108"/>
      <c r="QDZ166" s="108"/>
      <c r="QEA166" s="108"/>
      <c r="QEB166" s="108"/>
      <c r="QEC166" s="108"/>
      <c r="QED166" s="108"/>
      <c r="QEE166" s="108"/>
      <c r="QEF166" s="108"/>
      <c r="QEG166" s="108"/>
      <c r="QEH166" s="108"/>
      <c r="QEI166" s="108"/>
      <c r="QEJ166" s="108"/>
      <c r="QEK166" s="108"/>
      <c r="QEL166" s="108"/>
      <c r="QEM166" s="108"/>
      <c r="QEN166" s="108"/>
      <c r="QEO166" s="108"/>
      <c r="QEP166" s="108"/>
      <c r="QEQ166" s="108"/>
      <c r="QER166" s="108"/>
      <c r="QES166" s="108"/>
      <c r="QET166" s="108"/>
      <c r="QEU166" s="108"/>
      <c r="QEV166" s="108"/>
      <c r="QEW166" s="108"/>
      <c r="QEX166" s="108"/>
      <c r="QEY166" s="108"/>
      <c r="QEZ166" s="108"/>
      <c r="QFA166" s="108"/>
      <c r="QFB166" s="108"/>
      <c r="QFC166" s="108"/>
      <c r="QFD166" s="108"/>
      <c r="QFE166" s="108"/>
      <c r="QFF166" s="108"/>
      <c r="QFG166" s="108"/>
      <c r="QFH166" s="108"/>
      <c r="QFI166" s="108"/>
      <c r="QFJ166" s="108"/>
      <c r="QFK166" s="108"/>
      <c r="QFL166" s="108"/>
      <c r="QFM166" s="108"/>
      <c r="QFN166" s="108"/>
      <c r="QFO166" s="108"/>
      <c r="QFP166" s="108"/>
      <c r="QFQ166" s="108"/>
      <c r="QFR166" s="108"/>
      <c r="QFS166" s="108"/>
      <c r="QFT166" s="108"/>
      <c r="QFU166" s="108"/>
      <c r="QFV166" s="108"/>
      <c r="QFW166" s="108"/>
      <c r="QFX166" s="108"/>
      <c r="QFY166" s="108"/>
      <c r="QFZ166" s="108"/>
      <c r="QGA166" s="108"/>
      <c r="QGB166" s="108"/>
      <c r="QGC166" s="108"/>
      <c r="QGD166" s="108"/>
      <c r="QGE166" s="108"/>
      <c r="QGF166" s="108"/>
      <c r="QGG166" s="108"/>
      <c r="QGH166" s="108"/>
      <c r="QGI166" s="108"/>
      <c r="QGJ166" s="108"/>
      <c r="QGK166" s="108"/>
      <c r="QGL166" s="108"/>
      <c r="QGM166" s="108"/>
      <c r="QGN166" s="108"/>
      <c r="QGO166" s="108"/>
      <c r="QGP166" s="108"/>
      <c r="QGQ166" s="108"/>
      <c r="QGR166" s="108"/>
      <c r="QGS166" s="108"/>
      <c r="QGT166" s="108"/>
      <c r="QGU166" s="108"/>
      <c r="QGV166" s="108"/>
      <c r="QGW166" s="108"/>
      <c r="QGX166" s="108"/>
      <c r="QGY166" s="108"/>
      <c r="QGZ166" s="108"/>
      <c r="QHA166" s="108"/>
      <c r="QHB166" s="108"/>
      <c r="QHC166" s="108"/>
      <c r="QHD166" s="108"/>
      <c r="QHE166" s="108"/>
      <c r="QHF166" s="108"/>
      <c r="QHG166" s="108"/>
      <c r="QHH166" s="108"/>
      <c r="QHI166" s="108"/>
      <c r="QHJ166" s="108"/>
      <c r="QHK166" s="108"/>
      <c r="QHL166" s="108"/>
      <c r="QHM166" s="108"/>
      <c r="QHN166" s="108"/>
      <c r="QHO166" s="108"/>
      <c r="QHP166" s="108"/>
      <c r="QHQ166" s="108"/>
      <c r="QHR166" s="108"/>
      <c r="QHS166" s="108"/>
      <c r="QHT166" s="108"/>
      <c r="QHU166" s="108"/>
      <c r="QHV166" s="108"/>
      <c r="QHW166" s="108"/>
      <c r="QHX166" s="108"/>
      <c r="QHY166" s="108"/>
      <c r="QHZ166" s="108"/>
      <c r="QIA166" s="108"/>
      <c r="QIB166" s="108"/>
      <c r="QIC166" s="108"/>
      <c r="QID166" s="108"/>
      <c r="QIE166" s="108"/>
      <c r="QIF166" s="108"/>
      <c r="QIG166" s="108"/>
      <c r="QIH166" s="108"/>
      <c r="QII166" s="108"/>
      <c r="QIJ166" s="108"/>
      <c r="QIK166" s="108"/>
      <c r="QIL166" s="108"/>
      <c r="QIM166" s="108"/>
      <c r="QIN166" s="108"/>
      <c r="QIO166" s="108"/>
      <c r="QIP166" s="108"/>
      <c r="QIQ166" s="108"/>
      <c r="QIR166" s="108"/>
      <c r="QIS166" s="108"/>
      <c r="QIT166" s="108"/>
      <c r="QIU166" s="108"/>
      <c r="QIV166" s="108"/>
      <c r="QIW166" s="108"/>
      <c r="QIX166" s="108"/>
      <c r="QIY166" s="108"/>
      <c r="QIZ166" s="108"/>
      <c r="QJA166" s="108"/>
      <c r="QJB166" s="108"/>
      <c r="QJC166" s="108"/>
      <c r="QJD166" s="108"/>
      <c r="QJE166" s="108"/>
      <c r="QJF166" s="108"/>
      <c r="QJG166" s="108"/>
      <c r="QJH166" s="108"/>
      <c r="QJI166" s="108"/>
      <c r="QJJ166" s="108"/>
      <c r="QJK166" s="108"/>
      <c r="QJL166" s="108"/>
      <c r="QJM166" s="108"/>
      <c r="QJN166" s="108"/>
      <c r="QJO166" s="108"/>
      <c r="QJP166" s="108"/>
      <c r="QJQ166" s="108"/>
      <c r="QJR166" s="108"/>
      <c r="QJS166" s="108"/>
      <c r="QJT166" s="108"/>
      <c r="QJU166" s="108"/>
      <c r="QJV166" s="108"/>
      <c r="QJW166" s="108"/>
      <c r="QJX166" s="108"/>
      <c r="QJY166" s="108"/>
      <c r="QJZ166" s="108"/>
      <c r="QKA166" s="108"/>
      <c r="QKB166" s="108"/>
      <c r="QKC166" s="108"/>
      <c r="QKD166" s="108"/>
      <c r="QKE166" s="108"/>
      <c r="QKF166" s="108"/>
      <c r="QKG166" s="108"/>
      <c r="QKH166" s="108"/>
      <c r="QKI166" s="108"/>
      <c r="QKJ166" s="108"/>
      <c r="QKK166" s="108"/>
      <c r="QKL166" s="108"/>
      <c r="QKM166" s="108"/>
      <c r="QKN166" s="108"/>
      <c r="QKO166" s="108"/>
      <c r="QKP166" s="108"/>
      <c r="QKQ166" s="108"/>
      <c r="QKR166" s="108"/>
      <c r="QKS166" s="108"/>
      <c r="QKT166" s="108"/>
      <c r="QKU166" s="108"/>
      <c r="QKV166" s="108"/>
      <c r="QKW166" s="108"/>
      <c r="QKX166" s="108"/>
      <c r="QKY166" s="108"/>
      <c r="QKZ166" s="108"/>
      <c r="QLA166" s="108"/>
      <c r="QLB166" s="108"/>
      <c r="QLC166" s="108"/>
      <c r="QLD166" s="108"/>
      <c r="QLE166" s="108"/>
      <c r="QLF166" s="108"/>
      <c r="QLG166" s="108"/>
      <c r="QLH166" s="108"/>
      <c r="QLI166" s="108"/>
      <c r="QLJ166" s="108"/>
      <c r="QLK166" s="108"/>
      <c r="QLL166" s="108"/>
      <c r="QLM166" s="108"/>
      <c r="QLN166" s="108"/>
      <c r="QLO166" s="108"/>
      <c r="QLP166" s="108"/>
      <c r="QLQ166" s="108"/>
      <c r="QLR166" s="108"/>
      <c r="QLS166" s="108"/>
      <c r="QLT166" s="108"/>
      <c r="QLU166" s="108"/>
      <c r="QLV166" s="108"/>
      <c r="QLW166" s="108"/>
      <c r="QLX166" s="108"/>
      <c r="QLY166" s="108"/>
      <c r="QLZ166" s="108"/>
      <c r="QMA166" s="108"/>
      <c r="QMB166" s="108"/>
      <c r="QMC166" s="108"/>
      <c r="QMD166" s="108"/>
      <c r="QME166" s="108"/>
      <c r="QMF166" s="108"/>
      <c r="QMG166" s="108"/>
      <c r="QMH166" s="108"/>
      <c r="QMI166" s="108"/>
      <c r="QMJ166" s="108"/>
      <c r="QMK166" s="108"/>
      <c r="QML166" s="108"/>
      <c r="QMM166" s="108"/>
      <c r="QMN166" s="108"/>
      <c r="QMO166" s="108"/>
      <c r="QMP166" s="108"/>
      <c r="QMQ166" s="108"/>
      <c r="QMR166" s="108"/>
      <c r="QMS166" s="108"/>
      <c r="QMT166" s="108"/>
      <c r="QMU166" s="108"/>
      <c r="QMV166" s="108"/>
      <c r="QMW166" s="108"/>
      <c r="QMX166" s="108"/>
      <c r="QMY166" s="108"/>
      <c r="QMZ166" s="108"/>
      <c r="QNA166" s="108"/>
      <c r="QNB166" s="108"/>
      <c r="QNC166" s="108"/>
      <c r="QND166" s="108"/>
      <c r="QNE166" s="108"/>
      <c r="QNF166" s="108"/>
      <c r="QNG166" s="108"/>
      <c r="QNH166" s="108"/>
      <c r="QNI166" s="108"/>
      <c r="QNJ166" s="108"/>
      <c r="QNK166" s="108"/>
      <c r="QNL166" s="108"/>
      <c r="QNM166" s="108"/>
      <c r="QNN166" s="108"/>
      <c r="QNO166" s="108"/>
      <c r="QNP166" s="108"/>
      <c r="QNQ166" s="108"/>
      <c r="QNR166" s="108"/>
      <c r="QNS166" s="108"/>
      <c r="QNT166" s="108"/>
      <c r="QNU166" s="108"/>
      <c r="QNV166" s="108"/>
      <c r="QNW166" s="108"/>
      <c r="QNX166" s="108"/>
      <c r="QNY166" s="108"/>
      <c r="QNZ166" s="108"/>
      <c r="QOA166" s="108"/>
      <c r="QOB166" s="108"/>
      <c r="QOC166" s="108"/>
      <c r="QOD166" s="108"/>
      <c r="QOE166" s="108"/>
      <c r="QOF166" s="108"/>
      <c r="QOG166" s="108"/>
      <c r="QOH166" s="108"/>
      <c r="QOI166" s="108"/>
      <c r="QOJ166" s="108"/>
      <c r="QOK166" s="108"/>
      <c r="QOL166" s="108"/>
      <c r="QOM166" s="108"/>
      <c r="QON166" s="108"/>
      <c r="QOO166" s="108"/>
      <c r="QOP166" s="108"/>
      <c r="QOQ166" s="108"/>
      <c r="QOR166" s="108"/>
      <c r="QOS166" s="108"/>
      <c r="QOT166" s="108"/>
      <c r="QOU166" s="108"/>
      <c r="QOV166" s="108"/>
      <c r="QOW166" s="108"/>
      <c r="QOX166" s="108"/>
      <c r="QOY166" s="108"/>
      <c r="QOZ166" s="108"/>
      <c r="QPA166" s="108"/>
      <c r="QPB166" s="108"/>
      <c r="QPC166" s="108"/>
      <c r="QPD166" s="108"/>
      <c r="QPE166" s="108"/>
      <c r="QPF166" s="108"/>
      <c r="QPG166" s="108"/>
      <c r="QPH166" s="108"/>
      <c r="QPI166" s="108"/>
      <c r="QPJ166" s="108"/>
      <c r="QPK166" s="108"/>
      <c r="QPL166" s="108"/>
      <c r="QPM166" s="108"/>
      <c r="QPN166" s="108"/>
      <c r="QPO166" s="108"/>
      <c r="QPP166" s="108"/>
      <c r="QPQ166" s="108"/>
      <c r="QPR166" s="108"/>
      <c r="QPS166" s="108"/>
      <c r="QPT166" s="108"/>
      <c r="QPU166" s="108"/>
      <c r="QPV166" s="108"/>
      <c r="QPW166" s="108"/>
      <c r="QPX166" s="108"/>
      <c r="QPY166" s="108"/>
      <c r="QPZ166" s="108"/>
      <c r="QQA166" s="108"/>
      <c r="QQB166" s="108"/>
      <c r="QQC166" s="108"/>
      <c r="QQD166" s="108"/>
      <c r="QQE166" s="108"/>
      <c r="QQF166" s="108"/>
      <c r="QQG166" s="108"/>
      <c r="QQH166" s="108"/>
      <c r="QQI166" s="108"/>
      <c r="QQJ166" s="108"/>
      <c r="QQK166" s="108"/>
      <c r="QQL166" s="108"/>
      <c r="QQM166" s="108"/>
      <c r="QQN166" s="108"/>
      <c r="QQO166" s="108"/>
      <c r="QQP166" s="108"/>
      <c r="QQQ166" s="108"/>
      <c r="QQR166" s="108"/>
      <c r="QQS166" s="108"/>
      <c r="QQT166" s="108"/>
      <c r="QQU166" s="108"/>
      <c r="QQV166" s="108"/>
      <c r="QQW166" s="108"/>
      <c r="QQX166" s="108"/>
      <c r="QQY166" s="108"/>
      <c r="QQZ166" s="108"/>
      <c r="QRA166" s="108"/>
      <c r="QRB166" s="108"/>
      <c r="QRC166" s="108"/>
      <c r="QRD166" s="108"/>
      <c r="QRE166" s="108"/>
      <c r="QRF166" s="108"/>
      <c r="QRG166" s="108"/>
      <c r="QRH166" s="108"/>
      <c r="QRI166" s="108"/>
      <c r="QRJ166" s="108"/>
      <c r="QRK166" s="108"/>
      <c r="QRL166" s="108"/>
      <c r="QRM166" s="108"/>
      <c r="QRN166" s="108"/>
      <c r="QRO166" s="108"/>
      <c r="QRP166" s="108"/>
      <c r="QRQ166" s="108"/>
      <c r="QRR166" s="108"/>
      <c r="QRS166" s="108"/>
      <c r="QRT166" s="108"/>
      <c r="QRU166" s="108"/>
      <c r="QRV166" s="108"/>
      <c r="QRW166" s="108"/>
      <c r="QRX166" s="108"/>
      <c r="QRY166" s="108"/>
      <c r="QRZ166" s="108"/>
      <c r="QSA166" s="108"/>
      <c r="QSB166" s="108"/>
      <c r="QSC166" s="108"/>
      <c r="QSD166" s="108"/>
      <c r="QSE166" s="108"/>
      <c r="QSF166" s="108"/>
      <c r="QSG166" s="108"/>
      <c r="QSH166" s="108"/>
      <c r="QSI166" s="108"/>
      <c r="QSJ166" s="108"/>
      <c r="QSK166" s="108"/>
      <c r="QSL166" s="108"/>
      <c r="QSM166" s="108"/>
      <c r="QSN166" s="108"/>
      <c r="QSO166" s="108"/>
      <c r="QSP166" s="108"/>
      <c r="QSQ166" s="108"/>
      <c r="QSR166" s="108"/>
      <c r="QSS166" s="108"/>
      <c r="QST166" s="108"/>
      <c r="QSU166" s="108"/>
      <c r="QSV166" s="108"/>
      <c r="QSW166" s="108"/>
      <c r="QSX166" s="108"/>
      <c r="QSY166" s="108"/>
      <c r="QSZ166" s="108"/>
      <c r="QTA166" s="108"/>
      <c r="QTB166" s="108"/>
      <c r="QTC166" s="108"/>
      <c r="QTD166" s="108"/>
      <c r="QTE166" s="108"/>
      <c r="QTF166" s="108"/>
      <c r="QTG166" s="108"/>
      <c r="QTH166" s="108"/>
      <c r="QTI166" s="108"/>
      <c r="QTJ166" s="108"/>
      <c r="QTK166" s="108"/>
      <c r="QTL166" s="108"/>
      <c r="QTM166" s="108"/>
      <c r="QTN166" s="108"/>
      <c r="QTO166" s="108"/>
      <c r="QTP166" s="108"/>
      <c r="QTQ166" s="108"/>
      <c r="QTR166" s="108"/>
      <c r="QTS166" s="108"/>
      <c r="QTT166" s="108"/>
      <c r="QTU166" s="108"/>
      <c r="QTV166" s="108"/>
      <c r="QTW166" s="108"/>
      <c r="QTX166" s="108"/>
      <c r="QTY166" s="108"/>
      <c r="QTZ166" s="108"/>
      <c r="QUA166" s="108"/>
      <c r="QUB166" s="108"/>
      <c r="QUC166" s="108"/>
      <c r="QUD166" s="108"/>
      <c r="QUE166" s="108"/>
      <c r="QUF166" s="108"/>
      <c r="QUG166" s="108"/>
      <c r="QUH166" s="108"/>
      <c r="QUI166" s="108"/>
      <c r="QUJ166" s="108"/>
      <c r="QUK166" s="108"/>
      <c r="QUL166" s="108"/>
      <c r="QUM166" s="108"/>
      <c r="QUN166" s="108"/>
      <c r="QUO166" s="108"/>
      <c r="QUP166" s="108"/>
      <c r="QUQ166" s="108"/>
      <c r="QUR166" s="108"/>
      <c r="QUS166" s="108"/>
      <c r="QUT166" s="108"/>
      <c r="QUU166" s="108"/>
      <c r="QUV166" s="108"/>
      <c r="QUW166" s="108"/>
      <c r="QUX166" s="108"/>
      <c r="QUY166" s="108"/>
      <c r="QUZ166" s="108"/>
      <c r="QVA166" s="108"/>
      <c r="QVB166" s="108"/>
      <c r="QVC166" s="108"/>
      <c r="QVD166" s="108"/>
      <c r="QVE166" s="108"/>
      <c r="QVF166" s="108"/>
      <c r="QVG166" s="108"/>
      <c r="QVH166" s="108"/>
      <c r="QVI166" s="108"/>
      <c r="QVJ166" s="108"/>
      <c r="QVK166" s="108"/>
      <c r="QVL166" s="108"/>
      <c r="QVM166" s="108"/>
      <c r="QVN166" s="108"/>
      <c r="QVO166" s="108"/>
      <c r="QVP166" s="108"/>
      <c r="QVQ166" s="108"/>
      <c r="QVR166" s="108"/>
      <c r="QVS166" s="108"/>
      <c r="QVT166" s="108"/>
      <c r="QVU166" s="108"/>
      <c r="QVV166" s="108"/>
      <c r="QVW166" s="108"/>
      <c r="QVX166" s="108"/>
      <c r="QVY166" s="108"/>
      <c r="QVZ166" s="108"/>
      <c r="QWA166" s="108"/>
      <c r="QWB166" s="108"/>
      <c r="QWC166" s="108"/>
      <c r="QWD166" s="108"/>
      <c r="QWE166" s="108"/>
      <c r="QWF166" s="108"/>
      <c r="QWG166" s="108"/>
      <c r="QWH166" s="108"/>
      <c r="QWI166" s="108"/>
      <c r="QWJ166" s="108"/>
      <c r="QWK166" s="108"/>
      <c r="QWL166" s="108"/>
      <c r="QWM166" s="108"/>
      <c r="QWN166" s="108"/>
      <c r="QWO166" s="108"/>
      <c r="QWP166" s="108"/>
      <c r="QWQ166" s="108"/>
      <c r="QWR166" s="108"/>
      <c r="QWS166" s="108"/>
      <c r="QWT166" s="108"/>
      <c r="QWU166" s="108"/>
      <c r="QWV166" s="108"/>
      <c r="QWW166" s="108"/>
      <c r="QWX166" s="108"/>
      <c r="QWY166" s="108"/>
      <c r="QWZ166" s="108"/>
      <c r="QXA166" s="108"/>
      <c r="QXB166" s="108"/>
      <c r="QXC166" s="108"/>
      <c r="QXD166" s="108"/>
      <c r="QXE166" s="108"/>
      <c r="QXF166" s="108"/>
      <c r="QXG166" s="108"/>
      <c r="QXH166" s="108"/>
      <c r="QXI166" s="108"/>
      <c r="QXJ166" s="108"/>
      <c r="QXK166" s="108"/>
      <c r="QXL166" s="108"/>
      <c r="QXM166" s="108"/>
      <c r="QXN166" s="108"/>
      <c r="QXO166" s="108"/>
      <c r="QXP166" s="108"/>
      <c r="QXQ166" s="108"/>
      <c r="QXR166" s="108"/>
      <c r="QXS166" s="108"/>
      <c r="QXT166" s="108"/>
      <c r="QXU166" s="108"/>
      <c r="QXV166" s="108"/>
      <c r="QXW166" s="108"/>
      <c r="QXX166" s="108"/>
      <c r="QXY166" s="108"/>
      <c r="QXZ166" s="108"/>
      <c r="QYA166" s="108"/>
      <c r="QYB166" s="108"/>
      <c r="QYC166" s="108"/>
      <c r="QYD166" s="108"/>
      <c r="QYE166" s="108"/>
      <c r="QYF166" s="108"/>
      <c r="QYG166" s="108"/>
      <c r="QYH166" s="108"/>
      <c r="QYI166" s="108"/>
      <c r="QYJ166" s="108"/>
      <c r="QYK166" s="108"/>
      <c r="QYL166" s="108"/>
      <c r="QYM166" s="108"/>
      <c r="QYN166" s="108"/>
      <c r="QYO166" s="108"/>
      <c r="QYP166" s="108"/>
      <c r="QYQ166" s="108"/>
      <c r="QYR166" s="108"/>
      <c r="QYS166" s="108"/>
      <c r="QYT166" s="108"/>
      <c r="QYU166" s="108"/>
      <c r="QYV166" s="108"/>
      <c r="QYW166" s="108"/>
      <c r="QYX166" s="108"/>
      <c r="QYY166" s="108"/>
      <c r="QYZ166" s="108"/>
      <c r="QZA166" s="108"/>
      <c r="QZB166" s="108"/>
      <c r="QZC166" s="108"/>
      <c r="QZD166" s="108"/>
      <c r="QZE166" s="108"/>
      <c r="QZF166" s="108"/>
      <c r="QZG166" s="108"/>
      <c r="QZH166" s="108"/>
      <c r="QZI166" s="108"/>
      <c r="QZJ166" s="108"/>
      <c r="QZK166" s="108"/>
      <c r="QZL166" s="108"/>
      <c r="QZM166" s="108"/>
      <c r="QZN166" s="108"/>
      <c r="QZO166" s="108"/>
      <c r="QZP166" s="108"/>
      <c r="QZQ166" s="108"/>
      <c r="QZR166" s="108"/>
      <c r="QZS166" s="108"/>
      <c r="QZT166" s="108"/>
      <c r="QZU166" s="108"/>
      <c r="QZV166" s="108"/>
      <c r="QZW166" s="108"/>
      <c r="QZX166" s="108"/>
      <c r="QZY166" s="108"/>
      <c r="QZZ166" s="108"/>
      <c r="RAA166" s="108"/>
      <c r="RAB166" s="108"/>
      <c r="RAC166" s="108"/>
      <c r="RAD166" s="108"/>
      <c r="RAE166" s="108"/>
      <c r="RAF166" s="108"/>
      <c r="RAG166" s="108"/>
      <c r="RAH166" s="108"/>
      <c r="RAI166" s="108"/>
      <c r="RAJ166" s="108"/>
      <c r="RAK166" s="108"/>
      <c r="RAL166" s="108"/>
      <c r="RAM166" s="108"/>
      <c r="RAN166" s="108"/>
      <c r="RAO166" s="108"/>
      <c r="RAP166" s="108"/>
      <c r="RAQ166" s="108"/>
      <c r="RAR166" s="108"/>
      <c r="RAS166" s="108"/>
      <c r="RAT166" s="108"/>
      <c r="RAU166" s="108"/>
      <c r="RAV166" s="108"/>
      <c r="RAW166" s="108"/>
      <c r="RAX166" s="108"/>
      <c r="RAY166" s="108"/>
      <c r="RAZ166" s="108"/>
      <c r="RBA166" s="108"/>
      <c r="RBB166" s="108"/>
      <c r="RBC166" s="108"/>
      <c r="RBD166" s="108"/>
      <c r="RBE166" s="108"/>
      <c r="RBF166" s="108"/>
      <c r="RBG166" s="108"/>
      <c r="RBH166" s="108"/>
      <c r="RBI166" s="108"/>
      <c r="RBJ166" s="108"/>
      <c r="RBK166" s="108"/>
      <c r="RBL166" s="108"/>
      <c r="RBM166" s="108"/>
      <c r="RBN166" s="108"/>
      <c r="RBO166" s="108"/>
      <c r="RBP166" s="108"/>
      <c r="RBQ166" s="108"/>
      <c r="RBR166" s="108"/>
      <c r="RBS166" s="108"/>
      <c r="RBT166" s="108"/>
      <c r="RBU166" s="108"/>
      <c r="RBV166" s="108"/>
      <c r="RBW166" s="108"/>
      <c r="RBX166" s="108"/>
      <c r="RBY166" s="108"/>
      <c r="RBZ166" s="108"/>
      <c r="RCA166" s="108"/>
      <c r="RCB166" s="108"/>
      <c r="RCC166" s="108"/>
      <c r="RCD166" s="108"/>
      <c r="RCE166" s="108"/>
      <c r="RCF166" s="108"/>
      <c r="RCG166" s="108"/>
      <c r="RCH166" s="108"/>
      <c r="RCI166" s="108"/>
      <c r="RCJ166" s="108"/>
      <c r="RCK166" s="108"/>
      <c r="RCL166" s="108"/>
      <c r="RCM166" s="108"/>
      <c r="RCN166" s="108"/>
      <c r="RCO166" s="108"/>
      <c r="RCP166" s="108"/>
      <c r="RCQ166" s="108"/>
      <c r="RCR166" s="108"/>
      <c r="RCS166" s="108"/>
      <c r="RCT166" s="108"/>
      <c r="RCU166" s="108"/>
      <c r="RCV166" s="108"/>
      <c r="RCW166" s="108"/>
      <c r="RCX166" s="108"/>
      <c r="RCY166" s="108"/>
      <c r="RCZ166" s="108"/>
      <c r="RDA166" s="108"/>
      <c r="RDB166" s="108"/>
      <c r="RDC166" s="108"/>
      <c r="RDD166" s="108"/>
      <c r="RDE166" s="108"/>
      <c r="RDF166" s="108"/>
      <c r="RDG166" s="108"/>
      <c r="RDH166" s="108"/>
      <c r="RDI166" s="108"/>
      <c r="RDJ166" s="108"/>
      <c r="RDK166" s="108"/>
      <c r="RDL166" s="108"/>
      <c r="RDM166" s="108"/>
      <c r="RDN166" s="108"/>
      <c r="RDO166" s="108"/>
      <c r="RDP166" s="108"/>
      <c r="RDQ166" s="108"/>
      <c r="RDR166" s="108"/>
      <c r="RDS166" s="108"/>
      <c r="RDT166" s="108"/>
      <c r="RDU166" s="108"/>
      <c r="RDV166" s="108"/>
      <c r="RDW166" s="108"/>
      <c r="RDX166" s="108"/>
      <c r="RDY166" s="108"/>
      <c r="RDZ166" s="108"/>
      <c r="REA166" s="108"/>
      <c r="REB166" s="108"/>
      <c r="REC166" s="108"/>
      <c r="RED166" s="108"/>
      <c r="REE166" s="108"/>
      <c r="REF166" s="108"/>
      <c r="REG166" s="108"/>
      <c r="REH166" s="108"/>
      <c r="REI166" s="108"/>
      <c r="REJ166" s="108"/>
      <c r="REK166" s="108"/>
      <c r="REL166" s="108"/>
      <c r="REM166" s="108"/>
      <c r="REN166" s="108"/>
      <c r="REO166" s="108"/>
      <c r="REP166" s="108"/>
      <c r="REQ166" s="108"/>
      <c r="RER166" s="108"/>
      <c r="RES166" s="108"/>
      <c r="RET166" s="108"/>
      <c r="REU166" s="108"/>
      <c r="REV166" s="108"/>
      <c r="REW166" s="108"/>
      <c r="REX166" s="108"/>
      <c r="REY166" s="108"/>
      <c r="REZ166" s="108"/>
      <c r="RFA166" s="108"/>
      <c r="RFB166" s="108"/>
      <c r="RFC166" s="108"/>
      <c r="RFD166" s="108"/>
      <c r="RFE166" s="108"/>
      <c r="RFF166" s="108"/>
      <c r="RFG166" s="108"/>
      <c r="RFH166" s="108"/>
      <c r="RFI166" s="108"/>
      <c r="RFJ166" s="108"/>
      <c r="RFK166" s="108"/>
      <c r="RFL166" s="108"/>
      <c r="RFM166" s="108"/>
      <c r="RFN166" s="108"/>
      <c r="RFO166" s="108"/>
      <c r="RFP166" s="108"/>
      <c r="RFQ166" s="108"/>
      <c r="RFR166" s="108"/>
      <c r="RFS166" s="108"/>
      <c r="RFT166" s="108"/>
      <c r="RFU166" s="108"/>
      <c r="RFV166" s="108"/>
      <c r="RFW166" s="108"/>
      <c r="RFX166" s="108"/>
      <c r="RFY166" s="108"/>
      <c r="RFZ166" s="108"/>
      <c r="RGA166" s="108"/>
      <c r="RGB166" s="108"/>
      <c r="RGC166" s="108"/>
      <c r="RGD166" s="108"/>
      <c r="RGE166" s="108"/>
      <c r="RGF166" s="108"/>
      <c r="RGG166" s="108"/>
      <c r="RGH166" s="108"/>
      <c r="RGI166" s="108"/>
      <c r="RGJ166" s="108"/>
      <c r="RGK166" s="108"/>
      <c r="RGL166" s="108"/>
      <c r="RGM166" s="108"/>
      <c r="RGN166" s="108"/>
      <c r="RGO166" s="108"/>
      <c r="RGP166" s="108"/>
      <c r="RGQ166" s="108"/>
      <c r="RGR166" s="108"/>
      <c r="RGS166" s="108"/>
      <c r="RGT166" s="108"/>
      <c r="RGU166" s="108"/>
      <c r="RGV166" s="108"/>
      <c r="RGW166" s="108"/>
      <c r="RGX166" s="108"/>
      <c r="RGY166" s="108"/>
      <c r="RGZ166" s="108"/>
      <c r="RHA166" s="108"/>
      <c r="RHB166" s="108"/>
      <c r="RHC166" s="108"/>
      <c r="RHD166" s="108"/>
      <c r="RHE166" s="108"/>
      <c r="RHF166" s="108"/>
      <c r="RHG166" s="108"/>
      <c r="RHH166" s="108"/>
      <c r="RHI166" s="108"/>
      <c r="RHJ166" s="108"/>
      <c r="RHK166" s="108"/>
      <c r="RHL166" s="108"/>
      <c r="RHM166" s="108"/>
      <c r="RHN166" s="108"/>
      <c r="RHO166" s="108"/>
      <c r="RHP166" s="108"/>
      <c r="RHQ166" s="108"/>
      <c r="RHR166" s="108"/>
      <c r="RHS166" s="108"/>
      <c r="RHT166" s="108"/>
      <c r="RHU166" s="108"/>
      <c r="RHV166" s="108"/>
      <c r="RHW166" s="108"/>
      <c r="RHX166" s="108"/>
      <c r="RHY166" s="108"/>
      <c r="RHZ166" s="108"/>
      <c r="RIA166" s="108"/>
      <c r="RIB166" s="108"/>
      <c r="RIC166" s="108"/>
      <c r="RID166" s="108"/>
      <c r="RIE166" s="108"/>
      <c r="RIF166" s="108"/>
      <c r="RIG166" s="108"/>
      <c r="RIH166" s="108"/>
      <c r="RII166" s="108"/>
      <c r="RIJ166" s="108"/>
      <c r="RIK166" s="108"/>
      <c r="RIL166" s="108"/>
      <c r="RIM166" s="108"/>
      <c r="RIN166" s="108"/>
      <c r="RIO166" s="108"/>
      <c r="RIP166" s="108"/>
      <c r="RIQ166" s="108"/>
      <c r="RIR166" s="108"/>
      <c r="RIS166" s="108"/>
      <c r="RIT166" s="108"/>
      <c r="RIU166" s="108"/>
      <c r="RIV166" s="108"/>
      <c r="RIW166" s="108"/>
      <c r="RIX166" s="108"/>
      <c r="RIY166" s="108"/>
      <c r="RIZ166" s="108"/>
      <c r="RJA166" s="108"/>
      <c r="RJB166" s="108"/>
      <c r="RJC166" s="108"/>
      <c r="RJD166" s="108"/>
      <c r="RJE166" s="108"/>
      <c r="RJF166" s="108"/>
      <c r="RJG166" s="108"/>
      <c r="RJH166" s="108"/>
      <c r="RJI166" s="108"/>
      <c r="RJJ166" s="108"/>
      <c r="RJK166" s="108"/>
      <c r="RJL166" s="108"/>
      <c r="RJM166" s="108"/>
      <c r="RJN166" s="108"/>
      <c r="RJO166" s="108"/>
      <c r="RJP166" s="108"/>
      <c r="RJQ166" s="108"/>
      <c r="RJR166" s="108"/>
      <c r="RJS166" s="108"/>
      <c r="RJT166" s="108"/>
      <c r="RJU166" s="108"/>
      <c r="RJV166" s="108"/>
      <c r="RJW166" s="108"/>
      <c r="RJX166" s="108"/>
      <c r="RJY166" s="108"/>
      <c r="RJZ166" s="108"/>
      <c r="RKA166" s="108"/>
      <c r="RKB166" s="108"/>
      <c r="RKC166" s="108"/>
      <c r="RKD166" s="108"/>
      <c r="RKE166" s="108"/>
      <c r="RKF166" s="108"/>
      <c r="RKG166" s="108"/>
      <c r="RKH166" s="108"/>
      <c r="RKI166" s="108"/>
      <c r="RKJ166" s="108"/>
      <c r="RKK166" s="108"/>
      <c r="RKL166" s="108"/>
      <c r="RKM166" s="108"/>
      <c r="RKN166" s="108"/>
      <c r="RKO166" s="108"/>
      <c r="RKP166" s="108"/>
      <c r="RKQ166" s="108"/>
      <c r="RKR166" s="108"/>
      <c r="RKS166" s="108"/>
      <c r="RKT166" s="108"/>
      <c r="RKU166" s="108"/>
      <c r="RKV166" s="108"/>
      <c r="RKW166" s="108"/>
      <c r="RKX166" s="108"/>
      <c r="RKY166" s="108"/>
      <c r="RKZ166" s="108"/>
      <c r="RLA166" s="108"/>
      <c r="RLB166" s="108"/>
      <c r="RLC166" s="108"/>
      <c r="RLD166" s="108"/>
      <c r="RLE166" s="108"/>
      <c r="RLF166" s="108"/>
      <c r="RLG166" s="108"/>
      <c r="RLH166" s="108"/>
      <c r="RLI166" s="108"/>
      <c r="RLJ166" s="108"/>
      <c r="RLK166" s="108"/>
      <c r="RLL166" s="108"/>
      <c r="RLM166" s="108"/>
      <c r="RLN166" s="108"/>
      <c r="RLO166" s="108"/>
      <c r="RLP166" s="108"/>
      <c r="RLQ166" s="108"/>
      <c r="RLR166" s="108"/>
      <c r="RLS166" s="108"/>
      <c r="RLT166" s="108"/>
      <c r="RLU166" s="108"/>
      <c r="RLV166" s="108"/>
      <c r="RLW166" s="108"/>
      <c r="RLX166" s="108"/>
      <c r="RLY166" s="108"/>
      <c r="RLZ166" s="108"/>
      <c r="RMA166" s="108"/>
      <c r="RMB166" s="108"/>
      <c r="RMC166" s="108"/>
      <c r="RMD166" s="108"/>
      <c r="RME166" s="108"/>
      <c r="RMF166" s="108"/>
      <c r="RMG166" s="108"/>
      <c r="RMH166" s="108"/>
      <c r="RMI166" s="108"/>
      <c r="RMJ166" s="108"/>
      <c r="RMK166" s="108"/>
      <c r="RML166" s="108"/>
      <c r="RMM166" s="108"/>
      <c r="RMN166" s="108"/>
      <c r="RMO166" s="108"/>
      <c r="RMP166" s="108"/>
      <c r="RMQ166" s="108"/>
      <c r="RMR166" s="108"/>
      <c r="RMS166" s="108"/>
      <c r="RMT166" s="108"/>
      <c r="RMU166" s="108"/>
      <c r="RMV166" s="108"/>
      <c r="RMW166" s="108"/>
      <c r="RMX166" s="108"/>
      <c r="RMY166" s="108"/>
      <c r="RMZ166" s="108"/>
      <c r="RNA166" s="108"/>
      <c r="RNB166" s="108"/>
      <c r="RNC166" s="108"/>
      <c r="RND166" s="108"/>
      <c r="RNE166" s="108"/>
      <c r="RNF166" s="108"/>
      <c r="RNG166" s="108"/>
      <c r="RNH166" s="108"/>
      <c r="RNI166" s="108"/>
      <c r="RNJ166" s="108"/>
      <c r="RNK166" s="108"/>
      <c r="RNL166" s="108"/>
      <c r="RNM166" s="108"/>
      <c r="RNN166" s="108"/>
      <c r="RNO166" s="108"/>
      <c r="RNP166" s="108"/>
      <c r="RNQ166" s="108"/>
      <c r="RNR166" s="108"/>
      <c r="RNS166" s="108"/>
      <c r="RNT166" s="108"/>
      <c r="RNU166" s="108"/>
      <c r="RNV166" s="108"/>
      <c r="RNW166" s="108"/>
      <c r="RNX166" s="108"/>
      <c r="RNY166" s="108"/>
      <c r="RNZ166" s="108"/>
      <c r="ROA166" s="108"/>
      <c r="ROB166" s="108"/>
      <c r="ROC166" s="108"/>
      <c r="ROD166" s="108"/>
      <c r="ROE166" s="108"/>
      <c r="ROF166" s="108"/>
      <c r="ROG166" s="108"/>
      <c r="ROH166" s="108"/>
      <c r="ROI166" s="108"/>
      <c r="ROJ166" s="108"/>
      <c r="ROK166" s="108"/>
      <c r="ROL166" s="108"/>
      <c r="ROM166" s="108"/>
      <c r="RON166" s="108"/>
      <c r="ROO166" s="108"/>
      <c r="ROP166" s="108"/>
      <c r="ROQ166" s="108"/>
      <c r="ROR166" s="108"/>
      <c r="ROS166" s="108"/>
      <c r="ROT166" s="108"/>
      <c r="ROU166" s="108"/>
      <c r="ROV166" s="108"/>
      <c r="ROW166" s="108"/>
      <c r="ROX166" s="108"/>
      <c r="ROY166" s="108"/>
      <c r="ROZ166" s="108"/>
      <c r="RPA166" s="108"/>
      <c r="RPB166" s="108"/>
      <c r="RPC166" s="108"/>
      <c r="RPD166" s="108"/>
      <c r="RPE166" s="108"/>
      <c r="RPF166" s="108"/>
      <c r="RPG166" s="108"/>
      <c r="RPH166" s="108"/>
      <c r="RPI166" s="108"/>
      <c r="RPJ166" s="108"/>
      <c r="RPK166" s="108"/>
      <c r="RPL166" s="108"/>
      <c r="RPM166" s="108"/>
      <c r="RPN166" s="108"/>
      <c r="RPO166" s="108"/>
      <c r="RPP166" s="108"/>
      <c r="RPQ166" s="108"/>
      <c r="RPR166" s="108"/>
      <c r="RPS166" s="108"/>
      <c r="RPT166" s="108"/>
      <c r="RPU166" s="108"/>
      <c r="RPV166" s="108"/>
      <c r="RPW166" s="108"/>
      <c r="RPX166" s="108"/>
      <c r="RPY166" s="108"/>
      <c r="RPZ166" s="108"/>
      <c r="RQA166" s="108"/>
      <c r="RQB166" s="108"/>
      <c r="RQC166" s="108"/>
      <c r="RQD166" s="108"/>
      <c r="RQE166" s="108"/>
      <c r="RQF166" s="108"/>
      <c r="RQG166" s="108"/>
      <c r="RQH166" s="108"/>
      <c r="RQI166" s="108"/>
      <c r="RQJ166" s="108"/>
      <c r="RQK166" s="108"/>
      <c r="RQL166" s="108"/>
      <c r="RQM166" s="108"/>
      <c r="RQN166" s="108"/>
      <c r="RQO166" s="108"/>
      <c r="RQP166" s="108"/>
      <c r="RQQ166" s="108"/>
      <c r="RQR166" s="108"/>
      <c r="RQS166" s="108"/>
      <c r="RQT166" s="108"/>
      <c r="RQU166" s="108"/>
      <c r="RQV166" s="108"/>
      <c r="RQW166" s="108"/>
      <c r="RQX166" s="108"/>
      <c r="RQY166" s="108"/>
      <c r="RQZ166" s="108"/>
      <c r="RRA166" s="108"/>
      <c r="RRB166" s="108"/>
      <c r="RRC166" s="108"/>
      <c r="RRD166" s="108"/>
      <c r="RRE166" s="108"/>
      <c r="RRF166" s="108"/>
      <c r="RRG166" s="108"/>
      <c r="RRH166" s="108"/>
      <c r="RRI166" s="108"/>
      <c r="RRJ166" s="108"/>
      <c r="RRK166" s="108"/>
      <c r="RRL166" s="108"/>
      <c r="RRM166" s="108"/>
      <c r="RRN166" s="108"/>
      <c r="RRO166" s="108"/>
      <c r="RRP166" s="108"/>
      <c r="RRQ166" s="108"/>
      <c r="RRR166" s="108"/>
      <c r="RRS166" s="108"/>
      <c r="RRT166" s="108"/>
      <c r="RRU166" s="108"/>
      <c r="RRV166" s="108"/>
      <c r="RRW166" s="108"/>
      <c r="RRX166" s="108"/>
      <c r="RRY166" s="108"/>
      <c r="RRZ166" s="108"/>
      <c r="RSA166" s="108"/>
      <c r="RSB166" s="108"/>
      <c r="RSC166" s="108"/>
      <c r="RSD166" s="108"/>
      <c r="RSE166" s="108"/>
      <c r="RSF166" s="108"/>
      <c r="RSG166" s="108"/>
      <c r="RSH166" s="108"/>
      <c r="RSI166" s="108"/>
      <c r="RSJ166" s="108"/>
      <c r="RSK166" s="108"/>
      <c r="RSL166" s="108"/>
      <c r="RSM166" s="108"/>
      <c r="RSN166" s="108"/>
      <c r="RSO166" s="108"/>
      <c r="RSP166" s="108"/>
      <c r="RSQ166" s="108"/>
      <c r="RSR166" s="108"/>
      <c r="RSS166" s="108"/>
      <c r="RST166" s="108"/>
      <c r="RSU166" s="108"/>
      <c r="RSV166" s="108"/>
      <c r="RSW166" s="108"/>
      <c r="RSX166" s="108"/>
      <c r="RSY166" s="108"/>
      <c r="RSZ166" s="108"/>
      <c r="RTA166" s="108"/>
      <c r="RTB166" s="108"/>
      <c r="RTC166" s="108"/>
      <c r="RTD166" s="108"/>
      <c r="RTE166" s="108"/>
      <c r="RTF166" s="108"/>
      <c r="RTG166" s="108"/>
      <c r="RTH166" s="108"/>
      <c r="RTI166" s="108"/>
      <c r="RTJ166" s="108"/>
      <c r="RTK166" s="108"/>
      <c r="RTL166" s="108"/>
      <c r="RTM166" s="108"/>
      <c r="RTN166" s="108"/>
      <c r="RTO166" s="108"/>
      <c r="RTP166" s="108"/>
      <c r="RTQ166" s="108"/>
      <c r="RTR166" s="108"/>
      <c r="RTS166" s="108"/>
      <c r="RTT166" s="108"/>
      <c r="RTU166" s="108"/>
      <c r="RTV166" s="108"/>
      <c r="RTW166" s="108"/>
      <c r="RTX166" s="108"/>
      <c r="RTY166" s="108"/>
      <c r="RTZ166" s="108"/>
      <c r="RUA166" s="108"/>
      <c r="RUB166" s="108"/>
      <c r="RUC166" s="108"/>
      <c r="RUD166" s="108"/>
      <c r="RUE166" s="108"/>
      <c r="RUF166" s="108"/>
      <c r="RUG166" s="108"/>
      <c r="RUH166" s="108"/>
      <c r="RUI166" s="108"/>
      <c r="RUJ166" s="108"/>
      <c r="RUK166" s="108"/>
      <c r="RUL166" s="108"/>
      <c r="RUM166" s="108"/>
      <c r="RUN166" s="108"/>
      <c r="RUO166" s="108"/>
      <c r="RUP166" s="108"/>
      <c r="RUQ166" s="108"/>
      <c r="RUR166" s="108"/>
      <c r="RUS166" s="108"/>
      <c r="RUT166" s="108"/>
      <c r="RUU166" s="108"/>
      <c r="RUV166" s="108"/>
      <c r="RUW166" s="108"/>
      <c r="RUX166" s="108"/>
      <c r="RUY166" s="108"/>
      <c r="RUZ166" s="108"/>
      <c r="RVA166" s="108"/>
      <c r="RVB166" s="108"/>
      <c r="RVC166" s="108"/>
      <c r="RVD166" s="108"/>
      <c r="RVE166" s="108"/>
      <c r="RVF166" s="108"/>
      <c r="RVG166" s="108"/>
      <c r="RVH166" s="108"/>
      <c r="RVI166" s="108"/>
      <c r="RVJ166" s="108"/>
      <c r="RVK166" s="108"/>
      <c r="RVL166" s="108"/>
      <c r="RVM166" s="108"/>
      <c r="RVN166" s="108"/>
      <c r="RVO166" s="108"/>
      <c r="RVP166" s="108"/>
      <c r="RVQ166" s="108"/>
      <c r="RVR166" s="108"/>
      <c r="RVS166" s="108"/>
      <c r="RVT166" s="108"/>
      <c r="RVU166" s="108"/>
      <c r="RVV166" s="108"/>
      <c r="RVW166" s="108"/>
      <c r="RVX166" s="108"/>
      <c r="RVY166" s="108"/>
      <c r="RVZ166" s="108"/>
      <c r="RWA166" s="108"/>
      <c r="RWB166" s="108"/>
      <c r="RWC166" s="108"/>
      <c r="RWD166" s="108"/>
      <c r="RWE166" s="108"/>
      <c r="RWF166" s="108"/>
      <c r="RWG166" s="108"/>
      <c r="RWH166" s="108"/>
      <c r="RWI166" s="108"/>
      <c r="RWJ166" s="108"/>
      <c r="RWK166" s="108"/>
      <c r="RWL166" s="108"/>
      <c r="RWM166" s="108"/>
      <c r="RWN166" s="108"/>
      <c r="RWO166" s="108"/>
      <c r="RWP166" s="108"/>
      <c r="RWQ166" s="108"/>
      <c r="RWR166" s="108"/>
      <c r="RWS166" s="108"/>
      <c r="RWT166" s="108"/>
      <c r="RWU166" s="108"/>
      <c r="RWV166" s="108"/>
      <c r="RWW166" s="108"/>
      <c r="RWX166" s="108"/>
      <c r="RWY166" s="108"/>
      <c r="RWZ166" s="108"/>
      <c r="RXA166" s="108"/>
      <c r="RXB166" s="108"/>
      <c r="RXC166" s="108"/>
      <c r="RXD166" s="108"/>
      <c r="RXE166" s="108"/>
      <c r="RXF166" s="108"/>
      <c r="RXG166" s="108"/>
      <c r="RXH166" s="108"/>
      <c r="RXI166" s="108"/>
      <c r="RXJ166" s="108"/>
      <c r="RXK166" s="108"/>
      <c r="RXL166" s="108"/>
      <c r="RXM166" s="108"/>
      <c r="RXN166" s="108"/>
      <c r="RXO166" s="108"/>
      <c r="RXP166" s="108"/>
      <c r="RXQ166" s="108"/>
      <c r="RXR166" s="108"/>
      <c r="RXS166" s="108"/>
      <c r="RXT166" s="108"/>
      <c r="RXU166" s="108"/>
      <c r="RXV166" s="108"/>
      <c r="RXW166" s="108"/>
      <c r="RXX166" s="108"/>
      <c r="RXY166" s="108"/>
      <c r="RXZ166" s="108"/>
      <c r="RYA166" s="108"/>
      <c r="RYB166" s="108"/>
      <c r="RYC166" s="108"/>
      <c r="RYD166" s="108"/>
      <c r="RYE166" s="108"/>
      <c r="RYF166" s="108"/>
      <c r="RYG166" s="108"/>
      <c r="RYH166" s="108"/>
      <c r="RYI166" s="108"/>
      <c r="RYJ166" s="108"/>
      <c r="RYK166" s="108"/>
      <c r="RYL166" s="108"/>
      <c r="RYM166" s="108"/>
      <c r="RYN166" s="108"/>
      <c r="RYO166" s="108"/>
      <c r="RYP166" s="108"/>
      <c r="RYQ166" s="108"/>
      <c r="RYR166" s="108"/>
      <c r="RYS166" s="108"/>
      <c r="RYT166" s="108"/>
      <c r="RYU166" s="108"/>
      <c r="RYV166" s="108"/>
      <c r="RYW166" s="108"/>
      <c r="RYX166" s="108"/>
      <c r="RYY166" s="108"/>
      <c r="RYZ166" s="108"/>
      <c r="RZA166" s="108"/>
      <c r="RZB166" s="108"/>
      <c r="RZC166" s="108"/>
      <c r="RZD166" s="108"/>
      <c r="RZE166" s="108"/>
      <c r="RZF166" s="108"/>
      <c r="RZG166" s="108"/>
      <c r="RZH166" s="108"/>
      <c r="RZI166" s="108"/>
      <c r="RZJ166" s="108"/>
      <c r="RZK166" s="108"/>
      <c r="RZL166" s="108"/>
      <c r="RZM166" s="108"/>
      <c r="RZN166" s="108"/>
      <c r="RZO166" s="108"/>
      <c r="RZP166" s="108"/>
      <c r="RZQ166" s="108"/>
      <c r="RZR166" s="108"/>
      <c r="RZS166" s="108"/>
      <c r="RZT166" s="108"/>
      <c r="RZU166" s="108"/>
      <c r="RZV166" s="108"/>
      <c r="RZW166" s="108"/>
      <c r="RZX166" s="108"/>
      <c r="RZY166" s="108"/>
      <c r="RZZ166" s="108"/>
      <c r="SAA166" s="108"/>
      <c r="SAB166" s="108"/>
      <c r="SAC166" s="108"/>
      <c r="SAD166" s="108"/>
      <c r="SAE166" s="108"/>
      <c r="SAF166" s="108"/>
      <c r="SAG166" s="108"/>
      <c r="SAH166" s="108"/>
      <c r="SAI166" s="108"/>
      <c r="SAJ166" s="108"/>
      <c r="SAK166" s="108"/>
      <c r="SAL166" s="108"/>
      <c r="SAM166" s="108"/>
      <c r="SAN166" s="108"/>
      <c r="SAO166" s="108"/>
      <c r="SAP166" s="108"/>
      <c r="SAQ166" s="108"/>
      <c r="SAR166" s="108"/>
      <c r="SAS166" s="108"/>
      <c r="SAT166" s="108"/>
      <c r="SAU166" s="108"/>
      <c r="SAV166" s="108"/>
      <c r="SAW166" s="108"/>
      <c r="SAX166" s="108"/>
      <c r="SAY166" s="108"/>
      <c r="SAZ166" s="108"/>
      <c r="SBA166" s="108"/>
      <c r="SBB166" s="108"/>
      <c r="SBC166" s="108"/>
      <c r="SBD166" s="108"/>
      <c r="SBE166" s="108"/>
      <c r="SBF166" s="108"/>
      <c r="SBG166" s="108"/>
      <c r="SBH166" s="108"/>
      <c r="SBI166" s="108"/>
      <c r="SBJ166" s="108"/>
      <c r="SBK166" s="108"/>
      <c r="SBL166" s="108"/>
      <c r="SBM166" s="108"/>
      <c r="SBN166" s="108"/>
      <c r="SBO166" s="108"/>
      <c r="SBP166" s="108"/>
      <c r="SBQ166" s="108"/>
      <c r="SBR166" s="108"/>
      <c r="SBS166" s="108"/>
      <c r="SBT166" s="108"/>
      <c r="SBU166" s="108"/>
      <c r="SBV166" s="108"/>
      <c r="SBW166" s="108"/>
      <c r="SBX166" s="108"/>
      <c r="SBY166" s="108"/>
      <c r="SBZ166" s="108"/>
      <c r="SCA166" s="108"/>
      <c r="SCB166" s="108"/>
      <c r="SCC166" s="108"/>
      <c r="SCD166" s="108"/>
      <c r="SCE166" s="108"/>
      <c r="SCF166" s="108"/>
      <c r="SCG166" s="108"/>
      <c r="SCH166" s="108"/>
      <c r="SCI166" s="108"/>
      <c r="SCJ166" s="108"/>
      <c r="SCK166" s="108"/>
      <c r="SCL166" s="108"/>
      <c r="SCM166" s="108"/>
      <c r="SCN166" s="108"/>
      <c r="SCO166" s="108"/>
      <c r="SCP166" s="108"/>
      <c r="SCQ166" s="108"/>
      <c r="SCR166" s="108"/>
      <c r="SCS166" s="108"/>
      <c r="SCT166" s="108"/>
      <c r="SCU166" s="108"/>
      <c r="SCV166" s="108"/>
      <c r="SCW166" s="108"/>
      <c r="SCX166" s="108"/>
      <c r="SCY166" s="108"/>
      <c r="SCZ166" s="108"/>
      <c r="SDA166" s="108"/>
      <c r="SDB166" s="108"/>
      <c r="SDC166" s="108"/>
      <c r="SDD166" s="108"/>
      <c r="SDE166" s="108"/>
      <c r="SDF166" s="108"/>
      <c r="SDG166" s="108"/>
      <c r="SDH166" s="108"/>
      <c r="SDI166" s="108"/>
      <c r="SDJ166" s="108"/>
      <c r="SDK166" s="108"/>
      <c r="SDL166" s="108"/>
      <c r="SDM166" s="108"/>
      <c r="SDN166" s="108"/>
      <c r="SDO166" s="108"/>
      <c r="SDP166" s="108"/>
      <c r="SDQ166" s="108"/>
      <c r="SDR166" s="108"/>
      <c r="SDS166" s="108"/>
      <c r="SDT166" s="108"/>
      <c r="SDU166" s="108"/>
      <c r="SDV166" s="108"/>
      <c r="SDW166" s="108"/>
      <c r="SDX166" s="108"/>
      <c r="SDY166" s="108"/>
      <c r="SDZ166" s="108"/>
      <c r="SEA166" s="108"/>
      <c r="SEB166" s="108"/>
      <c r="SEC166" s="108"/>
      <c r="SED166" s="108"/>
      <c r="SEE166" s="108"/>
      <c r="SEF166" s="108"/>
      <c r="SEG166" s="108"/>
      <c r="SEH166" s="108"/>
      <c r="SEI166" s="108"/>
      <c r="SEJ166" s="108"/>
      <c r="SEK166" s="108"/>
      <c r="SEL166" s="108"/>
      <c r="SEM166" s="108"/>
      <c r="SEN166" s="108"/>
      <c r="SEO166" s="108"/>
      <c r="SEP166" s="108"/>
      <c r="SEQ166" s="108"/>
      <c r="SER166" s="108"/>
      <c r="SES166" s="108"/>
      <c r="SET166" s="108"/>
      <c r="SEU166" s="108"/>
      <c r="SEV166" s="108"/>
      <c r="SEW166" s="108"/>
      <c r="SEX166" s="108"/>
      <c r="SEY166" s="108"/>
      <c r="SEZ166" s="108"/>
      <c r="SFA166" s="108"/>
      <c r="SFB166" s="108"/>
      <c r="SFC166" s="108"/>
      <c r="SFD166" s="108"/>
      <c r="SFE166" s="108"/>
      <c r="SFF166" s="108"/>
      <c r="SFG166" s="108"/>
      <c r="SFH166" s="108"/>
      <c r="SFI166" s="108"/>
      <c r="SFJ166" s="108"/>
      <c r="SFK166" s="108"/>
      <c r="SFL166" s="108"/>
      <c r="SFM166" s="108"/>
      <c r="SFN166" s="108"/>
      <c r="SFO166" s="108"/>
      <c r="SFP166" s="108"/>
      <c r="SFQ166" s="108"/>
      <c r="SFR166" s="108"/>
      <c r="SFS166" s="108"/>
      <c r="SFT166" s="108"/>
      <c r="SFU166" s="108"/>
      <c r="SFV166" s="108"/>
      <c r="SFW166" s="108"/>
      <c r="SFX166" s="108"/>
      <c r="SFY166" s="108"/>
      <c r="SFZ166" s="108"/>
      <c r="SGA166" s="108"/>
      <c r="SGB166" s="108"/>
      <c r="SGC166" s="108"/>
      <c r="SGD166" s="108"/>
      <c r="SGE166" s="108"/>
      <c r="SGF166" s="108"/>
      <c r="SGG166" s="108"/>
      <c r="SGH166" s="108"/>
      <c r="SGI166" s="108"/>
      <c r="SGJ166" s="108"/>
      <c r="SGK166" s="108"/>
      <c r="SGL166" s="108"/>
      <c r="SGM166" s="108"/>
      <c r="SGN166" s="108"/>
      <c r="SGO166" s="108"/>
      <c r="SGP166" s="108"/>
      <c r="SGQ166" s="108"/>
      <c r="SGR166" s="108"/>
      <c r="SGS166" s="108"/>
      <c r="SGT166" s="108"/>
      <c r="SGU166" s="108"/>
      <c r="SGV166" s="108"/>
      <c r="SGW166" s="108"/>
      <c r="SGX166" s="108"/>
      <c r="SGY166" s="108"/>
      <c r="SGZ166" s="108"/>
      <c r="SHA166" s="108"/>
      <c r="SHB166" s="108"/>
      <c r="SHC166" s="108"/>
      <c r="SHD166" s="108"/>
      <c r="SHE166" s="108"/>
      <c r="SHF166" s="108"/>
      <c r="SHG166" s="108"/>
      <c r="SHH166" s="108"/>
      <c r="SHI166" s="108"/>
      <c r="SHJ166" s="108"/>
      <c r="SHK166" s="108"/>
      <c r="SHL166" s="108"/>
      <c r="SHM166" s="108"/>
      <c r="SHN166" s="108"/>
      <c r="SHO166" s="108"/>
      <c r="SHP166" s="108"/>
      <c r="SHQ166" s="108"/>
      <c r="SHR166" s="108"/>
      <c r="SHS166" s="108"/>
      <c r="SHT166" s="108"/>
      <c r="SHU166" s="108"/>
      <c r="SHV166" s="108"/>
      <c r="SHW166" s="108"/>
      <c r="SHX166" s="108"/>
      <c r="SHY166" s="108"/>
      <c r="SHZ166" s="108"/>
      <c r="SIA166" s="108"/>
      <c r="SIB166" s="108"/>
      <c r="SIC166" s="108"/>
      <c r="SID166" s="108"/>
      <c r="SIE166" s="108"/>
      <c r="SIF166" s="108"/>
      <c r="SIG166" s="108"/>
      <c r="SIH166" s="108"/>
      <c r="SII166" s="108"/>
      <c r="SIJ166" s="108"/>
      <c r="SIK166" s="108"/>
      <c r="SIL166" s="108"/>
      <c r="SIM166" s="108"/>
      <c r="SIN166" s="108"/>
      <c r="SIO166" s="108"/>
      <c r="SIP166" s="108"/>
      <c r="SIQ166" s="108"/>
      <c r="SIR166" s="108"/>
      <c r="SIS166" s="108"/>
      <c r="SIT166" s="108"/>
      <c r="SIU166" s="108"/>
      <c r="SIV166" s="108"/>
      <c r="SIW166" s="108"/>
      <c r="SIX166" s="108"/>
      <c r="SIY166" s="108"/>
      <c r="SIZ166" s="108"/>
      <c r="SJA166" s="108"/>
      <c r="SJB166" s="108"/>
      <c r="SJC166" s="108"/>
      <c r="SJD166" s="108"/>
      <c r="SJE166" s="108"/>
      <c r="SJF166" s="108"/>
      <c r="SJG166" s="108"/>
      <c r="SJH166" s="108"/>
      <c r="SJI166" s="108"/>
      <c r="SJJ166" s="108"/>
      <c r="SJK166" s="108"/>
      <c r="SJL166" s="108"/>
      <c r="SJM166" s="108"/>
      <c r="SJN166" s="108"/>
      <c r="SJO166" s="108"/>
      <c r="SJP166" s="108"/>
      <c r="SJQ166" s="108"/>
      <c r="SJR166" s="108"/>
      <c r="SJS166" s="108"/>
      <c r="SJT166" s="108"/>
      <c r="SJU166" s="108"/>
      <c r="SJV166" s="108"/>
      <c r="SJW166" s="108"/>
      <c r="SJX166" s="108"/>
      <c r="SJY166" s="108"/>
      <c r="SJZ166" s="108"/>
      <c r="SKA166" s="108"/>
      <c r="SKB166" s="108"/>
      <c r="SKC166" s="108"/>
      <c r="SKD166" s="108"/>
      <c r="SKE166" s="108"/>
      <c r="SKF166" s="108"/>
      <c r="SKG166" s="108"/>
      <c r="SKH166" s="108"/>
      <c r="SKI166" s="108"/>
      <c r="SKJ166" s="108"/>
      <c r="SKK166" s="108"/>
      <c r="SKL166" s="108"/>
      <c r="SKM166" s="108"/>
      <c r="SKN166" s="108"/>
      <c r="SKO166" s="108"/>
      <c r="SKP166" s="108"/>
      <c r="SKQ166" s="108"/>
      <c r="SKR166" s="108"/>
      <c r="SKS166" s="108"/>
      <c r="SKT166" s="108"/>
      <c r="SKU166" s="108"/>
      <c r="SKV166" s="108"/>
      <c r="SKW166" s="108"/>
      <c r="SKX166" s="108"/>
      <c r="SKY166" s="108"/>
      <c r="SKZ166" s="108"/>
      <c r="SLA166" s="108"/>
      <c r="SLB166" s="108"/>
      <c r="SLC166" s="108"/>
      <c r="SLD166" s="108"/>
      <c r="SLE166" s="108"/>
      <c r="SLF166" s="108"/>
      <c r="SLG166" s="108"/>
      <c r="SLH166" s="108"/>
      <c r="SLI166" s="108"/>
      <c r="SLJ166" s="108"/>
      <c r="SLK166" s="108"/>
      <c r="SLL166" s="108"/>
      <c r="SLM166" s="108"/>
      <c r="SLN166" s="108"/>
      <c r="SLO166" s="108"/>
      <c r="SLP166" s="108"/>
      <c r="SLQ166" s="108"/>
      <c r="SLR166" s="108"/>
      <c r="SLS166" s="108"/>
      <c r="SLT166" s="108"/>
      <c r="SLU166" s="108"/>
      <c r="SLV166" s="108"/>
      <c r="SLW166" s="108"/>
      <c r="SLX166" s="108"/>
      <c r="SLY166" s="108"/>
      <c r="SLZ166" s="108"/>
      <c r="SMA166" s="108"/>
      <c r="SMB166" s="108"/>
      <c r="SMC166" s="108"/>
      <c r="SMD166" s="108"/>
      <c r="SME166" s="108"/>
      <c r="SMF166" s="108"/>
      <c r="SMG166" s="108"/>
      <c r="SMH166" s="108"/>
      <c r="SMI166" s="108"/>
      <c r="SMJ166" s="108"/>
      <c r="SMK166" s="108"/>
      <c r="SML166" s="108"/>
      <c r="SMM166" s="108"/>
      <c r="SMN166" s="108"/>
      <c r="SMO166" s="108"/>
      <c r="SMP166" s="108"/>
      <c r="SMQ166" s="108"/>
      <c r="SMR166" s="108"/>
      <c r="SMS166" s="108"/>
      <c r="SMT166" s="108"/>
      <c r="SMU166" s="108"/>
      <c r="SMV166" s="108"/>
      <c r="SMW166" s="108"/>
      <c r="SMX166" s="108"/>
      <c r="SMY166" s="108"/>
      <c r="SMZ166" s="108"/>
      <c r="SNA166" s="108"/>
      <c r="SNB166" s="108"/>
      <c r="SNC166" s="108"/>
      <c r="SND166" s="108"/>
      <c r="SNE166" s="108"/>
      <c r="SNF166" s="108"/>
      <c r="SNG166" s="108"/>
      <c r="SNH166" s="108"/>
      <c r="SNI166" s="108"/>
      <c r="SNJ166" s="108"/>
      <c r="SNK166" s="108"/>
      <c r="SNL166" s="108"/>
      <c r="SNM166" s="108"/>
      <c r="SNN166" s="108"/>
      <c r="SNO166" s="108"/>
      <c r="SNP166" s="108"/>
      <c r="SNQ166" s="108"/>
      <c r="SNR166" s="108"/>
      <c r="SNS166" s="108"/>
      <c r="SNT166" s="108"/>
      <c r="SNU166" s="108"/>
      <c r="SNV166" s="108"/>
      <c r="SNW166" s="108"/>
      <c r="SNX166" s="108"/>
      <c r="SNY166" s="108"/>
      <c r="SNZ166" s="108"/>
      <c r="SOA166" s="108"/>
      <c r="SOB166" s="108"/>
      <c r="SOC166" s="108"/>
      <c r="SOD166" s="108"/>
      <c r="SOE166" s="108"/>
      <c r="SOF166" s="108"/>
      <c r="SOG166" s="108"/>
      <c r="SOH166" s="108"/>
      <c r="SOI166" s="108"/>
      <c r="SOJ166" s="108"/>
      <c r="SOK166" s="108"/>
      <c r="SOL166" s="108"/>
      <c r="SOM166" s="108"/>
      <c r="SON166" s="108"/>
      <c r="SOO166" s="108"/>
      <c r="SOP166" s="108"/>
      <c r="SOQ166" s="108"/>
      <c r="SOR166" s="108"/>
      <c r="SOS166" s="108"/>
      <c r="SOT166" s="108"/>
      <c r="SOU166" s="108"/>
      <c r="SOV166" s="108"/>
      <c r="SOW166" s="108"/>
      <c r="SOX166" s="108"/>
      <c r="SOY166" s="108"/>
      <c r="SOZ166" s="108"/>
      <c r="SPA166" s="108"/>
      <c r="SPB166" s="108"/>
      <c r="SPC166" s="108"/>
      <c r="SPD166" s="108"/>
      <c r="SPE166" s="108"/>
      <c r="SPF166" s="108"/>
      <c r="SPG166" s="108"/>
      <c r="SPH166" s="108"/>
      <c r="SPI166" s="108"/>
      <c r="SPJ166" s="108"/>
      <c r="SPK166" s="108"/>
      <c r="SPL166" s="108"/>
      <c r="SPM166" s="108"/>
      <c r="SPN166" s="108"/>
      <c r="SPO166" s="108"/>
      <c r="SPP166" s="108"/>
      <c r="SPQ166" s="108"/>
      <c r="SPR166" s="108"/>
      <c r="SPS166" s="108"/>
      <c r="SPT166" s="108"/>
      <c r="SPU166" s="108"/>
      <c r="SPV166" s="108"/>
      <c r="SPW166" s="108"/>
      <c r="SPX166" s="108"/>
      <c r="SPY166" s="108"/>
      <c r="SPZ166" s="108"/>
      <c r="SQA166" s="108"/>
      <c r="SQB166" s="108"/>
      <c r="SQC166" s="108"/>
      <c r="SQD166" s="108"/>
      <c r="SQE166" s="108"/>
      <c r="SQF166" s="108"/>
      <c r="SQG166" s="108"/>
      <c r="SQH166" s="108"/>
      <c r="SQI166" s="108"/>
      <c r="SQJ166" s="108"/>
      <c r="SQK166" s="108"/>
      <c r="SQL166" s="108"/>
      <c r="SQM166" s="108"/>
      <c r="SQN166" s="108"/>
      <c r="SQO166" s="108"/>
      <c r="SQP166" s="108"/>
      <c r="SQQ166" s="108"/>
      <c r="SQR166" s="108"/>
      <c r="SQS166" s="108"/>
      <c r="SQT166" s="108"/>
      <c r="SQU166" s="108"/>
      <c r="SQV166" s="108"/>
      <c r="SQW166" s="108"/>
      <c r="SQX166" s="108"/>
      <c r="SQY166" s="108"/>
      <c r="SQZ166" s="108"/>
      <c r="SRA166" s="108"/>
      <c r="SRB166" s="108"/>
      <c r="SRC166" s="108"/>
      <c r="SRD166" s="108"/>
      <c r="SRE166" s="108"/>
      <c r="SRF166" s="108"/>
      <c r="SRG166" s="108"/>
      <c r="SRH166" s="108"/>
      <c r="SRI166" s="108"/>
      <c r="SRJ166" s="108"/>
      <c r="SRK166" s="108"/>
      <c r="SRL166" s="108"/>
      <c r="SRM166" s="108"/>
      <c r="SRN166" s="108"/>
      <c r="SRO166" s="108"/>
      <c r="SRP166" s="108"/>
      <c r="SRQ166" s="108"/>
      <c r="SRR166" s="108"/>
      <c r="SRS166" s="108"/>
      <c r="SRT166" s="108"/>
      <c r="SRU166" s="108"/>
      <c r="SRV166" s="108"/>
      <c r="SRW166" s="108"/>
      <c r="SRX166" s="108"/>
      <c r="SRY166" s="108"/>
      <c r="SRZ166" s="108"/>
      <c r="SSA166" s="108"/>
      <c r="SSB166" s="108"/>
      <c r="SSC166" s="108"/>
      <c r="SSD166" s="108"/>
      <c r="SSE166" s="108"/>
      <c r="SSF166" s="108"/>
      <c r="SSG166" s="108"/>
      <c r="SSH166" s="108"/>
      <c r="SSI166" s="108"/>
      <c r="SSJ166" s="108"/>
      <c r="SSK166" s="108"/>
      <c r="SSL166" s="108"/>
      <c r="SSM166" s="108"/>
      <c r="SSN166" s="108"/>
      <c r="SSO166" s="108"/>
      <c r="SSP166" s="108"/>
      <c r="SSQ166" s="108"/>
      <c r="SSR166" s="108"/>
      <c r="SSS166" s="108"/>
      <c r="SST166" s="108"/>
      <c r="SSU166" s="108"/>
      <c r="SSV166" s="108"/>
      <c r="SSW166" s="108"/>
      <c r="SSX166" s="108"/>
      <c r="SSY166" s="108"/>
      <c r="SSZ166" s="108"/>
      <c r="STA166" s="108"/>
      <c r="STB166" s="108"/>
      <c r="STC166" s="108"/>
      <c r="STD166" s="108"/>
      <c r="STE166" s="108"/>
      <c r="STF166" s="108"/>
      <c r="STG166" s="108"/>
      <c r="STH166" s="108"/>
      <c r="STI166" s="108"/>
      <c r="STJ166" s="108"/>
      <c r="STK166" s="108"/>
      <c r="STL166" s="108"/>
      <c r="STM166" s="108"/>
      <c r="STN166" s="108"/>
      <c r="STO166" s="108"/>
      <c r="STP166" s="108"/>
      <c r="STQ166" s="108"/>
      <c r="STR166" s="108"/>
      <c r="STS166" s="108"/>
      <c r="STT166" s="108"/>
      <c r="STU166" s="108"/>
      <c r="STV166" s="108"/>
      <c r="STW166" s="108"/>
      <c r="STX166" s="108"/>
      <c r="STY166" s="108"/>
      <c r="STZ166" s="108"/>
      <c r="SUA166" s="108"/>
      <c r="SUB166" s="108"/>
      <c r="SUC166" s="108"/>
      <c r="SUD166" s="108"/>
      <c r="SUE166" s="108"/>
      <c r="SUF166" s="108"/>
      <c r="SUG166" s="108"/>
      <c r="SUH166" s="108"/>
      <c r="SUI166" s="108"/>
      <c r="SUJ166" s="108"/>
      <c r="SUK166" s="108"/>
      <c r="SUL166" s="108"/>
      <c r="SUM166" s="108"/>
      <c r="SUN166" s="108"/>
      <c r="SUO166" s="108"/>
      <c r="SUP166" s="108"/>
      <c r="SUQ166" s="108"/>
      <c r="SUR166" s="108"/>
      <c r="SUS166" s="108"/>
      <c r="SUT166" s="108"/>
      <c r="SUU166" s="108"/>
      <c r="SUV166" s="108"/>
      <c r="SUW166" s="108"/>
      <c r="SUX166" s="108"/>
      <c r="SUY166" s="108"/>
      <c r="SUZ166" s="108"/>
      <c r="SVA166" s="108"/>
      <c r="SVB166" s="108"/>
      <c r="SVC166" s="108"/>
      <c r="SVD166" s="108"/>
      <c r="SVE166" s="108"/>
      <c r="SVF166" s="108"/>
      <c r="SVG166" s="108"/>
      <c r="SVH166" s="108"/>
      <c r="SVI166" s="108"/>
      <c r="SVJ166" s="108"/>
      <c r="SVK166" s="108"/>
      <c r="SVL166" s="108"/>
      <c r="SVM166" s="108"/>
      <c r="SVN166" s="108"/>
      <c r="SVO166" s="108"/>
      <c r="SVP166" s="108"/>
      <c r="SVQ166" s="108"/>
      <c r="SVR166" s="108"/>
      <c r="SVS166" s="108"/>
      <c r="SVT166" s="108"/>
      <c r="SVU166" s="108"/>
      <c r="SVV166" s="108"/>
      <c r="SVW166" s="108"/>
      <c r="SVX166" s="108"/>
      <c r="SVY166" s="108"/>
      <c r="SVZ166" s="108"/>
      <c r="SWA166" s="108"/>
      <c r="SWB166" s="108"/>
      <c r="SWC166" s="108"/>
      <c r="SWD166" s="108"/>
      <c r="SWE166" s="108"/>
      <c r="SWF166" s="108"/>
      <c r="SWG166" s="108"/>
      <c r="SWH166" s="108"/>
      <c r="SWI166" s="108"/>
      <c r="SWJ166" s="108"/>
      <c r="SWK166" s="108"/>
      <c r="SWL166" s="108"/>
      <c r="SWM166" s="108"/>
      <c r="SWN166" s="108"/>
      <c r="SWO166" s="108"/>
      <c r="SWP166" s="108"/>
      <c r="SWQ166" s="108"/>
      <c r="SWR166" s="108"/>
      <c r="SWS166" s="108"/>
      <c r="SWT166" s="108"/>
      <c r="SWU166" s="108"/>
      <c r="SWV166" s="108"/>
      <c r="SWW166" s="108"/>
      <c r="SWX166" s="108"/>
      <c r="SWY166" s="108"/>
      <c r="SWZ166" s="108"/>
      <c r="SXA166" s="108"/>
      <c r="SXB166" s="108"/>
      <c r="SXC166" s="108"/>
      <c r="SXD166" s="108"/>
      <c r="SXE166" s="108"/>
      <c r="SXF166" s="108"/>
      <c r="SXG166" s="108"/>
      <c r="SXH166" s="108"/>
      <c r="SXI166" s="108"/>
      <c r="SXJ166" s="108"/>
      <c r="SXK166" s="108"/>
      <c r="SXL166" s="108"/>
      <c r="SXM166" s="108"/>
      <c r="SXN166" s="108"/>
      <c r="SXO166" s="108"/>
      <c r="SXP166" s="108"/>
      <c r="SXQ166" s="108"/>
      <c r="SXR166" s="108"/>
      <c r="SXS166" s="108"/>
      <c r="SXT166" s="108"/>
      <c r="SXU166" s="108"/>
      <c r="SXV166" s="108"/>
      <c r="SXW166" s="108"/>
      <c r="SXX166" s="108"/>
      <c r="SXY166" s="108"/>
      <c r="SXZ166" s="108"/>
      <c r="SYA166" s="108"/>
      <c r="SYB166" s="108"/>
      <c r="SYC166" s="108"/>
      <c r="SYD166" s="108"/>
      <c r="SYE166" s="108"/>
      <c r="SYF166" s="108"/>
      <c r="SYG166" s="108"/>
      <c r="SYH166" s="108"/>
      <c r="SYI166" s="108"/>
      <c r="SYJ166" s="108"/>
      <c r="SYK166" s="108"/>
      <c r="SYL166" s="108"/>
      <c r="SYM166" s="108"/>
      <c r="SYN166" s="108"/>
      <c r="SYO166" s="108"/>
      <c r="SYP166" s="108"/>
      <c r="SYQ166" s="108"/>
      <c r="SYR166" s="108"/>
      <c r="SYS166" s="108"/>
      <c r="SYT166" s="108"/>
      <c r="SYU166" s="108"/>
      <c r="SYV166" s="108"/>
      <c r="SYW166" s="108"/>
      <c r="SYX166" s="108"/>
      <c r="SYY166" s="108"/>
      <c r="SYZ166" s="108"/>
      <c r="SZA166" s="108"/>
      <c r="SZB166" s="108"/>
      <c r="SZC166" s="108"/>
      <c r="SZD166" s="108"/>
      <c r="SZE166" s="108"/>
      <c r="SZF166" s="108"/>
      <c r="SZG166" s="108"/>
      <c r="SZH166" s="108"/>
      <c r="SZI166" s="108"/>
      <c r="SZJ166" s="108"/>
      <c r="SZK166" s="108"/>
      <c r="SZL166" s="108"/>
      <c r="SZM166" s="108"/>
      <c r="SZN166" s="108"/>
      <c r="SZO166" s="108"/>
      <c r="SZP166" s="108"/>
      <c r="SZQ166" s="108"/>
      <c r="SZR166" s="108"/>
      <c r="SZS166" s="108"/>
      <c r="SZT166" s="108"/>
      <c r="SZU166" s="108"/>
      <c r="SZV166" s="108"/>
      <c r="SZW166" s="108"/>
      <c r="SZX166" s="108"/>
      <c r="SZY166" s="108"/>
      <c r="SZZ166" s="108"/>
      <c r="TAA166" s="108"/>
      <c r="TAB166" s="108"/>
      <c r="TAC166" s="108"/>
      <c r="TAD166" s="108"/>
      <c r="TAE166" s="108"/>
      <c r="TAF166" s="108"/>
      <c r="TAG166" s="108"/>
      <c r="TAH166" s="108"/>
      <c r="TAI166" s="108"/>
      <c r="TAJ166" s="108"/>
      <c r="TAK166" s="108"/>
      <c r="TAL166" s="108"/>
      <c r="TAM166" s="108"/>
      <c r="TAN166" s="108"/>
      <c r="TAO166" s="108"/>
      <c r="TAP166" s="108"/>
      <c r="TAQ166" s="108"/>
      <c r="TAR166" s="108"/>
      <c r="TAS166" s="108"/>
      <c r="TAT166" s="108"/>
      <c r="TAU166" s="108"/>
      <c r="TAV166" s="108"/>
      <c r="TAW166" s="108"/>
      <c r="TAX166" s="108"/>
      <c r="TAY166" s="108"/>
      <c r="TAZ166" s="108"/>
      <c r="TBA166" s="108"/>
      <c r="TBB166" s="108"/>
      <c r="TBC166" s="108"/>
      <c r="TBD166" s="108"/>
      <c r="TBE166" s="108"/>
      <c r="TBF166" s="108"/>
      <c r="TBG166" s="108"/>
      <c r="TBH166" s="108"/>
      <c r="TBI166" s="108"/>
      <c r="TBJ166" s="108"/>
      <c r="TBK166" s="108"/>
      <c r="TBL166" s="108"/>
      <c r="TBM166" s="108"/>
      <c r="TBN166" s="108"/>
      <c r="TBO166" s="108"/>
      <c r="TBP166" s="108"/>
      <c r="TBQ166" s="108"/>
      <c r="TBR166" s="108"/>
      <c r="TBS166" s="108"/>
      <c r="TBT166" s="108"/>
      <c r="TBU166" s="108"/>
      <c r="TBV166" s="108"/>
      <c r="TBW166" s="108"/>
      <c r="TBX166" s="108"/>
      <c r="TBY166" s="108"/>
      <c r="TBZ166" s="108"/>
      <c r="TCA166" s="108"/>
      <c r="TCB166" s="108"/>
      <c r="TCC166" s="108"/>
      <c r="TCD166" s="108"/>
      <c r="TCE166" s="108"/>
      <c r="TCF166" s="108"/>
      <c r="TCG166" s="108"/>
      <c r="TCH166" s="108"/>
      <c r="TCI166" s="108"/>
      <c r="TCJ166" s="108"/>
      <c r="TCK166" s="108"/>
      <c r="TCL166" s="108"/>
      <c r="TCM166" s="108"/>
      <c r="TCN166" s="108"/>
      <c r="TCO166" s="108"/>
      <c r="TCP166" s="108"/>
      <c r="TCQ166" s="108"/>
      <c r="TCR166" s="108"/>
      <c r="TCS166" s="108"/>
      <c r="TCT166" s="108"/>
      <c r="TCU166" s="108"/>
      <c r="TCV166" s="108"/>
      <c r="TCW166" s="108"/>
      <c r="TCX166" s="108"/>
      <c r="TCY166" s="108"/>
      <c r="TCZ166" s="108"/>
      <c r="TDA166" s="108"/>
      <c r="TDB166" s="108"/>
      <c r="TDC166" s="108"/>
      <c r="TDD166" s="108"/>
      <c r="TDE166" s="108"/>
      <c r="TDF166" s="108"/>
      <c r="TDG166" s="108"/>
      <c r="TDH166" s="108"/>
      <c r="TDI166" s="108"/>
      <c r="TDJ166" s="108"/>
      <c r="TDK166" s="108"/>
      <c r="TDL166" s="108"/>
      <c r="TDM166" s="108"/>
      <c r="TDN166" s="108"/>
      <c r="TDO166" s="108"/>
      <c r="TDP166" s="108"/>
      <c r="TDQ166" s="108"/>
      <c r="TDR166" s="108"/>
      <c r="TDS166" s="108"/>
      <c r="TDT166" s="108"/>
      <c r="TDU166" s="108"/>
      <c r="TDV166" s="108"/>
      <c r="TDW166" s="108"/>
      <c r="TDX166" s="108"/>
      <c r="TDY166" s="108"/>
      <c r="TDZ166" s="108"/>
      <c r="TEA166" s="108"/>
      <c r="TEB166" s="108"/>
      <c r="TEC166" s="108"/>
      <c r="TED166" s="108"/>
      <c r="TEE166" s="108"/>
      <c r="TEF166" s="108"/>
      <c r="TEG166" s="108"/>
      <c r="TEH166" s="108"/>
      <c r="TEI166" s="108"/>
      <c r="TEJ166" s="108"/>
      <c r="TEK166" s="108"/>
      <c r="TEL166" s="108"/>
      <c r="TEM166" s="108"/>
      <c r="TEN166" s="108"/>
      <c r="TEO166" s="108"/>
      <c r="TEP166" s="108"/>
      <c r="TEQ166" s="108"/>
      <c r="TER166" s="108"/>
      <c r="TES166" s="108"/>
      <c r="TET166" s="108"/>
      <c r="TEU166" s="108"/>
      <c r="TEV166" s="108"/>
      <c r="TEW166" s="108"/>
      <c r="TEX166" s="108"/>
      <c r="TEY166" s="108"/>
      <c r="TEZ166" s="108"/>
      <c r="TFA166" s="108"/>
      <c r="TFB166" s="108"/>
      <c r="TFC166" s="108"/>
      <c r="TFD166" s="108"/>
      <c r="TFE166" s="108"/>
      <c r="TFF166" s="108"/>
      <c r="TFG166" s="108"/>
      <c r="TFH166" s="108"/>
      <c r="TFI166" s="108"/>
      <c r="TFJ166" s="108"/>
      <c r="TFK166" s="108"/>
      <c r="TFL166" s="108"/>
      <c r="TFM166" s="108"/>
      <c r="TFN166" s="108"/>
      <c r="TFO166" s="108"/>
      <c r="TFP166" s="108"/>
      <c r="TFQ166" s="108"/>
      <c r="TFR166" s="108"/>
      <c r="TFS166" s="108"/>
      <c r="TFT166" s="108"/>
      <c r="TFU166" s="108"/>
      <c r="TFV166" s="108"/>
      <c r="TFW166" s="108"/>
      <c r="TFX166" s="108"/>
      <c r="TFY166" s="108"/>
      <c r="TFZ166" s="108"/>
      <c r="TGA166" s="108"/>
      <c r="TGB166" s="108"/>
      <c r="TGC166" s="108"/>
      <c r="TGD166" s="108"/>
      <c r="TGE166" s="108"/>
      <c r="TGF166" s="108"/>
      <c r="TGG166" s="108"/>
      <c r="TGH166" s="108"/>
      <c r="TGI166" s="108"/>
      <c r="TGJ166" s="108"/>
      <c r="TGK166" s="108"/>
      <c r="TGL166" s="108"/>
      <c r="TGM166" s="108"/>
      <c r="TGN166" s="108"/>
      <c r="TGO166" s="108"/>
      <c r="TGP166" s="108"/>
      <c r="TGQ166" s="108"/>
      <c r="TGR166" s="108"/>
      <c r="TGS166" s="108"/>
      <c r="TGT166" s="108"/>
      <c r="TGU166" s="108"/>
      <c r="TGV166" s="108"/>
      <c r="TGW166" s="108"/>
      <c r="TGX166" s="108"/>
      <c r="TGY166" s="108"/>
      <c r="TGZ166" s="108"/>
      <c r="THA166" s="108"/>
      <c r="THB166" s="108"/>
      <c r="THC166" s="108"/>
      <c r="THD166" s="108"/>
      <c r="THE166" s="108"/>
      <c r="THF166" s="108"/>
      <c r="THG166" s="108"/>
      <c r="THH166" s="108"/>
      <c r="THI166" s="108"/>
      <c r="THJ166" s="108"/>
      <c r="THK166" s="108"/>
      <c r="THL166" s="108"/>
      <c r="THM166" s="108"/>
      <c r="THN166" s="108"/>
      <c r="THO166" s="108"/>
      <c r="THP166" s="108"/>
      <c r="THQ166" s="108"/>
      <c r="THR166" s="108"/>
      <c r="THS166" s="108"/>
      <c r="THT166" s="108"/>
      <c r="THU166" s="108"/>
      <c r="THV166" s="108"/>
      <c r="THW166" s="108"/>
      <c r="THX166" s="108"/>
      <c r="THY166" s="108"/>
      <c r="THZ166" s="108"/>
      <c r="TIA166" s="108"/>
      <c r="TIB166" s="108"/>
      <c r="TIC166" s="108"/>
      <c r="TID166" s="108"/>
      <c r="TIE166" s="108"/>
      <c r="TIF166" s="108"/>
      <c r="TIG166" s="108"/>
      <c r="TIH166" s="108"/>
      <c r="TII166" s="108"/>
      <c r="TIJ166" s="108"/>
      <c r="TIK166" s="108"/>
      <c r="TIL166" s="108"/>
      <c r="TIM166" s="108"/>
      <c r="TIN166" s="108"/>
      <c r="TIO166" s="108"/>
      <c r="TIP166" s="108"/>
      <c r="TIQ166" s="108"/>
      <c r="TIR166" s="108"/>
      <c r="TIS166" s="108"/>
      <c r="TIT166" s="108"/>
      <c r="TIU166" s="108"/>
      <c r="TIV166" s="108"/>
      <c r="TIW166" s="108"/>
      <c r="TIX166" s="108"/>
      <c r="TIY166" s="108"/>
      <c r="TIZ166" s="108"/>
      <c r="TJA166" s="108"/>
      <c r="TJB166" s="108"/>
      <c r="TJC166" s="108"/>
      <c r="TJD166" s="108"/>
      <c r="TJE166" s="108"/>
      <c r="TJF166" s="108"/>
      <c r="TJG166" s="108"/>
      <c r="TJH166" s="108"/>
      <c r="TJI166" s="108"/>
      <c r="TJJ166" s="108"/>
      <c r="TJK166" s="108"/>
      <c r="TJL166" s="108"/>
      <c r="TJM166" s="108"/>
      <c r="TJN166" s="108"/>
      <c r="TJO166" s="108"/>
      <c r="TJP166" s="108"/>
      <c r="TJQ166" s="108"/>
      <c r="TJR166" s="108"/>
      <c r="TJS166" s="108"/>
      <c r="TJT166" s="108"/>
      <c r="TJU166" s="108"/>
      <c r="TJV166" s="108"/>
      <c r="TJW166" s="108"/>
      <c r="TJX166" s="108"/>
      <c r="TJY166" s="108"/>
      <c r="TJZ166" s="108"/>
      <c r="TKA166" s="108"/>
      <c r="TKB166" s="108"/>
      <c r="TKC166" s="108"/>
      <c r="TKD166" s="108"/>
      <c r="TKE166" s="108"/>
      <c r="TKF166" s="108"/>
      <c r="TKG166" s="108"/>
      <c r="TKH166" s="108"/>
      <c r="TKI166" s="108"/>
      <c r="TKJ166" s="108"/>
      <c r="TKK166" s="108"/>
      <c r="TKL166" s="108"/>
      <c r="TKM166" s="108"/>
      <c r="TKN166" s="108"/>
      <c r="TKO166" s="108"/>
      <c r="TKP166" s="108"/>
      <c r="TKQ166" s="108"/>
      <c r="TKR166" s="108"/>
      <c r="TKS166" s="108"/>
      <c r="TKT166" s="108"/>
      <c r="TKU166" s="108"/>
      <c r="TKV166" s="108"/>
      <c r="TKW166" s="108"/>
      <c r="TKX166" s="108"/>
      <c r="TKY166" s="108"/>
      <c r="TKZ166" s="108"/>
      <c r="TLA166" s="108"/>
      <c r="TLB166" s="108"/>
      <c r="TLC166" s="108"/>
      <c r="TLD166" s="108"/>
      <c r="TLE166" s="108"/>
      <c r="TLF166" s="108"/>
      <c r="TLG166" s="108"/>
      <c r="TLH166" s="108"/>
      <c r="TLI166" s="108"/>
      <c r="TLJ166" s="108"/>
      <c r="TLK166" s="108"/>
      <c r="TLL166" s="108"/>
      <c r="TLM166" s="108"/>
      <c r="TLN166" s="108"/>
      <c r="TLO166" s="108"/>
      <c r="TLP166" s="108"/>
      <c r="TLQ166" s="108"/>
      <c r="TLR166" s="108"/>
      <c r="TLS166" s="108"/>
      <c r="TLT166" s="108"/>
      <c r="TLU166" s="108"/>
      <c r="TLV166" s="108"/>
      <c r="TLW166" s="108"/>
      <c r="TLX166" s="108"/>
      <c r="TLY166" s="108"/>
      <c r="TLZ166" s="108"/>
      <c r="TMA166" s="108"/>
      <c r="TMB166" s="108"/>
      <c r="TMC166" s="108"/>
      <c r="TMD166" s="108"/>
      <c r="TME166" s="108"/>
      <c r="TMF166" s="108"/>
      <c r="TMG166" s="108"/>
      <c r="TMH166" s="108"/>
      <c r="TMI166" s="108"/>
      <c r="TMJ166" s="108"/>
      <c r="TMK166" s="108"/>
      <c r="TML166" s="108"/>
      <c r="TMM166" s="108"/>
      <c r="TMN166" s="108"/>
      <c r="TMO166" s="108"/>
      <c r="TMP166" s="108"/>
      <c r="TMQ166" s="108"/>
      <c r="TMR166" s="108"/>
      <c r="TMS166" s="108"/>
      <c r="TMT166" s="108"/>
      <c r="TMU166" s="108"/>
      <c r="TMV166" s="108"/>
      <c r="TMW166" s="108"/>
      <c r="TMX166" s="108"/>
      <c r="TMY166" s="108"/>
      <c r="TMZ166" s="108"/>
      <c r="TNA166" s="108"/>
      <c r="TNB166" s="108"/>
      <c r="TNC166" s="108"/>
      <c r="TND166" s="108"/>
      <c r="TNE166" s="108"/>
      <c r="TNF166" s="108"/>
      <c r="TNG166" s="108"/>
      <c r="TNH166" s="108"/>
      <c r="TNI166" s="108"/>
      <c r="TNJ166" s="108"/>
      <c r="TNK166" s="108"/>
      <c r="TNL166" s="108"/>
      <c r="TNM166" s="108"/>
      <c r="TNN166" s="108"/>
      <c r="TNO166" s="108"/>
      <c r="TNP166" s="108"/>
      <c r="TNQ166" s="108"/>
      <c r="TNR166" s="108"/>
      <c r="TNS166" s="108"/>
      <c r="TNT166" s="108"/>
      <c r="TNU166" s="108"/>
      <c r="TNV166" s="108"/>
      <c r="TNW166" s="108"/>
      <c r="TNX166" s="108"/>
      <c r="TNY166" s="108"/>
      <c r="TNZ166" s="108"/>
      <c r="TOA166" s="108"/>
      <c r="TOB166" s="108"/>
      <c r="TOC166" s="108"/>
      <c r="TOD166" s="108"/>
      <c r="TOE166" s="108"/>
      <c r="TOF166" s="108"/>
      <c r="TOG166" s="108"/>
      <c r="TOH166" s="108"/>
      <c r="TOI166" s="108"/>
      <c r="TOJ166" s="108"/>
      <c r="TOK166" s="108"/>
      <c r="TOL166" s="108"/>
      <c r="TOM166" s="108"/>
      <c r="TON166" s="108"/>
      <c r="TOO166" s="108"/>
      <c r="TOP166" s="108"/>
      <c r="TOQ166" s="108"/>
      <c r="TOR166" s="108"/>
      <c r="TOS166" s="108"/>
      <c r="TOT166" s="108"/>
      <c r="TOU166" s="108"/>
      <c r="TOV166" s="108"/>
      <c r="TOW166" s="108"/>
      <c r="TOX166" s="108"/>
      <c r="TOY166" s="108"/>
      <c r="TOZ166" s="108"/>
      <c r="TPA166" s="108"/>
      <c r="TPB166" s="108"/>
      <c r="TPC166" s="108"/>
      <c r="TPD166" s="108"/>
      <c r="TPE166" s="108"/>
      <c r="TPF166" s="108"/>
      <c r="TPG166" s="108"/>
      <c r="TPH166" s="108"/>
      <c r="TPI166" s="108"/>
      <c r="TPJ166" s="108"/>
      <c r="TPK166" s="108"/>
      <c r="TPL166" s="108"/>
      <c r="TPM166" s="108"/>
      <c r="TPN166" s="108"/>
      <c r="TPO166" s="108"/>
      <c r="TPP166" s="108"/>
      <c r="TPQ166" s="108"/>
      <c r="TPR166" s="108"/>
      <c r="TPS166" s="108"/>
      <c r="TPT166" s="108"/>
      <c r="TPU166" s="108"/>
      <c r="TPV166" s="108"/>
      <c r="TPW166" s="108"/>
      <c r="TPX166" s="108"/>
      <c r="TPY166" s="108"/>
      <c r="TPZ166" s="108"/>
      <c r="TQA166" s="108"/>
      <c r="TQB166" s="108"/>
      <c r="TQC166" s="108"/>
      <c r="TQD166" s="108"/>
      <c r="TQE166" s="108"/>
      <c r="TQF166" s="108"/>
      <c r="TQG166" s="108"/>
      <c r="TQH166" s="108"/>
      <c r="TQI166" s="108"/>
      <c r="TQJ166" s="108"/>
      <c r="TQK166" s="108"/>
      <c r="TQL166" s="108"/>
      <c r="TQM166" s="108"/>
      <c r="TQN166" s="108"/>
      <c r="TQO166" s="108"/>
      <c r="TQP166" s="108"/>
      <c r="TQQ166" s="108"/>
      <c r="TQR166" s="108"/>
      <c r="TQS166" s="108"/>
      <c r="TQT166" s="108"/>
      <c r="TQU166" s="108"/>
      <c r="TQV166" s="108"/>
      <c r="TQW166" s="108"/>
      <c r="TQX166" s="108"/>
      <c r="TQY166" s="108"/>
      <c r="TQZ166" s="108"/>
      <c r="TRA166" s="108"/>
      <c r="TRB166" s="108"/>
      <c r="TRC166" s="108"/>
      <c r="TRD166" s="108"/>
      <c r="TRE166" s="108"/>
      <c r="TRF166" s="108"/>
      <c r="TRG166" s="108"/>
      <c r="TRH166" s="108"/>
      <c r="TRI166" s="108"/>
      <c r="TRJ166" s="108"/>
      <c r="TRK166" s="108"/>
      <c r="TRL166" s="108"/>
      <c r="TRM166" s="108"/>
      <c r="TRN166" s="108"/>
      <c r="TRO166" s="108"/>
      <c r="TRP166" s="108"/>
      <c r="TRQ166" s="108"/>
      <c r="TRR166" s="108"/>
      <c r="TRS166" s="108"/>
      <c r="TRT166" s="108"/>
      <c r="TRU166" s="108"/>
      <c r="TRV166" s="108"/>
      <c r="TRW166" s="108"/>
      <c r="TRX166" s="108"/>
      <c r="TRY166" s="108"/>
      <c r="TRZ166" s="108"/>
      <c r="TSA166" s="108"/>
      <c r="TSB166" s="108"/>
      <c r="TSC166" s="108"/>
      <c r="TSD166" s="108"/>
      <c r="TSE166" s="108"/>
      <c r="TSF166" s="108"/>
      <c r="TSG166" s="108"/>
      <c r="TSH166" s="108"/>
      <c r="TSI166" s="108"/>
      <c r="TSJ166" s="108"/>
      <c r="TSK166" s="108"/>
      <c r="TSL166" s="108"/>
      <c r="TSM166" s="108"/>
      <c r="TSN166" s="108"/>
      <c r="TSO166" s="108"/>
      <c r="TSP166" s="108"/>
      <c r="TSQ166" s="108"/>
      <c r="TSR166" s="108"/>
      <c r="TSS166" s="108"/>
      <c r="TST166" s="108"/>
      <c r="TSU166" s="108"/>
      <c r="TSV166" s="108"/>
      <c r="TSW166" s="108"/>
      <c r="TSX166" s="108"/>
      <c r="TSY166" s="108"/>
      <c r="TSZ166" s="108"/>
      <c r="TTA166" s="108"/>
      <c r="TTB166" s="108"/>
      <c r="TTC166" s="108"/>
      <c r="TTD166" s="108"/>
      <c r="TTE166" s="108"/>
      <c r="TTF166" s="108"/>
      <c r="TTG166" s="108"/>
      <c r="TTH166" s="108"/>
      <c r="TTI166" s="108"/>
      <c r="TTJ166" s="108"/>
      <c r="TTK166" s="108"/>
      <c r="TTL166" s="108"/>
      <c r="TTM166" s="108"/>
      <c r="TTN166" s="108"/>
      <c r="TTO166" s="108"/>
      <c r="TTP166" s="108"/>
      <c r="TTQ166" s="108"/>
      <c r="TTR166" s="108"/>
      <c r="TTS166" s="108"/>
      <c r="TTT166" s="108"/>
      <c r="TTU166" s="108"/>
      <c r="TTV166" s="108"/>
      <c r="TTW166" s="108"/>
      <c r="TTX166" s="108"/>
      <c r="TTY166" s="108"/>
      <c r="TTZ166" s="108"/>
      <c r="TUA166" s="108"/>
      <c r="TUB166" s="108"/>
      <c r="TUC166" s="108"/>
      <c r="TUD166" s="108"/>
      <c r="TUE166" s="108"/>
      <c r="TUF166" s="108"/>
      <c r="TUG166" s="108"/>
      <c r="TUH166" s="108"/>
      <c r="TUI166" s="108"/>
      <c r="TUJ166" s="108"/>
      <c r="TUK166" s="108"/>
      <c r="TUL166" s="108"/>
      <c r="TUM166" s="108"/>
      <c r="TUN166" s="108"/>
      <c r="TUO166" s="108"/>
      <c r="TUP166" s="108"/>
      <c r="TUQ166" s="108"/>
      <c r="TUR166" s="108"/>
      <c r="TUS166" s="108"/>
      <c r="TUT166" s="108"/>
      <c r="TUU166" s="108"/>
      <c r="TUV166" s="108"/>
      <c r="TUW166" s="108"/>
      <c r="TUX166" s="108"/>
      <c r="TUY166" s="108"/>
      <c r="TUZ166" s="108"/>
      <c r="TVA166" s="108"/>
      <c r="TVB166" s="108"/>
      <c r="TVC166" s="108"/>
      <c r="TVD166" s="108"/>
      <c r="TVE166" s="108"/>
      <c r="TVF166" s="108"/>
      <c r="TVG166" s="108"/>
      <c r="TVH166" s="108"/>
      <c r="TVI166" s="108"/>
      <c r="TVJ166" s="108"/>
      <c r="TVK166" s="108"/>
      <c r="TVL166" s="108"/>
      <c r="TVM166" s="108"/>
      <c r="TVN166" s="108"/>
      <c r="TVO166" s="108"/>
      <c r="TVP166" s="108"/>
      <c r="TVQ166" s="108"/>
      <c r="TVR166" s="108"/>
      <c r="TVS166" s="108"/>
      <c r="TVT166" s="108"/>
      <c r="TVU166" s="108"/>
      <c r="TVV166" s="108"/>
      <c r="TVW166" s="108"/>
      <c r="TVX166" s="108"/>
      <c r="TVY166" s="108"/>
      <c r="TVZ166" s="108"/>
      <c r="TWA166" s="108"/>
      <c r="TWB166" s="108"/>
      <c r="TWC166" s="108"/>
      <c r="TWD166" s="108"/>
      <c r="TWE166" s="108"/>
      <c r="TWF166" s="108"/>
      <c r="TWG166" s="108"/>
      <c r="TWH166" s="108"/>
      <c r="TWI166" s="108"/>
      <c r="TWJ166" s="108"/>
      <c r="TWK166" s="108"/>
      <c r="TWL166" s="108"/>
      <c r="TWM166" s="108"/>
      <c r="TWN166" s="108"/>
      <c r="TWO166" s="108"/>
      <c r="TWP166" s="108"/>
      <c r="TWQ166" s="108"/>
      <c r="TWR166" s="108"/>
      <c r="TWS166" s="108"/>
      <c r="TWT166" s="108"/>
      <c r="TWU166" s="108"/>
      <c r="TWV166" s="108"/>
      <c r="TWW166" s="108"/>
      <c r="TWX166" s="108"/>
      <c r="TWY166" s="108"/>
      <c r="TWZ166" s="108"/>
      <c r="TXA166" s="108"/>
      <c r="TXB166" s="108"/>
      <c r="TXC166" s="108"/>
      <c r="TXD166" s="108"/>
      <c r="TXE166" s="108"/>
      <c r="TXF166" s="108"/>
      <c r="TXG166" s="108"/>
      <c r="TXH166" s="108"/>
      <c r="TXI166" s="108"/>
      <c r="TXJ166" s="108"/>
      <c r="TXK166" s="108"/>
      <c r="TXL166" s="108"/>
      <c r="TXM166" s="108"/>
      <c r="TXN166" s="108"/>
      <c r="TXO166" s="108"/>
      <c r="TXP166" s="108"/>
      <c r="TXQ166" s="108"/>
      <c r="TXR166" s="108"/>
      <c r="TXS166" s="108"/>
      <c r="TXT166" s="108"/>
      <c r="TXU166" s="108"/>
      <c r="TXV166" s="108"/>
      <c r="TXW166" s="108"/>
      <c r="TXX166" s="108"/>
      <c r="TXY166" s="108"/>
      <c r="TXZ166" s="108"/>
      <c r="TYA166" s="108"/>
      <c r="TYB166" s="108"/>
      <c r="TYC166" s="108"/>
      <c r="TYD166" s="108"/>
      <c r="TYE166" s="108"/>
      <c r="TYF166" s="108"/>
      <c r="TYG166" s="108"/>
      <c r="TYH166" s="108"/>
      <c r="TYI166" s="108"/>
      <c r="TYJ166" s="108"/>
      <c r="TYK166" s="108"/>
      <c r="TYL166" s="108"/>
      <c r="TYM166" s="108"/>
      <c r="TYN166" s="108"/>
      <c r="TYO166" s="108"/>
      <c r="TYP166" s="108"/>
      <c r="TYQ166" s="108"/>
      <c r="TYR166" s="108"/>
      <c r="TYS166" s="108"/>
      <c r="TYT166" s="108"/>
      <c r="TYU166" s="108"/>
      <c r="TYV166" s="108"/>
      <c r="TYW166" s="108"/>
      <c r="TYX166" s="108"/>
      <c r="TYY166" s="108"/>
      <c r="TYZ166" s="108"/>
      <c r="TZA166" s="108"/>
      <c r="TZB166" s="108"/>
      <c r="TZC166" s="108"/>
      <c r="TZD166" s="108"/>
      <c r="TZE166" s="108"/>
      <c r="TZF166" s="108"/>
      <c r="TZG166" s="108"/>
      <c r="TZH166" s="108"/>
      <c r="TZI166" s="108"/>
      <c r="TZJ166" s="108"/>
      <c r="TZK166" s="108"/>
      <c r="TZL166" s="108"/>
      <c r="TZM166" s="108"/>
      <c r="TZN166" s="108"/>
      <c r="TZO166" s="108"/>
      <c r="TZP166" s="108"/>
      <c r="TZQ166" s="108"/>
      <c r="TZR166" s="108"/>
      <c r="TZS166" s="108"/>
      <c r="TZT166" s="108"/>
      <c r="TZU166" s="108"/>
      <c r="TZV166" s="108"/>
      <c r="TZW166" s="108"/>
      <c r="TZX166" s="108"/>
      <c r="TZY166" s="108"/>
      <c r="TZZ166" s="108"/>
      <c r="UAA166" s="108"/>
      <c r="UAB166" s="108"/>
      <c r="UAC166" s="108"/>
      <c r="UAD166" s="108"/>
      <c r="UAE166" s="108"/>
      <c r="UAF166" s="108"/>
      <c r="UAG166" s="108"/>
      <c r="UAH166" s="108"/>
      <c r="UAI166" s="108"/>
      <c r="UAJ166" s="108"/>
      <c r="UAK166" s="108"/>
      <c r="UAL166" s="108"/>
      <c r="UAM166" s="108"/>
      <c r="UAN166" s="108"/>
      <c r="UAO166" s="108"/>
      <c r="UAP166" s="108"/>
      <c r="UAQ166" s="108"/>
      <c r="UAR166" s="108"/>
      <c r="UAS166" s="108"/>
      <c r="UAT166" s="108"/>
      <c r="UAU166" s="108"/>
      <c r="UAV166" s="108"/>
      <c r="UAW166" s="108"/>
      <c r="UAX166" s="108"/>
      <c r="UAY166" s="108"/>
      <c r="UAZ166" s="108"/>
      <c r="UBA166" s="108"/>
      <c r="UBB166" s="108"/>
      <c r="UBC166" s="108"/>
      <c r="UBD166" s="108"/>
      <c r="UBE166" s="108"/>
      <c r="UBF166" s="108"/>
      <c r="UBG166" s="108"/>
      <c r="UBH166" s="108"/>
      <c r="UBI166" s="108"/>
      <c r="UBJ166" s="108"/>
      <c r="UBK166" s="108"/>
      <c r="UBL166" s="108"/>
      <c r="UBM166" s="108"/>
      <c r="UBN166" s="108"/>
      <c r="UBO166" s="108"/>
      <c r="UBP166" s="108"/>
      <c r="UBQ166" s="108"/>
      <c r="UBR166" s="108"/>
      <c r="UBS166" s="108"/>
      <c r="UBT166" s="108"/>
      <c r="UBU166" s="108"/>
      <c r="UBV166" s="108"/>
      <c r="UBW166" s="108"/>
      <c r="UBX166" s="108"/>
      <c r="UBY166" s="108"/>
      <c r="UBZ166" s="108"/>
      <c r="UCA166" s="108"/>
      <c r="UCB166" s="108"/>
      <c r="UCC166" s="108"/>
      <c r="UCD166" s="108"/>
      <c r="UCE166" s="108"/>
      <c r="UCF166" s="108"/>
      <c r="UCG166" s="108"/>
      <c r="UCH166" s="108"/>
      <c r="UCI166" s="108"/>
      <c r="UCJ166" s="108"/>
      <c r="UCK166" s="108"/>
      <c r="UCL166" s="108"/>
      <c r="UCM166" s="108"/>
      <c r="UCN166" s="108"/>
      <c r="UCO166" s="108"/>
      <c r="UCP166" s="108"/>
      <c r="UCQ166" s="108"/>
      <c r="UCR166" s="108"/>
      <c r="UCS166" s="108"/>
      <c r="UCT166" s="108"/>
      <c r="UCU166" s="108"/>
      <c r="UCV166" s="108"/>
      <c r="UCW166" s="108"/>
      <c r="UCX166" s="108"/>
      <c r="UCY166" s="108"/>
      <c r="UCZ166" s="108"/>
      <c r="UDA166" s="108"/>
      <c r="UDB166" s="108"/>
      <c r="UDC166" s="108"/>
      <c r="UDD166" s="108"/>
      <c r="UDE166" s="108"/>
      <c r="UDF166" s="108"/>
      <c r="UDG166" s="108"/>
      <c r="UDH166" s="108"/>
      <c r="UDI166" s="108"/>
      <c r="UDJ166" s="108"/>
      <c r="UDK166" s="108"/>
      <c r="UDL166" s="108"/>
      <c r="UDM166" s="108"/>
      <c r="UDN166" s="108"/>
      <c r="UDO166" s="108"/>
      <c r="UDP166" s="108"/>
      <c r="UDQ166" s="108"/>
      <c r="UDR166" s="108"/>
      <c r="UDS166" s="108"/>
      <c r="UDT166" s="108"/>
      <c r="UDU166" s="108"/>
      <c r="UDV166" s="108"/>
      <c r="UDW166" s="108"/>
      <c r="UDX166" s="108"/>
      <c r="UDY166" s="108"/>
      <c r="UDZ166" s="108"/>
      <c r="UEA166" s="108"/>
      <c r="UEB166" s="108"/>
      <c r="UEC166" s="108"/>
      <c r="UED166" s="108"/>
      <c r="UEE166" s="108"/>
      <c r="UEF166" s="108"/>
      <c r="UEG166" s="108"/>
      <c r="UEH166" s="108"/>
      <c r="UEI166" s="108"/>
      <c r="UEJ166" s="108"/>
      <c r="UEK166" s="108"/>
      <c r="UEL166" s="108"/>
      <c r="UEM166" s="108"/>
      <c r="UEN166" s="108"/>
      <c r="UEO166" s="108"/>
      <c r="UEP166" s="108"/>
      <c r="UEQ166" s="108"/>
      <c r="UER166" s="108"/>
      <c r="UES166" s="108"/>
      <c r="UET166" s="108"/>
      <c r="UEU166" s="108"/>
      <c r="UEV166" s="108"/>
      <c r="UEW166" s="108"/>
      <c r="UEX166" s="108"/>
      <c r="UEY166" s="108"/>
      <c r="UEZ166" s="108"/>
      <c r="UFA166" s="108"/>
      <c r="UFB166" s="108"/>
      <c r="UFC166" s="108"/>
      <c r="UFD166" s="108"/>
      <c r="UFE166" s="108"/>
      <c r="UFF166" s="108"/>
      <c r="UFG166" s="108"/>
      <c r="UFH166" s="108"/>
      <c r="UFI166" s="108"/>
      <c r="UFJ166" s="108"/>
      <c r="UFK166" s="108"/>
      <c r="UFL166" s="108"/>
      <c r="UFM166" s="108"/>
      <c r="UFN166" s="108"/>
      <c r="UFO166" s="108"/>
      <c r="UFP166" s="108"/>
      <c r="UFQ166" s="108"/>
      <c r="UFR166" s="108"/>
      <c r="UFS166" s="108"/>
      <c r="UFT166" s="108"/>
      <c r="UFU166" s="108"/>
      <c r="UFV166" s="108"/>
      <c r="UFW166" s="108"/>
      <c r="UFX166" s="108"/>
      <c r="UFY166" s="108"/>
      <c r="UFZ166" s="108"/>
      <c r="UGA166" s="108"/>
      <c r="UGB166" s="108"/>
      <c r="UGC166" s="108"/>
      <c r="UGD166" s="108"/>
      <c r="UGE166" s="108"/>
      <c r="UGF166" s="108"/>
      <c r="UGG166" s="108"/>
      <c r="UGH166" s="108"/>
      <c r="UGI166" s="108"/>
      <c r="UGJ166" s="108"/>
      <c r="UGK166" s="108"/>
      <c r="UGL166" s="108"/>
      <c r="UGM166" s="108"/>
      <c r="UGN166" s="108"/>
      <c r="UGO166" s="108"/>
      <c r="UGP166" s="108"/>
      <c r="UGQ166" s="108"/>
      <c r="UGR166" s="108"/>
      <c r="UGS166" s="108"/>
      <c r="UGT166" s="108"/>
      <c r="UGU166" s="108"/>
      <c r="UGV166" s="108"/>
      <c r="UGW166" s="108"/>
      <c r="UGX166" s="108"/>
      <c r="UGY166" s="108"/>
      <c r="UGZ166" s="108"/>
      <c r="UHA166" s="108"/>
      <c r="UHB166" s="108"/>
      <c r="UHC166" s="108"/>
      <c r="UHD166" s="108"/>
      <c r="UHE166" s="108"/>
      <c r="UHF166" s="108"/>
      <c r="UHG166" s="108"/>
      <c r="UHH166" s="108"/>
      <c r="UHI166" s="108"/>
      <c r="UHJ166" s="108"/>
      <c r="UHK166" s="108"/>
      <c r="UHL166" s="108"/>
      <c r="UHM166" s="108"/>
      <c r="UHN166" s="108"/>
      <c r="UHO166" s="108"/>
      <c r="UHP166" s="108"/>
      <c r="UHQ166" s="108"/>
      <c r="UHR166" s="108"/>
      <c r="UHS166" s="108"/>
      <c r="UHT166" s="108"/>
      <c r="UHU166" s="108"/>
      <c r="UHV166" s="108"/>
      <c r="UHW166" s="108"/>
      <c r="UHX166" s="108"/>
      <c r="UHY166" s="108"/>
      <c r="UHZ166" s="108"/>
      <c r="UIA166" s="108"/>
      <c r="UIB166" s="108"/>
      <c r="UIC166" s="108"/>
      <c r="UID166" s="108"/>
      <c r="UIE166" s="108"/>
      <c r="UIF166" s="108"/>
      <c r="UIG166" s="108"/>
      <c r="UIH166" s="108"/>
      <c r="UII166" s="108"/>
      <c r="UIJ166" s="108"/>
      <c r="UIK166" s="108"/>
      <c r="UIL166" s="108"/>
      <c r="UIM166" s="108"/>
      <c r="UIN166" s="108"/>
      <c r="UIO166" s="108"/>
      <c r="UIP166" s="108"/>
      <c r="UIQ166" s="108"/>
      <c r="UIR166" s="108"/>
      <c r="UIS166" s="108"/>
      <c r="UIT166" s="108"/>
      <c r="UIU166" s="108"/>
      <c r="UIV166" s="108"/>
      <c r="UIW166" s="108"/>
      <c r="UIX166" s="108"/>
      <c r="UIY166" s="108"/>
      <c r="UIZ166" s="108"/>
      <c r="UJA166" s="108"/>
      <c r="UJB166" s="108"/>
      <c r="UJC166" s="108"/>
      <c r="UJD166" s="108"/>
      <c r="UJE166" s="108"/>
      <c r="UJF166" s="108"/>
      <c r="UJG166" s="108"/>
      <c r="UJH166" s="108"/>
      <c r="UJI166" s="108"/>
      <c r="UJJ166" s="108"/>
      <c r="UJK166" s="108"/>
      <c r="UJL166" s="108"/>
      <c r="UJM166" s="108"/>
      <c r="UJN166" s="108"/>
      <c r="UJO166" s="108"/>
      <c r="UJP166" s="108"/>
      <c r="UJQ166" s="108"/>
      <c r="UJR166" s="108"/>
      <c r="UJS166" s="108"/>
      <c r="UJT166" s="108"/>
      <c r="UJU166" s="108"/>
      <c r="UJV166" s="108"/>
      <c r="UJW166" s="108"/>
      <c r="UJX166" s="108"/>
      <c r="UJY166" s="108"/>
      <c r="UJZ166" s="108"/>
      <c r="UKA166" s="108"/>
      <c r="UKB166" s="108"/>
      <c r="UKC166" s="108"/>
      <c r="UKD166" s="108"/>
      <c r="UKE166" s="108"/>
      <c r="UKF166" s="108"/>
      <c r="UKG166" s="108"/>
      <c r="UKH166" s="108"/>
      <c r="UKI166" s="108"/>
      <c r="UKJ166" s="108"/>
      <c r="UKK166" s="108"/>
      <c r="UKL166" s="108"/>
      <c r="UKM166" s="108"/>
      <c r="UKN166" s="108"/>
      <c r="UKO166" s="108"/>
      <c r="UKP166" s="108"/>
      <c r="UKQ166" s="108"/>
      <c r="UKR166" s="108"/>
      <c r="UKS166" s="108"/>
      <c r="UKT166" s="108"/>
      <c r="UKU166" s="108"/>
      <c r="UKV166" s="108"/>
      <c r="UKW166" s="108"/>
      <c r="UKX166" s="108"/>
      <c r="UKY166" s="108"/>
      <c r="UKZ166" s="108"/>
      <c r="ULA166" s="108"/>
      <c r="ULB166" s="108"/>
      <c r="ULC166" s="108"/>
      <c r="ULD166" s="108"/>
      <c r="ULE166" s="108"/>
      <c r="ULF166" s="108"/>
      <c r="ULG166" s="108"/>
      <c r="ULH166" s="108"/>
      <c r="ULI166" s="108"/>
      <c r="ULJ166" s="108"/>
      <c r="ULK166" s="108"/>
      <c r="ULL166" s="108"/>
      <c r="ULM166" s="108"/>
      <c r="ULN166" s="108"/>
      <c r="ULO166" s="108"/>
      <c r="ULP166" s="108"/>
      <c r="ULQ166" s="108"/>
      <c r="ULR166" s="108"/>
      <c r="ULS166" s="108"/>
      <c r="ULT166" s="108"/>
      <c r="ULU166" s="108"/>
      <c r="ULV166" s="108"/>
      <c r="ULW166" s="108"/>
      <c r="ULX166" s="108"/>
      <c r="ULY166" s="108"/>
      <c r="ULZ166" s="108"/>
      <c r="UMA166" s="108"/>
      <c r="UMB166" s="108"/>
      <c r="UMC166" s="108"/>
      <c r="UMD166" s="108"/>
      <c r="UME166" s="108"/>
      <c r="UMF166" s="108"/>
      <c r="UMG166" s="108"/>
      <c r="UMH166" s="108"/>
      <c r="UMI166" s="108"/>
      <c r="UMJ166" s="108"/>
      <c r="UMK166" s="108"/>
      <c r="UML166" s="108"/>
      <c r="UMM166" s="108"/>
      <c r="UMN166" s="108"/>
      <c r="UMO166" s="108"/>
      <c r="UMP166" s="108"/>
      <c r="UMQ166" s="108"/>
      <c r="UMR166" s="108"/>
      <c r="UMS166" s="108"/>
      <c r="UMT166" s="108"/>
      <c r="UMU166" s="108"/>
      <c r="UMV166" s="108"/>
      <c r="UMW166" s="108"/>
      <c r="UMX166" s="108"/>
      <c r="UMY166" s="108"/>
      <c r="UMZ166" s="108"/>
      <c r="UNA166" s="108"/>
      <c r="UNB166" s="108"/>
      <c r="UNC166" s="108"/>
      <c r="UND166" s="108"/>
      <c r="UNE166" s="108"/>
      <c r="UNF166" s="108"/>
      <c r="UNG166" s="108"/>
      <c r="UNH166" s="108"/>
      <c r="UNI166" s="108"/>
      <c r="UNJ166" s="108"/>
      <c r="UNK166" s="108"/>
      <c r="UNL166" s="108"/>
      <c r="UNM166" s="108"/>
      <c r="UNN166" s="108"/>
      <c r="UNO166" s="108"/>
      <c r="UNP166" s="108"/>
      <c r="UNQ166" s="108"/>
      <c r="UNR166" s="108"/>
      <c r="UNS166" s="108"/>
      <c r="UNT166" s="108"/>
      <c r="UNU166" s="108"/>
      <c r="UNV166" s="108"/>
      <c r="UNW166" s="108"/>
      <c r="UNX166" s="108"/>
      <c r="UNY166" s="108"/>
      <c r="UNZ166" s="108"/>
      <c r="UOA166" s="108"/>
      <c r="UOB166" s="108"/>
      <c r="UOC166" s="108"/>
      <c r="UOD166" s="108"/>
      <c r="UOE166" s="108"/>
      <c r="UOF166" s="108"/>
      <c r="UOG166" s="108"/>
      <c r="UOH166" s="108"/>
      <c r="UOI166" s="108"/>
      <c r="UOJ166" s="108"/>
      <c r="UOK166" s="108"/>
      <c r="UOL166" s="108"/>
      <c r="UOM166" s="108"/>
      <c r="UON166" s="108"/>
      <c r="UOO166" s="108"/>
      <c r="UOP166" s="108"/>
      <c r="UOQ166" s="108"/>
      <c r="UOR166" s="108"/>
      <c r="UOS166" s="108"/>
      <c r="UOT166" s="108"/>
      <c r="UOU166" s="108"/>
      <c r="UOV166" s="108"/>
      <c r="UOW166" s="108"/>
      <c r="UOX166" s="108"/>
      <c r="UOY166" s="108"/>
      <c r="UOZ166" s="108"/>
      <c r="UPA166" s="108"/>
      <c r="UPB166" s="108"/>
      <c r="UPC166" s="108"/>
      <c r="UPD166" s="108"/>
      <c r="UPE166" s="108"/>
      <c r="UPF166" s="108"/>
      <c r="UPG166" s="108"/>
      <c r="UPH166" s="108"/>
      <c r="UPI166" s="108"/>
      <c r="UPJ166" s="108"/>
      <c r="UPK166" s="108"/>
      <c r="UPL166" s="108"/>
      <c r="UPM166" s="108"/>
      <c r="UPN166" s="108"/>
      <c r="UPO166" s="108"/>
      <c r="UPP166" s="108"/>
      <c r="UPQ166" s="108"/>
      <c r="UPR166" s="108"/>
      <c r="UPS166" s="108"/>
      <c r="UPT166" s="108"/>
      <c r="UPU166" s="108"/>
      <c r="UPV166" s="108"/>
      <c r="UPW166" s="108"/>
      <c r="UPX166" s="108"/>
      <c r="UPY166" s="108"/>
      <c r="UPZ166" s="108"/>
      <c r="UQA166" s="108"/>
      <c r="UQB166" s="108"/>
      <c r="UQC166" s="108"/>
      <c r="UQD166" s="108"/>
      <c r="UQE166" s="108"/>
      <c r="UQF166" s="108"/>
      <c r="UQG166" s="108"/>
      <c r="UQH166" s="108"/>
      <c r="UQI166" s="108"/>
      <c r="UQJ166" s="108"/>
      <c r="UQK166" s="108"/>
      <c r="UQL166" s="108"/>
      <c r="UQM166" s="108"/>
      <c r="UQN166" s="108"/>
      <c r="UQO166" s="108"/>
      <c r="UQP166" s="108"/>
      <c r="UQQ166" s="108"/>
      <c r="UQR166" s="108"/>
      <c r="UQS166" s="108"/>
      <c r="UQT166" s="108"/>
      <c r="UQU166" s="108"/>
      <c r="UQV166" s="108"/>
      <c r="UQW166" s="108"/>
      <c r="UQX166" s="108"/>
      <c r="UQY166" s="108"/>
      <c r="UQZ166" s="108"/>
      <c r="URA166" s="108"/>
      <c r="URB166" s="108"/>
      <c r="URC166" s="108"/>
      <c r="URD166" s="108"/>
      <c r="URE166" s="108"/>
      <c r="URF166" s="108"/>
      <c r="URG166" s="108"/>
      <c r="URH166" s="108"/>
      <c r="URI166" s="108"/>
      <c r="URJ166" s="108"/>
      <c r="URK166" s="108"/>
      <c r="URL166" s="108"/>
      <c r="URM166" s="108"/>
      <c r="URN166" s="108"/>
      <c r="URO166" s="108"/>
      <c r="URP166" s="108"/>
      <c r="URQ166" s="108"/>
      <c r="URR166" s="108"/>
      <c r="URS166" s="108"/>
      <c r="URT166" s="108"/>
      <c r="URU166" s="108"/>
      <c r="URV166" s="108"/>
      <c r="URW166" s="108"/>
      <c r="URX166" s="108"/>
      <c r="URY166" s="108"/>
      <c r="URZ166" s="108"/>
      <c r="USA166" s="108"/>
      <c r="USB166" s="108"/>
      <c r="USC166" s="108"/>
      <c r="USD166" s="108"/>
      <c r="USE166" s="108"/>
      <c r="USF166" s="108"/>
      <c r="USG166" s="108"/>
      <c r="USH166" s="108"/>
      <c r="USI166" s="108"/>
      <c r="USJ166" s="108"/>
      <c r="USK166" s="108"/>
      <c r="USL166" s="108"/>
      <c r="USM166" s="108"/>
      <c r="USN166" s="108"/>
      <c r="USO166" s="108"/>
      <c r="USP166" s="108"/>
      <c r="USQ166" s="108"/>
      <c r="USR166" s="108"/>
      <c r="USS166" s="108"/>
      <c r="UST166" s="108"/>
      <c r="USU166" s="108"/>
      <c r="USV166" s="108"/>
      <c r="USW166" s="108"/>
      <c r="USX166" s="108"/>
      <c r="USY166" s="108"/>
      <c r="USZ166" s="108"/>
      <c r="UTA166" s="108"/>
      <c r="UTB166" s="108"/>
      <c r="UTC166" s="108"/>
      <c r="UTD166" s="108"/>
      <c r="UTE166" s="108"/>
      <c r="UTF166" s="108"/>
      <c r="UTG166" s="108"/>
      <c r="UTH166" s="108"/>
      <c r="UTI166" s="108"/>
      <c r="UTJ166" s="108"/>
      <c r="UTK166" s="108"/>
      <c r="UTL166" s="108"/>
      <c r="UTM166" s="108"/>
      <c r="UTN166" s="108"/>
      <c r="UTO166" s="108"/>
      <c r="UTP166" s="108"/>
      <c r="UTQ166" s="108"/>
      <c r="UTR166" s="108"/>
      <c r="UTS166" s="108"/>
      <c r="UTT166" s="108"/>
      <c r="UTU166" s="108"/>
      <c r="UTV166" s="108"/>
      <c r="UTW166" s="108"/>
      <c r="UTX166" s="108"/>
      <c r="UTY166" s="108"/>
      <c r="UTZ166" s="108"/>
      <c r="UUA166" s="108"/>
      <c r="UUB166" s="108"/>
      <c r="UUC166" s="108"/>
      <c r="UUD166" s="108"/>
      <c r="UUE166" s="108"/>
      <c r="UUF166" s="108"/>
      <c r="UUG166" s="108"/>
      <c r="UUH166" s="108"/>
      <c r="UUI166" s="108"/>
      <c r="UUJ166" s="108"/>
      <c r="UUK166" s="108"/>
      <c r="UUL166" s="108"/>
      <c r="UUM166" s="108"/>
      <c r="UUN166" s="108"/>
      <c r="UUO166" s="108"/>
      <c r="UUP166" s="108"/>
      <c r="UUQ166" s="108"/>
      <c r="UUR166" s="108"/>
      <c r="UUS166" s="108"/>
      <c r="UUT166" s="108"/>
      <c r="UUU166" s="108"/>
      <c r="UUV166" s="108"/>
      <c r="UUW166" s="108"/>
      <c r="UUX166" s="108"/>
      <c r="UUY166" s="108"/>
      <c r="UUZ166" s="108"/>
      <c r="UVA166" s="108"/>
      <c r="UVB166" s="108"/>
      <c r="UVC166" s="108"/>
      <c r="UVD166" s="108"/>
      <c r="UVE166" s="108"/>
      <c r="UVF166" s="108"/>
      <c r="UVG166" s="108"/>
      <c r="UVH166" s="108"/>
      <c r="UVI166" s="108"/>
      <c r="UVJ166" s="108"/>
      <c r="UVK166" s="108"/>
      <c r="UVL166" s="108"/>
      <c r="UVM166" s="108"/>
      <c r="UVN166" s="108"/>
      <c r="UVO166" s="108"/>
      <c r="UVP166" s="108"/>
      <c r="UVQ166" s="108"/>
      <c r="UVR166" s="108"/>
      <c r="UVS166" s="108"/>
      <c r="UVT166" s="108"/>
      <c r="UVU166" s="108"/>
      <c r="UVV166" s="108"/>
      <c r="UVW166" s="108"/>
      <c r="UVX166" s="108"/>
      <c r="UVY166" s="108"/>
      <c r="UVZ166" s="108"/>
      <c r="UWA166" s="108"/>
      <c r="UWB166" s="108"/>
      <c r="UWC166" s="108"/>
      <c r="UWD166" s="108"/>
      <c r="UWE166" s="108"/>
      <c r="UWF166" s="108"/>
      <c r="UWG166" s="108"/>
      <c r="UWH166" s="108"/>
      <c r="UWI166" s="108"/>
      <c r="UWJ166" s="108"/>
      <c r="UWK166" s="108"/>
      <c r="UWL166" s="108"/>
      <c r="UWM166" s="108"/>
      <c r="UWN166" s="108"/>
      <c r="UWO166" s="108"/>
      <c r="UWP166" s="108"/>
      <c r="UWQ166" s="108"/>
      <c r="UWR166" s="108"/>
      <c r="UWS166" s="108"/>
      <c r="UWT166" s="108"/>
      <c r="UWU166" s="108"/>
      <c r="UWV166" s="108"/>
      <c r="UWW166" s="108"/>
      <c r="UWX166" s="108"/>
      <c r="UWY166" s="108"/>
      <c r="UWZ166" s="108"/>
      <c r="UXA166" s="108"/>
      <c r="UXB166" s="108"/>
      <c r="UXC166" s="108"/>
      <c r="UXD166" s="108"/>
      <c r="UXE166" s="108"/>
      <c r="UXF166" s="108"/>
      <c r="UXG166" s="108"/>
      <c r="UXH166" s="108"/>
      <c r="UXI166" s="108"/>
      <c r="UXJ166" s="108"/>
      <c r="UXK166" s="108"/>
      <c r="UXL166" s="108"/>
      <c r="UXM166" s="108"/>
      <c r="UXN166" s="108"/>
      <c r="UXO166" s="108"/>
      <c r="UXP166" s="108"/>
      <c r="UXQ166" s="108"/>
      <c r="UXR166" s="108"/>
      <c r="UXS166" s="108"/>
      <c r="UXT166" s="108"/>
      <c r="UXU166" s="108"/>
      <c r="UXV166" s="108"/>
      <c r="UXW166" s="108"/>
      <c r="UXX166" s="108"/>
      <c r="UXY166" s="108"/>
      <c r="UXZ166" s="108"/>
      <c r="UYA166" s="108"/>
      <c r="UYB166" s="108"/>
      <c r="UYC166" s="108"/>
      <c r="UYD166" s="108"/>
      <c r="UYE166" s="108"/>
      <c r="UYF166" s="108"/>
      <c r="UYG166" s="108"/>
      <c r="UYH166" s="108"/>
      <c r="UYI166" s="108"/>
      <c r="UYJ166" s="108"/>
      <c r="UYK166" s="108"/>
      <c r="UYL166" s="108"/>
      <c r="UYM166" s="108"/>
      <c r="UYN166" s="108"/>
      <c r="UYO166" s="108"/>
      <c r="UYP166" s="108"/>
      <c r="UYQ166" s="108"/>
      <c r="UYR166" s="108"/>
      <c r="UYS166" s="108"/>
      <c r="UYT166" s="108"/>
      <c r="UYU166" s="108"/>
      <c r="UYV166" s="108"/>
      <c r="UYW166" s="108"/>
      <c r="UYX166" s="108"/>
      <c r="UYY166" s="108"/>
      <c r="UYZ166" s="108"/>
      <c r="UZA166" s="108"/>
      <c r="UZB166" s="108"/>
      <c r="UZC166" s="108"/>
      <c r="UZD166" s="108"/>
      <c r="UZE166" s="108"/>
      <c r="UZF166" s="108"/>
      <c r="UZG166" s="108"/>
      <c r="UZH166" s="108"/>
      <c r="UZI166" s="108"/>
      <c r="UZJ166" s="108"/>
      <c r="UZK166" s="108"/>
      <c r="UZL166" s="108"/>
      <c r="UZM166" s="108"/>
      <c r="UZN166" s="108"/>
      <c r="UZO166" s="108"/>
      <c r="UZP166" s="108"/>
      <c r="UZQ166" s="108"/>
      <c r="UZR166" s="108"/>
      <c r="UZS166" s="108"/>
      <c r="UZT166" s="108"/>
      <c r="UZU166" s="108"/>
      <c r="UZV166" s="108"/>
      <c r="UZW166" s="108"/>
      <c r="UZX166" s="108"/>
      <c r="UZY166" s="108"/>
      <c r="UZZ166" s="108"/>
      <c r="VAA166" s="108"/>
      <c r="VAB166" s="108"/>
      <c r="VAC166" s="108"/>
      <c r="VAD166" s="108"/>
      <c r="VAE166" s="108"/>
      <c r="VAF166" s="108"/>
      <c r="VAG166" s="108"/>
      <c r="VAH166" s="108"/>
      <c r="VAI166" s="108"/>
      <c r="VAJ166" s="108"/>
      <c r="VAK166" s="108"/>
      <c r="VAL166" s="108"/>
      <c r="VAM166" s="108"/>
      <c r="VAN166" s="108"/>
      <c r="VAO166" s="108"/>
      <c r="VAP166" s="108"/>
      <c r="VAQ166" s="108"/>
      <c r="VAR166" s="108"/>
      <c r="VAS166" s="108"/>
      <c r="VAT166" s="108"/>
      <c r="VAU166" s="108"/>
      <c r="VAV166" s="108"/>
      <c r="VAW166" s="108"/>
      <c r="VAX166" s="108"/>
      <c r="VAY166" s="108"/>
      <c r="VAZ166" s="108"/>
      <c r="VBA166" s="108"/>
      <c r="VBB166" s="108"/>
      <c r="VBC166" s="108"/>
      <c r="VBD166" s="108"/>
      <c r="VBE166" s="108"/>
      <c r="VBF166" s="108"/>
      <c r="VBG166" s="108"/>
      <c r="VBH166" s="108"/>
      <c r="VBI166" s="108"/>
      <c r="VBJ166" s="108"/>
      <c r="VBK166" s="108"/>
      <c r="VBL166" s="108"/>
      <c r="VBM166" s="108"/>
      <c r="VBN166" s="108"/>
      <c r="VBO166" s="108"/>
      <c r="VBP166" s="108"/>
      <c r="VBQ166" s="108"/>
      <c r="VBR166" s="108"/>
      <c r="VBS166" s="108"/>
      <c r="VBT166" s="108"/>
      <c r="VBU166" s="108"/>
      <c r="VBV166" s="108"/>
      <c r="VBW166" s="108"/>
      <c r="VBX166" s="108"/>
      <c r="VBY166" s="108"/>
      <c r="VBZ166" s="108"/>
      <c r="VCA166" s="108"/>
      <c r="VCB166" s="108"/>
      <c r="VCC166" s="108"/>
      <c r="VCD166" s="108"/>
      <c r="VCE166" s="108"/>
      <c r="VCF166" s="108"/>
      <c r="VCG166" s="108"/>
      <c r="VCH166" s="108"/>
      <c r="VCI166" s="108"/>
      <c r="VCJ166" s="108"/>
      <c r="VCK166" s="108"/>
      <c r="VCL166" s="108"/>
      <c r="VCM166" s="108"/>
      <c r="VCN166" s="108"/>
      <c r="VCO166" s="108"/>
      <c r="VCP166" s="108"/>
      <c r="VCQ166" s="108"/>
      <c r="VCR166" s="108"/>
      <c r="VCS166" s="108"/>
      <c r="VCT166" s="108"/>
      <c r="VCU166" s="108"/>
      <c r="VCV166" s="108"/>
      <c r="VCW166" s="108"/>
      <c r="VCX166" s="108"/>
      <c r="VCY166" s="108"/>
      <c r="VCZ166" s="108"/>
      <c r="VDA166" s="108"/>
      <c r="VDB166" s="108"/>
      <c r="VDC166" s="108"/>
      <c r="VDD166" s="108"/>
      <c r="VDE166" s="108"/>
      <c r="VDF166" s="108"/>
      <c r="VDG166" s="108"/>
      <c r="VDH166" s="108"/>
      <c r="VDI166" s="108"/>
      <c r="VDJ166" s="108"/>
      <c r="VDK166" s="108"/>
      <c r="VDL166" s="108"/>
      <c r="VDM166" s="108"/>
      <c r="VDN166" s="108"/>
      <c r="VDO166" s="108"/>
      <c r="VDP166" s="108"/>
      <c r="VDQ166" s="108"/>
      <c r="VDR166" s="108"/>
      <c r="VDS166" s="108"/>
      <c r="VDT166" s="108"/>
      <c r="VDU166" s="108"/>
      <c r="VDV166" s="108"/>
      <c r="VDW166" s="108"/>
      <c r="VDX166" s="108"/>
      <c r="VDY166" s="108"/>
      <c r="VDZ166" s="108"/>
      <c r="VEA166" s="108"/>
      <c r="VEB166" s="108"/>
      <c r="VEC166" s="108"/>
      <c r="VED166" s="108"/>
      <c r="VEE166" s="108"/>
      <c r="VEF166" s="108"/>
      <c r="VEG166" s="108"/>
      <c r="VEH166" s="108"/>
      <c r="VEI166" s="108"/>
      <c r="VEJ166" s="108"/>
      <c r="VEK166" s="108"/>
      <c r="VEL166" s="108"/>
      <c r="VEM166" s="108"/>
      <c r="VEN166" s="108"/>
      <c r="VEO166" s="108"/>
      <c r="VEP166" s="108"/>
      <c r="VEQ166" s="108"/>
      <c r="VER166" s="108"/>
      <c r="VES166" s="108"/>
      <c r="VET166" s="108"/>
      <c r="VEU166" s="108"/>
      <c r="VEV166" s="108"/>
      <c r="VEW166" s="108"/>
      <c r="VEX166" s="108"/>
      <c r="VEY166" s="108"/>
      <c r="VEZ166" s="108"/>
      <c r="VFA166" s="108"/>
      <c r="VFB166" s="108"/>
      <c r="VFC166" s="108"/>
      <c r="VFD166" s="108"/>
      <c r="VFE166" s="108"/>
      <c r="VFF166" s="108"/>
      <c r="VFG166" s="108"/>
      <c r="VFH166" s="108"/>
      <c r="VFI166" s="108"/>
      <c r="VFJ166" s="108"/>
      <c r="VFK166" s="108"/>
      <c r="VFL166" s="108"/>
      <c r="VFM166" s="108"/>
      <c r="VFN166" s="108"/>
      <c r="VFO166" s="108"/>
      <c r="VFP166" s="108"/>
      <c r="VFQ166" s="108"/>
      <c r="VFR166" s="108"/>
      <c r="VFS166" s="108"/>
      <c r="VFT166" s="108"/>
      <c r="VFU166" s="108"/>
      <c r="VFV166" s="108"/>
      <c r="VFW166" s="108"/>
      <c r="VFX166" s="108"/>
      <c r="VFY166" s="108"/>
      <c r="VFZ166" s="108"/>
      <c r="VGA166" s="108"/>
      <c r="VGB166" s="108"/>
      <c r="VGC166" s="108"/>
      <c r="VGD166" s="108"/>
      <c r="VGE166" s="108"/>
      <c r="VGF166" s="108"/>
      <c r="VGG166" s="108"/>
      <c r="VGH166" s="108"/>
      <c r="VGI166" s="108"/>
      <c r="VGJ166" s="108"/>
      <c r="VGK166" s="108"/>
      <c r="VGL166" s="108"/>
      <c r="VGM166" s="108"/>
      <c r="VGN166" s="108"/>
      <c r="VGO166" s="108"/>
      <c r="VGP166" s="108"/>
      <c r="VGQ166" s="108"/>
      <c r="VGR166" s="108"/>
      <c r="VGS166" s="108"/>
      <c r="VGT166" s="108"/>
      <c r="VGU166" s="108"/>
      <c r="VGV166" s="108"/>
      <c r="VGW166" s="108"/>
      <c r="VGX166" s="108"/>
      <c r="VGY166" s="108"/>
      <c r="VGZ166" s="108"/>
      <c r="VHA166" s="108"/>
      <c r="VHB166" s="108"/>
      <c r="VHC166" s="108"/>
      <c r="VHD166" s="108"/>
      <c r="VHE166" s="108"/>
      <c r="VHF166" s="108"/>
      <c r="VHG166" s="108"/>
      <c r="VHH166" s="108"/>
      <c r="VHI166" s="108"/>
      <c r="VHJ166" s="108"/>
      <c r="VHK166" s="108"/>
      <c r="VHL166" s="108"/>
      <c r="VHM166" s="108"/>
      <c r="VHN166" s="108"/>
      <c r="VHO166" s="108"/>
      <c r="VHP166" s="108"/>
      <c r="VHQ166" s="108"/>
      <c r="VHR166" s="108"/>
      <c r="VHS166" s="108"/>
      <c r="VHT166" s="108"/>
      <c r="VHU166" s="108"/>
      <c r="VHV166" s="108"/>
      <c r="VHW166" s="108"/>
      <c r="VHX166" s="108"/>
      <c r="VHY166" s="108"/>
      <c r="VHZ166" s="108"/>
      <c r="VIA166" s="108"/>
      <c r="VIB166" s="108"/>
      <c r="VIC166" s="108"/>
      <c r="VID166" s="108"/>
      <c r="VIE166" s="108"/>
      <c r="VIF166" s="108"/>
      <c r="VIG166" s="108"/>
      <c r="VIH166" s="108"/>
      <c r="VII166" s="108"/>
      <c r="VIJ166" s="108"/>
      <c r="VIK166" s="108"/>
      <c r="VIL166" s="108"/>
      <c r="VIM166" s="108"/>
      <c r="VIN166" s="108"/>
      <c r="VIO166" s="108"/>
      <c r="VIP166" s="108"/>
      <c r="VIQ166" s="108"/>
      <c r="VIR166" s="108"/>
      <c r="VIS166" s="108"/>
      <c r="VIT166" s="108"/>
      <c r="VIU166" s="108"/>
      <c r="VIV166" s="108"/>
      <c r="VIW166" s="108"/>
      <c r="VIX166" s="108"/>
      <c r="VIY166" s="108"/>
      <c r="VIZ166" s="108"/>
      <c r="VJA166" s="108"/>
      <c r="VJB166" s="108"/>
      <c r="VJC166" s="108"/>
      <c r="VJD166" s="108"/>
      <c r="VJE166" s="108"/>
      <c r="VJF166" s="108"/>
      <c r="VJG166" s="108"/>
      <c r="VJH166" s="108"/>
      <c r="VJI166" s="108"/>
      <c r="VJJ166" s="108"/>
      <c r="VJK166" s="108"/>
      <c r="VJL166" s="108"/>
      <c r="VJM166" s="108"/>
      <c r="VJN166" s="108"/>
      <c r="VJO166" s="108"/>
      <c r="VJP166" s="108"/>
      <c r="VJQ166" s="108"/>
      <c r="VJR166" s="108"/>
      <c r="VJS166" s="108"/>
      <c r="VJT166" s="108"/>
      <c r="VJU166" s="108"/>
      <c r="VJV166" s="108"/>
      <c r="VJW166" s="108"/>
      <c r="VJX166" s="108"/>
      <c r="VJY166" s="108"/>
      <c r="VJZ166" s="108"/>
      <c r="VKA166" s="108"/>
      <c r="VKB166" s="108"/>
      <c r="VKC166" s="108"/>
      <c r="VKD166" s="108"/>
      <c r="VKE166" s="108"/>
      <c r="VKF166" s="108"/>
      <c r="VKG166" s="108"/>
      <c r="VKH166" s="108"/>
      <c r="VKI166" s="108"/>
      <c r="VKJ166" s="108"/>
      <c r="VKK166" s="108"/>
      <c r="VKL166" s="108"/>
      <c r="VKM166" s="108"/>
      <c r="VKN166" s="108"/>
      <c r="VKO166" s="108"/>
      <c r="VKP166" s="108"/>
      <c r="VKQ166" s="108"/>
      <c r="VKR166" s="108"/>
      <c r="VKS166" s="108"/>
      <c r="VKT166" s="108"/>
      <c r="VKU166" s="108"/>
      <c r="VKV166" s="108"/>
      <c r="VKW166" s="108"/>
      <c r="VKX166" s="108"/>
      <c r="VKY166" s="108"/>
      <c r="VKZ166" s="108"/>
      <c r="VLA166" s="108"/>
      <c r="VLB166" s="108"/>
      <c r="VLC166" s="108"/>
      <c r="VLD166" s="108"/>
      <c r="VLE166" s="108"/>
      <c r="VLF166" s="108"/>
      <c r="VLG166" s="108"/>
      <c r="VLH166" s="108"/>
      <c r="VLI166" s="108"/>
      <c r="VLJ166" s="108"/>
      <c r="VLK166" s="108"/>
      <c r="VLL166" s="108"/>
      <c r="VLM166" s="108"/>
      <c r="VLN166" s="108"/>
      <c r="VLO166" s="108"/>
      <c r="VLP166" s="108"/>
      <c r="VLQ166" s="108"/>
      <c r="VLR166" s="108"/>
      <c r="VLS166" s="108"/>
      <c r="VLT166" s="108"/>
      <c r="VLU166" s="108"/>
      <c r="VLV166" s="108"/>
      <c r="VLW166" s="108"/>
      <c r="VLX166" s="108"/>
      <c r="VLY166" s="108"/>
      <c r="VLZ166" s="108"/>
      <c r="VMA166" s="108"/>
      <c r="VMB166" s="108"/>
      <c r="VMC166" s="108"/>
      <c r="VMD166" s="108"/>
      <c r="VME166" s="108"/>
      <c r="VMF166" s="108"/>
      <c r="VMG166" s="108"/>
      <c r="VMH166" s="108"/>
      <c r="VMI166" s="108"/>
      <c r="VMJ166" s="108"/>
      <c r="VMK166" s="108"/>
      <c r="VML166" s="108"/>
      <c r="VMM166" s="108"/>
      <c r="VMN166" s="108"/>
      <c r="VMO166" s="108"/>
      <c r="VMP166" s="108"/>
      <c r="VMQ166" s="108"/>
      <c r="VMR166" s="108"/>
      <c r="VMS166" s="108"/>
      <c r="VMT166" s="108"/>
      <c r="VMU166" s="108"/>
      <c r="VMV166" s="108"/>
      <c r="VMW166" s="108"/>
      <c r="VMX166" s="108"/>
      <c r="VMY166" s="108"/>
      <c r="VMZ166" s="108"/>
      <c r="VNA166" s="108"/>
      <c r="VNB166" s="108"/>
      <c r="VNC166" s="108"/>
      <c r="VND166" s="108"/>
      <c r="VNE166" s="108"/>
      <c r="VNF166" s="108"/>
      <c r="VNG166" s="108"/>
      <c r="VNH166" s="108"/>
      <c r="VNI166" s="108"/>
      <c r="VNJ166" s="108"/>
      <c r="VNK166" s="108"/>
      <c r="VNL166" s="108"/>
      <c r="VNM166" s="108"/>
      <c r="VNN166" s="108"/>
      <c r="VNO166" s="108"/>
      <c r="VNP166" s="108"/>
      <c r="VNQ166" s="108"/>
      <c r="VNR166" s="108"/>
      <c r="VNS166" s="108"/>
      <c r="VNT166" s="108"/>
      <c r="VNU166" s="108"/>
      <c r="VNV166" s="108"/>
      <c r="VNW166" s="108"/>
      <c r="VNX166" s="108"/>
      <c r="VNY166" s="108"/>
      <c r="VNZ166" s="108"/>
      <c r="VOA166" s="108"/>
      <c r="VOB166" s="108"/>
      <c r="VOC166" s="108"/>
      <c r="VOD166" s="108"/>
      <c r="VOE166" s="108"/>
      <c r="VOF166" s="108"/>
      <c r="VOG166" s="108"/>
      <c r="VOH166" s="108"/>
      <c r="VOI166" s="108"/>
      <c r="VOJ166" s="108"/>
      <c r="VOK166" s="108"/>
      <c r="VOL166" s="108"/>
      <c r="VOM166" s="108"/>
      <c r="VON166" s="108"/>
      <c r="VOO166" s="108"/>
      <c r="VOP166" s="108"/>
      <c r="VOQ166" s="108"/>
      <c r="VOR166" s="108"/>
      <c r="VOS166" s="108"/>
      <c r="VOT166" s="108"/>
      <c r="VOU166" s="108"/>
      <c r="VOV166" s="108"/>
      <c r="VOW166" s="108"/>
      <c r="VOX166" s="108"/>
      <c r="VOY166" s="108"/>
      <c r="VOZ166" s="108"/>
      <c r="VPA166" s="108"/>
      <c r="VPB166" s="108"/>
      <c r="VPC166" s="108"/>
      <c r="VPD166" s="108"/>
      <c r="VPE166" s="108"/>
      <c r="VPF166" s="108"/>
      <c r="VPG166" s="108"/>
      <c r="VPH166" s="108"/>
      <c r="VPI166" s="108"/>
      <c r="VPJ166" s="108"/>
      <c r="VPK166" s="108"/>
      <c r="VPL166" s="108"/>
      <c r="VPM166" s="108"/>
      <c r="VPN166" s="108"/>
      <c r="VPO166" s="108"/>
      <c r="VPP166" s="108"/>
      <c r="VPQ166" s="108"/>
      <c r="VPR166" s="108"/>
      <c r="VPS166" s="108"/>
      <c r="VPT166" s="108"/>
      <c r="VPU166" s="108"/>
      <c r="VPV166" s="108"/>
      <c r="VPW166" s="108"/>
      <c r="VPX166" s="108"/>
      <c r="VPY166" s="108"/>
      <c r="VPZ166" s="108"/>
      <c r="VQA166" s="108"/>
      <c r="VQB166" s="108"/>
      <c r="VQC166" s="108"/>
      <c r="VQD166" s="108"/>
      <c r="VQE166" s="108"/>
      <c r="VQF166" s="108"/>
      <c r="VQG166" s="108"/>
      <c r="VQH166" s="108"/>
      <c r="VQI166" s="108"/>
      <c r="VQJ166" s="108"/>
      <c r="VQK166" s="108"/>
      <c r="VQL166" s="108"/>
      <c r="VQM166" s="108"/>
      <c r="VQN166" s="108"/>
      <c r="VQO166" s="108"/>
      <c r="VQP166" s="108"/>
      <c r="VQQ166" s="108"/>
      <c r="VQR166" s="108"/>
      <c r="VQS166" s="108"/>
      <c r="VQT166" s="108"/>
      <c r="VQU166" s="108"/>
      <c r="VQV166" s="108"/>
      <c r="VQW166" s="108"/>
      <c r="VQX166" s="108"/>
      <c r="VQY166" s="108"/>
      <c r="VQZ166" s="108"/>
      <c r="VRA166" s="108"/>
      <c r="VRB166" s="108"/>
      <c r="VRC166" s="108"/>
      <c r="VRD166" s="108"/>
      <c r="VRE166" s="108"/>
      <c r="VRF166" s="108"/>
      <c r="VRG166" s="108"/>
      <c r="VRH166" s="108"/>
      <c r="VRI166" s="108"/>
      <c r="VRJ166" s="108"/>
      <c r="VRK166" s="108"/>
      <c r="VRL166" s="108"/>
      <c r="VRM166" s="108"/>
      <c r="VRN166" s="108"/>
      <c r="VRO166" s="108"/>
      <c r="VRP166" s="108"/>
      <c r="VRQ166" s="108"/>
      <c r="VRR166" s="108"/>
      <c r="VRS166" s="108"/>
      <c r="VRT166" s="108"/>
      <c r="VRU166" s="108"/>
      <c r="VRV166" s="108"/>
      <c r="VRW166" s="108"/>
      <c r="VRX166" s="108"/>
      <c r="VRY166" s="108"/>
      <c r="VRZ166" s="108"/>
      <c r="VSA166" s="108"/>
      <c r="VSB166" s="108"/>
      <c r="VSC166" s="108"/>
      <c r="VSD166" s="108"/>
      <c r="VSE166" s="108"/>
      <c r="VSF166" s="108"/>
      <c r="VSG166" s="108"/>
      <c r="VSH166" s="108"/>
      <c r="VSI166" s="108"/>
      <c r="VSJ166" s="108"/>
      <c r="VSK166" s="108"/>
      <c r="VSL166" s="108"/>
      <c r="VSM166" s="108"/>
      <c r="VSN166" s="108"/>
      <c r="VSO166" s="108"/>
      <c r="VSP166" s="108"/>
      <c r="VSQ166" s="108"/>
      <c r="VSR166" s="108"/>
      <c r="VSS166" s="108"/>
      <c r="VST166" s="108"/>
      <c r="VSU166" s="108"/>
      <c r="VSV166" s="108"/>
      <c r="VSW166" s="108"/>
      <c r="VSX166" s="108"/>
      <c r="VSY166" s="108"/>
      <c r="VSZ166" s="108"/>
      <c r="VTA166" s="108"/>
      <c r="VTB166" s="108"/>
      <c r="VTC166" s="108"/>
      <c r="VTD166" s="108"/>
      <c r="VTE166" s="108"/>
      <c r="VTF166" s="108"/>
      <c r="VTG166" s="108"/>
      <c r="VTH166" s="108"/>
      <c r="VTI166" s="108"/>
      <c r="VTJ166" s="108"/>
      <c r="VTK166" s="108"/>
      <c r="VTL166" s="108"/>
      <c r="VTM166" s="108"/>
      <c r="VTN166" s="108"/>
      <c r="VTO166" s="108"/>
      <c r="VTP166" s="108"/>
      <c r="VTQ166" s="108"/>
      <c r="VTR166" s="108"/>
      <c r="VTS166" s="108"/>
      <c r="VTT166" s="108"/>
      <c r="VTU166" s="108"/>
      <c r="VTV166" s="108"/>
      <c r="VTW166" s="108"/>
      <c r="VTX166" s="108"/>
      <c r="VTY166" s="108"/>
      <c r="VTZ166" s="108"/>
      <c r="VUA166" s="108"/>
      <c r="VUB166" s="108"/>
      <c r="VUC166" s="108"/>
      <c r="VUD166" s="108"/>
      <c r="VUE166" s="108"/>
      <c r="VUF166" s="108"/>
      <c r="VUG166" s="108"/>
      <c r="VUH166" s="108"/>
      <c r="VUI166" s="108"/>
      <c r="VUJ166" s="108"/>
      <c r="VUK166" s="108"/>
      <c r="VUL166" s="108"/>
      <c r="VUM166" s="108"/>
      <c r="VUN166" s="108"/>
      <c r="VUO166" s="108"/>
      <c r="VUP166" s="108"/>
      <c r="VUQ166" s="108"/>
      <c r="VUR166" s="108"/>
      <c r="VUS166" s="108"/>
      <c r="VUT166" s="108"/>
      <c r="VUU166" s="108"/>
      <c r="VUV166" s="108"/>
      <c r="VUW166" s="108"/>
      <c r="VUX166" s="108"/>
      <c r="VUY166" s="108"/>
      <c r="VUZ166" s="108"/>
      <c r="VVA166" s="108"/>
      <c r="VVB166" s="108"/>
      <c r="VVC166" s="108"/>
      <c r="VVD166" s="108"/>
      <c r="VVE166" s="108"/>
      <c r="VVF166" s="108"/>
      <c r="VVG166" s="108"/>
      <c r="VVH166" s="108"/>
      <c r="VVI166" s="108"/>
      <c r="VVJ166" s="108"/>
      <c r="VVK166" s="108"/>
      <c r="VVL166" s="108"/>
      <c r="VVM166" s="108"/>
      <c r="VVN166" s="108"/>
      <c r="VVO166" s="108"/>
      <c r="VVP166" s="108"/>
      <c r="VVQ166" s="108"/>
      <c r="VVR166" s="108"/>
      <c r="VVS166" s="108"/>
      <c r="VVT166" s="108"/>
      <c r="VVU166" s="108"/>
      <c r="VVV166" s="108"/>
      <c r="VVW166" s="108"/>
      <c r="VVX166" s="108"/>
      <c r="VVY166" s="108"/>
      <c r="VVZ166" s="108"/>
      <c r="VWA166" s="108"/>
      <c r="VWB166" s="108"/>
      <c r="VWC166" s="108"/>
      <c r="VWD166" s="108"/>
      <c r="VWE166" s="108"/>
      <c r="VWF166" s="108"/>
      <c r="VWG166" s="108"/>
      <c r="VWH166" s="108"/>
      <c r="VWI166" s="108"/>
      <c r="VWJ166" s="108"/>
      <c r="VWK166" s="108"/>
      <c r="VWL166" s="108"/>
      <c r="VWM166" s="108"/>
      <c r="VWN166" s="108"/>
      <c r="VWO166" s="108"/>
      <c r="VWP166" s="108"/>
      <c r="VWQ166" s="108"/>
      <c r="VWR166" s="108"/>
      <c r="VWS166" s="108"/>
      <c r="VWT166" s="108"/>
      <c r="VWU166" s="108"/>
      <c r="VWV166" s="108"/>
      <c r="VWW166" s="108"/>
      <c r="VWX166" s="108"/>
      <c r="VWY166" s="108"/>
      <c r="VWZ166" s="108"/>
      <c r="VXA166" s="108"/>
      <c r="VXB166" s="108"/>
      <c r="VXC166" s="108"/>
      <c r="VXD166" s="108"/>
      <c r="VXE166" s="108"/>
      <c r="VXF166" s="108"/>
      <c r="VXG166" s="108"/>
      <c r="VXH166" s="108"/>
      <c r="VXI166" s="108"/>
      <c r="VXJ166" s="108"/>
      <c r="VXK166" s="108"/>
      <c r="VXL166" s="108"/>
      <c r="VXM166" s="108"/>
      <c r="VXN166" s="108"/>
      <c r="VXO166" s="108"/>
      <c r="VXP166" s="108"/>
      <c r="VXQ166" s="108"/>
      <c r="VXR166" s="108"/>
      <c r="VXS166" s="108"/>
      <c r="VXT166" s="108"/>
      <c r="VXU166" s="108"/>
      <c r="VXV166" s="108"/>
      <c r="VXW166" s="108"/>
      <c r="VXX166" s="108"/>
      <c r="VXY166" s="108"/>
      <c r="VXZ166" s="108"/>
      <c r="VYA166" s="108"/>
      <c r="VYB166" s="108"/>
      <c r="VYC166" s="108"/>
      <c r="VYD166" s="108"/>
      <c r="VYE166" s="108"/>
      <c r="VYF166" s="108"/>
      <c r="VYG166" s="108"/>
      <c r="VYH166" s="108"/>
      <c r="VYI166" s="108"/>
      <c r="VYJ166" s="108"/>
      <c r="VYK166" s="108"/>
      <c r="VYL166" s="108"/>
      <c r="VYM166" s="108"/>
      <c r="VYN166" s="108"/>
      <c r="VYO166" s="108"/>
      <c r="VYP166" s="108"/>
      <c r="VYQ166" s="108"/>
      <c r="VYR166" s="108"/>
      <c r="VYS166" s="108"/>
      <c r="VYT166" s="108"/>
      <c r="VYU166" s="108"/>
      <c r="VYV166" s="108"/>
      <c r="VYW166" s="108"/>
      <c r="VYX166" s="108"/>
      <c r="VYY166" s="108"/>
      <c r="VYZ166" s="108"/>
      <c r="VZA166" s="108"/>
      <c r="VZB166" s="108"/>
      <c r="VZC166" s="108"/>
      <c r="VZD166" s="108"/>
      <c r="VZE166" s="108"/>
      <c r="VZF166" s="108"/>
      <c r="VZG166" s="108"/>
      <c r="VZH166" s="108"/>
      <c r="VZI166" s="108"/>
      <c r="VZJ166" s="108"/>
      <c r="VZK166" s="108"/>
      <c r="VZL166" s="108"/>
      <c r="VZM166" s="108"/>
      <c r="VZN166" s="108"/>
      <c r="VZO166" s="108"/>
      <c r="VZP166" s="108"/>
      <c r="VZQ166" s="108"/>
      <c r="VZR166" s="108"/>
      <c r="VZS166" s="108"/>
      <c r="VZT166" s="108"/>
      <c r="VZU166" s="108"/>
      <c r="VZV166" s="108"/>
      <c r="VZW166" s="108"/>
      <c r="VZX166" s="108"/>
      <c r="VZY166" s="108"/>
      <c r="VZZ166" s="108"/>
      <c r="WAA166" s="108"/>
      <c r="WAB166" s="108"/>
      <c r="WAC166" s="108"/>
      <c r="WAD166" s="108"/>
      <c r="WAE166" s="108"/>
      <c r="WAF166" s="108"/>
      <c r="WAG166" s="108"/>
      <c r="WAH166" s="108"/>
      <c r="WAI166" s="108"/>
      <c r="WAJ166" s="108"/>
      <c r="WAK166" s="108"/>
      <c r="WAL166" s="108"/>
      <c r="WAM166" s="108"/>
      <c r="WAN166" s="108"/>
      <c r="WAO166" s="108"/>
      <c r="WAP166" s="108"/>
      <c r="WAQ166" s="108"/>
      <c r="WAR166" s="108"/>
      <c r="WAS166" s="108"/>
      <c r="WAT166" s="108"/>
      <c r="WAU166" s="108"/>
      <c r="WAV166" s="108"/>
      <c r="WAW166" s="108"/>
      <c r="WAX166" s="108"/>
      <c r="WAY166" s="108"/>
      <c r="WAZ166" s="108"/>
      <c r="WBA166" s="108"/>
      <c r="WBB166" s="108"/>
      <c r="WBC166" s="108"/>
      <c r="WBD166" s="108"/>
      <c r="WBE166" s="108"/>
      <c r="WBF166" s="108"/>
      <c r="WBG166" s="108"/>
      <c r="WBH166" s="108"/>
      <c r="WBI166" s="108"/>
      <c r="WBJ166" s="108"/>
      <c r="WBK166" s="108"/>
      <c r="WBL166" s="108"/>
      <c r="WBM166" s="108"/>
      <c r="WBN166" s="108"/>
      <c r="WBO166" s="108"/>
      <c r="WBP166" s="108"/>
      <c r="WBQ166" s="108"/>
      <c r="WBR166" s="108"/>
      <c r="WBS166" s="108"/>
      <c r="WBT166" s="108"/>
      <c r="WBU166" s="108"/>
      <c r="WBV166" s="108"/>
      <c r="WBW166" s="108"/>
      <c r="WBX166" s="108"/>
      <c r="WBY166" s="108"/>
      <c r="WBZ166" s="108"/>
      <c r="WCA166" s="108"/>
      <c r="WCB166" s="108"/>
      <c r="WCC166" s="108"/>
      <c r="WCD166" s="108"/>
      <c r="WCE166" s="108"/>
      <c r="WCF166" s="108"/>
      <c r="WCG166" s="108"/>
      <c r="WCH166" s="108"/>
      <c r="WCI166" s="108"/>
      <c r="WCJ166" s="108"/>
      <c r="WCK166" s="108"/>
      <c r="WCL166" s="108"/>
      <c r="WCM166" s="108"/>
      <c r="WCN166" s="108"/>
      <c r="WCO166" s="108"/>
      <c r="WCP166" s="108"/>
      <c r="WCQ166" s="108"/>
      <c r="WCR166" s="108"/>
      <c r="WCS166" s="108"/>
      <c r="WCT166" s="108"/>
      <c r="WCU166" s="108"/>
      <c r="WCV166" s="108"/>
      <c r="WCW166" s="108"/>
      <c r="WCX166" s="108"/>
      <c r="WCY166" s="108"/>
      <c r="WCZ166" s="108"/>
      <c r="WDA166" s="108"/>
      <c r="WDB166" s="108"/>
      <c r="WDC166" s="108"/>
      <c r="WDD166" s="108"/>
      <c r="WDE166" s="108"/>
      <c r="WDF166" s="108"/>
      <c r="WDG166" s="108"/>
      <c r="WDH166" s="108"/>
      <c r="WDI166" s="108"/>
      <c r="WDJ166" s="108"/>
      <c r="WDK166" s="108"/>
      <c r="WDL166" s="108"/>
      <c r="WDM166" s="108"/>
      <c r="WDN166" s="108"/>
      <c r="WDO166" s="108"/>
      <c r="WDP166" s="108"/>
      <c r="WDQ166" s="108"/>
      <c r="WDR166" s="108"/>
      <c r="WDS166" s="108"/>
      <c r="WDT166" s="108"/>
      <c r="WDU166" s="108"/>
      <c r="WDV166" s="108"/>
      <c r="WDW166" s="108"/>
      <c r="WDX166" s="108"/>
      <c r="WDY166" s="108"/>
      <c r="WDZ166" s="108"/>
      <c r="WEA166" s="108"/>
      <c r="WEB166" s="108"/>
      <c r="WEC166" s="108"/>
      <c r="WED166" s="108"/>
      <c r="WEE166" s="108"/>
      <c r="WEF166" s="108"/>
      <c r="WEG166" s="108"/>
      <c r="WEH166" s="108"/>
      <c r="WEI166" s="108"/>
      <c r="WEJ166" s="108"/>
      <c r="WEK166" s="108"/>
      <c r="WEL166" s="108"/>
      <c r="WEM166" s="108"/>
      <c r="WEN166" s="108"/>
      <c r="WEO166" s="108"/>
      <c r="WEP166" s="108"/>
      <c r="WEQ166" s="108"/>
      <c r="WER166" s="108"/>
      <c r="WES166" s="108"/>
      <c r="WET166" s="108"/>
      <c r="WEU166" s="108"/>
      <c r="WEV166" s="108"/>
      <c r="WEW166" s="108"/>
      <c r="WEX166" s="108"/>
      <c r="WEY166" s="108"/>
      <c r="WEZ166" s="108"/>
      <c r="WFA166" s="108"/>
      <c r="WFB166" s="108"/>
      <c r="WFC166" s="108"/>
      <c r="WFD166" s="108"/>
      <c r="WFE166" s="108"/>
      <c r="WFF166" s="108"/>
      <c r="WFG166" s="108"/>
      <c r="WFH166" s="108"/>
      <c r="WFI166" s="108"/>
      <c r="WFJ166" s="108"/>
      <c r="WFK166" s="108"/>
      <c r="WFL166" s="108"/>
      <c r="WFM166" s="108"/>
      <c r="WFN166" s="108"/>
      <c r="WFO166" s="108"/>
      <c r="WFP166" s="108"/>
      <c r="WFQ166" s="108"/>
      <c r="WFR166" s="108"/>
      <c r="WFS166" s="108"/>
      <c r="WFT166" s="108"/>
      <c r="WFU166" s="108"/>
      <c r="WFV166" s="108"/>
      <c r="WFW166" s="108"/>
      <c r="WFX166" s="108"/>
      <c r="WFY166" s="108"/>
      <c r="WFZ166" s="108"/>
      <c r="WGA166" s="108"/>
      <c r="WGB166" s="108"/>
      <c r="WGC166" s="108"/>
      <c r="WGD166" s="108"/>
      <c r="WGE166" s="108"/>
      <c r="WGF166" s="108"/>
      <c r="WGG166" s="108"/>
      <c r="WGH166" s="108"/>
      <c r="WGI166" s="108"/>
      <c r="WGJ166" s="108"/>
      <c r="WGK166" s="108"/>
      <c r="WGL166" s="108"/>
      <c r="WGM166" s="108"/>
      <c r="WGN166" s="108"/>
      <c r="WGO166" s="108"/>
      <c r="WGP166" s="108"/>
      <c r="WGQ166" s="108"/>
      <c r="WGR166" s="108"/>
      <c r="WGS166" s="108"/>
      <c r="WGT166" s="108"/>
      <c r="WGU166" s="108"/>
      <c r="WGV166" s="108"/>
      <c r="WGW166" s="108"/>
      <c r="WGX166" s="108"/>
      <c r="WGY166" s="108"/>
      <c r="WGZ166" s="108"/>
      <c r="WHA166" s="108"/>
      <c r="WHB166" s="108"/>
      <c r="WHC166" s="108"/>
      <c r="WHD166" s="108"/>
      <c r="WHE166" s="108"/>
      <c r="WHF166" s="108"/>
      <c r="WHG166" s="108"/>
      <c r="WHH166" s="108"/>
      <c r="WHI166" s="108"/>
      <c r="WHJ166" s="108"/>
      <c r="WHK166" s="108"/>
      <c r="WHL166" s="108"/>
      <c r="WHM166" s="108"/>
      <c r="WHN166" s="108"/>
      <c r="WHO166" s="108"/>
      <c r="WHP166" s="108"/>
      <c r="WHQ166" s="108"/>
      <c r="WHR166" s="108"/>
      <c r="WHS166" s="108"/>
      <c r="WHT166" s="108"/>
      <c r="WHU166" s="108"/>
      <c r="WHV166" s="108"/>
      <c r="WHW166" s="108"/>
      <c r="WHX166" s="108"/>
      <c r="WHY166" s="108"/>
      <c r="WHZ166" s="108"/>
      <c r="WIA166" s="108"/>
      <c r="WIB166" s="108"/>
      <c r="WIC166" s="108"/>
      <c r="WID166" s="108"/>
      <c r="WIE166" s="108"/>
      <c r="WIF166" s="108"/>
      <c r="WIG166" s="108"/>
      <c r="WIH166" s="108"/>
      <c r="WII166" s="108"/>
      <c r="WIJ166" s="108"/>
      <c r="WIK166" s="108"/>
      <c r="WIL166" s="108"/>
      <c r="WIM166" s="108"/>
      <c r="WIN166" s="108"/>
      <c r="WIO166" s="108"/>
      <c r="WIP166" s="108"/>
      <c r="WIQ166" s="108"/>
      <c r="WIR166" s="108"/>
      <c r="WIS166" s="108"/>
      <c r="WIT166" s="108"/>
      <c r="WIU166" s="108"/>
      <c r="WIV166" s="108"/>
      <c r="WIW166" s="108"/>
      <c r="WIX166" s="108"/>
      <c r="WIY166" s="108"/>
      <c r="WIZ166" s="108"/>
      <c r="WJA166" s="108"/>
      <c r="WJB166" s="108"/>
      <c r="WJC166" s="108"/>
      <c r="WJD166" s="108"/>
      <c r="WJE166" s="108"/>
      <c r="WJF166" s="108"/>
      <c r="WJG166" s="108"/>
      <c r="WJH166" s="108"/>
      <c r="WJI166" s="108"/>
      <c r="WJJ166" s="108"/>
      <c r="WJK166" s="108"/>
      <c r="WJL166" s="108"/>
      <c r="WJM166" s="108"/>
      <c r="WJN166" s="108"/>
      <c r="WJO166" s="108"/>
      <c r="WJP166" s="108"/>
      <c r="WJQ166" s="108"/>
      <c r="WJR166" s="108"/>
      <c r="WJS166" s="108"/>
      <c r="WJT166" s="108"/>
      <c r="WJU166" s="108"/>
      <c r="WJV166" s="108"/>
      <c r="WJW166" s="108"/>
      <c r="WJX166" s="108"/>
      <c r="WJY166" s="108"/>
      <c r="WJZ166" s="108"/>
      <c r="WKA166" s="108"/>
      <c r="WKB166" s="108"/>
      <c r="WKC166" s="108"/>
      <c r="WKD166" s="108"/>
      <c r="WKE166" s="108"/>
      <c r="WKF166" s="108"/>
      <c r="WKG166" s="108"/>
      <c r="WKH166" s="108"/>
      <c r="WKI166" s="108"/>
      <c r="WKJ166" s="108"/>
      <c r="WKK166" s="108"/>
      <c r="WKL166" s="108"/>
      <c r="WKM166" s="108"/>
      <c r="WKN166" s="108"/>
      <c r="WKO166" s="108"/>
      <c r="WKP166" s="108"/>
      <c r="WKQ166" s="108"/>
      <c r="WKR166" s="108"/>
      <c r="WKS166" s="108"/>
      <c r="WKT166" s="108"/>
      <c r="WKU166" s="108"/>
      <c r="WKV166" s="108"/>
      <c r="WKW166" s="108"/>
      <c r="WKX166" s="108"/>
      <c r="WKY166" s="108"/>
      <c r="WKZ166" s="108"/>
      <c r="WLA166" s="108"/>
      <c r="WLB166" s="108"/>
      <c r="WLC166" s="108"/>
      <c r="WLD166" s="108"/>
      <c r="WLE166" s="108"/>
      <c r="WLF166" s="108"/>
      <c r="WLG166" s="108"/>
      <c r="WLH166" s="108"/>
      <c r="WLI166" s="108"/>
      <c r="WLJ166" s="108"/>
      <c r="WLK166" s="108"/>
      <c r="WLL166" s="108"/>
      <c r="WLM166" s="108"/>
      <c r="WLN166" s="108"/>
      <c r="WLO166" s="108"/>
      <c r="WLP166" s="108"/>
      <c r="WLQ166" s="108"/>
      <c r="WLR166" s="108"/>
      <c r="WLS166" s="108"/>
      <c r="WLT166" s="108"/>
      <c r="WLU166" s="108"/>
      <c r="WLV166" s="108"/>
      <c r="WLW166" s="108"/>
      <c r="WLX166" s="108"/>
      <c r="WLY166" s="108"/>
      <c r="WLZ166" s="108"/>
      <c r="WMA166" s="108"/>
      <c r="WMB166" s="108"/>
      <c r="WMC166" s="108"/>
      <c r="WMD166" s="108"/>
      <c r="WME166" s="108"/>
      <c r="WMF166" s="108"/>
      <c r="WMG166" s="108"/>
      <c r="WMH166" s="108"/>
      <c r="WMI166" s="108"/>
      <c r="WMJ166" s="108"/>
      <c r="WMK166" s="108"/>
      <c r="WML166" s="108"/>
      <c r="WMM166" s="108"/>
      <c r="WMN166" s="108"/>
      <c r="WMO166" s="108"/>
      <c r="WMP166" s="108"/>
      <c r="WMQ166" s="108"/>
      <c r="WMR166" s="108"/>
      <c r="WMS166" s="108"/>
      <c r="WMT166" s="108"/>
      <c r="WMU166" s="108"/>
      <c r="WMV166" s="108"/>
      <c r="WMW166" s="108"/>
      <c r="WMX166" s="108"/>
      <c r="WMY166" s="108"/>
      <c r="WMZ166" s="108"/>
      <c r="WNA166" s="108"/>
      <c r="WNB166" s="108"/>
      <c r="WNC166" s="108"/>
      <c r="WND166" s="108"/>
      <c r="WNE166" s="108"/>
      <c r="WNF166" s="108"/>
      <c r="WNG166" s="108"/>
      <c r="WNH166" s="108"/>
      <c r="WNI166" s="108"/>
      <c r="WNJ166" s="108"/>
      <c r="WNK166" s="108"/>
      <c r="WNL166" s="108"/>
      <c r="WNM166" s="108"/>
      <c r="WNN166" s="108"/>
      <c r="WNO166" s="108"/>
      <c r="WNP166" s="108"/>
      <c r="WNQ166" s="108"/>
      <c r="WNR166" s="108"/>
      <c r="WNS166" s="108"/>
      <c r="WNT166" s="108"/>
      <c r="WNU166" s="108"/>
      <c r="WNV166" s="108"/>
      <c r="WNW166" s="108"/>
      <c r="WNX166" s="108"/>
      <c r="WNY166" s="108"/>
      <c r="WNZ166" s="108"/>
      <c r="WOA166" s="108"/>
      <c r="WOB166" s="108"/>
      <c r="WOC166" s="108"/>
      <c r="WOD166" s="108"/>
      <c r="WOE166" s="108"/>
      <c r="WOF166" s="108"/>
      <c r="WOG166" s="108"/>
      <c r="WOH166" s="108"/>
      <c r="WOI166" s="108"/>
      <c r="WOJ166" s="108"/>
      <c r="WOK166" s="108"/>
      <c r="WOL166" s="108"/>
      <c r="WOM166" s="108"/>
      <c r="WON166" s="108"/>
      <c r="WOO166" s="108"/>
      <c r="WOP166" s="108"/>
      <c r="WOQ166" s="108"/>
      <c r="WOR166" s="108"/>
      <c r="WOS166" s="108"/>
      <c r="WOT166" s="108"/>
      <c r="WOU166" s="108"/>
      <c r="WOV166" s="108"/>
      <c r="WOW166" s="108"/>
      <c r="WOX166" s="108"/>
      <c r="WOY166" s="108"/>
      <c r="WOZ166" s="108"/>
      <c r="WPA166" s="108"/>
      <c r="WPB166" s="108"/>
      <c r="WPC166" s="108"/>
      <c r="WPD166" s="108"/>
      <c r="WPE166" s="108"/>
      <c r="WPF166" s="108"/>
      <c r="WPG166" s="108"/>
      <c r="WPH166" s="108"/>
      <c r="WPI166" s="108"/>
      <c r="WPJ166" s="108"/>
      <c r="WPK166" s="108"/>
      <c r="WPL166" s="108"/>
      <c r="WPM166" s="108"/>
      <c r="WPN166" s="108"/>
      <c r="WPO166" s="108"/>
      <c r="WPP166" s="108"/>
      <c r="WPQ166" s="108"/>
      <c r="WPR166" s="108"/>
      <c r="WPS166" s="108"/>
      <c r="WPT166" s="108"/>
      <c r="WPU166" s="108"/>
      <c r="WPV166" s="108"/>
      <c r="WPW166" s="108"/>
      <c r="WPX166" s="108"/>
      <c r="WPY166" s="108"/>
      <c r="WPZ166" s="108"/>
      <c r="WQA166" s="108"/>
      <c r="WQB166" s="108"/>
      <c r="WQC166" s="108"/>
      <c r="WQD166" s="108"/>
      <c r="WQE166" s="108"/>
      <c r="WQF166" s="108"/>
      <c r="WQG166" s="108"/>
      <c r="WQH166" s="108"/>
      <c r="WQI166" s="108"/>
      <c r="WQJ166" s="108"/>
      <c r="WQK166" s="108"/>
      <c r="WQL166" s="108"/>
      <c r="WQM166" s="108"/>
      <c r="WQN166" s="108"/>
      <c r="WQO166" s="108"/>
      <c r="WQP166" s="108"/>
      <c r="WQQ166" s="108"/>
      <c r="WQR166" s="108"/>
      <c r="WQS166" s="108"/>
      <c r="WQT166" s="108"/>
      <c r="WQU166" s="108"/>
      <c r="WQV166" s="108"/>
      <c r="WQW166" s="108"/>
      <c r="WQX166" s="108"/>
      <c r="WQY166" s="108"/>
      <c r="WQZ166" s="108"/>
      <c r="WRA166" s="108"/>
      <c r="WRB166" s="108"/>
      <c r="WRC166" s="108"/>
      <c r="WRD166" s="108"/>
      <c r="WRE166" s="108"/>
      <c r="WRF166" s="108"/>
      <c r="WRG166" s="108"/>
      <c r="WRH166" s="108"/>
      <c r="WRI166" s="108"/>
      <c r="WRJ166" s="108"/>
      <c r="WRK166" s="108"/>
      <c r="WRL166" s="108"/>
      <c r="WRM166" s="108"/>
      <c r="WRN166" s="108"/>
      <c r="WRO166" s="108"/>
      <c r="WRP166" s="108"/>
      <c r="WRQ166" s="108"/>
      <c r="WRR166" s="108"/>
      <c r="WRS166" s="108"/>
      <c r="WRT166" s="108"/>
      <c r="WRU166" s="108"/>
      <c r="WRV166" s="108"/>
      <c r="WRW166" s="108"/>
      <c r="WRX166" s="108"/>
      <c r="WRY166" s="108"/>
      <c r="WRZ166" s="108"/>
      <c r="WSA166" s="108"/>
      <c r="WSB166" s="108"/>
      <c r="WSC166" s="108"/>
      <c r="WSD166" s="108"/>
      <c r="WSE166" s="108"/>
      <c r="WSF166" s="108"/>
      <c r="WSG166" s="108"/>
      <c r="WSH166" s="108"/>
      <c r="WSI166" s="108"/>
      <c r="WSJ166" s="108"/>
      <c r="WSK166" s="108"/>
      <c r="WSL166" s="108"/>
      <c r="WSM166" s="108"/>
      <c r="WSN166" s="108"/>
      <c r="WSO166" s="108"/>
      <c r="WSP166" s="108"/>
      <c r="WSQ166" s="108"/>
      <c r="WSR166" s="108"/>
      <c r="WSS166" s="108"/>
      <c r="WST166" s="108"/>
      <c r="WSU166" s="108"/>
      <c r="WSV166" s="108"/>
      <c r="WSW166" s="108"/>
      <c r="WSX166" s="108"/>
      <c r="WSY166" s="108"/>
      <c r="WSZ166" s="108"/>
      <c r="WTA166" s="108"/>
      <c r="WTB166" s="108"/>
      <c r="WTC166" s="108"/>
      <c r="WTD166" s="108"/>
      <c r="WTE166" s="108"/>
      <c r="WTF166" s="108"/>
      <c r="WTG166" s="108"/>
      <c r="WTH166" s="108"/>
      <c r="WTI166" s="108"/>
      <c r="WTJ166" s="108"/>
      <c r="WTK166" s="108"/>
      <c r="WTL166" s="108"/>
      <c r="WTM166" s="108"/>
      <c r="WTN166" s="108"/>
      <c r="WTO166" s="108"/>
      <c r="WTP166" s="108"/>
      <c r="WTQ166" s="108"/>
      <c r="WTR166" s="108"/>
      <c r="WTS166" s="108"/>
      <c r="WTT166" s="108"/>
      <c r="WTU166" s="108"/>
      <c r="WTV166" s="108"/>
      <c r="WTW166" s="108"/>
      <c r="WTX166" s="108"/>
      <c r="WTY166" s="108"/>
      <c r="WTZ166" s="108"/>
      <c r="WUA166" s="108"/>
      <c r="WUB166" s="108"/>
      <c r="WUC166" s="108"/>
      <c r="WUD166" s="108"/>
      <c r="WUE166" s="108"/>
      <c r="WUF166" s="108"/>
      <c r="WUG166" s="108"/>
      <c r="WUH166" s="108"/>
      <c r="WUI166" s="108"/>
      <c r="WUJ166" s="108"/>
      <c r="WUK166" s="108"/>
      <c r="WUL166" s="108"/>
      <c r="WUM166" s="108"/>
      <c r="WUN166" s="108"/>
      <c r="WUO166" s="108"/>
      <c r="WUP166" s="108"/>
      <c r="WUQ166" s="108"/>
      <c r="WUR166" s="108"/>
      <c r="WUS166" s="108"/>
      <c r="WUT166" s="108"/>
      <c r="WUU166" s="108"/>
      <c r="WUV166" s="108"/>
      <c r="WUW166" s="108"/>
      <c r="WUX166" s="108"/>
      <c r="WUY166" s="108"/>
      <c r="WUZ166" s="108"/>
      <c r="WVA166" s="108"/>
      <c r="WVB166" s="108"/>
      <c r="WVC166" s="108"/>
      <c r="WVD166" s="108"/>
      <c r="WVE166" s="108"/>
      <c r="WVF166" s="108"/>
      <c r="WVG166" s="108"/>
      <c r="WVH166" s="108"/>
      <c r="WVI166" s="108"/>
      <c r="WVJ166" s="108"/>
      <c r="WVK166" s="108"/>
      <c r="WVL166" s="108"/>
      <c r="WVM166" s="108"/>
      <c r="WVN166" s="108"/>
      <c r="WVO166" s="108"/>
      <c r="WVP166" s="108"/>
      <c r="WVQ166" s="108"/>
      <c r="WVR166" s="108"/>
      <c r="WVS166" s="108"/>
      <c r="WVT166" s="108"/>
      <c r="WVU166" s="108"/>
      <c r="WVV166" s="108"/>
      <c r="WVW166" s="108"/>
      <c r="WVX166" s="108"/>
      <c r="WVY166" s="108"/>
      <c r="WVZ166" s="108"/>
      <c r="WWA166" s="108"/>
      <c r="WWB166" s="108"/>
      <c r="WWC166" s="108"/>
      <c r="WWD166" s="108"/>
      <c r="WWE166" s="108"/>
      <c r="WWF166" s="108"/>
      <c r="WWG166" s="108"/>
      <c r="WWH166" s="108"/>
      <c r="WWI166" s="108"/>
      <c r="WWJ166" s="108"/>
      <c r="WWK166" s="108"/>
      <c r="WWL166" s="108"/>
      <c r="WWM166" s="108"/>
      <c r="WWN166" s="108"/>
      <c r="WWO166" s="108"/>
      <c r="WWP166" s="108"/>
      <c r="WWQ166" s="108"/>
      <c r="WWR166" s="108"/>
      <c r="WWS166" s="108"/>
      <c r="WWT166" s="108"/>
      <c r="WWU166" s="108"/>
      <c r="WWV166" s="108"/>
      <c r="WWW166" s="108"/>
      <c r="WWX166" s="108"/>
      <c r="WWY166" s="108"/>
      <c r="WWZ166" s="108"/>
      <c r="WXA166" s="108"/>
      <c r="WXB166" s="108"/>
      <c r="WXC166" s="108"/>
      <c r="WXD166" s="108"/>
      <c r="WXE166" s="108"/>
      <c r="WXF166" s="108"/>
      <c r="WXG166" s="108"/>
      <c r="WXH166" s="108"/>
      <c r="WXI166" s="108"/>
      <c r="WXJ166" s="108"/>
      <c r="WXK166" s="108"/>
      <c r="WXL166" s="108"/>
      <c r="WXM166" s="108"/>
      <c r="WXN166" s="108"/>
      <c r="WXO166" s="108"/>
      <c r="WXP166" s="108"/>
      <c r="WXQ166" s="108"/>
      <c r="WXR166" s="108"/>
      <c r="WXS166" s="108"/>
      <c r="WXT166" s="108"/>
      <c r="WXU166" s="108"/>
      <c r="WXV166" s="108"/>
      <c r="WXW166" s="108"/>
      <c r="WXX166" s="108"/>
      <c r="WXY166" s="108"/>
      <c r="WXZ166" s="108"/>
      <c r="WYA166" s="108"/>
      <c r="WYB166" s="108"/>
      <c r="WYC166" s="108"/>
      <c r="WYD166" s="108"/>
      <c r="WYE166" s="108"/>
      <c r="WYF166" s="108"/>
      <c r="WYG166" s="108"/>
      <c r="WYH166" s="108"/>
      <c r="WYI166" s="108"/>
      <c r="WYJ166" s="108"/>
      <c r="WYK166" s="108"/>
      <c r="WYL166" s="108"/>
      <c r="WYM166" s="108"/>
      <c r="WYN166" s="108"/>
      <c r="WYO166" s="108"/>
      <c r="WYP166" s="108"/>
      <c r="WYQ166" s="108"/>
      <c r="WYR166" s="108"/>
      <c r="WYS166" s="108"/>
      <c r="WYT166" s="108"/>
      <c r="WYU166" s="108"/>
      <c r="WYV166" s="108"/>
      <c r="WYW166" s="108"/>
      <c r="WYX166" s="108"/>
      <c r="WYY166" s="108"/>
      <c r="WYZ166" s="108"/>
      <c r="WZA166" s="108"/>
      <c r="WZB166" s="108"/>
      <c r="WZC166" s="108"/>
      <c r="WZD166" s="108"/>
      <c r="WZE166" s="108"/>
      <c r="WZF166" s="108"/>
      <c r="WZG166" s="108"/>
      <c r="WZH166" s="108"/>
      <c r="WZI166" s="108"/>
      <c r="WZJ166" s="108"/>
      <c r="WZK166" s="108"/>
      <c r="WZL166" s="108"/>
      <c r="WZM166" s="108"/>
      <c r="WZN166" s="108"/>
      <c r="WZO166" s="108"/>
      <c r="WZP166" s="108"/>
      <c r="WZQ166" s="108"/>
      <c r="WZR166" s="108"/>
      <c r="WZS166" s="108"/>
      <c r="WZT166" s="108"/>
      <c r="WZU166" s="108"/>
      <c r="WZV166" s="108"/>
      <c r="WZW166" s="108"/>
      <c r="WZX166" s="108"/>
      <c r="WZY166" s="108"/>
      <c r="WZZ166" s="108"/>
      <c r="XAA166" s="108"/>
      <c r="XAB166" s="108"/>
      <c r="XAC166" s="108"/>
      <c r="XAD166" s="108"/>
      <c r="XAE166" s="108"/>
      <c r="XAF166" s="108"/>
      <c r="XAG166" s="108"/>
      <c r="XAH166" s="108"/>
      <c r="XAI166" s="108"/>
      <c r="XAJ166" s="108"/>
      <c r="XAK166" s="108"/>
      <c r="XAL166" s="108"/>
      <c r="XAM166" s="108"/>
      <c r="XAN166" s="108"/>
      <c r="XAO166" s="108"/>
      <c r="XAP166" s="108"/>
      <c r="XAQ166" s="108"/>
      <c r="XAR166" s="108"/>
      <c r="XAS166" s="108"/>
      <c r="XAT166" s="108"/>
      <c r="XAU166" s="108"/>
      <c r="XAV166" s="108"/>
      <c r="XAW166" s="108"/>
      <c r="XAX166" s="108"/>
      <c r="XAY166" s="108"/>
      <c r="XAZ166" s="108"/>
      <c r="XBA166" s="108"/>
      <c r="XBB166" s="108"/>
      <c r="XBC166" s="108"/>
      <c r="XBD166" s="108"/>
      <c r="XBE166" s="108"/>
      <c r="XBF166" s="108"/>
      <c r="XBG166" s="108"/>
      <c r="XBH166" s="108"/>
      <c r="XBI166" s="108"/>
      <c r="XBJ166" s="108"/>
      <c r="XBK166" s="108"/>
      <c r="XBL166" s="108"/>
      <c r="XBM166" s="108"/>
      <c r="XBN166" s="108"/>
      <c r="XBO166" s="108"/>
      <c r="XBP166" s="108"/>
      <c r="XBQ166" s="108"/>
      <c r="XBR166" s="108"/>
      <c r="XBS166" s="108"/>
      <c r="XBT166" s="108"/>
      <c r="XBU166" s="108"/>
      <c r="XBV166" s="108"/>
      <c r="XBW166" s="108"/>
      <c r="XBX166" s="108"/>
      <c r="XBY166" s="108"/>
      <c r="XBZ166" s="108"/>
      <c r="XCA166" s="108"/>
      <c r="XCB166" s="108"/>
      <c r="XCC166" s="108"/>
      <c r="XCD166" s="108"/>
      <c r="XCE166" s="108"/>
      <c r="XCF166" s="108"/>
      <c r="XCG166" s="108"/>
      <c r="XCH166" s="108"/>
      <c r="XCI166" s="108"/>
      <c r="XCJ166" s="108"/>
      <c r="XCK166" s="108"/>
      <c r="XCL166" s="108"/>
      <c r="XCM166" s="108"/>
      <c r="XCN166" s="108"/>
      <c r="XCO166" s="108"/>
      <c r="XCP166" s="108"/>
      <c r="XCQ166" s="108"/>
      <c r="XCR166" s="108"/>
      <c r="XCS166" s="108"/>
      <c r="XCT166" s="108"/>
      <c r="XCU166" s="108"/>
      <c r="XCV166" s="108"/>
      <c r="XCW166" s="108"/>
      <c r="XCX166" s="108"/>
      <c r="XCY166" s="108"/>
      <c r="XCZ166" s="108"/>
      <c r="XDA166" s="108"/>
      <c r="XDB166" s="108"/>
      <c r="XDC166" s="108"/>
      <c r="XDD166" s="108"/>
      <c r="XDE166" s="108"/>
      <c r="XDF166" s="108"/>
      <c r="XDG166" s="108"/>
      <c r="XDH166" s="108"/>
      <c r="XDI166" s="108"/>
      <c r="XDJ166" s="108"/>
      <c r="XDK166" s="108"/>
      <c r="XDL166" s="108"/>
      <c r="XDM166" s="108"/>
      <c r="XDN166" s="108"/>
      <c r="XDO166" s="108"/>
      <c r="XDP166" s="108"/>
      <c r="XDQ166" s="108"/>
      <c r="XDR166" s="108"/>
      <c r="XDS166" s="108"/>
      <c r="XDT166" s="108"/>
      <c r="XDU166" s="108"/>
      <c r="XDV166" s="108"/>
      <c r="XDW166" s="108"/>
      <c r="XDX166" s="108"/>
      <c r="XDY166" s="108"/>
      <c r="XDZ166" s="108"/>
      <c r="XEA166" s="108"/>
      <c r="XEB166" s="108"/>
      <c r="XEC166" s="108"/>
      <c r="XED166" s="108"/>
      <c r="XEE166" s="108"/>
      <c r="XEF166" s="108"/>
      <c r="XEG166" s="108"/>
      <c r="XEH166" s="108"/>
      <c r="XEI166" s="108"/>
      <c r="XEJ166" s="108"/>
      <c r="XEK166" s="108"/>
      <c r="XEL166" s="108"/>
      <c r="XEM166" s="108"/>
    </row>
    <row r="167" spans="1:16367" x14ac:dyDescent="0.25">
      <c r="A167" s="87" t="s">
        <v>453</v>
      </c>
      <c r="B167" s="104">
        <v>44183</v>
      </c>
      <c r="C167" s="105" t="s">
        <v>46</v>
      </c>
      <c r="D167" s="105"/>
      <c r="E167" s="105"/>
      <c r="F167" s="105"/>
      <c r="G167" s="105" t="s">
        <v>48</v>
      </c>
      <c r="H167" s="105" t="s">
        <v>2494</v>
      </c>
      <c r="I167" s="106"/>
      <c r="J167" s="106"/>
      <c r="K167" s="106"/>
      <c r="L167" s="106"/>
      <c r="M167" s="106">
        <v>0</v>
      </c>
      <c r="N167" s="105"/>
      <c r="O167" s="105" t="s">
        <v>2491</v>
      </c>
      <c r="P167" s="105" t="s">
        <v>2492</v>
      </c>
      <c r="Q167" s="106">
        <v>78853451.159999996</v>
      </c>
      <c r="R167" s="106">
        <v>0</v>
      </c>
      <c r="S167" s="106">
        <v>78853451.159999996</v>
      </c>
      <c r="T167" s="106">
        <v>0</v>
      </c>
      <c r="U167" s="105" t="s">
        <v>2493</v>
      </c>
      <c r="V167" s="106">
        <v>0</v>
      </c>
      <c r="W167" s="106">
        <v>0</v>
      </c>
      <c r="X167" s="105" t="s">
        <v>2493</v>
      </c>
      <c r="Y167" s="106">
        <v>0</v>
      </c>
      <c r="Z167" s="106">
        <v>0</v>
      </c>
      <c r="AA167" s="105" t="s">
        <v>49</v>
      </c>
      <c r="AB167" s="106">
        <v>0</v>
      </c>
      <c r="AC167" s="106">
        <v>0</v>
      </c>
      <c r="AD167" s="105"/>
      <c r="AE167" s="106">
        <v>0</v>
      </c>
      <c r="AF167" s="107"/>
      <c r="AG167" s="105"/>
      <c r="AH167" s="109"/>
      <c r="AI167" s="110"/>
      <c r="AJ167" s="110"/>
      <c r="AK167" s="109"/>
      <c r="AL167" s="109"/>
      <c r="AM167" s="109"/>
      <c r="AN167" s="109"/>
      <c r="AO167" s="109"/>
      <c r="AP167" s="109"/>
      <c r="AQ167" s="108"/>
      <c r="AR167" s="108"/>
      <c r="AS167" s="108"/>
      <c r="AT167" s="108"/>
      <c r="AU167" s="108"/>
      <c r="AV167" s="108"/>
      <c r="AW167" s="108"/>
      <c r="AX167" s="108"/>
      <c r="AY167" s="108"/>
      <c r="AZ167" s="108"/>
      <c r="BA167" s="108"/>
      <c r="BB167" s="108"/>
      <c r="BC167" s="108"/>
      <c r="BD167" s="108"/>
      <c r="BE167" s="108"/>
      <c r="BF167" s="108"/>
      <c r="BG167" s="108"/>
      <c r="BH167" s="108"/>
      <c r="BI167" s="108"/>
      <c r="BJ167" s="108"/>
      <c r="BK167" s="108"/>
      <c r="BL167" s="108"/>
      <c r="BM167" s="108"/>
      <c r="BN167" s="108"/>
      <c r="BO167" s="108"/>
      <c r="BP167" s="108"/>
      <c r="BQ167" s="108"/>
      <c r="BR167" s="108"/>
      <c r="BS167" s="108"/>
      <c r="BT167" s="108"/>
      <c r="BU167" s="108"/>
      <c r="BV167" s="108"/>
      <c r="BW167" s="108"/>
      <c r="BX167" s="108"/>
      <c r="BY167" s="108"/>
      <c r="BZ167" s="108"/>
      <c r="CA167" s="108"/>
      <c r="CB167" s="108"/>
      <c r="CC167" s="108"/>
      <c r="CD167" s="108"/>
      <c r="CE167" s="108"/>
      <c r="CF167" s="108"/>
      <c r="CG167" s="108"/>
      <c r="CH167" s="108"/>
      <c r="CI167" s="108"/>
      <c r="CJ167" s="108"/>
      <c r="CK167" s="108"/>
      <c r="CL167" s="108"/>
      <c r="CM167" s="108"/>
      <c r="CN167" s="108"/>
      <c r="CO167" s="108"/>
      <c r="CP167" s="108"/>
      <c r="CQ167" s="108"/>
      <c r="CR167" s="108"/>
      <c r="CS167" s="108"/>
      <c r="CT167" s="108"/>
      <c r="CU167" s="108"/>
      <c r="CV167" s="108"/>
      <c r="CW167" s="108"/>
      <c r="CX167" s="108"/>
      <c r="CY167" s="108"/>
      <c r="CZ167" s="108"/>
      <c r="DA167" s="108"/>
      <c r="DB167" s="108"/>
      <c r="DC167" s="108"/>
      <c r="DD167" s="108"/>
      <c r="DE167" s="108"/>
      <c r="DF167" s="108"/>
      <c r="DG167" s="108"/>
      <c r="DH167" s="108"/>
      <c r="DI167" s="108"/>
      <c r="DJ167" s="108"/>
      <c r="DK167" s="108"/>
      <c r="DL167" s="108"/>
      <c r="DM167" s="108"/>
      <c r="DN167" s="108"/>
      <c r="DO167" s="108"/>
      <c r="DP167" s="108"/>
      <c r="DQ167" s="108"/>
      <c r="DR167" s="108"/>
      <c r="DS167" s="108"/>
      <c r="DT167" s="108"/>
      <c r="DU167" s="108"/>
      <c r="DV167" s="108"/>
      <c r="DW167" s="108"/>
      <c r="DX167" s="108"/>
      <c r="DY167" s="108"/>
      <c r="DZ167" s="108"/>
      <c r="EA167" s="108"/>
      <c r="EB167" s="108"/>
      <c r="EC167" s="108"/>
      <c r="ED167" s="108"/>
      <c r="EE167" s="108"/>
      <c r="EF167" s="108"/>
      <c r="EG167" s="108"/>
      <c r="EH167" s="108"/>
      <c r="EI167" s="108"/>
      <c r="EJ167" s="108"/>
      <c r="EK167" s="108"/>
      <c r="EL167" s="108"/>
      <c r="EM167" s="108"/>
      <c r="EN167" s="108"/>
      <c r="EO167" s="108"/>
      <c r="EP167" s="108"/>
      <c r="EQ167" s="108"/>
      <c r="ER167" s="108"/>
      <c r="ES167" s="108"/>
      <c r="ET167" s="108"/>
      <c r="EU167" s="108"/>
      <c r="EV167" s="108"/>
      <c r="EW167" s="108"/>
      <c r="EX167" s="108"/>
      <c r="EY167" s="108"/>
      <c r="EZ167" s="108"/>
      <c r="FA167" s="108"/>
      <c r="FB167" s="108"/>
      <c r="FC167" s="108"/>
      <c r="FD167" s="108"/>
      <c r="FE167" s="108"/>
      <c r="FF167" s="108"/>
      <c r="FG167" s="108"/>
      <c r="FH167" s="108"/>
      <c r="FI167" s="108"/>
      <c r="FJ167" s="108"/>
      <c r="FK167" s="108"/>
      <c r="FL167" s="108"/>
      <c r="FM167" s="108"/>
      <c r="FN167" s="108"/>
      <c r="FO167" s="108"/>
      <c r="FP167" s="108"/>
      <c r="FQ167" s="108"/>
      <c r="FR167" s="108"/>
      <c r="FS167" s="108"/>
      <c r="FT167" s="108"/>
      <c r="FU167" s="108"/>
      <c r="FV167" s="108"/>
      <c r="FW167" s="108"/>
      <c r="FX167" s="108"/>
      <c r="FY167" s="108"/>
      <c r="FZ167" s="108"/>
      <c r="GA167" s="108"/>
      <c r="GB167" s="108"/>
      <c r="GC167" s="108"/>
      <c r="GD167" s="108"/>
      <c r="GE167" s="108"/>
      <c r="GF167" s="108"/>
      <c r="GG167" s="108"/>
      <c r="GH167" s="108"/>
      <c r="GI167" s="108"/>
      <c r="GJ167" s="108"/>
      <c r="GK167" s="108"/>
      <c r="GL167" s="108"/>
      <c r="GM167" s="108"/>
      <c r="GN167" s="108"/>
      <c r="GO167" s="108"/>
      <c r="GP167" s="108"/>
      <c r="GQ167" s="108"/>
      <c r="GR167" s="108"/>
      <c r="GS167" s="108"/>
      <c r="GT167" s="108"/>
      <c r="GU167" s="108"/>
      <c r="GV167" s="108"/>
      <c r="GW167" s="108"/>
      <c r="GX167" s="108"/>
      <c r="GY167" s="108"/>
      <c r="GZ167" s="108"/>
      <c r="HA167" s="108"/>
      <c r="HB167" s="108"/>
      <c r="HC167" s="108"/>
      <c r="HD167" s="108"/>
      <c r="HE167" s="108"/>
      <c r="HF167" s="108"/>
      <c r="HG167" s="108"/>
      <c r="HH167" s="108"/>
      <c r="HI167" s="108"/>
      <c r="HJ167" s="108"/>
      <c r="HK167" s="108"/>
      <c r="HL167" s="108"/>
      <c r="HM167" s="108"/>
      <c r="HN167" s="108"/>
      <c r="HO167" s="108"/>
      <c r="HP167" s="108"/>
      <c r="HQ167" s="108"/>
      <c r="HR167" s="108"/>
      <c r="HS167" s="108"/>
      <c r="HT167" s="108"/>
      <c r="HU167" s="108"/>
      <c r="HV167" s="108"/>
      <c r="HW167" s="108"/>
      <c r="HX167" s="108"/>
      <c r="HY167" s="108"/>
      <c r="HZ167" s="108"/>
      <c r="IA167" s="108"/>
      <c r="IB167" s="108"/>
      <c r="IC167" s="108"/>
      <c r="ID167" s="108"/>
      <c r="IE167" s="108"/>
      <c r="IF167" s="108"/>
      <c r="IG167" s="108"/>
      <c r="IH167" s="108"/>
      <c r="II167" s="108"/>
      <c r="IJ167" s="108"/>
      <c r="IK167" s="108"/>
      <c r="IL167" s="108"/>
      <c r="IM167" s="108"/>
      <c r="IN167" s="108"/>
      <c r="IO167" s="108"/>
      <c r="IP167" s="108"/>
      <c r="IQ167" s="108"/>
      <c r="IR167" s="108"/>
      <c r="IS167" s="108"/>
      <c r="IT167" s="108"/>
      <c r="IU167" s="108"/>
      <c r="IV167" s="108"/>
      <c r="IW167" s="108"/>
      <c r="IX167" s="108"/>
      <c r="IY167" s="108"/>
      <c r="IZ167" s="108"/>
      <c r="JA167" s="108"/>
      <c r="JB167" s="108"/>
      <c r="JC167" s="108"/>
      <c r="JD167" s="108"/>
      <c r="JE167" s="108"/>
      <c r="JF167" s="108"/>
      <c r="JG167" s="108"/>
      <c r="JH167" s="108"/>
      <c r="JI167" s="108"/>
      <c r="JJ167" s="108"/>
      <c r="JK167" s="108"/>
      <c r="JL167" s="108"/>
      <c r="JM167" s="108"/>
      <c r="JN167" s="108"/>
      <c r="JO167" s="108"/>
      <c r="JP167" s="108"/>
      <c r="JQ167" s="108"/>
      <c r="JR167" s="108"/>
      <c r="JS167" s="108"/>
      <c r="JT167" s="108"/>
      <c r="JU167" s="108"/>
      <c r="JV167" s="108"/>
      <c r="JW167" s="108"/>
      <c r="JX167" s="108"/>
      <c r="JY167" s="108"/>
      <c r="JZ167" s="108"/>
      <c r="KA167" s="108"/>
      <c r="KB167" s="108"/>
      <c r="KC167" s="108"/>
      <c r="KD167" s="108"/>
      <c r="KE167" s="108"/>
      <c r="KF167" s="108"/>
      <c r="KG167" s="108"/>
      <c r="KH167" s="108"/>
      <c r="KI167" s="108"/>
      <c r="KJ167" s="108"/>
      <c r="KK167" s="108"/>
      <c r="KL167" s="108"/>
      <c r="KM167" s="108"/>
      <c r="KN167" s="108"/>
      <c r="KO167" s="108"/>
      <c r="KP167" s="108"/>
      <c r="KQ167" s="108"/>
      <c r="KR167" s="108"/>
      <c r="KS167" s="108"/>
      <c r="KT167" s="108"/>
      <c r="KU167" s="108"/>
      <c r="KV167" s="108"/>
      <c r="KW167" s="108"/>
      <c r="KX167" s="108"/>
      <c r="KY167" s="108"/>
      <c r="KZ167" s="108"/>
      <c r="LA167" s="108"/>
      <c r="LB167" s="108"/>
      <c r="LC167" s="108"/>
      <c r="LD167" s="108"/>
      <c r="LE167" s="108"/>
      <c r="LF167" s="108"/>
      <c r="LG167" s="108"/>
      <c r="LH167" s="108"/>
      <c r="LI167" s="108"/>
      <c r="LJ167" s="108"/>
      <c r="LK167" s="108"/>
      <c r="LL167" s="108"/>
      <c r="LM167" s="108"/>
      <c r="LN167" s="108"/>
      <c r="LO167" s="108"/>
      <c r="LP167" s="108"/>
      <c r="LQ167" s="108"/>
      <c r="LR167" s="108"/>
      <c r="LS167" s="108"/>
      <c r="LT167" s="108"/>
      <c r="LU167" s="108"/>
      <c r="LV167" s="108"/>
      <c r="LW167" s="108"/>
      <c r="LX167" s="108"/>
      <c r="LY167" s="108"/>
      <c r="LZ167" s="108"/>
      <c r="MA167" s="108"/>
      <c r="MB167" s="108"/>
      <c r="MC167" s="108"/>
      <c r="MD167" s="108"/>
      <c r="ME167" s="108"/>
      <c r="MF167" s="108"/>
      <c r="MG167" s="108"/>
      <c r="MH167" s="108"/>
      <c r="MI167" s="108"/>
      <c r="MJ167" s="108"/>
      <c r="MK167" s="108"/>
      <c r="ML167" s="108"/>
      <c r="MM167" s="108"/>
      <c r="MN167" s="108"/>
      <c r="MO167" s="108"/>
      <c r="MP167" s="108"/>
      <c r="MQ167" s="108"/>
      <c r="MR167" s="108"/>
      <c r="MS167" s="108"/>
      <c r="MT167" s="108"/>
      <c r="MU167" s="108"/>
      <c r="MV167" s="108"/>
      <c r="MW167" s="108"/>
      <c r="MX167" s="108"/>
      <c r="MY167" s="108"/>
      <c r="MZ167" s="108"/>
      <c r="NA167" s="108"/>
      <c r="NB167" s="108"/>
      <c r="NC167" s="108"/>
      <c r="ND167" s="108"/>
      <c r="NE167" s="108"/>
      <c r="NF167" s="108"/>
      <c r="NG167" s="108"/>
      <c r="NH167" s="108"/>
      <c r="NI167" s="108"/>
      <c r="NJ167" s="108"/>
      <c r="NK167" s="108"/>
      <c r="NL167" s="108"/>
      <c r="NM167" s="108"/>
      <c r="NN167" s="108"/>
      <c r="NO167" s="108"/>
      <c r="NP167" s="108"/>
      <c r="NQ167" s="108"/>
      <c r="NR167" s="108"/>
      <c r="NS167" s="108"/>
      <c r="NT167" s="108"/>
      <c r="NU167" s="108"/>
      <c r="NV167" s="108"/>
      <c r="NW167" s="108"/>
      <c r="NX167" s="108"/>
      <c r="NY167" s="108"/>
      <c r="NZ167" s="108"/>
      <c r="OA167" s="108"/>
      <c r="OB167" s="108"/>
      <c r="OC167" s="108"/>
      <c r="OD167" s="108"/>
      <c r="OE167" s="108"/>
      <c r="OF167" s="108"/>
      <c r="OG167" s="108"/>
      <c r="OH167" s="108"/>
      <c r="OI167" s="108"/>
      <c r="OJ167" s="108"/>
      <c r="OK167" s="108"/>
      <c r="OL167" s="108"/>
      <c r="OM167" s="108"/>
      <c r="ON167" s="108"/>
      <c r="OO167" s="108"/>
      <c r="OP167" s="108"/>
      <c r="OQ167" s="108"/>
      <c r="OR167" s="108"/>
      <c r="OS167" s="108"/>
      <c r="OT167" s="108"/>
      <c r="OU167" s="108"/>
      <c r="OV167" s="108"/>
      <c r="OW167" s="108"/>
      <c r="OX167" s="108"/>
      <c r="OY167" s="108"/>
      <c r="OZ167" s="108"/>
      <c r="PA167" s="108"/>
      <c r="PB167" s="108"/>
      <c r="PC167" s="108"/>
      <c r="PD167" s="108"/>
      <c r="PE167" s="108"/>
      <c r="PF167" s="108"/>
      <c r="PG167" s="108"/>
      <c r="PH167" s="108"/>
      <c r="PI167" s="108"/>
      <c r="PJ167" s="108"/>
      <c r="PK167" s="108"/>
      <c r="PL167" s="108"/>
      <c r="PM167" s="108"/>
      <c r="PN167" s="108"/>
      <c r="PO167" s="108"/>
      <c r="PP167" s="108"/>
      <c r="PQ167" s="108"/>
      <c r="PR167" s="108"/>
      <c r="PS167" s="108"/>
      <c r="PT167" s="108"/>
      <c r="PU167" s="108"/>
      <c r="PV167" s="108"/>
      <c r="PW167" s="108"/>
      <c r="PX167" s="108"/>
      <c r="PY167" s="108"/>
      <c r="PZ167" s="108"/>
      <c r="QA167" s="108"/>
      <c r="QB167" s="108"/>
      <c r="QC167" s="108"/>
      <c r="QD167" s="108"/>
      <c r="QE167" s="108"/>
      <c r="QF167" s="108"/>
      <c r="QG167" s="108"/>
      <c r="QH167" s="108"/>
      <c r="QI167" s="108"/>
      <c r="QJ167" s="108"/>
      <c r="QK167" s="108"/>
      <c r="QL167" s="108"/>
      <c r="QM167" s="108"/>
      <c r="QN167" s="108"/>
      <c r="QO167" s="108"/>
      <c r="QP167" s="108"/>
      <c r="QQ167" s="108"/>
      <c r="QR167" s="108"/>
      <c r="QS167" s="108"/>
      <c r="QT167" s="108"/>
      <c r="QU167" s="108"/>
      <c r="QV167" s="108"/>
      <c r="QW167" s="108"/>
      <c r="QX167" s="108"/>
      <c r="QY167" s="108"/>
      <c r="QZ167" s="108"/>
      <c r="RA167" s="108"/>
      <c r="RB167" s="108"/>
      <c r="RC167" s="108"/>
      <c r="RD167" s="108"/>
      <c r="RE167" s="108"/>
      <c r="RF167" s="108"/>
      <c r="RG167" s="108"/>
      <c r="RH167" s="108"/>
      <c r="RI167" s="108"/>
      <c r="RJ167" s="108"/>
      <c r="RK167" s="108"/>
      <c r="RL167" s="108"/>
      <c r="RM167" s="108"/>
      <c r="RN167" s="108"/>
      <c r="RO167" s="108"/>
      <c r="RP167" s="108"/>
      <c r="RQ167" s="108"/>
      <c r="RR167" s="108"/>
      <c r="RS167" s="108"/>
      <c r="RT167" s="108"/>
      <c r="RU167" s="108"/>
      <c r="RV167" s="108"/>
      <c r="RW167" s="108"/>
      <c r="RX167" s="108"/>
      <c r="RY167" s="108"/>
      <c r="RZ167" s="108"/>
      <c r="SA167" s="108"/>
      <c r="SB167" s="108"/>
      <c r="SC167" s="108"/>
      <c r="SD167" s="108"/>
      <c r="SE167" s="108"/>
      <c r="SF167" s="108"/>
      <c r="SG167" s="108"/>
      <c r="SH167" s="108"/>
      <c r="SI167" s="108"/>
      <c r="SJ167" s="108"/>
      <c r="SK167" s="108"/>
      <c r="SL167" s="108"/>
      <c r="SM167" s="108"/>
      <c r="SN167" s="108"/>
      <c r="SO167" s="108"/>
      <c r="SP167" s="108"/>
      <c r="SQ167" s="108"/>
      <c r="SR167" s="108"/>
      <c r="SS167" s="108"/>
      <c r="ST167" s="108"/>
      <c r="SU167" s="108"/>
      <c r="SV167" s="108"/>
      <c r="SW167" s="108"/>
      <c r="SX167" s="108"/>
      <c r="SY167" s="108"/>
      <c r="SZ167" s="108"/>
      <c r="TA167" s="108"/>
      <c r="TB167" s="108"/>
      <c r="TC167" s="108"/>
      <c r="TD167" s="108"/>
      <c r="TE167" s="108"/>
      <c r="TF167" s="108"/>
      <c r="TG167" s="108"/>
      <c r="TH167" s="108"/>
      <c r="TI167" s="108"/>
      <c r="TJ167" s="108"/>
      <c r="TK167" s="108"/>
      <c r="TL167" s="108"/>
      <c r="TM167" s="108"/>
      <c r="TN167" s="108"/>
      <c r="TO167" s="108"/>
      <c r="TP167" s="108"/>
      <c r="TQ167" s="108"/>
      <c r="TR167" s="108"/>
      <c r="TS167" s="108"/>
      <c r="TT167" s="108"/>
      <c r="TU167" s="108"/>
      <c r="TV167" s="108"/>
      <c r="TW167" s="108"/>
      <c r="TX167" s="108"/>
      <c r="TY167" s="108"/>
      <c r="TZ167" s="108"/>
      <c r="UA167" s="108"/>
      <c r="UB167" s="108"/>
      <c r="UC167" s="108"/>
      <c r="UD167" s="108"/>
      <c r="UE167" s="108"/>
      <c r="UF167" s="108"/>
      <c r="UG167" s="108"/>
      <c r="UH167" s="108"/>
      <c r="UI167" s="108"/>
      <c r="UJ167" s="108"/>
      <c r="UK167" s="108"/>
      <c r="UL167" s="108"/>
      <c r="UM167" s="108"/>
      <c r="UN167" s="108"/>
      <c r="UO167" s="108"/>
      <c r="UP167" s="108"/>
      <c r="UQ167" s="108"/>
      <c r="UR167" s="108"/>
      <c r="US167" s="108"/>
      <c r="UT167" s="108"/>
      <c r="UU167" s="108"/>
      <c r="UV167" s="108"/>
      <c r="UW167" s="108"/>
      <c r="UX167" s="108"/>
      <c r="UY167" s="108"/>
      <c r="UZ167" s="108"/>
      <c r="VA167" s="108"/>
      <c r="VB167" s="108"/>
      <c r="VC167" s="108"/>
      <c r="VD167" s="108"/>
      <c r="VE167" s="108"/>
      <c r="VF167" s="108"/>
      <c r="VG167" s="108"/>
      <c r="VH167" s="108"/>
      <c r="VI167" s="108"/>
      <c r="VJ167" s="108"/>
      <c r="VK167" s="108"/>
      <c r="VL167" s="108"/>
      <c r="VM167" s="108"/>
      <c r="VN167" s="108"/>
      <c r="VO167" s="108"/>
      <c r="VP167" s="108"/>
      <c r="VQ167" s="108"/>
      <c r="VR167" s="108"/>
      <c r="VS167" s="108"/>
      <c r="VT167" s="108"/>
      <c r="VU167" s="108"/>
      <c r="VV167" s="108"/>
      <c r="VW167" s="108"/>
      <c r="VX167" s="108"/>
      <c r="VY167" s="108"/>
      <c r="VZ167" s="108"/>
      <c r="WA167" s="108"/>
      <c r="WB167" s="108"/>
      <c r="WC167" s="108"/>
      <c r="WD167" s="108"/>
      <c r="WE167" s="108"/>
      <c r="WF167" s="108"/>
      <c r="WG167" s="108"/>
      <c r="WH167" s="108"/>
      <c r="WI167" s="108"/>
      <c r="WJ167" s="108"/>
      <c r="WK167" s="108"/>
      <c r="WL167" s="108"/>
      <c r="WM167" s="108"/>
      <c r="WN167" s="108"/>
      <c r="WO167" s="108"/>
      <c r="WP167" s="108"/>
      <c r="WQ167" s="108"/>
      <c r="WR167" s="108"/>
      <c r="WS167" s="108"/>
      <c r="WT167" s="108"/>
      <c r="WU167" s="108"/>
      <c r="WV167" s="108"/>
      <c r="WW167" s="108"/>
      <c r="WX167" s="108"/>
      <c r="WY167" s="108"/>
      <c r="WZ167" s="108"/>
      <c r="XA167" s="108"/>
      <c r="XB167" s="108"/>
      <c r="XC167" s="108"/>
      <c r="XD167" s="108"/>
      <c r="XE167" s="108"/>
      <c r="XF167" s="108"/>
      <c r="XG167" s="108"/>
      <c r="XH167" s="108"/>
      <c r="XI167" s="108"/>
      <c r="XJ167" s="108"/>
      <c r="XK167" s="108"/>
      <c r="XL167" s="108"/>
      <c r="XM167" s="108"/>
      <c r="XN167" s="108"/>
      <c r="XO167" s="108"/>
      <c r="XP167" s="108"/>
      <c r="XQ167" s="108"/>
      <c r="XR167" s="108"/>
      <c r="XS167" s="108"/>
      <c r="XT167" s="108"/>
      <c r="XU167" s="108"/>
      <c r="XV167" s="108"/>
      <c r="XW167" s="108"/>
      <c r="XX167" s="108"/>
      <c r="XY167" s="108"/>
      <c r="XZ167" s="108"/>
      <c r="YA167" s="108"/>
      <c r="YB167" s="108"/>
      <c r="YC167" s="108"/>
      <c r="YD167" s="108"/>
      <c r="YE167" s="108"/>
      <c r="YF167" s="108"/>
      <c r="YG167" s="108"/>
      <c r="YH167" s="108"/>
      <c r="YI167" s="108"/>
      <c r="YJ167" s="108"/>
      <c r="YK167" s="108"/>
      <c r="YL167" s="108"/>
      <c r="YM167" s="108"/>
      <c r="YN167" s="108"/>
      <c r="YO167" s="108"/>
      <c r="YP167" s="108"/>
      <c r="YQ167" s="108"/>
      <c r="YR167" s="108"/>
      <c r="YS167" s="108"/>
      <c r="YT167" s="108"/>
      <c r="YU167" s="108"/>
      <c r="YV167" s="108"/>
      <c r="YW167" s="108"/>
      <c r="YX167" s="108"/>
      <c r="YY167" s="108"/>
      <c r="YZ167" s="108"/>
      <c r="ZA167" s="108"/>
      <c r="ZB167" s="108"/>
      <c r="ZC167" s="108"/>
      <c r="ZD167" s="108"/>
      <c r="ZE167" s="108"/>
      <c r="ZF167" s="108"/>
      <c r="ZG167" s="108"/>
      <c r="ZH167" s="108"/>
      <c r="ZI167" s="108"/>
      <c r="ZJ167" s="108"/>
      <c r="ZK167" s="108"/>
      <c r="ZL167" s="108"/>
      <c r="ZM167" s="108"/>
      <c r="ZN167" s="108"/>
      <c r="ZO167" s="108"/>
      <c r="ZP167" s="108"/>
      <c r="ZQ167" s="108"/>
      <c r="ZR167" s="108"/>
      <c r="ZS167" s="108"/>
      <c r="ZT167" s="108"/>
      <c r="ZU167" s="108"/>
      <c r="ZV167" s="108"/>
      <c r="ZW167" s="108"/>
      <c r="ZX167" s="108"/>
      <c r="ZY167" s="108"/>
      <c r="ZZ167" s="108"/>
      <c r="AAA167" s="108"/>
      <c r="AAB167" s="108"/>
      <c r="AAC167" s="108"/>
      <c r="AAD167" s="108"/>
      <c r="AAE167" s="108"/>
      <c r="AAF167" s="108"/>
      <c r="AAG167" s="108"/>
      <c r="AAH167" s="108"/>
      <c r="AAI167" s="108"/>
      <c r="AAJ167" s="108"/>
      <c r="AAK167" s="108"/>
      <c r="AAL167" s="108"/>
      <c r="AAM167" s="108"/>
      <c r="AAN167" s="108"/>
      <c r="AAO167" s="108"/>
      <c r="AAP167" s="108"/>
      <c r="AAQ167" s="108"/>
      <c r="AAR167" s="108"/>
      <c r="AAS167" s="108"/>
      <c r="AAT167" s="108"/>
      <c r="AAU167" s="108"/>
      <c r="AAV167" s="108"/>
      <c r="AAW167" s="108"/>
      <c r="AAX167" s="108"/>
      <c r="AAY167" s="108"/>
      <c r="AAZ167" s="108"/>
      <c r="ABA167" s="108"/>
      <c r="ABB167" s="108"/>
      <c r="ABC167" s="108"/>
      <c r="ABD167" s="108"/>
      <c r="ABE167" s="108"/>
      <c r="ABF167" s="108"/>
      <c r="ABG167" s="108"/>
      <c r="ABH167" s="108"/>
      <c r="ABI167" s="108"/>
      <c r="ABJ167" s="108"/>
      <c r="ABK167" s="108"/>
      <c r="ABL167" s="108"/>
      <c r="ABM167" s="108"/>
      <c r="ABN167" s="108"/>
      <c r="ABO167" s="108"/>
      <c r="ABP167" s="108"/>
      <c r="ABQ167" s="108"/>
      <c r="ABR167" s="108"/>
      <c r="ABS167" s="108"/>
      <c r="ABT167" s="108"/>
      <c r="ABU167" s="108"/>
      <c r="ABV167" s="108"/>
      <c r="ABW167" s="108"/>
      <c r="ABX167" s="108"/>
      <c r="ABY167" s="108"/>
      <c r="ABZ167" s="108"/>
      <c r="ACA167" s="108"/>
      <c r="ACB167" s="108"/>
      <c r="ACC167" s="108"/>
      <c r="ACD167" s="108"/>
      <c r="ACE167" s="108"/>
      <c r="ACF167" s="108"/>
      <c r="ACG167" s="108"/>
      <c r="ACH167" s="108"/>
      <c r="ACI167" s="108"/>
      <c r="ACJ167" s="108"/>
      <c r="ACK167" s="108"/>
      <c r="ACL167" s="108"/>
      <c r="ACM167" s="108"/>
      <c r="ACN167" s="108"/>
      <c r="ACO167" s="108"/>
      <c r="ACP167" s="108"/>
      <c r="ACQ167" s="108"/>
      <c r="ACR167" s="108"/>
      <c r="ACS167" s="108"/>
      <c r="ACT167" s="108"/>
      <c r="ACU167" s="108"/>
      <c r="ACV167" s="108"/>
      <c r="ACW167" s="108"/>
      <c r="ACX167" s="108"/>
      <c r="ACY167" s="108"/>
      <c r="ACZ167" s="108"/>
      <c r="ADA167" s="108"/>
      <c r="ADB167" s="108"/>
      <c r="ADC167" s="108"/>
      <c r="ADD167" s="108"/>
      <c r="ADE167" s="108"/>
      <c r="ADF167" s="108"/>
      <c r="ADG167" s="108"/>
      <c r="ADH167" s="108"/>
      <c r="ADI167" s="108"/>
      <c r="ADJ167" s="108"/>
      <c r="ADK167" s="108"/>
      <c r="ADL167" s="108"/>
      <c r="ADM167" s="108"/>
      <c r="ADN167" s="108"/>
      <c r="ADO167" s="108"/>
      <c r="ADP167" s="108"/>
      <c r="ADQ167" s="108"/>
      <c r="ADR167" s="108"/>
      <c r="ADS167" s="108"/>
      <c r="ADT167" s="108"/>
      <c r="ADU167" s="108"/>
      <c r="ADV167" s="108"/>
      <c r="ADW167" s="108"/>
      <c r="ADX167" s="108"/>
      <c r="ADY167" s="108"/>
      <c r="ADZ167" s="108"/>
      <c r="AEA167" s="108"/>
      <c r="AEB167" s="108"/>
      <c r="AEC167" s="108"/>
      <c r="AED167" s="108"/>
      <c r="AEE167" s="108"/>
      <c r="AEF167" s="108"/>
      <c r="AEG167" s="108"/>
      <c r="AEH167" s="108"/>
      <c r="AEI167" s="108"/>
      <c r="AEJ167" s="108"/>
      <c r="AEK167" s="108"/>
      <c r="AEL167" s="108"/>
      <c r="AEM167" s="108"/>
      <c r="AEN167" s="108"/>
      <c r="AEO167" s="108"/>
      <c r="AEP167" s="108"/>
      <c r="AEQ167" s="108"/>
      <c r="AER167" s="108"/>
      <c r="AES167" s="108"/>
      <c r="AET167" s="108"/>
      <c r="AEU167" s="108"/>
      <c r="AEV167" s="108"/>
      <c r="AEW167" s="108"/>
      <c r="AEX167" s="108"/>
      <c r="AEY167" s="108"/>
      <c r="AEZ167" s="108"/>
      <c r="AFA167" s="108"/>
      <c r="AFB167" s="108"/>
      <c r="AFC167" s="108"/>
      <c r="AFD167" s="108"/>
      <c r="AFE167" s="108"/>
      <c r="AFF167" s="108"/>
      <c r="AFG167" s="108"/>
      <c r="AFH167" s="108"/>
      <c r="AFI167" s="108"/>
      <c r="AFJ167" s="108"/>
      <c r="AFK167" s="108"/>
      <c r="AFL167" s="108"/>
      <c r="AFM167" s="108"/>
      <c r="AFN167" s="108"/>
      <c r="AFO167" s="108"/>
      <c r="AFP167" s="108"/>
      <c r="AFQ167" s="108"/>
      <c r="AFR167" s="108"/>
      <c r="AFS167" s="108"/>
      <c r="AFT167" s="108"/>
      <c r="AFU167" s="108"/>
      <c r="AFV167" s="108"/>
      <c r="AFW167" s="108"/>
      <c r="AFX167" s="108"/>
      <c r="AFY167" s="108"/>
      <c r="AFZ167" s="108"/>
      <c r="AGA167" s="108"/>
      <c r="AGB167" s="108"/>
      <c r="AGC167" s="108"/>
      <c r="AGD167" s="108"/>
      <c r="AGE167" s="108"/>
      <c r="AGF167" s="108"/>
      <c r="AGG167" s="108"/>
      <c r="AGH167" s="108"/>
      <c r="AGI167" s="108"/>
      <c r="AGJ167" s="108"/>
      <c r="AGK167" s="108"/>
      <c r="AGL167" s="108"/>
      <c r="AGM167" s="108"/>
      <c r="AGN167" s="108"/>
      <c r="AGO167" s="108"/>
      <c r="AGP167" s="108"/>
      <c r="AGQ167" s="108"/>
      <c r="AGR167" s="108"/>
      <c r="AGS167" s="108"/>
      <c r="AGT167" s="108"/>
      <c r="AGU167" s="108"/>
      <c r="AGV167" s="108"/>
      <c r="AGW167" s="108"/>
      <c r="AGX167" s="108"/>
      <c r="AGY167" s="108"/>
      <c r="AGZ167" s="108"/>
      <c r="AHA167" s="108"/>
      <c r="AHB167" s="108"/>
      <c r="AHC167" s="108"/>
      <c r="AHD167" s="108"/>
      <c r="AHE167" s="108"/>
      <c r="AHF167" s="108"/>
      <c r="AHG167" s="108"/>
      <c r="AHH167" s="108"/>
      <c r="AHI167" s="108"/>
      <c r="AHJ167" s="108"/>
      <c r="AHK167" s="108"/>
      <c r="AHL167" s="108"/>
      <c r="AHM167" s="108"/>
      <c r="AHN167" s="108"/>
      <c r="AHO167" s="108"/>
      <c r="AHP167" s="108"/>
      <c r="AHQ167" s="108"/>
      <c r="AHR167" s="108"/>
      <c r="AHS167" s="108"/>
      <c r="AHT167" s="108"/>
      <c r="AHU167" s="108"/>
      <c r="AHV167" s="108"/>
      <c r="AHW167" s="108"/>
      <c r="AHX167" s="108"/>
      <c r="AHY167" s="108"/>
      <c r="AHZ167" s="108"/>
      <c r="AIA167" s="108"/>
      <c r="AIB167" s="108"/>
      <c r="AIC167" s="108"/>
      <c r="AID167" s="108"/>
      <c r="AIE167" s="108"/>
      <c r="AIF167" s="108"/>
      <c r="AIG167" s="108"/>
      <c r="AIH167" s="108"/>
      <c r="AII167" s="108"/>
      <c r="AIJ167" s="108"/>
      <c r="AIK167" s="108"/>
      <c r="AIL167" s="108"/>
      <c r="AIM167" s="108"/>
      <c r="AIN167" s="108"/>
      <c r="AIO167" s="108"/>
      <c r="AIP167" s="108"/>
      <c r="AIQ167" s="108"/>
      <c r="AIR167" s="108"/>
      <c r="AIS167" s="108"/>
      <c r="AIT167" s="108"/>
      <c r="AIU167" s="108"/>
      <c r="AIV167" s="108"/>
      <c r="AIW167" s="108"/>
      <c r="AIX167" s="108"/>
      <c r="AIY167" s="108"/>
      <c r="AIZ167" s="108"/>
      <c r="AJA167" s="108"/>
      <c r="AJB167" s="108"/>
      <c r="AJC167" s="108"/>
      <c r="AJD167" s="108"/>
      <c r="AJE167" s="108"/>
      <c r="AJF167" s="108"/>
      <c r="AJG167" s="108"/>
      <c r="AJH167" s="108"/>
      <c r="AJI167" s="108"/>
      <c r="AJJ167" s="108"/>
      <c r="AJK167" s="108"/>
      <c r="AJL167" s="108"/>
      <c r="AJM167" s="108"/>
      <c r="AJN167" s="108"/>
      <c r="AJO167" s="108"/>
      <c r="AJP167" s="108"/>
      <c r="AJQ167" s="108"/>
      <c r="AJR167" s="108"/>
      <c r="AJS167" s="108"/>
      <c r="AJT167" s="108"/>
      <c r="AJU167" s="108"/>
      <c r="AJV167" s="108"/>
      <c r="AJW167" s="108"/>
      <c r="AJX167" s="108"/>
      <c r="AJY167" s="108"/>
      <c r="AJZ167" s="108"/>
      <c r="AKA167" s="108"/>
      <c r="AKB167" s="108"/>
      <c r="AKC167" s="108"/>
      <c r="AKD167" s="108"/>
      <c r="AKE167" s="108"/>
      <c r="AKF167" s="108"/>
      <c r="AKG167" s="108"/>
      <c r="AKH167" s="108"/>
      <c r="AKI167" s="108"/>
      <c r="AKJ167" s="108"/>
      <c r="AKK167" s="108"/>
      <c r="AKL167" s="108"/>
      <c r="AKM167" s="108"/>
      <c r="AKN167" s="108"/>
      <c r="AKO167" s="108"/>
      <c r="AKP167" s="108"/>
      <c r="AKQ167" s="108"/>
      <c r="AKR167" s="108"/>
      <c r="AKS167" s="108"/>
      <c r="AKT167" s="108"/>
      <c r="AKU167" s="108"/>
      <c r="AKV167" s="108"/>
      <c r="AKW167" s="108"/>
      <c r="AKX167" s="108"/>
      <c r="AKY167" s="108"/>
      <c r="AKZ167" s="108"/>
      <c r="ALA167" s="108"/>
      <c r="ALB167" s="108"/>
      <c r="ALC167" s="108"/>
      <c r="ALD167" s="108"/>
      <c r="ALE167" s="108"/>
      <c r="ALF167" s="108"/>
      <c r="ALG167" s="108"/>
      <c r="ALH167" s="108"/>
      <c r="ALI167" s="108"/>
      <c r="ALJ167" s="108"/>
      <c r="ALK167" s="108"/>
      <c r="ALL167" s="108"/>
      <c r="ALM167" s="108"/>
      <c r="ALN167" s="108"/>
      <c r="ALO167" s="108"/>
      <c r="ALP167" s="108"/>
      <c r="ALQ167" s="108"/>
      <c r="ALR167" s="108"/>
      <c r="ALS167" s="108"/>
      <c r="ALT167" s="108"/>
      <c r="ALU167" s="108"/>
      <c r="ALV167" s="108"/>
      <c r="ALW167" s="108"/>
      <c r="ALX167" s="108"/>
      <c r="ALY167" s="108"/>
      <c r="ALZ167" s="108"/>
      <c r="AMA167" s="108"/>
      <c r="AMB167" s="108"/>
      <c r="AMC167" s="108"/>
      <c r="AMD167" s="108"/>
      <c r="AME167" s="108"/>
      <c r="AMF167" s="108"/>
      <c r="AMG167" s="108"/>
      <c r="AMH167" s="108"/>
      <c r="AMI167" s="108"/>
      <c r="AMJ167" s="108"/>
      <c r="AMK167" s="108"/>
      <c r="AML167" s="108"/>
      <c r="AMM167" s="108"/>
      <c r="AMN167" s="108"/>
      <c r="AMO167" s="108"/>
      <c r="AMP167" s="108"/>
      <c r="AMQ167" s="108"/>
      <c r="AMR167" s="108"/>
      <c r="AMS167" s="108"/>
      <c r="AMT167" s="108"/>
      <c r="AMU167" s="108"/>
      <c r="AMV167" s="108"/>
      <c r="AMW167" s="108"/>
      <c r="AMX167" s="108"/>
      <c r="AMY167" s="108"/>
      <c r="AMZ167" s="108"/>
      <c r="ANA167" s="108"/>
      <c r="ANB167" s="108"/>
      <c r="ANC167" s="108"/>
      <c r="AND167" s="108"/>
      <c r="ANE167" s="108"/>
      <c r="ANF167" s="108"/>
      <c r="ANG167" s="108"/>
      <c r="ANH167" s="108"/>
      <c r="ANI167" s="108"/>
      <c r="ANJ167" s="108"/>
      <c r="ANK167" s="108"/>
      <c r="ANL167" s="108"/>
      <c r="ANM167" s="108"/>
      <c r="ANN167" s="108"/>
      <c r="ANO167" s="108"/>
      <c r="ANP167" s="108"/>
      <c r="ANQ167" s="108"/>
      <c r="ANR167" s="108"/>
      <c r="ANS167" s="108"/>
      <c r="ANT167" s="108"/>
      <c r="ANU167" s="108"/>
      <c r="ANV167" s="108"/>
      <c r="ANW167" s="108"/>
      <c r="ANX167" s="108"/>
      <c r="ANY167" s="108"/>
      <c r="ANZ167" s="108"/>
      <c r="AOA167" s="108"/>
      <c r="AOB167" s="108"/>
      <c r="AOC167" s="108"/>
      <c r="AOD167" s="108"/>
      <c r="AOE167" s="108"/>
      <c r="AOF167" s="108"/>
      <c r="AOG167" s="108"/>
      <c r="AOH167" s="108"/>
      <c r="AOI167" s="108"/>
      <c r="AOJ167" s="108"/>
      <c r="AOK167" s="108"/>
      <c r="AOL167" s="108"/>
      <c r="AOM167" s="108"/>
      <c r="AON167" s="108"/>
      <c r="AOO167" s="108"/>
      <c r="AOP167" s="108"/>
      <c r="AOQ167" s="108"/>
      <c r="AOR167" s="108"/>
      <c r="AOS167" s="108"/>
      <c r="AOT167" s="108"/>
      <c r="AOU167" s="108"/>
      <c r="AOV167" s="108"/>
      <c r="AOW167" s="108"/>
      <c r="AOX167" s="108"/>
      <c r="AOY167" s="108"/>
      <c r="AOZ167" s="108"/>
      <c r="APA167" s="108"/>
      <c r="APB167" s="108"/>
      <c r="APC167" s="108"/>
      <c r="APD167" s="108"/>
      <c r="APE167" s="108"/>
      <c r="APF167" s="108"/>
      <c r="APG167" s="108"/>
      <c r="APH167" s="108"/>
      <c r="API167" s="108"/>
      <c r="APJ167" s="108"/>
      <c r="APK167" s="108"/>
      <c r="APL167" s="108"/>
      <c r="APM167" s="108"/>
      <c r="APN167" s="108"/>
      <c r="APO167" s="108"/>
      <c r="APP167" s="108"/>
      <c r="APQ167" s="108"/>
      <c r="APR167" s="108"/>
      <c r="APS167" s="108"/>
      <c r="APT167" s="108"/>
      <c r="APU167" s="108"/>
      <c r="APV167" s="108"/>
      <c r="APW167" s="108"/>
      <c r="APX167" s="108"/>
      <c r="APY167" s="108"/>
      <c r="APZ167" s="108"/>
      <c r="AQA167" s="108"/>
      <c r="AQB167" s="108"/>
      <c r="AQC167" s="108"/>
      <c r="AQD167" s="108"/>
      <c r="AQE167" s="108"/>
      <c r="AQF167" s="108"/>
      <c r="AQG167" s="108"/>
      <c r="AQH167" s="108"/>
      <c r="AQI167" s="108"/>
      <c r="AQJ167" s="108"/>
      <c r="AQK167" s="108"/>
      <c r="AQL167" s="108"/>
      <c r="AQM167" s="108"/>
      <c r="AQN167" s="108"/>
      <c r="AQO167" s="108"/>
      <c r="AQP167" s="108"/>
      <c r="AQQ167" s="108"/>
      <c r="AQR167" s="108"/>
      <c r="AQS167" s="108"/>
      <c r="AQT167" s="108"/>
      <c r="AQU167" s="108"/>
      <c r="AQV167" s="108"/>
      <c r="AQW167" s="108"/>
      <c r="AQX167" s="108"/>
      <c r="AQY167" s="108"/>
      <c r="AQZ167" s="108"/>
      <c r="ARA167" s="108"/>
      <c r="ARB167" s="108"/>
      <c r="ARC167" s="108"/>
      <c r="ARD167" s="108"/>
      <c r="ARE167" s="108"/>
      <c r="ARF167" s="108"/>
      <c r="ARG167" s="108"/>
      <c r="ARH167" s="108"/>
      <c r="ARI167" s="108"/>
      <c r="ARJ167" s="108"/>
      <c r="ARK167" s="108"/>
      <c r="ARL167" s="108"/>
      <c r="ARM167" s="108"/>
      <c r="ARN167" s="108"/>
      <c r="ARO167" s="108"/>
      <c r="ARP167" s="108"/>
      <c r="ARQ167" s="108"/>
      <c r="ARR167" s="108"/>
      <c r="ARS167" s="108"/>
      <c r="ART167" s="108"/>
      <c r="ARU167" s="108"/>
      <c r="ARV167" s="108"/>
      <c r="ARW167" s="108"/>
      <c r="ARX167" s="108"/>
      <c r="ARY167" s="108"/>
      <c r="ARZ167" s="108"/>
      <c r="ASA167" s="108"/>
      <c r="ASB167" s="108"/>
      <c r="ASC167" s="108"/>
      <c r="ASD167" s="108"/>
      <c r="ASE167" s="108"/>
      <c r="ASF167" s="108"/>
      <c r="ASG167" s="108"/>
      <c r="ASH167" s="108"/>
      <c r="ASI167" s="108"/>
      <c r="ASJ167" s="108"/>
      <c r="ASK167" s="108"/>
      <c r="ASL167" s="108"/>
      <c r="ASM167" s="108"/>
      <c r="ASN167" s="108"/>
      <c r="ASO167" s="108"/>
      <c r="ASP167" s="108"/>
      <c r="ASQ167" s="108"/>
      <c r="ASR167" s="108"/>
      <c r="ASS167" s="108"/>
      <c r="AST167" s="108"/>
      <c r="ASU167" s="108"/>
      <c r="ASV167" s="108"/>
      <c r="ASW167" s="108"/>
      <c r="ASX167" s="108"/>
      <c r="ASY167" s="108"/>
      <c r="ASZ167" s="108"/>
      <c r="ATA167" s="108"/>
      <c r="ATB167" s="108"/>
      <c r="ATC167" s="108"/>
      <c r="ATD167" s="108"/>
      <c r="ATE167" s="108"/>
      <c r="ATF167" s="108"/>
      <c r="ATG167" s="108"/>
      <c r="ATH167" s="108"/>
      <c r="ATI167" s="108"/>
      <c r="ATJ167" s="108"/>
      <c r="ATK167" s="108"/>
      <c r="ATL167" s="108"/>
      <c r="ATM167" s="108"/>
      <c r="ATN167" s="108"/>
      <c r="ATO167" s="108"/>
      <c r="ATP167" s="108"/>
      <c r="ATQ167" s="108"/>
      <c r="ATR167" s="108"/>
      <c r="ATS167" s="108"/>
      <c r="ATT167" s="108"/>
      <c r="ATU167" s="108"/>
      <c r="ATV167" s="108"/>
      <c r="ATW167" s="108"/>
      <c r="ATX167" s="108"/>
      <c r="ATY167" s="108"/>
      <c r="ATZ167" s="108"/>
      <c r="AUA167" s="108"/>
      <c r="AUB167" s="108"/>
      <c r="AUC167" s="108"/>
      <c r="AUD167" s="108"/>
      <c r="AUE167" s="108"/>
      <c r="AUF167" s="108"/>
      <c r="AUG167" s="108"/>
      <c r="AUH167" s="108"/>
      <c r="AUI167" s="108"/>
      <c r="AUJ167" s="108"/>
      <c r="AUK167" s="108"/>
      <c r="AUL167" s="108"/>
      <c r="AUM167" s="108"/>
      <c r="AUN167" s="108"/>
      <c r="AUO167" s="108"/>
      <c r="AUP167" s="108"/>
      <c r="AUQ167" s="108"/>
      <c r="AUR167" s="108"/>
      <c r="AUS167" s="108"/>
      <c r="AUT167" s="108"/>
      <c r="AUU167" s="108"/>
      <c r="AUV167" s="108"/>
      <c r="AUW167" s="108"/>
      <c r="AUX167" s="108"/>
      <c r="AUY167" s="108"/>
      <c r="AUZ167" s="108"/>
      <c r="AVA167" s="108"/>
      <c r="AVB167" s="108"/>
      <c r="AVC167" s="108"/>
      <c r="AVD167" s="108"/>
      <c r="AVE167" s="108"/>
      <c r="AVF167" s="108"/>
      <c r="AVG167" s="108"/>
      <c r="AVH167" s="108"/>
      <c r="AVI167" s="108"/>
      <c r="AVJ167" s="108"/>
      <c r="AVK167" s="108"/>
      <c r="AVL167" s="108"/>
      <c r="AVM167" s="108"/>
      <c r="AVN167" s="108"/>
      <c r="AVO167" s="108"/>
      <c r="AVP167" s="108"/>
      <c r="AVQ167" s="108"/>
      <c r="AVR167" s="108"/>
      <c r="AVS167" s="108"/>
      <c r="AVT167" s="108"/>
      <c r="AVU167" s="108"/>
      <c r="AVV167" s="108"/>
      <c r="AVW167" s="108"/>
      <c r="AVX167" s="108"/>
      <c r="AVY167" s="108"/>
      <c r="AVZ167" s="108"/>
      <c r="AWA167" s="108"/>
      <c r="AWB167" s="108"/>
      <c r="AWC167" s="108"/>
      <c r="AWD167" s="108"/>
      <c r="AWE167" s="108"/>
      <c r="AWF167" s="108"/>
      <c r="AWG167" s="108"/>
      <c r="AWH167" s="108"/>
      <c r="AWI167" s="108"/>
      <c r="AWJ167" s="108"/>
      <c r="AWK167" s="108"/>
      <c r="AWL167" s="108"/>
      <c r="AWM167" s="108"/>
      <c r="AWN167" s="108"/>
      <c r="AWO167" s="108"/>
      <c r="AWP167" s="108"/>
      <c r="AWQ167" s="108"/>
      <c r="AWR167" s="108"/>
      <c r="AWS167" s="108"/>
      <c r="AWT167" s="108"/>
      <c r="AWU167" s="108"/>
      <c r="AWV167" s="108"/>
      <c r="AWW167" s="108"/>
      <c r="AWX167" s="108"/>
      <c r="AWY167" s="108"/>
      <c r="AWZ167" s="108"/>
      <c r="AXA167" s="108"/>
      <c r="AXB167" s="108"/>
      <c r="AXC167" s="108"/>
      <c r="AXD167" s="108"/>
      <c r="AXE167" s="108"/>
      <c r="AXF167" s="108"/>
      <c r="AXG167" s="108"/>
      <c r="AXH167" s="108"/>
      <c r="AXI167" s="108"/>
      <c r="AXJ167" s="108"/>
      <c r="AXK167" s="108"/>
      <c r="AXL167" s="108"/>
      <c r="AXM167" s="108"/>
      <c r="AXN167" s="108"/>
      <c r="AXO167" s="108"/>
      <c r="AXP167" s="108"/>
      <c r="AXQ167" s="108"/>
      <c r="AXR167" s="108"/>
      <c r="AXS167" s="108"/>
      <c r="AXT167" s="108"/>
      <c r="AXU167" s="108"/>
      <c r="AXV167" s="108"/>
      <c r="AXW167" s="108"/>
      <c r="AXX167" s="108"/>
      <c r="AXY167" s="108"/>
      <c r="AXZ167" s="108"/>
      <c r="AYA167" s="108"/>
      <c r="AYB167" s="108"/>
      <c r="AYC167" s="108"/>
      <c r="AYD167" s="108"/>
      <c r="AYE167" s="108"/>
      <c r="AYF167" s="108"/>
      <c r="AYG167" s="108"/>
      <c r="AYH167" s="108"/>
      <c r="AYI167" s="108"/>
      <c r="AYJ167" s="108"/>
      <c r="AYK167" s="108"/>
      <c r="AYL167" s="108"/>
      <c r="AYM167" s="108"/>
      <c r="AYN167" s="108"/>
      <c r="AYO167" s="108"/>
      <c r="AYP167" s="108"/>
      <c r="AYQ167" s="108"/>
      <c r="AYR167" s="108"/>
      <c r="AYS167" s="108"/>
      <c r="AYT167" s="108"/>
      <c r="AYU167" s="108"/>
      <c r="AYV167" s="108"/>
      <c r="AYW167" s="108"/>
      <c r="AYX167" s="108"/>
      <c r="AYY167" s="108"/>
      <c r="AYZ167" s="108"/>
      <c r="AZA167" s="108"/>
      <c r="AZB167" s="108"/>
      <c r="AZC167" s="108"/>
      <c r="AZD167" s="108"/>
      <c r="AZE167" s="108"/>
      <c r="AZF167" s="108"/>
      <c r="AZG167" s="108"/>
      <c r="AZH167" s="108"/>
      <c r="AZI167" s="108"/>
      <c r="AZJ167" s="108"/>
      <c r="AZK167" s="108"/>
      <c r="AZL167" s="108"/>
      <c r="AZM167" s="108"/>
      <c r="AZN167" s="108"/>
      <c r="AZO167" s="108"/>
      <c r="AZP167" s="108"/>
      <c r="AZQ167" s="108"/>
      <c r="AZR167" s="108"/>
      <c r="AZS167" s="108"/>
      <c r="AZT167" s="108"/>
      <c r="AZU167" s="108"/>
      <c r="AZV167" s="108"/>
      <c r="AZW167" s="108"/>
      <c r="AZX167" s="108"/>
      <c r="AZY167" s="108"/>
      <c r="AZZ167" s="108"/>
      <c r="BAA167" s="108"/>
      <c r="BAB167" s="108"/>
      <c r="BAC167" s="108"/>
      <c r="BAD167" s="108"/>
      <c r="BAE167" s="108"/>
      <c r="BAF167" s="108"/>
      <c r="BAG167" s="108"/>
      <c r="BAH167" s="108"/>
      <c r="BAI167" s="108"/>
      <c r="BAJ167" s="108"/>
      <c r="BAK167" s="108"/>
      <c r="BAL167" s="108"/>
      <c r="BAM167" s="108"/>
      <c r="BAN167" s="108"/>
      <c r="BAO167" s="108"/>
      <c r="BAP167" s="108"/>
      <c r="BAQ167" s="108"/>
      <c r="BAR167" s="108"/>
      <c r="BAS167" s="108"/>
      <c r="BAT167" s="108"/>
      <c r="BAU167" s="108"/>
      <c r="BAV167" s="108"/>
      <c r="BAW167" s="108"/>
      <c r="BAX167" s="108"/>
      <c r="BAY167" s="108"/>
      <c r="BAZ167" s="108"/>
      <c r="BBA167" s="108"/>
      <c r="BBB167" s="108"/>
      <c r="BBC167" s="108"/>
      <c r="BBD167" s="108"/>
      <c r="BBE167" s="108"/>
      <c r="BBF167" s="108"/>
      <c r="BBG167" s="108"/>
      <c r="BBH167" s="108"/>
      <c r="BBI167" s="108"/>
      <c r="BBJ167" s="108"/>
      <c r="BBK167" s="108"/>
      <c r="BBL167" s="108"/>
      <c r="BBM167" s="108"/>
      <c r="BBN167" s="108"/>
      <c r="BBO167" s="108"/>
      <c r="BBP167" s="108"/>
      <c r="BBQ167" s="108"/>
      <c r="BBR167" s="108"/>
      <c r="BBS167" s="108"/>
      <c r="BBT167" s="108"/>
      <c r="BBU167" s="108"/>
      <c r="BBV167" s="108"/>
      <c r="BBW167" s="108"/>
      <c r="BBX167" s="108"/>
      <c r="BBY167" s="108"/>
      <c r="BBZ167" s="108"/>
      <c r="BCA167" s="108"/>
      <c r="BCB167" s="108"/>
      <c r="BCC167" s="108"/>
      <c r="BCD167" s="108"/>
      <c r="BCE167" s="108"/>
      <c r="BCF167" s="108"/>
      <c r="BCG167" s="108"/>
      <c r="BCH167" s="108"/>
      <c r="BCI167" s="108"/>
      <c r="BCJ167" s="108"/>
      <c r="BCK167" s="108"/>
      <c r="BCL167" s="108"/>
      <c r="BCM167" s="108"/>
      <c r="BCN167" s="108"/>
      <c r="BCO167" s="108"/>
      <c r="BCP167" s="108"/>
      <c r="BCQ167" s="108"/>
      <c r="BCR167" s="108"/>
      <c r="BCS167" s="108"/>
      <c r="BCT167" s="108"/>
      <c r="BCU167" s="108"/>
      <c r="BCV167" s="108"/>
      <c r="BCW167" s="108"/>
      <c r="BCX167" s="108"/>
      <c r="BCY167" s="108"/>
      <c r="BCZ167" s="108"/>
      <c r="BDA167" s="108"/>
      <c r="BDB167" s="108"/>
      <c r="BDC167" s="108"/>
      <c r="BDD167" s="108"/>
      <c r="BDE167" s="108"/>
      <c r="BDF167" s="108"/>
      <c r="BDG167" s="108"/>
      <c r="BDH167" s="108"/>
      <c r="BDI167" s="108"/>
      <c r="BDJ167" s="108"/>
      <c r="BDK167" s="108"/>
      <c r="BDL167" s="108"/>
      <c r="BDM167" s="108"/>
      <c r="BDN167" s="108"/>
      <c r="BDO167" s="108"/>
      <c r="BDP167" s="108"/>
      <c r="BDQ167" s="108"/>
      <c r="BDR167" s="108"/>
      <c r="BDS167" s="108"/>
      <c r="BDT167" s="108"/>
      <c r="BDU167" s="108"/>
      <c r="BDV167" s="108"/>
      <c r="BDW167" s="108"/>
      <c r="BDX167" s="108"/>
      <c r="BDY167" s="108"/>
      <c r="BDZ167" s="108"/>
      <c r="BEA167" s="108"/>
      <c r="BEB167" s="108"/>
      <c r="BEC167" s="108"/>
      <c r="BED167" s="108"/>
      <c r="BEE167" s="108"/>
      <c r="BEF167" s="108"/>
      <c r="BEG167" s="108"/>
      <c r="BEH167" s="108"/>
      <c r="BEI167" s="108"/>
      <c r="BEJ167" s="108"/>
      <c r="BEK167" s="108"/>
      <c r="BEL167" s="108"/>
      <c r="BEM167" s="108"/>
      <c r="BEN167" s="108"/>
      <c r="BEO167" s="108"/>
      <c r="BEP167" s="108"/>
      <c r="BEQ167" s="108"/>
      <c r="BER167" s="108"/>
      <c r="BES167" s="108"/>
      <c r="BET167" s="108"/>
      <c r="BEU167" s="108"/>
      <c r="BEV167" s="108"/>
      <c r="BEW167" s="108"/>
      <c r="BEX167" s="108"/>
      <c r="BEY167" s="108"/>
      <c r="BEZ167" s="108"/>
      <c r="BFA167" s="108"/>
      <c r="BFB167" s="108"/>
      <c r="BFC167" s="108"/>
      <c r="BFD167" s="108"/>
      <c r="BFE167" s="108"/>
      <c r="BFF167" s="108"/>
      <c r="BFG167" s="108"/>
      <c r="BFH167" s="108"/>
      <c r="BFI167" s="108"/>
      <c r="BFJ167" s="108"/>
      <c r="BFK167" s="108"/>
      <c r="BFL167" s="108"/>
      <c r="BFM167" s="108"/>
      <c r="BFN167" s="108"/>
      <c r="BFO167" s="108"/>
      <c r="BFP167" s="108"/>
      <c r="BFQ167" s="108"/>
      <c r="BFR167" s="108"/>
      <c r="BFS167" s="108"/>
      <c r="BFT167" s="108"/>
      <c r="BFU167" s="108"/>
      <c r="BFV167" s="108"/>
      <c r="BFW167" s="108"/>
      <c r="BFX167" s="108"/>
      <c r="BFY167" s="108"/>
      <c r="BFZ167" s="108"/>
      <c r="BGA167" s="108"/>
      <c r="BGB167" s="108"/>
      <c r="BGC167" s="108"/>
      <c r="BGD167" s="108"/>
      <c r="BGE167" s="108"/>
      <c r="BGF167" s="108"/>
      <c r="BGG167" s="108"/>
      <c r="BGH167" s="108"/>
      <c r="BGI167" s="108"/>
      <c r="BGJ167" s="108"/>
      <c r="BGK167" s="108"/>
      <c r="BGL167" s="108"/>
      <c r="BGM167" s="108"/>
      <c r="BGN167" s="108"/>
      <c r="BGO167" s="108"/>
      <c r="BGP167" s="108"/>
      <c r="BGQ167" s="108"/>
      <c r="BGR167" s="108"/>
      <c r="BGS167" s="108"/>
      <c r="BGT167" s="108"/>
      <c r="BGU167" s="108"/>
      <c r="BGV167" s="108"/>
      <c r="BGW167" s="108"/>
      <c r="BGX167" s="108"/>
      <c r="BGY167" s="108"/>
      <c r="BGZ167" s="108"/>
      <c r="BHA167" s="108"/>
      <c r="BHB167" s="108"/>
      <c r="BHC167" s="108"/>
      <c r="BHD167" s="108"/>
      <c r="BHE167" s="108"/>
      <c r="BHF167" s="108"/>
      <c r="BHG167" s="108"/>
      <c r="BHH167" s="108"/>
      <c r="BHI167" s="108"/>
      <c r="BHJ167" s="108"/>
      <c r="BHK167" s="108"/>
      <c r="BHL167" s="108"/>
      <c r="BHM167" s="108"/>
      <c r="BHN167" s="108"/>
      <c r="BHO167" s="108"/>
      <c r="BHP167" s="108"/>
      <c r="BHQ167" s="108"/>
      <c r="BHR167" s="108"/>
      <c r="BHS167" s="108"/>
      <c r="BHT167" s="108"/>
      <c r="BHU167" s="108"/>
      <c r="BHV167" s="108"/>
      <c r="BHW167" s="108"/>
      <c r="BHX167" s="108"/>
      <c r="BHY167" s="108"/>
      <c r="BHZ167" s="108"/>
      <c r="BIA167" s="108"/>
      <c r="BIB167" s="108"/>
      <c r="BIC167" s="108"/>
      <c r="BID167" s="108"/>
      <c r="BIE167" s="108"/>
      <c r="BIF167" s="108"/>
      <c r="BIG167" s="108"/>
      <c r="BIH167" s="108"/>
      <c r="BII167" s="108"/>
      <c r="BIJ167" s="108"/>
      <c r="BIK167" s="108"/>
      <c r="BIL167" s="108"/>
      <c r="BIM167" s="108"/>
      <c r="BIN167" s="108"/>
      <c r="BIO167" s="108"/>
      <c r="BIP167" s="108"/>
      <c r="BIQ167" s="108"/>
      <c r="BIR167" s="108"/>
      <c r="BIS167" s="108"/>
      <c r="BIT167" s="108"/>
      <c r="BIU167" s="108"/>
      <c r="BIV167" s="108"/>
      <c r="BIW167" s="108"/>
      <c r="BIX167" s="108"/>
      <c r="BIY167" s="108"/>
      <c r="BIZ167" s="108"/>
      <c r="BJA167" s="108"/>
      <c r="BJB167" s="108"/>
      <c r="BJC167" s="108"/>
      <c r="BJD167" s="108"/>
      <c r="BJE167" s="108"/>
      <c r="BJF167" s="108"/>
      <c r="BJG167" s="108"/>
      <c r="BJH167" s="108"/>
      <c r="BJI167" s="108"/>
      <c r="BJJ167" s="108"/>
      <c r="BJK167" s="108"/>
      <c r="BJL167" s="108"/>
      <c r="BJM167" s="108"/>
      <c r="BJN167" s="108"/>
      <c r="BJO167" s="108"/>
      <c r="BJP167" s="108"/>
      <c r="BJQ167" s="108"/>
      <c r="BJR167" s="108"/>
      <c r="BJS167" s="108"/>
      <c r="BJT167" s="108"/>
      <c r="BJU167" s="108"/>
      <c r="BJV167" s="108"/>
      <c r="BJW167" s="108"/>
      <c r="BJX167" s="108"/>
      <c r="BJY167" s="108"/>
      <c r="BJZ167" s="108"/>
      <c r="BKA167" s="108"/>
      <c r="BKB167" s="108"/>
      <c r="BKC167" s="108"/>
      <c r="BKD167" s="108"/>
      <c r="BKE167" s="108"/>
      <c r="BKF167" s="108"/>
      <c r="BKG167" s="108"/>
      <c r="BKH167" s="108"/>
      <c r="BKI167" s="108"/>
      <c r="BKJ167" s="108"/>
      <c r="BKK167" s="108"/>
      <c r="BKL167" s="108"/>
      <c r="BKM167" s="108"/>
      <c r="BKN167" s="108"/>
      <c r="BKO167" s="108"/>
      <c r="BKP167" s="108"/>
      <c r="BKQ167" s="108"/>
      <c r="BKR167" s="108"/>
      <c r="BKS167" s="108"/>
      <c r="BKT167" s="108"/>
      <c r="BKU167" s="108"/>
      <c r="BKV167" s="108"/>
      <c r="BKW167" s="108"/>
      <c r="BKX167" s="108"/>
      <c r="BKY167" s="108"/>
      <c r="BKZ167" s="108"/>
      <c r="BLA167" s="108"/>
      <c r="BLB167" s="108"/>
      <c r="BLC167" s="108"/>
      <c r="BLD167" s="108"/>
      <c r="BLE167" s="108"/>
      <c r="BLF167" s="108"/>
      <c r="BLG167" s="108"/>
      <c r="BLH167" s="108"/>
      <c r="BLI167" s="108"/>
      <c r="BLJ167" s="108"/>
      <c r="BLK167" s="108"/>
      <c r="BLL167" s="108"/>
      <c r="BLM167" s="108"/>
      <c r="BLN167" s="108"/>
      <c r="BLO167" s="108"/>
      <c r="BLP167" s="108"/>
      <c r="BLQ167" s="108"/>
      <c r="BLR167" s="108"/>
      <c r="BLS167" s="108"/>
      <c r="BLT167" s="108"/>
      <c r="BLU167" s="108"/>
      <c r="BLV167" s="108"/>
      <c r="BLW167" s="108"/>
      <c r="BLX167" s="108"/>
      <c r="BLY167" s="108"/>
      <c r="BLZ167" s="108"/>
      <c r="BMA167" s="108"/>
      <c r="BMB167" s="108"/>
      <c r="BMC167" s="108"/>
      <c r="BMD167" s="108"/>
      <c r="BME167" s="108"/>
      <c r="BMF167" s="108"/>
      <c r="BMG167" s="108"/>
      <c r="BMH167" s="108"/>
      <c r="BMI167" s="108"/>
      <c r="BMJ167" s="108"/>
      <c r="BMK167" s="108"/>
      <c r="BML167" s="108"/>
      <c r="BMM167" s="108"/>
      <c r="BMN167" s="108"/>
      <c r="BMO167" s="108"/>
      <c r="BMP167" s="108"/>
      <c r="BMQ167" s="108"/>
      <c r="BMR167" s="108"/>
      <c r="BMS167" s="108"/>
      <c r="BMT167" s="108"/>
      <c r="BMU167" s="108"/>
      <c r="BMV167" s="108"/>
      <c r="BMW167" s="108"/>
      <c r="BMX167" s="108"/>
      <c r="BMY167" s="108"/>
      <c r="BMZ167" s="108"/>
      <c r="BNA167" s="108"/>
      <c r="BNB167" s="108"/>
      <c r="BNC167" s="108"/>
      <c r="BND167" s="108"/>
      <c r="BNE167" s="108"/>
      <c r="BNF167" s="108"/>
      <c r="BNG167" s="108"/>
      <c r="BNH167" s="108"/>
      <c r="BNI167" s="108"/>
      <c r="BNJ167" s="108"/>
      <c r="BNK167" s="108"/>
      <c r="BNL167" s="108"/>
      <c r="BNM167" s="108"/>
      <c r="BNN167" s="108"/>
      <c r="BNO167" s="108"/>
      <c r="BNP167" s="108"/>
      <c r="BNQ167" s="108"/>
      <c r="BNR167" s="108"/>
      <c r="BNS167" s="108"/>
      <c r="BNT167" s="108"/>
      <c r="BNU167" s="108"/>
      <c r="BNV167" s="108"/>
      <c r="BNW167" s="108"/>
      <c r="BNX167" s="108"/>
      <c r="BNY167" s="108"/>
      <c r="BNZ167" s="108"/>
      <c r="BOA167" s="108"/>
      <c r="BOB167" s="108"/>
      <c r="BOC167" s="108"/>
      <c r="BOD167" s="108"/>
      <c r="BOE167" s="108"/>
      <c r="BOF167" s="108"/>
      <c r="BOG167" s="108"/>
      <c r="BOH167" s="108"/>
      <c r="BOI167" s="108"/>
      <c r="BOJ167" s="108"/>
      <c r="BOK167" s="108"/>
      <c r="BOL167" s="108"/>
      <c r="BOM167" s="108"/>
      <c r="BON167" s="108"/>
      <c r="BOO167" s="108"/>
      <c r="BOP167" s="108"/>
      <c r="BOQ167" s="108"/>
      <c r="BOR167" s="108"/>
      <c r="BOS167" s="108"/>
      <c r="BOT167" s="108"/>
      <c r="BOU167" s="108"/>
      <c r="BOV167" s="108"/>
      <c r="BOW167" s="108"/>
      <c r="BOX167" s="108"/>
      <c r="BOY167" s="108"/>
      <c r="BOZ167" s="108"/>
      <c r="BPA167" s="108"/>
      <c r="BPB167" s="108"/>
      <c r="BPC167" s="108"/>
      <c r="BPD167" s="108"/>
      <c r="BPE167" s="108"/>
      <c r="BPF167" s="108"/>
      <c r="BPG167" s="108"/>
      <c r="BPH167" s="108"/>
      <c r="BPI167" s="108"/>
      <c r="BPJ167" s="108"/>
      <c r="BPK167" s="108"/>
      <c r="BPL167" s="108"/>
      <c r="BPM167" s="108"/>
      <c r="BPN167" s="108"/>
      <c r="BPO167" s="108"/>
      <c r="BPP167" s="108"/>
      <c r="BPQ167" s="108"/>
      <c r="BPR167" s="108"/>
      <c r="BPS167" s="108"/>
      <c r="BPT167" s="108"/>
      <c r="BPU167" s="108"/>
      <c r="BPV167" s="108"/>
      <c r="BPW167" s="108"/>
      <c r="BPX167" s="108"/>
      <c r="BPY167" s="108"/>
      <c r="BPZ167" s="108"/>
      <c r="BQA167" s="108"/>
      <c r="BQB167" s="108"/>
      <c r="BQC167" s="108"/>
      <c r="BQD167" s="108"/>
      <c r="BQE167" s="108"/>
      <c r="BQF167" s="108"/>
      <c r="BQG167" s="108"/>
      <c r="BQH167" s="108"/>
      <c r="BQI167" s="108"/>
      <c r="BQJ167" s="108"/>
      <c r="BQK167" s="108"/>
      <c r="BQL167" s="108"/>
      <c r="BQM167" s="108"/>
      <c r="BQN167" s="108"/>
      <c r="BQO167" s="108"/>
      <c r="BQP167" s="108"/>
      <c r="BQQ167" s="108"/>
      <c r="BQR167" s="108"/>
      <c r="BQS167" s="108"/>
      <c r="BQT167" s="108"/>
      <c r="BQU167" s="108"/>
      <c r="BQV167" s="108"/>
      <c r="BQW167" s="108"/>
      <c r="BQX167" s="108"/>
      <c r="BQY167" s="108"/>
      <c r="BQZ167" s="108"/>
      <c r="BRA167" s="108"/>
      <c r="BRB167" s="108"/>
      <c r="BRC167" s="108"/>
      <c r="BRD167" s="108"/>
      <c r="BRE167" s="108"/>
      <c r="BRF167" s="108"/>
      <c r="BRG167" s="108"/>
      <c r="BRH167" s="108"/>
      <c r="BRI167" s="108"/>
      <c r="BRJ167" s="108"/>
      <c r="BRK167" s="108"/>
      <c r="BRL167" s="108"/>
      <c r="BRM167" s="108"/>
      <c r="BRN167" s="108"/>
      <c r="BRO167" s="108"/>
      <c r="BRP167" s="108"/>
      <c r="BRQ167" s="108"/>
      <c r="BRR167" s="108"/>
      <c r="BRS167" s="108"/>
      <c r="BRT167" s="108"/>
      <c r="BRU167" s="108"/>
      <c r="BRV167" s="108"/>
      <c r="BRW167" s="108"/>
      <c r="BRX167" s="108"/>
      <c r="BRY167" s="108"/>
      <c r="BRZ167" s="108"/>
      <c r="BSA167" s="108"/>
      <c r="BSB167" s="108"/>
      <c r="BSC167" s="108"/>
      <c r="BSD167" s="108"/>
      <c r="BSE167" s="108"/>
      <c r="BSF167" s="108"/>
      <c r="BSG167" s="108"/>
      <c r="BSH167" s="108"/>
      <c r="BSI167" s="108"/>
      <c r="BSJ167" s="108"/>
      <c r="BSK167" s="108"/>
      <c r="BSL167" s="108"/>
      <c r="BSM167" s="108"/>
      <c r="BSN167" s="108"/>
      <c r="BSO167" s="108"/>
      <c r="BSP167" s="108"/>
      <c r="BSQ167" s="108"/>
      <c r="BSR167" s="108"/>
      <c r="BSS167" s="108"/>
      <c r="BST167" s="108"/>
      <c r="BSU167" s="108"/>
      <c r="BSV167" s="108"/>
      <c r="BSW167" s="108"/>
      <c r="BSX167" s="108"/>
      <c r="BSY167" s="108"/>
      <c r="BSZ167" s="108"/>
      <c r="BTA167" s="108"/>
      <c r="BTB167" s="108"/>
      <c r="BTC167" s="108"/>
      <c r="BTD167" s="108"/>
      <c r="BTE167" s="108"/>
      <c r="BTF167" s="108"/>
      <c r="BTG167" s="108"/>
      <c r="BTH167" s="108"/>
      <c r="BTI167" s="108"/>
      <c r="BTJ167" s="108"/>
      <c r="BTK167" s="108"/>
      <c r="BTL167" s="108"/>
      <c r="BTM167" s="108"/>
      <c r="BTN167" s="108"/>
      <c r="BTO167" s="108"/>
      <c r="BTP167" s="108"/>
      <c r="BTQ167" s="108"/>
      <c r="BTR167" s="108"/>
      <c r="BTS167" s="108"/>
      <c r="BTT167" s="108"/>
      <c r="BTU167" s="108"/>
      <c r="BTV167" s="108"/>
      <c r="BTW167" s="108"/>
      <c r="BTX167" s="108"/>
      <c r="BTY167" s="108"/>
      <c r="BTZ167" s="108"/>
      <c r="BUA167" s="108"/>
      <c r="BUB167" s="108"/>
      <c r="BUC167" s="108"/>
      <c r="BUD167" s="108"/>
      <c r="BUE167" s="108"/>
      <c r="BUF167" s="108"/>
      <c r="BUG167" s="108"/>
      <c r="BUH167" s="108"/>
      <c r="BUI167" s="108"/>
      <c r="BUJ167" s="108"/>
      <c r="BUK167" s="108"/>
      <c r="BUL167" s="108"/>
      <c r="BUM167" s="108"/>
      <c r="BUN167" s="108"/>
      <c r="BUO167" s="108"/>
      <c r="BUP167" s="108"/>
      <c r="BUQ167" s="108"/>
      <c r="BUR167" s="108"/>
      <c r="BUS167" s="108"/>
      <c r="BUT167" s="108"/>
      <c r="BUU167" s="108"/>
      <c r="BUV167" s="108"/>
      <c r="BUW167" s="108"/>
      <c r="BUX167" s="108"/>
      <c r="BUY167" s="108"/>
      <c r="BUZ167" s="108"/>
      <c r="BVA167" s="108"/>
      <c r="BVB167" s="108"/>
      <c r="BVC167" s="108"/>
      <c r="BVD167" s="108"/>
      <c r="BVE167" s="108"/>
      <c r="BVF167" s="108"/>
      <c r="BVG167" s="108"/>
      <c r="BVH167" s="108"/>
      <c r="BVI167" s="108"/>
      <c r="BVJ167" s="108"/>
      <c r="BVK167" s="108"/>
      <c r="BVL167" s="108"/>
      <c r="BVM167" s="108"/>
      <c r="BVN167" s="108"/>
      <c r="BVO167" s="108"/>
      <c r="BVP167" s="108"/>
      <c r="BVQ167" s="108"/>
      <c r="BVR167" s="108"/>
      <c r="BVS167" s="108"/>
      <c r="BVT167" s="108"/>
      <c r="BVU167" s="108"/>
      <c r="BVV167" s="108"/>
      <c r="BVW167" s="108"/>
      <c r="BVX167" s="108"/>
      <c r="BVY167" s="108"/>
      <c r="BVZ167" s="108"/>
      <c r="BWA167" s="108"/>
      <c r="BWB167" s="108"/>
      <c r="BWC167" s="108"/>
      <c r="BWD167" s="108"/>
      <c r="BWE167" s="108"/>
      <c r="BWF167" s="108"/>
      <c r="BWG167" s="108"/>
      <c r="BWH167" s="108"/>
      <c r="BWI167" s="108"/>
      <c r="BWJ167" s="108"/>
      <c r="BWK167" s="108"/>
      <c r="BWL167" s="108"/>
      <c r="BWM167" s="108"/>
      <c r="BWN167" s="108"/>
      <c r="BWO167" s="108"/>
      <c r="BWP167" s="108"/>
      <c r="BWQ167" s="108"/>
      <c r="BWR167" s="108"/>
      <c r="BWS167" s="108"/>
      <c r="BWT167" s="108"/>
      <c r="BWU167" s="108"/>
      <c r="BWV167" s="108"/>
      <c r="BWW167" s="108"/>
      <c r="BWX167" s="108"/>
      <c r="BWY167" s="108"/>
      <c r="BWZ167" s="108"/>
      <c r="BXA167" s="108"/>
      <c r="BXB167" s="108"/>
      <c r="BXC167" s="108"/>
      <c r="BXD167" s="108"/>
      <c r="BXE167" s="108"/>
      <c r="BXF167" s="108"/>
      <c r="BXG167" s="108"/>
      <c r="BXH167" s="108"/>
      <c r="BXI167" s="108"/>
      <c r="BXJ167" s="108"/>
      <c r="BXK167" s="108"/>
      <c r="BXL167" s="108"/>
      <c r="BXM167" s="108"/>
      <c r="BXN167" s="108"/>
      <c r="BXO167" s="108"/>
      <c r="BXP167" s="108"/>
      <c r="BXQ167" s="108"/>
      <c r="BXR167" s="108"/>
      <c r="BXS167" s="108"/>
      <c r="BXT167" s="108"/>
      <c r="BXU167" s="108"/>
      <c r="BXV167" s="108"/>
      <c r="BXW167" s="108"/>
      <c r="BXX167" s="108"/>
      <c r="BXY167" s="108"/>
      <c r="BXZ167" s="108"/>
      <c r="BYA167" s="108"/>
      <c r="BYB167" s="108"/>
      <c r="BYC167" s="108"/>
      <c r="BYD167" s="108"/>
      <c r="BYE167" s="108"/>
      <c r="BYF167" s="108"/>
      <c r="BYG167" s="108"/>
      <c r="BYH167" s="108"/>
      <c r="BYI167" s="108"/>
      <c r="BYJ167" s="108"/>
      <c r="BYK167" s="108"/>
      <c r="BYL167" s="108"/>
      <c r="BYM167" s="108"/>
      <c r="BYN167" s="108"/>
      <c r="BYO167" s="108"/>
      <c r="BYP167" s="108"/>
      <c r="BYQ167" s="108"/>
      <c r="BYR167" s="108"/>
      <c r="BYS167" s="108"/>
      <c r="BYT167" s="108"/>
      <c r="BYU167" s="108"/>
      <c r="BYV167" s="108"/>
      <c r="BYW167" s="108"/>
      <c r="BYX167" s="108"/>
      <c r="BYY167" s="108"/>
      <c r="BYZ167" s="108"/>
      <c r="BZA167" s="108"/>
      <c r="BZB167" s="108"/>
      <c r="BZC167" s="108"/>
      <c r="BZD167" s="108"/>
      <c r="BZE167" s="108"/>
      <c r="BZF167" s="108"/>
      <c r="BZG167" s="108"/>
      <c r="BZH167" s="108"/>
      <c r="BZI167" s="108"/>
      <c r="BZJ167" s="108"/>
      <c r="BZK167" s="108"/>
      <c r="BZL167" s="108"/>
      <c r="BZM167" s="108"/>
      <c r="BZN167" s="108"/>
      <c r="BZO167" s="108"/>
      <c r="BZP167" s="108"/>
      <c r="BZQ167" s="108"/>
      <c r="BZR167" s="108"/>
      <c r="BZS167" s="108"/>
      <c r="BZT167" s="108"/>
      <c r="BZU167" s="108"/>
      <c r="BZV167" s="108"/>
      <c r="BZW167" s="108"/>
      <c r="BZX167" s="108"/>
      <c r="BZY167" s="108"/>
      <c r="BZZ167" s="108"/>
      <c r="CAA167" s="108"/>
      <c r="CAB167" s="108"/>
      <c r="CAC167" s="108"/>
      <c r="CAD167" s="108"/>
      <c r="CAE167" s="108"/>
      <c r="CAF167" s="108"/>
      <c r="CAG167" s="108"/>
      <c r="CAH167" s="108"/>
      <c r="CAI167" s="108"/>
      <c r="CAJ167" s="108"/>
      <c r="CAK167" s="108"/>
      <c r="CAL167" s="108"/>
      <c r="CAM167" s="108"/>
      <c r="CAN167" s="108"/>
      <c r="CAO167" s="108"/>
      <c r="CAP167" s="108"/>
      <c r="CAQ167" s="108"/>
      <c r="CAR167" s="108"/>
      <c r="CAS167" s="108"/>
      <c r="CAT167" s="108"/>
      <c r="CAU167" s="108"/>
      <c r="CAV167" s="108"/>
      <c r="CAW167" s="108"/>
      <c r="CAX167" s="108"/>
      <c r="CAY167" s="108"/>
      <c r="CAZ167" s="108"/>
      <c r="CBA167" s="108"/>
      <c r="CBB167" s="108"/>
      <c r="CBC167" s="108"/>
      <c r="CBD167" s="108"/>
      <c r="CBE167" s="108"/>
      <c r="CBF167" s="108"/>
      <c r="CBG167" s="108"/>
      <c r="CBH167" s="108"/>
      <c r="CBI167" s="108"/>
      <c r="CBJ167" s="108"/>
      <c r="CBK167" s="108"/>
      <c r="CBL167" s="108"/>
      <c r="CBM167" s="108"/>
      <c r="CBN167" s="108"/>
      <c r="CBO167" s="108"/>
      <c r="CBP167" s="108"/>
      <c r="CBQ167" s="108"/>
      <c r="CBR167" s="108"/>
      <c r="CBS167" s="108"/>
      <c r="CBT167" s="108"/>
      <c r="CBU167" s="108"/>
      <c r="CBV167" s="108"/>
      <c r="CBW167" s="108"/>
      <c r="CBX167" s="108"/>
      <c r="CBY167" s="108"/>
      <c r="CBZ167" s="108"/>
      <c r="CCA167" s="108"/>
      <c r="CCB167" s="108"/>
      <c r="CCC167" s="108"/>
      <c r="CCD167" s="108"/>
      <c r="CCE167" s="108"/>
      <c r="CCF167" s="108"/>
      <c r="CCG167" s="108"/>
      <c r="CCH167" s="108"/>
      <c r="CCI167" s="108"/>
      <c r="CCJ167" s="108"/>
      <c r="CCK167" s="108"/>
      <c r="CCL167" s="108"/>
      <c r="CCM167" s="108"/>
      <c r="CCN167" s="108"/>
      <c r="CCO167" s="108"/>
      <c r="CCP167" s="108"/>
      <c r="CCQ167" s="108"/>
      <c r="CCR167" s="108"/>
      <c r="CCS167" s="108"/>
      <c r="CCT167" s="108"/>
      <c r="CCU167" s="108"/>
      <c r="CCV167" s="108"/>
      <c r="CCW167" s="108"/>
      <c r="CCX167" s="108"/>
      <c r="CCY167" s="108"/>
      <c r="CCZ167" s="108"/>
      <c r="CDA167" s="108"/>
      <c r="CDB167" s="108"/>
      <c r="CDC167" s="108"/>
      <c r="CDD167" s="108"/>
      <c r="CDE167" s="108"/>
      <c r="CDF167" s="108"/>
      <c r="CDG167" s="108"/>
      <c r="CDH167" s="108"/>
      <c r="CDI167" s="108"/>
      <c r="CDJ167" s="108"/>
      <c r="CDK167" s="108"/>
      <c r="CDL167" s="108"/>
      <c r="CDM167" s="108"/>
      <c r="CDN167" s="108"/>
      <c r="CDO167" s="108"/>
      <c r="CDP167" s="108"/>
      <c r="CDQ167" s="108"/>
      <c r="CDR167" s="108"/>
      <c r="CDS167" s="108"/>
      <c r="CDT167" s="108"/>
      <c r="CDU167" s="108"/>
      <c r="CDV167" s="108"/>
      <c r="CDW167" s="108"/>
      <c r="CDX167" s="108"/>
      <c r="CDY167" s="108"/>
      <c r="CDZ167" s="108"/>
      <c r="CEA167" s="108"/>
      <c r="CEB167" s="108"/>
      <c r="CEC167" s="108"/>
      <c r="CED167" s="108"/>
      <c r="CEE167" s="108"/>
      <c r="CEF167" s="108"/>
      <c r="CEG167" s="108"/>
      <c r="CEH167" s="108"/>
      <c r="CEI167" s="108"/>
      <c r="CEJ167" s="108"/>
      <c r="CEK167" s="108"/>
      <c r="CEL167" s="108"/>
      <c r="CEM167" s="108"/>
      <c r="CEN167" s="108"/>
      <c r="CEO167" s="108"/>
      <c r="CEP167" s="108"/>
      <c r="CEQ167" s="108"/>
      <c r="CER167" s="108"/>
      <c r="CES167" s="108"/>
      <c r="CET167" s="108"/>
      <c r="CEU167" s="108"/>
      <c r="CEV167" s="108"/>
      <c r="CEW167" s="108"/>
      <c r="CEX167" s="108"/>
      <c r="CEY167" s="108"/>
      <c r="CEZ167" s="108"/>
      <c r="CFA167" s="108"/>
      <c r="CFB167" s="108"/>
      <c r="CFC167" s="108"/>
      <c r="CFD167" s="108"/>
      <c r="CFE167" s="108"/>
      <c r="CFF167" s="108"/>
      <c r="CFG167" s="108"/>
      <c r="CFH167" s="108"/>
      <c r="CFI167" s="108"/>
      <c r="CFJ167" s="108"/>
      <c r="CFK167" s="108"/>
      <c r="CFL167" s="108"/>
      <c r="CFM167" s="108"/>
      <c r="CFN167" s="108"/>
      <c r="CFO167" s="108"/>
      <c r="CFP167" s="108"/>
      <c r="CFQ167" s="108"/>
      <c r="CFR167" s="108"/>
      <c r="CFS167" s="108"/>
      <c r="CFT167" s="108"/>
      <c r="CFU167" s="108"/>
      <c r="CFV167" s="108"/>
      <c r="CFW167" s="108"/>
      <c r="CFX167" s="108"/>
      <c r="CFY167" s="108"/>
      <c r="CFZ167" s="108"/>
      <c r="CGA167" s="108"/>
      <c r="CGB167" s="108"/>
      <c r="CGC167" s="108"/>
      <c r="CGD167" s="108"/>
      <c r="CGE167" s="108"/>
      <c r="CGF167" s="108"/>
      <c r="CGG167" s="108"/>
      <c r="CGH167" s="108"/>
      <c r="CGI167" s="108"/>
      <c r="CGJ167" s="108"/>
      <c r="CGK167" s="108"/>
      <c r="CGL167" s="108"/>
      <c r="CGM167" s="108"/>
      <c r="CGN167" s="108"/>
      <c r="CGO167" s="108"/>
      <c r="CGP167" s="108"/>
      <c r="CGQ167" s="108"/>
      <c r="CGR167" s="108"/>
      <c r="CGS167" s="108"/>
      <c r="CGT167" s="108"/>
      <c r="CGU167" s="108"/>
      <c r="CGV167" s="108"/>
      <c r="CGW167" s="108"/>
      <c r="CGX167" s="108"/>
      <c r="CGY167" s="108"/>
      <c r="CGZ167" s="108"/>
      <c r="CHA167" s="108"/>
      <c r="CHB167" s="108"/>
      <c r="CHC167" s="108"/>
      <c r="CHD167" s="108"/>
      <c r="CHE167" s="108"/>
      <c r="CHF167" s="108"/>
      <c r="CHG167" s="108"/>
      <c r="CHH167" s="108"/>
      <c r="CHI167" s="108"/>
      <c r="CHJ167" s="108"/>
      <c r="CHK167" s="108"/>
      <c r="CHL167" s="108"/>
      <c r="CHM167" s="108"/>
      <c r="CHN167" s="108"/>
      <c r="CHO167" s="108"/>
      <c r="CHP167" s="108"/>
      <c r="CHQ167" s="108"/>
      <c r="CHR167" s="108"/>
      <c r="CHS167" s="108"/>
      <c r="CHT167" s="108"/>
      <c r="CHU167" s="108"/>
      <c r="CHV167" s="108"/>
      <c r="CHW167" s="108"/>
      <c r="CHX167" s="108"/>
      <c r="CHY167" s="108"/>
      <c r="CHZ167" s="108"/>
      <c r="CIA167" s="108"/>
      <c r="CIB167" s="108"/>
      <c r="CIC167" s="108"/>
      <c r="CID167" s="108"/>
      <c r="CIE167" s="108"/>
      <c r="CIF167" s="108"/>
      <c r="CIG167" s="108"/>
      <c r="CIH167" s="108"/>
      <c r="CII167" s="108"/>
      <c r="CIJ167" s="108"/>
      <c r="CIK167" s="108"/>
      <c r="CIL167" s="108"/>
      <c r="CIM167" s="108"/>
      <c r="CIN167" s="108"/>
      <c r="CIO167" s="108"/>
      <c r="CIP167" s="108"/>
      <c r="CIQ167" s="108"/>
      <c r="CIR167" s="108"/>
      <c r="CIS167" s="108"/>
      <c r="CIT167" s="108"/>
      <c r="CIU167" s="108"/>
      <c r="CIV167" s="108"/>
      <c r="CIW167" s="108"/>
      <c r="CIX167" s="108"/>
      <c r="CIY167" s="108"/>
      <c r="CIZ167" s="108"/>
      <c r="CJA167" s="108"/>
      <c r="CJB167" s="108"/>
      <c r="CJC167" s="108"/>
      <c r="CJD167" s="108"/>
      <c r="CJE167" s="108"/>
      <c r="CJF167" s="108"/>
      <c r="CJG167" s="108"/>
      <c r="CJH167" s="108"/>
      <c r="CJI167" s="108"/>
      <c r="CJJ167" s="108"/>
      <c r="CJK167" s="108"/>
      <c r="CJL167" s="108"/>
      <c r="CJM167" s="108"/>
      <c r="CJN167" s="108"/>
      <c r="CJO167" s="108"/>
      <c r="CJP167" s="108"/>
      <c r="CJQ167" s="108"/>
      <c r="CJR167" s="108"/>
      <c r="CJS167" s="108"/>
      <c r="CJT167" s="108"/>
      <c r="CJU167" s="108"/>
      <c r="CJV167" s="108"/>
      <c r="CJW167" s="108"/>
      <c r="CJX167" s="108"/>
      <c r="CJY167" s="108"/>
      <c r="CJZ167" s="108"/>
      <c r="CKA167" s="108"/>
      <c r="CKB167" s="108"/>
      <c r="CKC167" s="108"/>
      <c r="CKD167" s="108"/>
      <c r="CKE167" s="108"/>
      <c r="CKF167" s="108"/>
      <c r="CKG167" s="108"/>
      <c r="CKH167" s="108"/>
      <c r="CKI167" s="108"/>
      <c r="CKJ167" s="108"/>
      <c r="CKK167" s="108"/>
      <c r="CKL167" s="108"/>
      <c r="CKM167" s="108"/>
      <c r="CKN167" s="108"/>
      <c r="CKO167" s="108"/>
      <c r="CKP167" s="108"/>
      <c r="CKQ167" s="108"/>
      <c r="CKR167" s="108"/>
      <c r="CKS167" s="108"/>
      <c r="CKT167" s="108"/>
      <c r="CKU167" s="108"/>
      <c r="CKV167" s="108"/>
      <c r="CKW167" s="108"/>
      <c r="CKX167" s="108"/>
      <c r="CKY167" s="108"/>
      <c r="CKZ167" s="108"/>
      <c r="CLA167" s="108"/>
      <c r="CLB167" s="108"/>
      <c r="CLC167" s="108"/>
      <c r="CLD167" s="108"/>
      <c r="CLE167" s="108"/>
      <c r="CLF167" s="108"/>
      <c r="CLG167" s="108"/>
      <c r="CLH167" s="108"/>
      <c r="CLI167" s="108"/>
      <c r="CLJ167" s="108"/>
      <c r="CLK167" s="108"/>
      <c r="CLL167" s="108"/>
      <c r="CLM167" s="108"/>
      <c r="CLN167" s="108"/>
      <c r="CLO167" s="108"/>
      <c r="CLP167" s="108"/>
      <c r="CLQ167" s="108"/>
      <c r="CLR167" s="108"/>
      <c r="CLS167" s="108"/>
      <c r="CLT167" s="108"/>
      <c r="CLU167" s="108"/>
      <c r="CLV167" s="108"/>
      <c r="CLW167" s="108"/>
      <c r="CLX167" s="108"/>
      <c r="CLY167" s="108"/>
      <c r="CLZ167" s="108"/>
      <c r="CMA167" s="108"/>
      <c r="CMB167" s="108"/>
      <c r="CMC167" s="108"/>
      <c r="CMD167" s="108"/>
      <c r="CME167" s="108"/>
      <c r="CMF167" s="108"/>
      <c r="CMG167" s="108"/>
      <c r="CMH167" s="108"/>
      <c r="CMI167" s="108"/>
      <c r="CMJ167" s="108"/>
      <c r="CMK167" s="108"/>
      <c r="CML167" s="108"/>
      <c r="CMM167" s="108"/>
      <c r="CMN167" s="108"/>
      <c r="CMO167" s="108"/>
      <c r="CMP167" s="108"/>
      <c r="CMQ167" s="108"/>
      <c r="CMR167" s="108"/>
      <c r="CMS167" s="108"/>
      <c r="CMT167" s="108"/>
      <c r="CMU167" s="108"/>
      <c r="CMV167" s="108"/>
      <c r="CMW167" s="108"/>
      <c r="CMX167" s="108"/>
      <c r="CMY167" s="108"/>
      <c r="CMZ167" s="108"/>
      <c r="CNA167" s="108"/>
      <c r="CNB167" s="108"/>
      <c r="CNC167" s="108"/>
      <c r="CND167" s="108"/>
      <c r="CNE167" s="108"/>
      <c r="CNF167" s="108"/>
      <c r="CNG167" s="108"/>
      <c r="CNH167" s="108"/>
      <c r="CNI167" s="108"/>
      <c r="CNJ167" s="108"/>
      <c r="CNK167" s="108"/>
      <c r="CNL167" s="108"/>
      <c r="CNM167" s="108"/>
      <c r="CNN167" s="108"/>
      <c r="CNO167" s="108"/>
      <c r="CNP167" s="108"/>
      <c r="CNQ167" s="108"/>
      <c r="CNR167" s="108"/>
      <c r="CNS167" s="108"/>
      <c r="CNT167" s="108"/>
      <c r="CNU167" s="108"/>
      <c r="CNV167" s="108"/>
      <c r="CNW167" s="108"/>
      <c r="CNX167" s="108"/>
      <c r="CNY167" s="108"/>
      <c r="CNZ167" s="108"/>
      <c r="COA167" s="108"/>
      <c r="COB167" s="108"/>
      <c r="COC167" s="108"/>
      <c r="COD167" s="108"/>
      <c r="COE167" s="108"/>
      <c r="COF167" s="108"/>
      <c r="COG167" s="108"/>
      <c r="COH167" s="108"/>
      <c r="COI167" s="108"/>
      <c r="COJ167" s="108"/>
      <c r="COK167" s="108"/>
      <c r="COL167" s="108"/>
      <c r="COM167" s="108"/>
      <c r="CON167" s="108"/>
      <c r="COO167" s="108"/>
      <c r="COP167" s="108"/>
      <c r="COQ167" s="108"/>
      <c r="COR167" s="108"/>
      <c r="COS167" s="108"/>
      <c r="COT167" s="108"/>
      <c r="COU167" s="108"/>
      <c r="COV167" s="108"/>
      <c r="COW167" s="108"/>
      <c r="COX167" s="108"/>
      <c r="COY167" s="108"/>
      <c r="COZ167" s="108"/>
      <c r="CPA167" s="108"/>
      <c r="CPB167" s="108"/>
      <c r="CPC167" s="108"/>
      <c r="CPD167" s="108"/>
      <c r="CPE167" s="108"/>
      <c r="CPF167" s="108"/>
      <c r="CPG167" s="108"/>
      <c r="CPH167" s="108"/>
      <c r="CPI167" s="108"/>
      <c r="CPJ167" s="108"/>
      <c r="CPK167" s="108"/>
      <c r="CPL167" s="108"/>
      <c r="CPM167" s="108"/>
      <c r="CPN167" s="108"/>
      <c r="CPO167" s="108"/>
      <c r="CPP167" s="108"/>
      <c r="CPQ167" s="108"/>
      <c r="CPR167" s="108"/>
      <c r="CPS167" s="108"/>
      <c r="CPT167" s="108"/>
      <c r="CPU167" s="108"/>
      <c r="CPV167" s="108"/>
      <c r="CPW167" s="108"/>
      <c r="CPX167" s="108"/>
      <c r="CPY167" s="108"/>
      <c r="CPZ167" s="108"/>
      <c r="CQA167" s="108"/>
      <c r="CQB167" s="108"/>
      <c r="CQC167" s="108"/>
      <c r="CQD167" s="108"/>
      <c r="CQE167" s="108"/>
      <c r="CQF167" s="108"/>
      <c r="CQG167" s="108"/>
      <c r="CQH167" s="108"/>
      <c r="CQI167" s="108"/>
      <c r="CQJ167" s="108"/>
      <c r="CQK167" s="108"/>
      <c r="CQL167" s="108"/>
      <c r="CQM167" s="108"/>
      <c r="CQN167" s="108"/>
      <c r="CQO167" s="108"/>
      <c r="CQP167" s="108"/>
      <c r="CQQ167" s="108"/>
      <c r="CQR167" s="108"/>
      <c r="CQS167" s="108"/>
      <c r="CQT167" s="108"/>
      <c r="CQU167" s="108"/>
      <c r="CQV167" s="108"/>
      <c r="CQW167" s="108"/>
      <c r="CQX167" s="108"/>
      <c r="CQY167" s="108"/>
      <c r="CQZ167" s="108"/>
      <c r="CRA167" s="108"/>
      <c r="CRB167" s="108"/>
      <c r="CRC167" s="108"/>
      <c r="CRD167" s="108"/>
      <c r="CRE167" s="108"/>
      <c r="CRF167" s="108"/>
      <c r="CRG167" s="108"/>
      <c r="CRH167" s="108"/>
      <c r="CRI167" s="108"/>
      <c r="CRJ167" s="108"/>
      <c r="CRK167" s="108"/>
      <c r="CRL167" s="108"/>
      <c r="CRM167" s="108"/>
      <c r="CRN167" s="108"/>
      <c r="CRO167" s="108"/>
      <c r="CRP167" s="108"/>
      <c r="CRQ167" s="108"/>
      <c r="CRR167" s="108"/>
      <c r="CRS167" s="108"/>
      <c r="CRT167" s="108"/>
      <c r="CRU167" s="108"/>
      <c r="CRV167" s="108"/>
      <c r="CRW167" s="108"/>
      <c r="CRX167" s="108"/>
      <c r="CRY167" s="108"/>
      <c r="CRZ167" s="108"/>
      <c r="CSA167" s="108"/>
      <c r="CSB167" s="108"/>
      <c r="CSC167" s="108"/>
      <c r="CSD167" s="108"/>
      <c r="CSE167" s="108"/>
      <c r="CSF167" s="108"/>
      <c r="CSG167" s="108"/>
      <c r="CSH167" s="108"/>
      <c r="CSI167" s="108"/>
      <c r="CSJ167" s="108"/>
      <c r="CSK167" s="108"/>
      <c r="CSL167" s="108"/>
      <c r="CSM167" s="108"/>
      <c r="CSN167" s="108"/>
      <c r="CSO167" s="108"/>
      <c r="CSP167" s="108"/>
      <c r="CSQ167" s="108"/>
      <c r="CSR167" s="108"/>
      <c r="CSS167" s="108"/>
      <c r="CST167" s="108"/>
      <c r="CSU167" s="108"/>
      <c r="CSV167" s="108"/>
      <c r="CSW167" s="108"/>
      <c r="CSX167" s="108"/>
      <c r="CSY167" s="108"/>
      <c r="CSZ167" s="108"/>
      <c r="CTA167" s="108"/>
      <c r="CTB167" s="108"/>
      <c r="CTC167" s="108"/>
      <c r="CTD167" s="108"/>
      <c r="CTE167" s="108"/>
      <c r="CTF167" s="108"/>
      <c r="CTG167" s="108"/>
      <c r="CTH167" s="108"/>
      <c r="CTI167" s="108"/>
      <c r="CTJ167" s="108"/>
      <c r="CTK167" s="108"/>
      <c r="CTL167" s="108"/>
      <c r="CTM167" s="108"/>
      <c r="CTN167" s="108"/>
      <c r="CTO167" s="108"/>
      <c r="CTP167" s="108"/>
      <c r="CTQ167" s="108"/>
      <c r="CTR167" s="108"/>
      <c r="CTS167" s="108"/>
      <c r="CTT167" s="108"/>
      <c r="CTU167" s="108"/>
      <c r="CTV167" s="108"/>
      <c r="CTW167" s="108"/>
      <c r="CTX167" s="108"/>
      <c r="CTY167" s="108"/>
      <c r="CTZ167" s="108"/>
      <c r="CUA167" s="108"/>
      <c r="CUB167" s="108"/>
      <c r="CUC167" s="108"/>
      <c r="CUD167" s="108"/>
      <c r="CUE167" s="108"/>
      <c r="CUF167" s="108"/>
      <c r="CUG167" s="108"/>
      <c r="CUH167" s="108"/>
      <c r="CUI167" s="108"/>
      <c r="CUJ167" s="108"/>
      <c r="CUK167" s="108"/>
      <c r="CUL167" s="108"/>
      <c r="CUM167" s="108"/>
      <c r="CUN167" s="108"/>
      <c r="CUO167" s="108"/>
      <c r="CUP167" s="108"/>
      <c r="CUQ167" s="108"/>
      <c r="CUR167" s="108"/>
      <c r="CUS167" s="108"/>
      <c r="CUT167" s="108"/>
      <c r="CUU167" s="108"/>
      <c r="CUV167" s="108"/>
      <c r="CUW167" s="108"/>
      <c r="CUX167" s="108"/>
      <c r="CUY167" s="108"/>
      <c r="CUZ167" s="108"/>
      <c r="CVA167" s="108"/>
      <c r="CVB167" s="108"/>
      <c r="CVC167" s="108"/>
      <c r="CVD167" s="108"/>
      <c r="CVE167" s="108"/>
      <c r="CVF167" s="108"/>
      <c r="CVG167" s="108"/>
      <c r="CVH167" s="108"/>
      <c r="CVI167" s="108"/>
      <c r="CVJ167" s="108"/>
      <c r="CVK167" s="108"/>
      <c r="CVL167" s="108"/>
      <c r="CVM167" s="108"/>
      <c r="CVN167" s="108"/>
      <c r="CVO167" s="108"/>
      <c r="CVP167" s="108"/>
      <c r="CVQ167" s="108"/>
      <c r="CVR167" s="108"/>
      <c r="CVS167" s="108"/>
      <c r="CVT167" s="108"/>
      <c r="CVU167" s="108"/>
      <c r="CVV167" s="108"/>
      <c r="CVW167" s="108"/>
      <c r="CVX167" s="108"/>
      <c r="CVY167" s="108"/>
      <c r="CVZ167" s="108"/>
      <c r="CWA167" s="108"/>
      <c r="CWB167" s="108"/>
      <c r="CWC167" s="108"/>
      <c r="CWD167" s="108"/>
      <c r="CWE167" s="108"/>
      <c r="CWF167" s="108"/>
      <c r="CWG167" s="108"/>
      <c r="CWH167" s="108"/>
      <c r="CWI167" s="108"/>
      <c r="CWJ167" s="108"/>
      <c r="CWK167" s="108"/>
      <c r="CWL167" s="108"/>
      <c r="CWM167" s="108"/>
      <c r="CWN167" s="108"/>
      <c r="CWO167" s="108"/>
      <c r="CWP167" s="108"/>
      <c r="CWQ167" s="108"/>
      <c r="CWR167" s="108"/>
      <c r="CWS167" s="108"/>
      <c r="CWT167" s="108"/>
      <c r="CWU167" s="108"/>
      <c r="CWV167" s="108"/>
      <c r="CWW167" s="108"/>
      <c r="CWX167" s="108"/>
      <c r="CWY167" s="108"/>
      <c r="CWZ167" s="108"/>
      <c r="CXA167" s="108"/>
      <c r="CXB167" s="108"/>
      <c r="CXC167" s="108"/>
      <c r="CXD167" s="108"/>
      <c r="CXE167" s="108"/>
      <c r="CXF167" s="108"/>
      <c r="CXG167" s="108"/>
      <c r="CXH167" s="108"/>
      <c r="CXI167" s="108"/>
      <c r="CXJ167" s="108"/>
      <c r="CXK167" s="108"/>
      <c r="CXL167" s="108"/>
      <c r="CXM167" s="108"/>
      <c r="CXN167" s="108"/>
      <c r="CXO167" s="108"/>
      <c r="CXP167" s="108"/>
      <c r="CXQ167" s="108"/>
      <c r="CXR167" s="108"/>
      <c r="CXS167" s="108"/>
      <c r="CXT167" s="108"/>
      <c r="CXU167" s="108"/>
      <c r="CXV167" s="108"/>
      <c r="CXW167" s="108"/>
      <c r="CXX167" s="108"/>
      <c r="CXY167" s="108"/>
      <c r="CXZ167" s="108"/>
      <c r="CYA167" s="108"/>
      <c r="CYB167" s="108"/>
      <c r="CYC167" s="108"/>
      <c r="CYD167" s="108"/>
      <c r="CYE167" s="108"/>
      <c r="CYF167" s="108"/>
      <c r="CYG167" s="108"/>
      <c r="CYH167" s="108"/>
      <c r="CYI167" s="108"/>
      <c r="CYJ167" s="108"/>
      <c r="CYK167" s="108"/>
      <c r="CYL167" s="108"/>
      <c r="CYM167" s="108"/>
      <c r="CYN167" s="108"/>
      <c r="CYO167" s="108"/>
      <c r="CYP167" s="108"/>
      <c r="CYQ167" s="108"/>
      <c r="CYR167" s="108"/>
      <c r="CYS167" s="108"/>
      <c r="CYT167" s="108"/>
      <c r="CYU167" s="108"/>
      <c r="CYV167" s="108"/>
      <c r="CYW167" s="108"/>
      <c r="CYX167" s="108"/>
      <c r="CYY167" s="108"/>
      <c r="CYZ167" s="108"/>
      <c r="CZA167" s="108"/>
      <c r="CZB167" s="108"/>
      <c r="CZC167" s="108"/>
      <c r="CZD167" s="108"/>
      <c r="CZE167" s="108"/>
      <c r="CZF167" s="108"/>
      <c r="CZG167" s="108"/>
      <c r="CZH167" s="108"/>
      <c r="CZI167" s="108"/>
      <c r="CZJ167" s="108"/>
      <c r="CZK167" s="108"/>
      <c r="CZL167" s="108"/>
      <c r="CZM167" s="108"/>
      <c r="CZN167" s="108"/>
      <c r="CZO167" s="108"/>
      <c r="CZP167" s="108"/>
      <c r="CZQ167" s="108"/>
      <c r="CZR167" s="108"/>
      <c r="CZS167" s="108"/>
      <c r="CZT167" s="108"/>
      <c r="CZU167" s="108"/>
      <c r="CZV167" s="108"/>
      <c r="CZW167" s="108"/>
      <c r="CZX167" s="108"/>
      <c r="CZY167" s="108"/>
      <c r="CZZ167" s="108"/>
      <c r="DAA167" s="108"/>
      <c r="DAB167" s="108"/>
      <c r="DAC167" s="108"/>
      <c r="DAD167" s="108"/>
      <c r="DAE167" s="108"/>
      <c r="DAF167" s="108"/>
      <c r="DAG167" s="108"/>
      <c r="DAH167" s="108"/>
      <c r="DAI167" s="108"/>
      <c r="DAJ167" s="108"/>
      <c r="DAK167" s="108"/>
      <c r="DAL167" s="108"/>
      <c r="DAM167" s="108"/>
      <c r="DAN167" s="108"/>
      <c r="DAO167" s="108"/>
      <c r="DAP167" s="108"/>
      <c r="DAQ167" s="108"/>
      <c r="DAR167" s="108"/>
      <c r="DAS167" s="108"/>
      <c r="DAT167" s="108"/>
      <c r="DAU167" s="108"/>
      <c r="DAV167" s="108"/>
      <c r="DAW167" s="108"/>
      <c r="DAX167" s="108"/>
      <c r="DAY167" s="108"/>
      <c r="DAZ167" s="108"/>
      <c r="DBA167" s="108"/>
      <c r="DBB167" s="108"/>
      <c r="DBC167" s="108"/>
      <c r="DBD167" s="108"/>
      <c r="DBE167" s="108"/>
      <c r="DBF167" s="108"/>
      <c r="DBG167" s="108"/>
      <c r="DBH167" s="108"/>
      <c r="DBI167" s="108"/>
      <c r="DBJ167" s="108"/>
      <c r="DBK167" s="108"/>
      <c r="DBL167" s="108"/>
      <c r="DBM167" s="108"/>
      <c r="DBN167" s="108"/>
      <c r="DBO167" s="108"/>
      <c r="DBP167" s="108"/>
      <c r="DBQ167" s="108"/>
      <c r="DBR167" s="108"/>
      <c r="DBS167" s="108"/>
      <c r="DBT167" s="108"/>
      <c r="DBU167" s="108"/>
      <c r="DBV167" s="108"/>
      <c r="DBW167" s="108"/>
      <c r="DBX167" s="108"/>
      <c r="DBY167" s="108"/>
      <c r="DBZ167" s="108"/>
      <c r="DCA167" s="108"/>
      <c r="DCB167" s="108"/>
      <c r="DCC167" s="108"/>
      <c r="DCD167" s="108"/>
      <c r="DCE167" s="108"/>
      <c r="DCF167" s="108"/>
      <c r="DCG167" s="108"/>
      <c r="DCH167" s="108"/>
      <c r="DCI167" s="108"/>
      <c r="DCJ167" s="108"/>
      <c r="DCK167" s="108"/>
      <c r="DCL167" s="108"/>
      <c r="DCM167" s="108"/>
      <c r="DCN167" s="108"/>
      <c r="DCO167" s="108"/>
      <c r="DCP167" s="108"/>
      <c r="DCQ167" s="108"/>
      <c r="DCR167" s="108"/>
      <c r="DCS167" s="108"/>
      <c r="DCT167" s="108"/>
      <c r="DCU167" s="108"/>
      <c r="DCV167" s="108"/>
      <c r="DCW167" s="108"/>
      <c r="DCX167" s="108"/>
      <c r="DCY167" s="108"/>
      <c r="DCZ167" s="108"/>
      <c r="DDA167" s="108"/>
      <c r="DDB167" s="108"/>
      <c r="DDC167" s="108"/>
      <c r="DDD167" s="108"/>
      <c r="DDE167" s="108"/>
      <c r="DDF167" s="108"/>
      <c r="DDG167" s="108"/>
      <c r="DDH167" s="108"/>
      <c r="DDI167" s="108"/>
      <c r="DDJ167" s="108"/>
      <c r="DDK167" s="108"/>
      <c r="DDL167" s="108"/>
      <c r="DDM167" s="108"/>
      <c r="DDN167" s="108"/>
      <c r="DDO167" s="108"/>
      <c r="DDP167" s="108"/>
      <c r="DDQ167" s="108"/>
      <c r="DDR167" s="108"/>
      <c r="DDS167" s="108"/>
      <c r="DDT167" s="108"/>
      <c r="DDU167" s="108"/>
      <c r="DDV167" s="108"/>
      <c r="DDW167" s="108"/>
      <c r="DDX167" s="108"/>
      <c r="DDY167" s="108"/>
      <c r="DDZ167" s="108"/>
      <c r="DEA167" s="108"/>
      <c r="DEB167" s="108"/>
      <c r="DEC167" s="108"/>
      <c r="DED167" s="108"/>
      <c r="DEE167" s="108"/>
      <c r="DEF167" s="108"/>
      <c r="DEG167" s="108"/>
      <c r="DEH167" s="108"/>
      <c r="DEI167" s="108"/>
      <c r="DEJ167" s="108"/>
      <c r="DEK167" s="108"/>
      <c r="DEL167" s="108"/>
      <c r="DEM167" s="108"/>
      <c r="DEN167" s="108"/>
      <c r="DEO167" s="108"/>
      <c r="DEP167" s="108"/>
      <c r="DEQ167" s="108"/>
      <c r="DER167" s="108"/>
      <c r="DES167" s="108"/>
      <c r="DET167" s="108"/>
      <c r="DEU167" s="108"/>
      <c r="DEV167" s="108"/>
      <c r="DEW167" s="108"/>
      <c r="DEX167" s="108"/>
      <c r="DEY167" s="108"/>
      <c r="DEZ167" s="108"/>
      <c r="DFA167" s="108"/>
      <c r="DFB167" s="108"/>
      <c r="DFC167" s="108"/>
      <c r="DFD167" s="108"/>
      <c r="DFE167" s="108"/>
      <c r="DFF167" s="108"/>
      <c r="DFG167" s="108"/>
      <c r="DFH167" s="108"/>
      <c r="DFI167" s="108"/>
      <c r="DFJ167" s="108"/>
      <c r="DFK167" s="108"/>
      <c r="DFL167" s="108"/>
      <c r="DFM167" s="108"/>
      <c r="DFN167" s="108"/>
      <c r="DFO167" s="108"/>
      <c r="DFP167" s="108"/>
      <c r="DFQ167" s="108"/>
      <c r="DFR167" s="108"/>
      <c r="DFS167" s="108"/>
      <c r="DFT167" s="108"/>
      <c r="DFU167" s="108"/>
      <c r="DFV167" s="108"/>
      <c r="DFW167" s="108"/>
      <c r="DFX167" s="108"/>
      <c r="DFY167" s="108"/>
      <c r="DFZ167" s="108"/>
      <c r="DGA167" s="108"/>
      <c r="DGB167" s="108"/>
      <c r="DGC167" s="108"/>
      <c r="DGD167" s="108"/>
      <c r="DGE167" s="108"/>
      <c r="DGF167" s="108"/>
      <c r="DGG167" s="108"/>
      <c r="DGH167" s="108"/>
      <c r="DGI167" s="108"/>
      <c r="DGJ167" s="108"/>
      <c r="DGK167" s="108"/>
      <c r="DGL167" s="108"/>
      <c r="DGM167" s="108"/>
      <c r="DGN167" s="108"/>
      <c r="DGO167" s="108"/>
      <c r="DGP167" s="108"/>
      <c r="DGQ167" s="108"/>
      <c r="DGR167" s="108"/>
      <c r="DGS167" s="108"/>
      <c r="DGT167" s="108"/>
      <c r="DGU167" s="108"/>
      <c r="DGV167" s="108"/>
      <c r="DGW167" s="108"/>
      <c r="DGX167" s="108"/>
      <c r="DGY167" s="108"/>
      <c r="DGZ167" s="108"/>
      <c r="DHA167" s="108"/>
      <c r="DHB167" s="108"/>
      <c r="DHC167" s="108"/>
      <c r="DHD167" s="108"/>
      <c r="DHE167" s="108"/>
      <c r="DHF167" s="108"/>
      <c r="DHG167" s="108"/>
      <c r="DHH167" s="108"/>
      <c r="DHI167" s="108"/>
      <c r="DHJ167" s="108"/>
      <c r="DHK167" s="108"/>
      <c r="DHL167" s="108"/>
      <c r="DHM167" s="108"/>
      <c r="DHN167" s="108"/>
      <c r="DHO167" s="108"/>
      <c r="DHP167" s="108"/>
      <c r="DHQ167" s="108"/>
      <c r="DHR167" s="108"/>
      <c r="DHS167" s="108"/>
      <c r="DHT167" s="108"/>
      <c r="DHU167" s="108"/>
      <c r="DHV167" s="108"/>
      <c r="DHW167" s="108"/>
      <c r="DHX167" s="108"/>
      <c r="DHY167" s="108"/>
      <c r="DHZ167" s="108"/>
      <c r="DIA167" s="108"/>
      <c r="DIB167" s="108"/>
      <c r="DIC167" s="108"/>
      <c r="DID167" s="108"/>
      <c r="DIE167" s="108"/>
      <c r="DIF167" s="108"/>
      <c r="DIG167" s="108"/>
      <c r="DIH167" s="108"/>
      <c r="DII167" s="108"/>
      <c r="DIJ167" s="108"/>
      <c r="DIK167" s="108"/>
      <c r="DIL167" s="108"/>
      <c r="DIM167" s="108"/>
      <c r="DIN167" s="108"/>
      <c r="DIO167" s="108"/>
      <c r="DIP167" s="108"/>
      <c r="DIQ167" s="108"/>
      <c r="DIR167" s="108"/>
      <c r="DIS167" s="108"/>
      <c r="DIT167" s="108"/>
      <c r="DIU167" s="108"/>
      <c r="DIV167" s="108"/>
      <c r="DIW167" s="108"/>
      <c r="DIX167" s="108"/>
      <c r="DIY167" s="108"/>
      <c r="DIZ167" s="108"/>
      <c r="DJA167" s="108"/>
      <c r="DJB167" s="108"/>
      <c r="DJC167" s="108"/>
      <c r="DJD167" s="108"/>
      <c r="DJE167" s="108"/>
      <c r="DJF167" s="108"/>
      <c r="DJG167" s="108"/>
      <c r="DJH167" s="108"/>
      <c r="DJI167" s="108"/>
      <c r="DJJ167" s="108"/>
      <c r="DJK167" s="108"/>
      <c r="DJL167" s="108"/>
      <c r="DJM167" s="108"/>
      <c r="DJN167" s="108"/>
      <c r="DJO167" s="108"/>
      <c r="DJP167" s="108"/>
      <c r="DJQ167" s="108"/>
      <c r="DJR167" s="108"/>
      <c r="DJS167" s="108"/>
      <c r="DJT167" s="108"/>
      <c r="DJU167" s="108"/>
      <c r="DJV167" s="108"/>
      <c r="DJW167" s="108"/>
      <c r="DJX167" s="108"/>
      <c r="DJY167" s="108"/>
      <c r="DJZ167" s="108"/>
      <c r="DKA167" s="108"/>
      <c r="DKB167" s="108"/>
      <c r="DKC167" s="108"/>
      <c r="DKD167" s="108"/>
      <c r="DKE167" s="108"/>
      <c r="DKF167" s="108"/>
      <c r="DKG167" s="108"/>
      <c r="DKH167" s="108"/>
      <c r="DKI167" s="108"/>
      <c r="DKJ167" s="108"/>
      <c r="DKK167" s="108"/>
      <c r="DKL167" s="108"/>
      <c r="DKM167" s="108"/>
      <c r="DKN167" s="108"/>
      <c r="DKO167" s="108"/>
      <c r="DKP167" s="108"/>
      <c r="DKQ167" s="108"/>
      <c r="DKR167" s="108"/>
      <c r="DKS167" s="108"/>
      <c r="DKT167" s="108"/>
      <c r="DKU167" s="108"/>
      <c r="DKV167" s="108"/>
      <c r="DKW167" s="108"/>
      <c r="DKX167" s="108"/>
      <c r="DKY167" s="108"/>
      <c r="DKZ167" s="108"/>
      <c r="DLA167" s="108"/>
      <c r="DLB167" s="108"/>
      <c r="DLC167" s="108"/>
      <c r="DLD167" s="108"/>
      <c r="DLE167" s="108"/>
      <c r="DLF167" s="108"/>
      <c r="DLG167" s="108"/>
      <c r="DLH167" s="108"/>
      <c r="DLI167" s="108"/>
      <c r="DLJ167" s="108"/>
      <c r="DLK167" s="108"/>
      <c r="DLL167" s="108"/>
      <c r="DLM167" s="108"/>
      <c r="DLN167" s="108"/>
      <c r="DLO167" s="108"/>
      <c r="DLP167" s="108"/>
      <c r="DLQ167" s="108"/>
      <c r="DLR167" s="108"/>
      <c r="DLS167" s="108"/>
      <c r="DLT167" s="108"/>
      <c r="DLU167" s="108"/>
      <c r="DLV167" s="108"/>
      <c r="DLW167" s="108"/>
      <c r="DLX167" s="108"/>
      <c r="DLY167" s="108"/>
      <c r="DLZ167" s="108"/>
      <c r="DMA167" s="108"/>
      <c r="DMB167" s="108"/>
      <c r="DMC167" s="108"/>
      <c r="DMD167" s="108"/>
      <c r="DME167" s="108"/>
      <c r="DMF167" s="108"/>
      <c r="DMG167" s="108"/>
      <c r="DMH167" s="108"/>
      <c r="DMI167" s="108"/>
      <c r="DMJ167" s="108"/>
      <c r="DMK167" s="108"/>
      <c r="DML167" s="108"/>
      <c r="DMM167" s="108"/>
      <c r="DMN167" s="108"/>
      <c r="DMO167" s="108"/>
      <c r="DMP167" s="108"/>
      <c r="DMQ167" s="108"/>
      <c r="DMR167" s="108"/>
      <c r="DMS167" s="108"/>
      <c r="DMT167" s="108"/>
      <c r="DMU167" s="108"/>
      <c r="DMV167" s="108"/>
      <c r="DMW167" s="108"/>
      <c r="DMX167" s="108"/>
      <c r="DMY167" s="108"/>
      <c r="DMZ167" s="108"/>
      <c r="DNA167" s="108"/>
      <c r="DNB167" s="108"/>
      <c r="DNC167" s="108"/>
      <c r="DND167" s="108"/>
      <c r="DNE167" s="108"/>
      <c r="DNF167" s="108"/>
      <c r="DNG167" s="108"/>
      <c r="DNH167" s="108"/>
      <c r="DNI167" s="108"/>
      <c r="DNJ167" s="108"/>
      <c r="DNK167" s="108"/>
      <c r="DNL167" s="108"/>
      <c r="DNM167" s="108"/>
      <c r="DNN167" s="108"/>
      <c r="DNO167" s="108"/>
      <c r="DNP167" s="108"/>
      <c r="DNQ167" s="108"/>
      <c r="DNR167" s="108"/>
      <c r="DNS167" s="108"/>
      <c r="DNT167" s="108"/>
      <c r="DNU167" s="108"/>
      <c r="DNV167" s="108"/>
      <c r="DNW167" s="108"/>
      <c r="DNX167" s="108"/>
      <c r="DNY167" s="108"/>
      <c r="DNZ167" s="108"/>
      <c r="DOA167" s="108"/>
      <c r="DOB167" s="108"/>
      <c r="DOC167" s="108"/>
      <c r="DOD167" s="108"/>
      <c r="DOE167" s="108"/>
      <c r="DOF167" s="108"/>
      <c r="DOG167" s="108"/>
      <c r="DOH167" s="108"/>
      <c r="DOI167" s="108"/>
      <c r="DOJ167" s="108"/>
      <c r="DOK167" s="108"/>
      <c r="DOL167" s="108"/>
      <c r="DOM167" s="108"/>
      <c r="DON167" s="108"/>
      <c r="DOO167" s="108"/>
      <c r="DOP167" s="108"/>
      <c r="DOQ167" s="108"/>
      <c r="DOR167" s="108"/>
      <c r="DOS167" s="108"/>
      <c r="DOT167" s="108"/>
      <c r="DOU167" s="108"/>
      <c r="DOV167" s="108"/>
      <c r="DOW167" s="108"/>
      <c r="DOX167" s="108"/>
      <c r="DOY167" s="108"/>
      <c r="DOZ167" s="108"/>
      <c r="DPA167" s="108"/>
      <c r="DPB167" s="108"/>
      <c r="DPC167" s="108"/>
      <c r="DPD167" s="108"/>
      <c r="DPE167" s="108"/>
      <c r="DPF167" s="108"/>
      <c r="DPG167" s="108"/>
      <c r="DPH167" s="108"/>
      <c r="DPI167" s="108"/>
      <c r="DPJ167" s="108"/>
      <c r="DPK167" s="108"/>
      <c r="DPL167" s="108"/>
      <c r="DPM167" s="108"/>
      <c r="DPN167" s="108"/>
      <c r="DPO167" s="108"/>
      <c r="DPP167" s="108"/>
      <c r="DPQ167" s="108"/>
      <c r="DPR167" s="108"/>
      <c r="DPS167" s="108"/>
      <c r="DPT167" s="108"/>
      <c r="DPU167" s="108"/>
      <c r="DPV167" s="108"/>
      <c r="DPW167" s="108"/>
      <c r="DPX167" s="108"/>
      <c r="DPY167" s="108"/>
      <c r="DPZ167" s="108"/>
      <c r="DQA167" s="108"/>
      <c r="DQB167" s="108"/>
      <c r="DQC167" s="108"/>
      <c r="DQD167" s="108"/>
      <c r="DQE167" s="108"/>
      <c r="DQF167" s="108"/>
      <c r="DQG167" s="108"/>
      <c r="DQH167" s="108"/>
      <c r="DQI167" s="108"/>
      <c r="DQJ167" s="108"/>
      <c r="DQK167" s="108"/>
      <c r="DQL167" s="108"/>
      <c r="DQM167" s="108"/>
      <c r="DQN167" s="108"/>
      <c r="DQO167" s="108"/>
      <c r="DQP167" s="108"/>
      <c r="DQQ167" s="108"/>
      <c r="DQR167" s="108"/>
      <c r="DQS167" s="108"/>
      <c r="DQT167" s="108"/>
      <c r="DQU167" s="108"/>
      <c r="DQV167" s="108"/>
      <c r="DQW167" s="108"/>
      <c r="DQX167" s="108"/>
      <c r="DQY167" s="108"/>
      <c r="DQZ167" s="108"/>
      <c r="DRA167" s="108"/>
      <c r="DRB167" s="108"/>
      <c r="DRC167" s="108"/>
      <c r="DRD167" s="108"/>
      <c r="DRE167" s="108"/>
      <c r="DRF167" s="108"/>
      <c r="DRG167" s="108"/>
      <c r="DRH167" s="108"/>
      <c r="DRI167" s="108"/>
      <c r="DRJ167" s="108"/>
      <c r="DRK167" s="108"/>
      <c r="DRL167" s="108"/>
      <c r="DRM167" s="108"/>
      <c r="DRN167" s="108"/>
      <c r="DRO167" s="108"/>
      <c r="DRP167" s="108"/>
      <c r="DRQ167" s="108"/>
      <c r="DRR167" s="108"/>
      <c r="DRS167" s="108"/>
      <c r="DRT167" s="108"/>
      <c r="DRU167" s="108"/>
      <c r="DRV167" s="108"/>
      <c r="DRW167" s="108"/>
      <c r="DRX167" s="108"/>
      <c r="DRY167" s="108"/>
      <c r="DRZ167" s="108"/>
      <c r="DSA167" s="108"/>
      <c r="DSB167" s="108"/>
      <c r="DSC167" s="108"/>
      <c r="DSD167" s="108"/>
      <c r="DSE167" s="108"/>
      <c r="DSF167" s="108"/>
      <c r="DSG167" s="108"/>
      <c r="DSH167" s="108"/>
      <c r="DSI167" s="108"/>
      <c r="DSJ167" s="108"/>
      <c r="DSK167" s="108"/>
      <c r="DSL167" s="108"/>
      <c r="DSM167" s="108"/>
      <c r="DSN167" s="108"/>
      <c r="DSO167" s="108"/>
      <c r="DSP167" s="108"/>
      <c r="DSQ167" s="108"/>
      <c r="DSR167" s="108"/>
      <c r="DSS167" s="108"/>
      <c r="DST167" s="108"/>
      <c r="DSU167" s="108"/>
      <c r="DSV167" s="108"/>
      <c r="DSW167" s="108"/>
      <c r="DSX167" s="108"/>
      <c r="DSY167" s="108"/>
      <c r="DSZ167" s="108"/>
      <c r="DTA167" s="108"/>
      <c r="DTB167" s="108"/>
      <c r="DTC167" s="108"/>
      <c r="DTD167" s="108"/>
      <c r="DTE167" s="108"/>
      <c r="DTF167" s="108"/>
      <c r="DTG167" s="108"/>
      <c r="DTH167" s="108"/>
      <c r="DTI167" s="108"/>
      <c r="DTJ167" s="108"/>
      <c r="DTK167" s="108"/>
      <c r="DTL167" s="108"/>
      <c r="DTM167" s="108"/>
      <c r="DTN167" s="108"/>
      <c r="DTO167" s="108"/>
      <c r="DTP167" s="108"/>
      <c r="DTQ167" s="108"/>
      <c r="DTR167" s="108"/>
      <c r="DTS167" s="108"/>
      <c r="DTT167" s="108"/>
      <c r="DTU167" s="108"/>
      <c r="DTV167" s="108"/>
      <c r="DTW167" s="108"/>
      <c r="DTX167" s="108"/>
      <c r="DTY167" s="108"/>
      <c r="DTZ167" s="108"/>
      <c r="DUA167" s="108"/>
      <c r="DUB167" s="108"/>
      <c r="DUC167" s="108"/>
      <c r="DUD167" s="108"/>
      <c r="DUE167" s="108"/>
      <c r="DUF167" s="108"/>
      <c r="DUG167" s="108"/>
      <c r="DUH167" s="108"/>
      <c r="DUI167" s="108"/>
      <c r="DUJ167" s="108"/>
      <c r="DUK167" s="108"/>
      <c r="DUL167" s="108"/>
      <c r="DUM167" s="108"/>
      <c r="DUN167" s="108"/>
      <c r="DUO167" s="108"/>
      <c r="DUP167" s="108"/>
      <c r="DUQ167" s="108"/>
      <c r="DUR167" s="108"/>
      <c r="DUS167" s="108"/>
      <c r="DUT167" s="108"/>
      <c r="DUU167" s="108"/>
      <c r="DUV167" s="108"/>
      <c r="DUW167" s="108"/>
      <c r="DUX167" s="108"/>
      <c r="DUY167" s="108"/>
      <c r="DUZ167" s="108"/>
      <c r="DVA167" s="108"/>
      <c r="DVB167" s="108"/>
      <c r="DVC167" s="108"/>
      <c r="DVD167" s="108"/>
      <c r="DVE167" s="108"/>
      <c r="DVF167" s="108"/>
      <c r="DVG167" s="108"/>
      <c r="DVH167" s="108"/>
      <c r="DVI167" s="108"/>
      <c r="DVJ167" s="108"/>
      <c r="DVK167" s="108"/>
      <c r="DVL167" s="108"/>
      <c r="DVM167" s="108"/>
      <c r="DVN167" s="108"/>
      <c r="DVO167" s="108"/>
      <c r="DVP167" s="108"/>
      <c r="DVQ167" s="108"/>
      <c r="DVR167" s="108"/>
      <c r="DVS167" s="108"/>
      <c r="DVT167" s="108"/>
      <c r="DVU167" s="108"/>
      <c r="DVV167" s="108"/>
      <c r="DVW167" s="108"/>
      <c r="DVX167" s="108"/>
      <c r="DVY167" s="108"/>
      <c r="DVZ167" s="108"/>
      <c r="DWA167" s="108"/>
      <c r="DWB167" s="108"/>
      <c r="DWC167" s="108"/>
      <c r="DWD167" s="108"/>
      <c r="DWE167" s="108"/>
      <c r="DWF167" s="108"/>
      <c r="DWG167" s="108"/>
      <c r="DWH167" s="108"/>
      <c r="DWI167" s="108"/>
      <c r="DWJ167" s="108"/>
      <c r="DWK167" s="108"/>
      <c r="DWL167" s="108"/>
      <c r="DWM167" s="108"/>
      <c r="DWN167" s="108"/>
      <c r="DWO167" s="108"/>
      <c r="DWP167" s="108"/>
      <c r="DWQ167" s="108"/>
      <c r="DWR167" s="108"/>
      <c r="DWS167" s="108"/>
      <c r="DWT167" s="108"/>
      <c r="DWU167" s="108"/>
      <c r="DWV167" s="108"/>
      <c r="DWW167" s="108"/>
      <c r="DWX167" s="108"/>
      <c r="DWY167" s="108"/>
      <c r="DWZ167" s="108"/>
      <c r="DXA167" s="108"/>
      <c r="DXB167" s="108"/>
      <c r="DXC167" s="108"/>
      <c r="DXD167" s="108"/>
      <c r="DXE167" s="108"/>
      <c r="DXF167" s="108"/>
      <c r="DXG167" s="108"/>
      <c r="DXH167" s="108"/>
      <c r="DXI167" s="108"/>
      <c r="DXJ167" s="108"/>
      <c r="DXK167" s="108"/>
      <c r="DXL167" s="108"/>
      <c r="DXM167" s="108"/>
      <c r="DXN167" s="108"/>
      <c r="DXO167" s="108"/>
      <c r="DXP167" s="108"/>
      <c r="DXQ167" s="108"/>
      <c r="DXR167" s="108"/>
      <c r="DXS167" s="108"/>
      <c r="DXT167" s="108"/>
      <c r="DXU167" s="108"/>
      <c r="DXV167" s="108"/>
      <c r="DXW167" s="108"/>
      <c r="DXX167" s="108"/>
      <c r="DXY167" s="108"/>
      <c r="DXZ167" s="108"/>
      <c r="DYA167" s="108"/>
      <c r="DYB167" s="108"/>
      <c r="DYC167" s="108"/>
      <c r="DYD167" s="108"/>
      <c r="DYE167" s="108"/>
      <c r="DYF167" s="108"/>
      <c r="DYG167" s="108"/>
      <c r="DYH167" s="108"/>
      <c r="DYI167" s="108"/>
      <c r="DYJ167" s="108"/>
      <c r="DYK167" s="108"/>
      <c r="DYL167" s="108"/>
      <c r="DYM167" s="108"/>
      <c r="DYN167" s="108"/>
      <c r="DYO167" s="108"/>
      <c r="DYP167" s="108"/>
      <c r="DYQ167" s="108"/>
      <c r="DYR167" s="108"/>
      <c r="DYS167" s="108"/>
      <c r="DYT167" s="108"/>
      <c r="DYU167" s="108"/>
      <c r="DYV167" s="108"/>
      <c r="DYW167" s="108"/>
      <c r="DYX167" s="108"/>
      <c r="DYY167" s="108"/>
      <c r="DYZ167" s="108"/>
      <c r="DZA167" s="108"/>
      <c r="DZB167" s="108"/>
      <c r="DZC167" s="108"/>
      <c r="DZD167" s="108"/>
      <c r="DZE167" s="108"/>
      <c r="DZF167" s="108"/>
      <c r="DZG167" s="108"/>
      <c r="DZH167" s="108"/>
      <c r="DZI167" s="108"/>
      <c r="DZJ167" s="108"/>
      <c r="DZK167" s="108"/>
      <c r="DZL167" s="108"/>
      <c r="DZM167" s="108"/>
      <c r="DZN167" s="108"/>
      <c r="DZO167" s="108"/>
      <c r="DZP167" s="108"/>
      <c r="DZQ167" s="108"/>
      <c r="DZR167" s="108"/>
      <c r="DZS167" s="108"/>
      <c r="DZT167" s="108"/>
      <c r="DZU167" s="108"/>
      <c r="DZV167" s="108"/>
      <c r="DZW167" s="108"/>
      <c r="DZX167" s="108"/>
      <c r="DZY167" s="108"/>
      <c r="DZZ167" s="108"/>
      <c r="EAA167" s="108"/>
      <c r="EAB167" s="108"/>
      <c r="EAC167" s="108"/>
      <c r="EAD167" s="108"/>
      <c r="EAE167" s="108"/>
      <c r="EAF167" s="108"/>
      <c r="EAG167" s="108"/>
      <c r="EAH167" s="108"/>
      <c r="EAI167" s="108"/>
      <c r="EAJ167" s="108"/>
      <c r="EAK167" s="108"/>
      <c r="EAL167" s="108"/>
      <c r="EAM167" s="108"/>
      <c r="EAN167" s="108"/>
      <c r="EAO167" s="108"/>
      <c r="EAP167" s="108"/>
      <c r="EAQ167" s="108"/>
      <c r="EAR167" s="108"/>
      <c r="EAS167" s="108"/>
      <c r="EAT167" s="108"/>
      <c r="EAU167" s="108"/>
      <c r="EAV167" s="108"/>
      <c r="EAW167" s="108"/>
      <c r="EAX167" s="108"/>
      <c r="EAY167" s="108"/>
      <c r="EAZ167" s="108"/>
      <c r="EBA167" s="108"/>
      <c r="EBB167" s="108"/>
      <c r="EBC167" s="108"/>
      <c r="EBD167" s="108"/>
      <c r="EBE167" s="108"/>
      <c r="EBF167" s="108"/>
      <c r="EBG167" s="108"/>
      <c r="EBH167" s="108"/>
      <c r="EBI167" s="108"/>
      <c r="EBJ167" s="108"/>
      <c r="EBK167" s="108"/>
      <c r="EBL167" s="108"/>
      <c r="EBM167" s="108"/>
      <c r="EBN167" s="108"/>
      <c r="EBO167" s="108"/>
      <c r="EBP167" s="108"/>
      <c r="EBQ167" s="108"/>
      <c r="EBR167" s="108"/>
      <c r="EBS167" s="108"/>
      <c r="EBT167" s="108"/>
      <c r="EBU167" s="108"/>
      <c r="EBV167" s="108"/>
      <c r="EBW167" s="108"/>
      <c r="EBX167" s="108"/>
      <c r="EBY167" s="108"/>
      <c r="EBZ167" s="108"/>
      <c r="ECA167" s="108"/>
      <c r="ECB167" s="108"/>
      <c r="ECC167" s="108"/>
      <c r="ECD167" s="108"/>
      <c r="ECE167" s="108"/>
      <c r="ECF167" s="108"/>
      <c r="ECG167" s="108"/>
      <c r="ECH167" s="108"/>
      <c r="ECI167" s="108"/>
      <c r="ECJ167" s="108"/>
      <c r="ECK167" s="108"/>
      <c r="ECL167" s="108"/>
      <c r="ECM167" s="108"/>
      <c r="ECN167" s="108"/>
      <c r="ECO167" s="108"/>
      <c r="ECP167" s="108"/>
      <c r="ECQ167" s="108"/>
      <c r="ECR167" s="108"/>
      <c r="ECS167" s="108"/>
      <c r="ECT167" s="108"/>
      <c r="ECU167" s="108"/>
      <c r="ECV167" s="108"/>
      <c r="ECW167" s="108"/>
      <c r="ECX167" s="108"/>
      <c r="ECY167" s="108"/>
      <c r="ECZ167" s="108"/>
      <c r="EDA167" s="108"/>
      <c r="EDB167" s="108"/>
      <c r="EDC167" s="108"/>
      <c r="EDD167" s="108"/>
      <c r="EDE167" s="108"/>
      <c r="EDF167" s="108"/>
      <c r="EDG167" s="108"/>
      <c r="EDH167" s="108"/>
      <c r="EDI167" s="108"/>
      <c r="EDJ167" s="108"/>
      <c r="EDK167" s="108"/>
      <c r="EDL167" s="108"/>
      <c r="EDM167" s="108"/>
      <c r="EDN167" s="108"/>
      <c r="EDO167" s="108"/>
      <c r="EDP167" s="108"/>
      <c r="EDQ167" s="108"/>
      <c r="EDR167" s="108"/>
      <c r="EDS167" s="108"/>
      <c r="EDT167" s="108"/>
      <c r="EDU167" s="108"/>
      <c r="EDV167" s="108"/>
      <c r="EDW167" s="108"/>
      <c r="EDX167" s="108"/>
      <c r="EDY167" s="108"/>
      <c r="EDZ167" s="108"/>
      <c r="EEA167" s="108"/>
      <c r="EEB167" s="108"/>
      <c r="EEC167" s="108"/>
      <c r="EED167" s="108"/>
      <c r="EEE167" s="108"/>
      <c r="EEF167" s="108"/>
      <c r="EEG167" s="108"/>
      <c r="EEH167" s="108"/>
      <c r="EEI167" s="108"/>
      <c r="EEJ167" s="108"/>
      <c r="EEK167" s="108"/>
      <c r="EEL167" s="108"/>
      <c r="EEM167" s="108"/>
      <c r="EEN167" s="108"/>
      <c r="EEO167" s="108"/>
      <c r="EEP167" s="108"/>
      <c r="EEQ167" s="108"/>
      <c r="EER167" s="108"/>
      <c r="EES167" s="108"/>
      <c r="EET167" s="108"/>
      <c r="EEU167" s="108"/>
      <c r="EEV167" s="108"/>
      <c r="EEW167" s="108"/>
      <c r="EEX167" s="108"/>
      <c r="EEY167" s="108"/>
      <c r="EEZ167" s="108"/>
      <c r="EFA167" s="108"/>
      <c r="EFB167" s="108"/>
      <c r="EFC167" s="108"/>
      <c r="EFD167" s="108"/>
      <c r="EFE167" s="108"/>
      <c r="EFF167" s="108"/>
      <c r="EFG167" s="108"/>
      <c r="EFH167" s="108"/>
      <c r="EFI167" s="108"/>
      <c r="EFJ167" s="108"/>
      <c r="EFK167" s="108"/>
      <c r="EFL167" s="108"/>
      <c r="EFM167" s="108"/>
      <c r="EFN167" s="108"/>
      <c r="EFO167" s="108"/>
      <c r="EFP167" s="108"/>
      <c r="EFQ167" s="108"/>
      <c r="EFR167" s="108"/>
      <c r="EFS167" s="108"/>
      <c r="EFT167" s="108"/>
      <c r="EFU167" s="108"/>
      <c r="EFV167" s="108"/>
      <c r="EFW167" s="108"/>
      <c r="EFX167" s="108"/>
      <c r="EFY167" s="108"/>
      <c r="EFZ167" s="108"/>
      <c r="EGA167" s="108"/>
      <c r="EGB167" s="108"/>
      <c r="EGC167" s="108"/>
      <c r="EGD167" s="108"/>
      <c r="EGE167" s="108"/>
      <c r="EGF167" s="108"/>
      <c r="EGG167" s="108"/>
      <c r="EGH167" s="108"/>
      <c r="EGI167" s="108"/>
      <c r="EGJ167" s="108"/>
      <c r="EGK167" s="108"/>
      <c r="EGL167" s="108"/>
      <c r="EGM167" s="108"/>
      <c r="EGN167" s="108"/>
      <c r="EGO167" s="108"/>
      <c r="EGP167" s="108"/>
      <c r="EGQ167" s="108"/>
      <c r="EGR167" s="108"/>
      <c r="EGS167" s="108"/>
      <c r="EGT167" s="108"/>
      <c r="EGU167" s="108"/>
      <c r="EGV167" s="108"/>
      <c r="EGW167" s="108"/>
      <c r="EGX167" s="108"/>
      <c r="EGY167" s="108"/>
      <c r="EGZ167" s="108"/>
      <c r="EHA167" s="108"/>
      <c r="EHB167" s="108"/>
      <c r="EHC167" s="108"/>
      <c r="EHD167" s="108"/>
      <c r="EHE167" s="108"/>
      <c r="EHF167" s="108"/>
      <c r="EHG167" s="108"/>
      <c r="EHH167" s="108"/>
      <c r="EHI167" s="108"/>
      <c r="EHJ167" s="108"/>
      <c r="EHK167" s="108"/>
      <c r="EHL167" s="108"/>
      <c r="EHM167" s="108"/>
      <c r="EHN167" s="108"/>
      <c r="EHO167" s="108"/>
      <c r="EHP167" s="108"/>
      <c r="EHQ167" s="108"/>
      <c r="EHR167" s="108"/>
      <c r="EHS167" s="108"/>
      <c r="EHT167" s="108"/>
      <c r="EHU167" s="108"/>
      <c r="EHV167" s="108"/>
      <c r="EHW167" s="108"/>
      <c r="EHX167" s="108"/>
      <c r="EHY167" s="108"/>
      <c r="EHZ167" s="108"/>
      <c r="EIA167" s="108"/>
      <c r="EIB167" s="108"/>
      <c r="EIC167" s="108"/>
      <c r="EID167" s="108"/>
      <c r="EIE167" s="108"/>
      <c r="EIF167" s="108"/>
      <c r="EIG167" s="108"/>
      <c r="EIH167" s="108"/>
      <c r="EII167" s="108"/>
      <c r="EIJ167" s="108"/>
      <c r="EIK167" s="108"/>
      <c r="EIL167" s="108"/>
      <c r="EIM167" s="108"/>
      <c r="EIN167" s="108"/>
      <c r="EIO167" s="108"/>
      <c r="EIP167" s="108"/>
      <c r="EIQ167" s="108"/>
      <c r="EIR167" s="108"/>
      <c r="EIS167" s="108"/>
      <c r="EIT167" s="108"/>
      <c r="EIU167" s="108"/>
      <c r="EIV167" s="108"/>
      <c r="EIW167" s="108"/>
      <c r="EIX167" s="108"/>
      <c r="EIY167" s="108"/>
      <c r="EIZ167" s="108"/>
      <c r="EJA167" s="108"/>
      <c r="EJB167" s="108"/>
      <c r="EJC167" s="108"/>
      <c r="EJD167" s="108"/>
      <c r="EJE167" s="108"/>
      <c r="EJF167" s="108"/>
      <c r="EJG167" s="108"/>
      <c r="EJH167" s="108"/>
      <c r="EJI167" s="108"/>
      <c r="EJJ167" s="108"/>
      <c r="EJK167" s="108"/>
      <c r="EJL167" s="108"/>
      <c r="EJM167" s="108"/>
      <c r="EJN167" s="108"/>
      <c r="EJO167" s="108"/>
      <c r="EJP167" s="108"/>
      <c r="EJQ167" s="108"/>
      <c r="EJR167" s="108"/>
      <c r="EJS167" s="108"/>
      <c r="EJT167" s="108"/>
      <c r="EJU167" s="108"/>
      <c r="EJV167" s="108"/>
      <c r="EJW167" s="108"/>
      <c r="EJX167" s="108"/>
      <c r="EJY167" s="108"/>
      <c r="EJZ167" s="108"/>
      <c r="EKA167" s="108"/>
      <c r="EKB167" s="108"/>
      <c r="EKC167" s="108"/>
      <c r="EKD167" s="108"/>
      <c r="EKE167" s="108"/>
      <c r="EKF167" s="108"/>
      <c r="EKG167" s="108"/>
      <c r="EKH167" s="108"/>
      <c r="EKI167" s="108"/>
      <c r="EKJ167" s="108"/>
      <c r="EKK167" s="108"/>
      <c r="EKL167" s="108"/>
      <c r="EKM167" s="108"/>
      <c r="EKN167" s="108"/>
      <c r="EKO167" s="108"/>
      <c r="EKP167" s="108"/>
      <c r="EKQ167" s="108"/>
      <c r="EKR167" s="108"/>
      <c r="EKS167" s="108"/>
      <c r="EKT167" s="108"/>
      <c r="EKU167" s="108"/>
      <c r="EKV167" s="108"/>
      <c r="EKW167" s="108"/>
      <c r="EKX167" s="108"/>
      <c r="EKY167" s="108"/>
      <c r="EKZ167" s="108"/>
      <c r="ELA167" s="108"/>
      <c r="ELB167" s="108"/>
      <c r="ELC167" s="108"/>
      <c r="ELD167" s="108"/>
      <c r="ELE167" s="108"/>
      <c r="ELF167" s="108"/>
      <c r="ELG167" s="108"/>
      <c r="ELH167" s="108"/>
      <c r="ELI167" s="108"/>
      <c r="ELJ167" s="108"/>
      <c r="ELK167" s="108"/>
      <c r="ELL167" s="108"/>
      <c r="ELM167" s="108"/>
      <c r="ELN167" s="108"/>
      <c r="ELO167" s="108"/>
      <c r="ELP167" s="108"/>
      <c r="ELQ167" s="108"/>
      <c r="ELR167" s="108"/>
      <c r="ELS167" s="108"/>
      <c r="ELT167" s="108"/>
      <c r="ELU167" s="108"/>
      <c r="ELV167" s="108"/>
      <c r="ELW167" s="108"/>
      <c r="ELX167" s="108"/>
      <c r="ELY167" s="108"/>
      <c r="ELZ167" s="108"/>
      <c r="EMA167" s="108"/>
      <c r="EMB167" s="108"/>
      <c r="EMC167" s="108"/>
      <c r="EMD167" s="108"/>
      <c r="EME167" s="108"/>
      <c r="EMF167" s="108"/>
      <c r="EMG167" s="108"/>
      <c r="EMH167" s="108"/>
      <c r="EMI167" s="108"/>
      <c r="EMJ167" s="108"/>
      <c r="EMK167" s="108"/>
      <c r="EML167" s="108"/>
      <c r="EMM167" s="108"/>
      <c r="EMN167" s="108"/>
      <c r="EMO167" s="108"/>
      <c r="EMP167" s="108"/>
      <c r="EMQ167" s="108"/>
      <c r="EMR167" s="108"/>
      <c r="EMS167" s="108"/>
      <c r="EMT167" s="108"/>
      <c r="EMU167" s="108"/>
      <c r="EMV167" s="108"/>
      <c r="EMW167" s="108"/>
      <c r="EMX167" s="108"/>
      <c r="EMY167" s="108"/>
      <c r="EMZ167" s="108"/>
      <c r="ENA167" s="108"/>
      <c r="ENB167" s="108"/>
      <c r="ENC167" s="108"/>
      <c r="END167" s="108"/>
      <c r="ENE167" s="108"/>
      <c r="ENF167" s="108"/>
      <c r="ENG167" s="108"/>
      <c r="ENH167" s="108"/>
      <c r="ENI167" s="108"/>
      <c r="ENJ167" s="108"/>
      <c r="ENK167" s="108"/>
      <c r="ENL167" s="108"/>
      <c r="ENM167" s="108"/>
      <c r="ENN167" s="108"/>
      <c r="ENO167" s="108"/>
      <c r="ENP167" s="108"/>
      <c r="ENQ167" s="108"/>
      <c r="ENR167" s="108"/>
      <c r="ENS167" s="108"/>
      <c r="ENT167" s="108"/>
      <c r="ENU167" s="108"/>
      <c r="ENV167" s="108"/>
      <c r="ENW167" s="108"/>
      <c r="ENX167" s="108"/>
      <c r="ENY167" s="108"/>
      <c r="ENZ167" s="108"/>
      <c r="EOA167" s="108"/>
      <c r="EOB167" s="108"/>
      <c r="EOC167" s="108"/>
      <c r="EOD167" s="108"/>
      <c r="EOE167" s="108"/>
      <c r="EOF167" s="108"/>
      <c r="EOG167" s="108"/>
      <c r="EOH167" s="108"/>
      <c r="EOI167" s="108"/>
      <c r="EOJ167" s="108"/>
      <c r="EOK167" s="108"/>
      <c r="EOL167" s="108"/>
      <c r="EOM167" s="108"/>
      <c r="EON167" s="108"/>
      <c r="EOO167" s="108"/>
      <c r="EOP167" s="108"/>
      <c r="EOQ167" s="108"/>
      <c r="EOR167" s="108"/>
      <c r="EOS167" s="108"/>
      <c r="EOT167" s="108"/>
      <c r="EOU167" s="108"/>
      <c r="EOV167" s="108"/>
      <c r="EOW167" s="108"/>
      <c r="EOX167" s="108"/>
      <c r="EOY167" s="108"/>
      <c r="EOZ167" s="108"/>
      <c r="EPA167" s="108"/>
      <c r="EPB167" s="108"/>
      <c r="EPC167" s="108"/>
      <c r="EPD167" s="108"/>
      <c r="EPE167" s="108"/>
      <c r="EPF167" s="108"/>
      <c r="EPG167" s="108"/>
      <c r="EPH167" s="108"/>
      <c r="EPI167" s="108"/>
      <c r="EPJ167" s="108"/>
      <c r="EPK167" s="108"/>
      <c r="EPL167" s="108"/>
      <c r="EPM167" s="108"/>
      <c r="EPN167" s="108"/>
      <c r="EPO167" s="108"/>
      <c r="EPP167" s="108"/>
      <c r="EPQ167" s="108"/>
      <c r="EPR167" s="108"/>
      <c r="EPS167" s="108"/>
      <c r="EPT167" s="108"/>
      <c r="EPU167" s="108"/>
      <c r="EPV167" s="108"/>
      <c r="EPW167" s="108"/>
      <c r="EPX167" s="108"/>
      <c r="EPY167" s="108"/>
      <c r="EPZ167" s="108"/>
      <c r="EQA167" s="108"/>
      <c r="EQB167" s="108"/>
      <c r="EQC167" s="108"/>
      <c r="EQD167" s="108"/>
      <c r="EQE167" s="108"/>
      <c r="EQF167" s="108"/>
      <c r="EQG167" s="108"/>
      <c r="EQH167" s="108"/>
      <c r="EQI167" s="108"/>
      <c r="EQJ167" s="108"/>
      <c r="EQK167" s="108"/>
      <c r="EQL167" s="108"/>
      <c r="EQM167" s="108"/>
      <c r="EQN167" s="108"/>
      <c r="EQO167" s="108"/>
      <c r="EQP167" s="108"/>
      <c r="EQQ167" s="108"/>
      <c r="EQR167" s="108"/>
      <c r="EQS167" s="108"/>
      <c r="EQT167" s="108"/>
      <c r="EQU167" s="108"/>
      <c r="EQV167" s="108"/>
      <c r="EQW167" s="108"/>
      <c r="EQX167" s="108"/>
      <c r="EQY167" s="108"/>
      <c r="EQZ167" s="108"/>
      <c r="ERA167" s="108"/>
      <c r="ERB167" s="108"/>
      <c r="ERC167" s="108"/>
      <c r="ERD167" s="108"/>
      <c r="ERE167" s="108"/>
      <c r="ERF167" s="108"/>
      <c r="ERG167" s="108"/>
      <c r="ERH167" s="108"/>
      <c r="ERI167" s="108"/>
      <c r="ERJ167" s="108"/>
      <c r="ERK167" s="108"/>
      <c r="ERL167" s="108"/>
      <c r="ERM167" s="108"/>
      <c r="ERN167" s="108"/>
      <c r="ERO167" s="108"/>
      <c r="ERP167" s="108"/>
      <c r="ERQ167" s="108"/>
      <c r="ERR167" s="108"/>
      <c r="ERS167" s="108"/>
      <c r="ERT167" s="108"/>
      <c r="ERU167" s="108"/>
      <c r="ERV167" s="108"/>
      <c r="ERW167" s="108"/>
      <c r="ERX167" s="108"/>
      <c r="ERY167" s="108"/>
      <c r="ERZ167" s="108"/>
      <c r="ESA167" s="108"/>
      <c r="ESB167" s="108"/>
      <c r="ESC167" s="108"/>
      <c r="ESD167" s="108"/>
      <c r="ESE167" s="108"/>
      <c r="ESF167" s="108"/>
      <c r="ESG167" s="108"/>
      <c r="ESH167" s="108"/>
      <c r="ESI167" s="108"/>
      <c r="ESJ167" s="108"/>
      <c r="ESK167" s="108"/>
      <c r="ESL167" s="108"/>
      <c r="ESM167" s="108"/>
      <c r="ESN167" s="108"/>
      <c r="ESO167" s="108"/>
      <c r="ESP167" s="108"/>
      <c r="ESQ167" s="108"/>
      <c r="ESR167" s="108"/>
      <c r="ESS167" s="108"/>
      <c r="EST167" s="108"/>
      <c r="ESU167" s="108"/>
      <c r="ESV167" s="108"/>
      <c r="ESW167" s="108"/>
      <c r="ESX167" s="108"/>
      <c r="ESY167" s="108"/>
      <c r="ESZ167" s="108"/>
      <c r="ETA167" s="108"/>
      <c r="ETB167" s="108"/>
      <c r="ETC167" s="108"/>
      <c r="ETD167" s="108"/>
      <c r="ETE167" s="108"/>
      <c r="ETF167" s="108"/>
      <c r="ETG167" s="108"/>
      <c r="ETH167" s="108"/>
      <c r="ETI167" s="108"/>
      <c r="ETJ167" s="108"/>
      <c r="ETK167" s="108"/>
      <c r="ETL167" s="108"/>
      <c r="ETM167" s="108"/>
      <c r="ETN167" s="108"/>
      <c r="ETO167" s="108"/>
      <c r="ETP167" s="108"/>
      <c r="ETQ167" s="108"/>
      <c r="ETR167" s="108"/>
      <c r="ETS167" s="108"/>
      <c r="ETT167" s="108"/>
      <c r="ETU167" s="108"/>
      <c r="ETV167" s="108"/>
      <c r="ETW167" s="108"/>
      <c r="ETX167" s="108"/>
      <c r="ETY167" s="108"/>
      <c r="ETZ167" s="108"/>
      <c r="EUA167" s="108"/>
      <c r="EUB167" s="108"/>
      <c r="EUC167" s="108"/>
      <c r="EUD167" s="108"/>
      <c r="EUE167" s="108"/>
      <c r="EUF167" s="108"/>
      <c r="EUG167" s="108"/>
      <c r="EUH167" s="108"/>
      <c r="EUI167" s="108"/>
      <c r="EUJ167" s="108"/>
      <c r="EUK167" s="108"/>
      <c r="EUL167" s="108"/>
      <c r="EUM167" s="108"/>
      <c r="EUN167" s="108"/>
      <c r="EUO167" s="108"/>
      <c r="EUP167" s="108"/>
      <c r="EUQ167" s="108"/>
      <c r="EUR167" s="108"/>
      <c r="EUS167" s="108"/>
      <c r="EUT167" s="108"/>
      <c r="EUU167" s="108"/>
      <c r="EUV167" s="108"/>
      <c r="EUW167" s="108"/>
      <c r="EUX167" s="108"/>
      <c r="EUY167" s="108"/>
      <c r="EUZ167" s="108"/>
      <c r="EVA167" s="108"/>
      <c r="EVB167" s="108"/>
      <c r="EVC167" s="108"/>
      <c r="EVD167" s="108"/>
      <c r="EVE167" s="108"/>
      <c r="EVF167" s="108"/>
      <c r="EVG167" s="108"/>
      <c r="EVH167" s="108"/>
      <c r="EVI167" s="108"/>
      <c r="EVJ167" s="108"/>
      <c r="EVK167" s="108"/>
      <c r="EVL167" s="108"/>
      <c r="EVM167" s="108"/>
      <c r="EVN167" s="108"/>
      <c r="EVO167" s="108"/>
      <c r="EVP167" s="108"/>
      <c r="EVQ167" s="108"/>
      <c r="EVR167" s="108"/>
      <c r="EVS167" s="108"/>
      <c r="EVT167" s="108"/>
      <c r="EVU167" s="108"/>
      <c r="EVV167" s="108"/>
      <c r="EVW167" s="108"/>
      <c r="EVX167" s="108"/>
      <c r="EVY167" s="108"/>
      <c r="EVZ167" s="108"/>
      <c r="EWA167" s="108"/>
      <c r="EWB167" s="108"/>
      <c r="EWC167" s="108"/>
      <c r="EWD167" s="108"/>
      <c r="EWE167" s="108"/>
      <c r="EWF167" s="108"/>
      <c r="EWG167" s="108"/>
      <c r="EWH167" s="108"/>
      <c r="EWI167" s="108"/>
      <c r="EWJ167" s="108"/>
      <c r="EWK167" s="108"/>
      <c r="EWL167" s="108"/>
      <c r="EWM167" s="108"/>
      <c r="EWN167" s="108"/>
      <c r="EWO167" s="108"/>
      <c r="EWP167" s="108"/>
      <c r="EWQ167" s="108"/>
      <c r="EWR167" s="108"/>
      <c r="EWS167" s="108"/>
      <c r="EWT167" s="108"/>
      <c r="EWU167" s="108"/>
      <c r="EWV167" s="108"/>
      <c r="EWW167" s="108"/>
      <c r="EWX167" s="108"/>
      <c r="EWY167" s="108"/>
      <c r="EWZ167" s="108"/>
      <c r="EXA167" s="108"/>
      <c r="EXB167" s="108"/>
      <c r="EXC167" s="108"/>
      <c r="EXD167" s="108"/>
      <c r="EXE167" s="108"/>
      <c r="EXF167" s="108"/>
      <c r="EXG167" s="108"/>
      <c r="EXH167" s="108"/>
      <c r="EXI167" s="108"/>
      <c r="EXJ167" s="108"/>
      <c r="EXK167" s="108"/>
      <c r="EXL167" s="108"/>
      <c r="EXM167" s="108"/>
      <c r="EXN167" s="108"/>
      <c r="EXO167" s="108"/>
      <c r="EXP167" s="108"/>
      <c r="EXQ167" s="108"/>
      <c r="EXR167" s="108"/>
      <c r="EXS167" s="108"/>
      <c r="EXT167" s="108"/>
      <c r="EXU167" s="108"/>
      <c r="EXV167" s="108"/>
      <c r="EXW167" s="108"/>
      <c r="EXX167" s="108"/>
      <c r="EXY167" s="108"/>
      <c r="EXZ167" s="108"/>
      <c r="EYA167" s="108"/>
      <c r="EYB167" s="108"/>
      <c r="EYC167" s="108"/>
      <c r="EYD167" s="108"/>
      <c r="EYE167" s="108"/>
      <c r="EYF167" s="108"/>
      <c r="EYG167" s="108"/>
      <c r="EYH167" s="108"/>
      <c r="EYI167" s="108"/>
      <c r="EYJ167" s="108"/>
      <c r="EYK167" s="108"/>
      <c r="EYL167" s="108"/>
      <c r="EYM167" s="108"/>
      <c r="EYN167" s="108"/>
      <c r="EYO167" s="108"/>
      <c r="EYP167" s="108"/>
      <c r="EYQ167" s="108"/>
      <c r="EYR167" s="108"/>
      <c r="EYS167" s="108"/>
      <c r="EYT167" s="108"/>
      <c r="EYU167" s="108"/>
      <c r="EYV167" s="108"/>
      <c r="EYW167" s="108"/>
      <c r="EYX167" s="108"/>
      <c r="EYY167" s="108"/>
      <c r="EYZ167" s="108"/>
      <c r="EZA167" s="108"/>
      <c r="EZB167" s="108"/>
      <c r="EZC167" s="108"/>
      <c r="EZD167" s="108"/>
      <c r="EZE167" s="108"/>
      <c r="EZF167" s="108"/>
      <c r="EZG167" s="108"/>
      <c r="EZH167" s="108"/>
      <c r="EZI167" s="108"/>
      <c r="EZJ167" s="108"/>
      <c r="EZK167" s="108"/>
      <c r="EZL167" s="108"/>
      <c r="EZM167" s="108"/>
      <c r="EZN167" s="108"/>
      <c r="EZO167" s="108"/>
      <c r="EZP167" s="108"/>
      <c r="EZQ167" s="108"/>
      <c r="EZR167" s="108"/>
      <c r="EZS167" s="108"/>
      <c r="EZT167" s="108"/>
      <c r="EZU167" s="108"/>
      <c r="EZV167" s="108"/>
      <c r="EZW167" s="108"/>
      <c r="EZX167" s="108"/>
      <c r="EZY167" s="108"/>
      <c r="EZZ167" s="108"/>
      <c r="FAA167" s="108"/>
      <c r="FAB167" s="108"/>
      <c r="FAC167" s="108"/>
      <c r="FAD167" s="108"/>
      <c r="FAE167" s="108"/>
      <c r="FAF167" s="108"/>
      <c r="FAG167" s="108"/>
      <c r="FAH167" s="108"/>
      <c r="FAI167" s="108"/>
      <c r="FAJ167" s="108"/>
      <c r="FAK167" s="108"/>
      <c r="FAL167" s="108"/>
      <c r="FAM167" s="108"/>
      <c r="FAN167" s="108"/>
      <c r="FAO167" s="108"/>
      <c r="FAP167" s="108"/>
      <c r="FAQ167" s="108"/>
      <c r="FAR167" s="108"/>
      <c r="FAS167" s="108"/>
      <c r="FAT167" s="108"/>
      <c r="FAU167" s="108"/>
      <c r="FAV167" s="108"/>
      <c r="FAW167" s="108"/>
      <c r="FAX167" s="108"/>
      <c r="FAY167" s="108"/>
      <c r="FAZ167" s="108"/>
      <c r="FBA167" s="108"/>
      <c r="FBB167" s="108"/>
      <c r="FBC167" s="108"/>
      <c r="FBD167" s="108"/>
      <c r="FBE167" s="108"/>
      <c r="FBF167" s="108"/>
      <c r="FBG167" s="108"/>
      <c r="FBH167" s="108"/>
      <c r="FBI167" s="108"/>
      <c r="FBJ167" s="108"/>
      <c r="FBK167" s="108"/>
      <c r="FBL167" s="108"/>
      <c r="FBM167" s="108"/>
      <c r="FBN167" s="108"/>
      <c r="FBO167" s="108"/>
      <c r="FBP167" s="108"/>
      <c r="FBQ167" s="108"/>
      <c r="FBR167" s="108"/>
      <c r="FBS167" s="108"/>
      <c r="FBT167" s="108"/>
      <c r="FBU167" s="108"/>
      <c r="FBV167" s="108"/>
      <c r="FBW167" s="108"/>
      <c r="FBX167" s="108"/>
      <c r="FBY167" s="108"/>
      <c r="FBZ167" s="108"/>
      <c r="FCA167" s="108"/>
      <c r="FCB167" s="108"/>
      <c r="FCC167" s="108"/>
      <c r="FCD167" s="108"/>
      <c r="FCE167" s="108"/>
      <c r="FCF167" s="108"/>
      <c r="FCG167" s="108"/>
      <c r="FCH167" s="108"/>
      <c r="FCI167" s="108"/>
      <c r="FCJ167" s="108"/>
      <c r="FCK167" s="108"/>
      <c r="FCL167" s="108"/>
      <c r="FCM167" s="108"/>
      <c r="FCN167" s="108"/>
      <c r="FCO167" s="108"/>
      <c r="FCP167" s="108"/>
      <c r="FCQ167" s="108"/>
      <c r="FCR167" s="108"/>
      <c r="FCS167" s="108"/>
      <c r="FCT167" s="108"/>
      <c r="FCU167" s="108"/>
      <c r="FCV167" s="108"/>
      <c r="FCW167" s="108"/>
      <c r="FCX167" s="108"/>
      <c r="FCY167" s="108"/>
      <c r="FCZ167" s="108"/>
      <c r="FDA167" s="108"/>
      <c r="FDB167" s="108"/>
      <c r="FDC167" s="108"/>
      <c r="FDD167" s="108"/>
      <c r="FDE167" s="108"/>
      <c r="FDF167" s="108"/>
      <c r="FDG167" s="108"/>
      <c r="FDH167" s="108"/>
      <c r="FDI167" s="108"/>
      <c r="FDJ167" s="108"/>
      <c r="FDK167" s="108"/>
      <c r="FDL167" s="108"/>
      <c r="FDM167" s="108"/>
      <c r="FDN167" s="108"/>
      <c r="FDO167" s="108"/>
      <c r="FDP167" s="108"/>
      <c r="FDQ167" s="108"/>
      <c r="FDR167" s="108"/>
      <c r="FDS167" s="108"/>
      <c r="FDT167" s="108"/>
      <c r="FDU167" s="108"/>
      <c r="FDV167" s="108"/>
      <c r="FDW167" s="108"/>
      <c r="FDX167" s="108"/>
      <c r="FDY167" s="108"/>
      <c r="FDZ167" s="108"/>
      <c r="FEA167" s="108"/>
      <c r="FEB167" s="108"/>
      <c r="FEC167" s="108"/>
      <c r="FED167" s="108"/>
      <c r="FEE167" s="108"/>
      <c r="FEF167" s="108"/>
      <c r="FEG167" s="108"/>
      <c r="FEH167" s="108"/>
      <c r="FEI167" s="108"/>
      <c r="FEJ167" s="108"/>
      <c r="FEK167" s="108"/>
      <c r="FEL167" s="108"/>
      <c r="FEM167" s="108"/>
      <c r="FEN167" s="108"/>
      <c r="FEO167" s="108"/>
      <c r="FEP167" s="108"/>
      <c r="FEQ167" s="108"/>
      <c r="FER167" s="108"/>
      <c r="FES167" s="108"/>
      <c r="FET167" s="108"/>
      <c r="FEU167" s="108"/>
      <c r="FEV167" s="108"/>
      <c r="FEW167" s="108"/>
      <c r="FEX167" s="108"/>
      <c r="FEY167" s="108"/>
      <c r="FEZ167" s="108"/>
      <c r="FFA167" s="108"/>
      <c r="FFB167" s="108"/>
      <c r="FFC167" s="108"/>
      <c r="FFD167" s="108"/>
      <c r="FFE167" s="108"/>
      <c r="FFF167" s="108"/>
      <c r="FFG167" s="108"/>
      <c r="FFH167" s="108"/>
      <c r="FFI167" s="108"/>
      <c r="FFJ167" s="108"/>
      <c r="FFK167" s="108"/>
      <c r="FFL167" s="108"/>
      <c r="FFM167" s="108"/>
      <c r="FFN167" s="108"/>
      <c r="FFO167" s="108"/>
      <c r="FFP167" s="108"/>
      <c r="FFQ167" s="108"/>
      <c r="FFR167" s="108"/>
      <c r="FFS167" s="108"/>
      <c r="FFT167" s="108"/>
      <c r="FFU167" s="108"/>
      <c r="FFV167" s="108"/>
      <c r="FFW167" s="108"/>
      <c r="FFX167" s="108"/>
      <c r="FFY167" s="108"/>
      <c r="FFZ167" s="108"/>
      <c r="FGA167" s="108"/>
      <c r="FGB167" s="108"/>
      <c r="FGC167" s="108"/>
      <c r="FGD167" s="108"/>
      <c r="FGE167" s="108"/>
      <c r="FGF167" s="108"/>
      <c r="FGG167" s="108"/>
      <c r="FGH167" s="108"/>
      <c r="FGI167" s="108"/>
      <c r="FGJ167" s="108"/>
      <c r="FGK167" s="108"/>
      <c r="FGL167" s="108"/>
      <c r="FGM167" s="108"/>
      <c r="FGN167" s="108"/>
      <c r="FGO167" s="108"/>
      <c r="FGP167" s="108"/>
      <c r="FGQ167" s="108"/>
      <c r="FGR167" s="108"/>
      <c r="FGS167" s="108"/>
      <c r="FGT167" s="108"/>
      <c r="FGU167" s="108"/>
      <c r="FGV167" s="108"/>
      <c r="FGW167" s="108"/>
      <c r="FGX167" s="108"/>
      <c r="FGY167" s="108"/>
      <c r="FGZ167" s="108"/>
      <c r="FHA167" s="108"/>
      <c r="FHB167" s="108"/>
      <c r="FHC167" s="108"/>
      <c r="FHD167" s="108"/>
      <c r="FHE167" s="108"/>
      <c r="FHF167" s="108"/>
      <c r="FHG167" s="108"/>
      <c r="FHH167" s="108"/>
      <c r="FHI167" s="108"/>
      <c r="FHJ167" s="108"/>
      <c r="FHK167" s="108"/>
      <c r="FHL167" s="108"/>
      <c r="FHM167" s="108"/>
      <c r="FHN167" s="108"/>
      <c r="FHO167" s="108"/>
      <c r="FHP167" s="108"/>
      <c r="FHQ167" s="108"/>
      <c r="FHR167" s="108"/>
      <c r="FHS167" s="108"/>
      <c r="FHT167" s="108"/>
      <c r="FHU167" s="108"/>
      <c r="FHV167" s="108"/>
      <c r="FHW167" s="108"/>
      <c r="FHX167" s="108"/>
      <c r="FHY167" s="108"/>
      <c r="FHZ167" s="108"/>
      <c r="FIA167" s="108"/>
      <c r="FIB167" s="108"/>
      <c r="FIC167" s="108"/>
      <c r="FID167" s="108"/>
      <c r="FIE167" s="108"/>
      <c r="FIF167" s="108"/>
      <c r="FIG167" s="108"/>
      <c r="FIH167" s="108"/>
      <c r="FII167" s="108"/>
      <c r="FIJ167" s="108"/>
      <c r="FIK167" s="108"/>
      <c r="FIL167" s="108"/>
      <c r="FIM167" s="108"/>
      <c r="FIN167" s="108"/>
      <c r="FIO167" s="108"/>
      <c r="FIP167" s="108"/>
      <c r="FIQ167" s="108"/>
      <c r="FIR167" s="108"/>
      <c r="FIS167" s="108"/>
      <c r="FIT167" s="108"/>
      <c r="FIU167" s="108"/>
      <c r="FIV167" s="108"/>
      <c r="FIW167" s="108"/>
      <c r="FIX167" s="108"/>
      <c r="FIY167" s="108"/>
      <c r="FIZ167" s="108"/>
      <c r="FJA167" s="108"/>
      <c r="FJB167" s="108"/>
      <c r="FJC167" s="108"/>
      <c r="FJD167" s="108"/>
      <c r="FJE167" s="108"/>
      <c r="FJF167" s="108"/>
      <c r="FJG167" s="108"/>
      <c r="FJH167" s="108"/>
      <c r="FJI167" s="108"/>
      <c r="FJJ167" s="108"/>
      <c r="FJK167" s="108"/>
      <c r="FJL167" s="108"/>
      <c r="FJM167" s="108"/>
      <c r="FJN167" s="108"/>
      <c r="FJO167" s="108"/>
      <c r="FJP167" s="108"/>
      <c r="FJQ167" s="108"/>
      <c r="FJR167" s="108"/>
      <c r="FJS167" s="108"/>
      <c r="FJT167" s="108"/>
      <c r="FJU167" s="108"/>
      <c r="FJV167" s="108"/>
      <c r="FJW167" s="108"/>
      <c r="FJX167" s="108"/>
      <c r="FJY167" s="108"/>
      <c r="FJZ167" s="108"/>
      <c r="FKA167" s="108"/>
      <c r="FKB167" s="108"/>
      <c r="FKC167" s="108"/>
      <c r="FKD167" s="108"/>
      <c r="FKE167" s="108"/>
      <c r="FKF167" s="108"/>
      <c r="FKG167" s="108"/>
      <c r="FKH167" s="108"/>
      <c r="FKI167" s="108"/>
      <c r="FKJ167" s="108"/>
      <c r="FKK167" s="108"/>
      <c r="FKL167" s="108"/>
      <c r="FKM167" s="108"/>
      <c r="FKN167" s="108"/>
      <c r="FKO167" s="108"/>
      <c r="FKP167" s="108"/>
      <c r="FKQ167" s="108"/>
      <c r="FKR167" s="108"/>
      <c r="FKS167" s="108"/>
      <c r="FKT167" s="108"/>
      <c r="FKU167" s="108"/>
      <c r="FKV167" s="108"/>
      <c r="FKW167" s="108"/>
      <c r="FKX167" s="108"/>
      <c r="FKY167" s="108"/>
      <c r="FKZ167" s="108"/>
      <c r="FLA167" s="108"/>
      <c r="FLB167" s="108"/>
      <c r="FLC167" s="108"/>
      <c r="FLD167" s="108"/>
      <c r="FLE167" s="108"/>
      <c r="FLF167" s="108"/>
      <c r="FLG167" s="108"/>
      <c r="FLH167" s="108"/>
      <c r="FLI167" s="108"/>
      <c r="FLJ167" s="108"/>
      <c r="FLK167" s="108"/>
      <c r="FLL167" s="108"/>
      <c r="FLM167" s="108"/>
      <c r="FLN167" s="108"/>
      <c r="FLO167" s="108"/>
      <c r="FLP167" s="108"/>
      <c r="FLQ167" s="108"/>
      <c r="FLR167" s="108"/>
      <c r="FLS167" s="108"/>
      <c r="FLT167" s="108"/>
      <c r="FLU167" s="108"/>
      <c r="FLV167" s="108"/>
      <c r="FLW167" s="108"/>
      <c r="FLX167" s="108"/>
      <c r="FLY167" s="108"/>
      <c r="FLZ167" s="108"/>
      <c r="FMA167" s="108"/>
      <c r="FMB167" s="108"/>
      <c r="FMC167" s="108"/>
      <c r="FMD167" s="108"/>
      <c r="FME167" s="108"/>
      <c r="FMF167" s="108"/>
      <c r="FMG167" s="108"/>
      <c r="FMH167" s="108"/>
      <c r="FMI167" s="108"/>
      <c r="FMJ167" s="108"/>
      <c r="FMK167" s="108"/>
      <c r="FML167" s="108"/>
      <c r="FMM167" s="108"/>
      <c r="FMN167" s="108"/>
      <c r="FMO167" s="108"/>
      <c r="FMP167" s="108"/>
      <c r="FMQ167" s="108"/>
      <c r="FMR167" s="108"/>
      <c r="FMS167" s="108"/>
      <c r="FMT167" s="108"/>
      <c r="FMU167" s="108"/>
      <c r="FMV167" s="108"/>
      <c r="FMW167" s="108"/>
      <c r="FMX167" s="108"/>
      <c r="FMY167" s="108"/>
      <c r="FMZ167" s="108"/>
      <c r="FNA167" s="108"/>
      <c r="FNB167" s="108"/>
      <c r="FNC167" s="108"/>
      <c r="FND167" s="108"/>
      <c r="FNE167" s="108"/>
      <c r="FNF167" s="108"/>
      <c r="FNG167" s="108"/>
      <c r="FNH167" s="108"/>
      <c r="FNI167" s="108"/>
      <c r="FNJ167" s="108"/>
      <c r="FNK167" s="108"/>
      <c r="FNL167" s="108"/>
      <c r="FNM167" s="108"/>
      <c r="FNN167" s="108"/>
      <c r="FNO167" s="108"/>
      <c r="FNP167" s="108"/>
      <c r="FNQ167" s="108"/>
      <c r="FNR167" s="108"/>
      <c r="FNS167" s="108"/>
      <c r="FNT167" s="108"/>
      <c r="FNU167" s="108"/>
      <c r="FNV167" s="108"/>
      <c r="FNW167" s="108"/>
      <c r="FNX167" s="108"/>
      <c r="FNY167" s="108"/>
      <c r="FNZ167" s="108"/>
      <c r="FOA167" s="108"/>
      <c r="FOB167" s="108"/>
      <c r="FOC167" s="108"/>
      <c r="FOD167" s="108"/>
      <c r="FOE167" s="108"/>
      <c r="FOF167" s="108"/>
      <c r="FOG167" s="108"/>
      <c r="FOH167" s="108"/>
      <c r="FOI167" s="108"/>
      <c r="FOJ167" s="108"/>
      <c r="FOK167" s="108"/>
      <c r="FOL167" s="108"/>
      <c r="FOM167" s="108"/>
      <c r="FON167" s="108"/>
      <c r="FOO167" s="108"/>
      <c r="FOP167" s="108"/>
      <c r="FOQ167" s="108"/>
      <c r="FOR167" s="108"/>
      <c r="FOS167" s="108"/>
      <c r="FOT167" s="108"/>
      <c r="FOU167" s="108"/>
      <c r="FOV167" s="108"/>
      <c r="FOW167" s="108"/>
      <c r="FOX167" s="108"/>
      <c r="FOY167" s="108"/>
      <c r="FOZ167" s="108"/>
      <c r="FPA167" s="108"/>
      <c r="FPB167" s="108"/>
      <c r="FPC167" s="108"/>
      <c r="FPD167" s="108"/>
      <c r="FPE167" s="108"/>
      <c r="FPF167" s="108"/>
      <c r="FPG167" s="108"/>
      <c r="FPH167" s="108"/>
      <c r="FPI167" s="108"/>
      <c r="FPJ167" s="108"/>
      <c r="FPK167" s="108"/>
      <c r="FPL167" s="108"/>
      <c r="FPM167" s="108"/>
      <c r="FPN167" s="108"/>
      <c r="FPO167" s="108"/>
      <c r="FPP167" s="108"/>
      <c r="FPQ167" s="108"/>
      <c r="FPR167" s="108"/>
      <c r="FPS167" s="108"/>
      <c r="FPT167" s="108"/>
      <c r="FPU167" s="108"/>
      <c r="FPV167" s="108"/>
      <c r="FPW167" s="108"/>
      <c r="FPX167" s="108"/>
      <c r="FPY167" s="108"/>
      <c r="FPZ167" s="108"/>
      <c r="FQA167" s="108"/>
      <c r="FQB167" s="108"/>
      <c r="FQC167" s="108"/>
      <c r="FQD167" s="108"/>
      <c r="FQE167" s="108"/>
      <c r="FQF167" s="108"/>
      <c r="FQG167" s="108"/>
      <c r="FQH167" s="108"/>
      <c r="FQI167" s="108"/>
      <c r="FQJ167" s="108"/>
      <c r="FQK167" s="108"/>
      <c r="FQL167" s="108"/>
      <c r="FQM167" s="108"/>
      <c r="FQN167" s="108"/>
      <c r="FQO167" s="108"/>
      <c r="FQP167" s="108"/>
      <c r="FQQ167" s="108"/>
      <c r="FQR167" s="108"/>
      <c r="FQS167" s="108"/>
      <c r="FQT167" s="108"/>
      <c r="FQU167" s="108"/>
      <c r="FQV167" s="108"/>
      <c r="FQW167" s="108"/>
      <c r="FQX167" s="108"/>
      <c r="FQY167" s="108"/>
      <c r="FQZ167" s="108"/>
      <c r="FRA167" s="108"/>
      <c r="FRB167" s="108"/>
      <c r="FRC167" s="108"/>
      <c r="FRD167" s="108"/>
      <c r="FRE167" s="108"/>
      <c r="FRF167" s="108"/>
      <c r="FRG167" s="108"/>
      <c r="FRH167" s="108"/>
      <c r="FRI167" s="108"/>
      <c r="FRJ167" s="108"/>
      <c r="FRK167" s="108"/>
      <c r="FRL167" s="108"/>
      <c r="FRM167" s="108"/>
      <c r="FRN167" s="108"/>
      <c r="FRO167" s="108"/>
      <c r="FRP167" s="108"/>
      <c r="FRQ167" s="108"/>
      <c r="FRR167" s="108"/>
      <c r="FRS167" s="108"/>
      <c r="FRT167" s="108"/>
      <c r="FRU167" s="108"/>
      <c r="FRV167" s="108"/>
      <c r="FRW167" s="108"/>
      <c r="FRX167" s="108"/>
      <c r="FRY167" s="108"/>
      <c r="FRZ167" s="108"/>
      <c r="FSA167" s="108"/>
      <c r="FSB167" s="108"/>
      <c r="FSC167" s="108"/>
      <c r="FSD167" s="108"/>
      <c r="FSE167" s="108"/>
      <c r="FSF167" s="108"/>
      <c r="FSG167" s="108"/>
      <c r="FSH167" s="108"/>
      <c r="FSI167" s="108"/>
      <c r="FSJ167" s="108"/>
      <c r="FSK167" s="108"/>
      <c r="FSL167" s="108"/>
      <c r="FSM167" s="108"/>
      <c r="FSN167" s="108"/>
      <c r="FSO167" s="108"/>
      <c r="FSP167" s="108"/>
      <c r="FSQ167" s="108"/>
      <c r="FSR167" s="108"/>
      <c r="FSS167" s="108"/>
      <c r="FST167" s="108"/>
      <c r="FSU167" s="108"/>
      <c r="FSV167" s="108"/>
      <c r="FSW167" s="108"/>
      <c r="FSX167" s="108"/>
      <c r="FSY167" s="108"/>
      <c r="FSZ167" s="108"/>
      <c r="FTA167" s="108"/>
      <c r="FTB167" s="108"/>
      <c r="FTC167" s="108"/>
      <c r="FTD167" s="108"/>
      <c r="FTE167" s="108"/>
      <c r="FTF167" s="108"/>
      <c r="FTG167" s="108"/>
      <c r="FTH167" s="108"/>
      <c r="FTI167" s="108"/>
      <c r="FTJ167" s="108"/>
      <c r="FTK167" s="108"/>
      <c r="FTL167" s="108"/>
      <c r="FTM167" s="108"/>
      <c r="FTN167" s="108"/>
      <c r="FTO167" s="108"/>
      <c r="FTP167" s="108"/>
      <c r="FTQ167" s="108"/>
      <c r="FTR167" s="108"/>
      <c r="FTS167" s="108"/>
      <c r="FTT167" s="108"/>
      <c r="FTU167" s="108"/>
      <c r="FTV167" s="108"/>
      <c r="FTW167" s="108"/>
      <c r="FTX167" s="108"/>
      <c r="FTY167" s="108"/>
      <c r="FTZ167" s="108"/>
      <c r="FUA167" s="108"/>
      <c r="FUB167" s="108"/>
      <c r="FUC167" s="108"/>
      <c r="FUD167" s="108"/>
      <c r="FUE167" s="108"/>
      <c r="FUF167" s="108"/>
      <c r="FUG167" s="108"/>
      <c r="FUH167" s="108"/>
      <c r="FUI167" s="108"/>
      <c r="FUJ167" s="108"/>
      <c r="FUK167" s="108"/>
      <c r="FUL167" s="108"/>
      <c r="FUM167" s="108"/>
      <c r="FUN167" s="108"/>
      <c r="FUO167" s="108"/>
      <c r="FUP167" s="108"/>
      <c r="FUQ167" s="108"/>
      <c r="FUR167" s="108"/>
      <c r="FUS167" s="108"/>
      <c r="FUT167" s="108"/>
      <c r="FUU167" s="108"/>
      <c r="FUV167" s="108"/>
      <c r="FUW167" s="108"/>
      <c r="FUX167" s="108"/>
      <c r="FUY167" s="108"/>
      <c r="FUZ167" s="108"/>
      <c r="FVA167" s="108"/>
      <c r="FVB167" s="108"/>
      <c r="FVC167" s="108"/>
      <c r="FVD167" s="108"/>
      <c r="FVE167" s="108"/>
      <c r="FVF167" s="108"/>
      <c r="FVG167" s="108"/>
      <c r="FVH167" s="108"/>
      <c r="FVI167" s="108"/>
      <c r="FVJ167" s="108"/>
      <c r="FVK167" s="108"/>
      <c r="FVL167" s="108"/>
      <c r="FVM167" s="108"/>
      <c r="FVN167" s="108"/>
      <c r="FVO167" s="108"/>
      <c r="FVP167" s="108"/>
      <c r="FVQ167" s="108"/>
      <c r="FVR167" s="108"/>
      <c r="FVS167" s="108"/>
      <c r="FVT167" s="108"/>
      <c r="FVU167" s="108"/>
      <c r="FVV167" s="108"/>
      <c r="FVW167" s="108"/>
      <c r="FVX167" s="108"/>
      <c r="FVY167" s="108"/>
      <c r="FVZ167" s="108"/>
      <c r="FWA167" s="108"/>
      <c r="FWB167" s="108"/>
      <c r="FWC167" s="108"/>
      <c r="FWD167" s="108"/>
      <c r="FWE167" s="108"/>
      <c r="FWF167" s="108"/>
      <c r="FWG167" s="108"/>
      <c r="FWH167" s="108"/>
      <c r="FWI167" s="108"/>
      <c r="FWJ167" s="108"/>
      <c r="FWK167" s="108"/>
      <c r="FWL167" s="108"/>
      <c r="FWM167" s="108"/>
      <c r="FWN167" s="108"/>
      <c r="FWO167" s="108"/>
      <c r="FWP167" s="108"/>
      <c r="FWQ167" s="108"/>
      <c r="FWR167" s="108"/>
      <c r="FWS167" s="108"/>
      <c r="FWT167" s="108"/>
      <c r="FWU167" s="108"/>
      <c r="FWV167" s="108"/>
      <c r="FWW167" s="108"/>
      <c r="FWX167" s="108"/>
      <c r="FWY167" s="108"/>
      <c r="FWZ167" s="108"/>
      <c r="FXA167" s="108"/>
      <c r="FXB167" s="108"/>
      <c r="FXC167" s="108"/>
      <c r="FXD167" s="108"/>
      <c r="FXE167" s="108"/>
      <c r="FXF167" s="108"/>
      <c r="FXG167" s="108"/>
      <c r="FXH167" s="108"/>
      <c r="FXI167" s="108"/>
      <c r="FXJ167" s="108"/>
      <c r="FXK167" s="108"/>
      <c r="FXL167" s="108"/>
      <c r="FXM167" s="108"/>
      <c r="FXN167" s="108"/>
      <c r="FXO167" s="108"/>
      <c r="FXP167" s="108"/>
      <c r="FXQ167" s="108"/>
      <c r="FXR167" s="108"/>
      <c r="FXS167" s="108"/>
      <c r="FXT167" s="108"/>
      <c r="FXU167" s="108"/>
      <c r="FXV167" s="108"/>
      <c r="FXW167" s="108"/>
      <c r="FXX167" s="108"/>
      <c r="FXY167" s="108"/>
      <c r="FXZ167" s="108"/>
      <c r="FYA167" s="108"/>
      <c r="FYB167" s="108"/>
      <c r="FYC167" s="108"/>
      <c r="FYD167" s="108"/>
      <c r="FYE167" s="108"/>
      <c r="FYF167" s="108"/>
      <c r="FYG167" s="108"/>
      <c r="FYH167" s="108"/>
      <c r="FYI167" s="108"/>
      <c r="FYJ167" s="108"/>
      <c r="FYK167" s="108"/>
      <c r="FYL167" s="108"/>
      <c r="FYM167" s="108"/>
      <c r="FYN167" s="108"/>
      <c r="FYO167" s="108"/>
      <c r="FYP167" s="108"/>
      <c r="FYQ167" s="108"/>
      <c r="FYR167" s="108"/>
      <c r="FYS167" s="108"/>
      <c r="FYT167" s="108"/>
      <c r="FYU167" s="108"/>
      <c r="FYV167" s="108"/>
      <c r="FYW167" s="108"/>
      <c r="FYX167" s="108"/>
      <c r="FYY167" s="108"/>
      <c r="FYZ167" s="108"/>
      <c r="FZA167" s="108"/>
      <c r="FZB167" s="108"/>
      <c r="FZC167" s="108"/>
      <c r="FZD167" s="108"/>
      <c r="FZE167" s="108"/>
      <c r="FZF167" s="108"/>
      <c r="FZG167" s="108"/>
      <c r="FZH167" s="108"/>
      <c r="FZI167" s="108"/>
      <c r="FZJ167" s="108"/>
      <c r="FZK167" s="108"/>
      <c r="FZL167" s="108"/>
      <c r="FZM167" s="108"/>
      <c r="FZN167" s="108"/>
      <c r="FZO167" s="108"/>
      <c r="FZP167" s="108"/>
      <c r="FZQ167" s="108"/>
      <c r="FZR167" s="108"/>
      <c r="FZS167" s="108"/>
      <c r="FZT167" s="108"/>
      <c r="FZU167" s="108"/>
      <c r="FZV167" s="108"/>
      <c r="FZW167" s="108"/>
      <c r="FZX167" s="108"/>
      <c r="FZY167" s="108"/>
      <c r="FZZ167" s="108"/>
      <c r="GAA167" s="108"/>
      <c r="GAB167" s="108"/>
      <c r="GAC167" s="108"/>
      <c r="GAD167" s="108"/>
      <c r="GAE167" s="108"/>
      <c r="GAF167" s="108"/>
      <c r="GAG167" s="108"/>
      <c r="GAH167" s="108"/>
      <c r="GAI167" s="108"/>
      <c r="GAJ167" s="108"/>
      <c r="GAK167" s="108"/>
      <c r="GAL167" s="108"/>
      <c r="GAM167" s="108"/>
      <c r="GAN167" s="108"/>
      <c r="GAO167" s="108"/>
      <c r="GAP167" s="108"/>
      <c r="GAQ167" s="108"/>
      <c r="GAR167" s="108"/>
      <c r="GAS167" s="108"/>
      <c r="GAT167" s="108"/>
      <c r="GAU167" s="108"/>
      <c r="GAV167" s="108"/>
      <c r="GAW167" s="108"/>
      <c r="GAX167" s="108"/>
      <c r="GAY167" s="108"/>
      <c r="GAZ167" s="108"/>
      <c r="GBA167" s="108"/>
      <c r="GBB167" s="108"/>
      <c r="GBC167" s="108"/>
      <c r="GBD167" s="108"/>
      <c r="GBE167" s="108"/>
      <c r="GBF167" s="108"/>
      <c r="GBG167" s="108"/>
      <c r="GBH167" s="108"/>
      <c r="GBI167" s="108"/>
      <c r="GBJ167" s="108"/>
      <c r="GBK167" s="108"/>
      <c r="GBL167" s="108"/>
      <c r="GBM167" s="108"/>
      <c r="GBN167" s="108"/>
      <c r="GBO167" s="108"/>
      <c r="GBP167" s="108"/>
      <c r="GBQ167" s="108"/>
      <c r="GBR167" s="108"/>
      <c r="GBS167" s="108"/>
      <c r="GBT167" s="108"/>
      <c r="GBU167" s="108"/>
      <c r="GBV167" s="108"/>
      <c r="GBW167" s="108"/>
      <c r="GBX167" s="108"/>
      <c r="GBY167" s="108"/>
      <c r="GBZ167" s="108"/>
      <c r="GCA167" s="108"/>
      <c r="GCB167" s="108"/>
      <c r="GCC167" s="108"/>
      <c r="GCD167" s="108"/>
      <c r="GCE167" s="108"/>
      <c r="GCF167" s="108"/>
      <c r="GCG167" s="108"/>
      <c r="GCH167" s="108"/>
      <c r="GCI167" s="108"/>
      <c r="GCJ167" s="108"/>
      <c r="GCK167" s="108"/>
      <c r="GCL167" s="108"/>
      <c r="GCM167" s="108"/>
      <c r="GCN167" s="108"/>
      <c r="GCO167" s="108"/>
      <c r="GCP167" s="108"/>
      <c r="GCQ167" s="108"/>
      <c r="GCR167" s="108"/>
      <c r="GCS167" s="108"/>
      <c r="GCT167" s="108"/>
      <c r="GCU167" s="108"/>
      <c r="GCV167" s="108"/>
      <c r="GCW167" s="108"/>
      <c r="GCX167" s="108"/>
      <c r="GCY167" s="108"/>
      <c r="GCZ167" s="108"/>
      <c r="GDA167" s="108"/>
      <c r="GDB167" s="108"/>
      <c r="GDC167" s="108"/>
      <c r="GDD167" s="108"/>
      <c r="GDE167" s="108"/>
      <c r="GDF167" s="108"/>
      <c r="GDG167" s="108"/>
      <c r="GDH167" s="108"/>
      <c r="GDI167" s="108"/>
      <c r="GDJ167" s="108"/>
      <c r="GDK167" s="108"/>
      <c r="GDL167" s="108"/>
      <c r="GDM167" s="108"/>
      <c r="GDN167" s="108"/>
      <c r="GDO167" s="108"/>
      <c r="GDP167" s="108"/>
      <c r="GDQ167" s="108"/>
      <c r="GDR167" s="108"/>
      <c r="GDS167" s="108"/>
      <c r="GDT167" s="108"/>
      <c r="GDU167" s="108"/>
      <c r="GDV167" s="108"/>
      <c r="GDW167" s="108"/>
      <c r="GDX167" s="108"/>
      <c r="GDY167" s="108"/>
      <c r="GDZ167" s="108"/>
      <c r="GEA167" s="108"/>
      <c r="GEB167" s="108"/>
      <c r="GEC167" s="108"/>
      <c r="GED167" s="108"/>
      <c r="GEE167" s="108"/>
      <c r="GEF167" s="108"/>
      <c r="GEG167" s="108"/>
      <c r="GEH167" s="108"/>
      <c r="GEI167" s="108"/>
      <c r="GEJ167" s="108"/>
      <c r="GEK167" s="108"/>
      <c r="GEL167" s="108"/>
      <c r="GEM167" s="108"/>
      <c r="GEN167" s="108"/>
      <c r="GEO167" s="108"/>
      <c r="GEP167" s="108"/>
      <c r="GEQ167" s="108"/>
      <c r="GER167" s="108"/>
      <c r="GES167" s="108"/>
      <c r="GET167" s="108"/>
      <c r="GEU167" s="108"/>
      <c r="GEV167" s="108"/>
      <c r="GEW167" s="108"/>
      <c r="GEX167" s="108"/>
      <c r="GEY167" s="108"/>
      <c r="GEZ167" s="108"/>
      <c r="GFA167" s="108"/>
      <c r="GFB167" s="108"/>
      <c r="GFC167" s="108"/>
      <c r="GFD167" s="108"/>
      <c r="GFE167" s="108"/>
      <c r="GFF167" s="108"/>
      <c r="GFG167" s="108"/>
      <c r="GFH167" s="108"/>
      <c r="GFI167" s="108"/>
      <c r="GFJ167" s="108"/>
      <c r="GFK167" s="108"/>
      <c r="GFL167" s="108"/>
      <c r="GFM167" s="108"/>
      <c r="GFN167" s="108"/>
      <c r="GFO167" s="108"/>
      <c r="GFP167" s="108"/>
      <c r="GFQ167" s="108"/>
      <c r="GFR167" s="108"/>
      <c r="GFS167" s="108"/>
      <c r="GFT167" s="108"/>
      <c r="GFU167" s="108"/>
      <c r="GFV167" s="108"/>
      <c r="GFW167" s="108"/>
      <c r="GFX167" s="108"/>
      <c r="GFY167" s="108"/>
      <c r="GFZ167" s="108"/>
      <c r="GGA167" s="108"/>
      <c r="GGB167" s="108"/>
      <c r="GGC167" s="108"/>
      <c r="GGD167" s="108"/>
      <c r="GGE167" s="108"/>
      <c r="GGF167" s="108"/>
      <c r="GGG167" s="108"/>
      <c r="GGH167" s="108"/>
      <c r="GGI167" s="108"/>
      <c r="GGJ167" s="108"/>
      <c r="GGK167" s="108"/>
      <c r="GGL167" s="108"/>
      <c r="GGM167" s="108"/>
      <c r="GGN167" s="108"/>
      <c r="GGO167" s="108"/>
      <c r="GGP167" s="108"/>
      <c r="GGQ167" s="108"/>
      <c r="GGR167" s="108"/>
      <c r="GGS167" s="108"/>
      <c r="GGT167" s="108"/>
      <c r="GGU167" s="108"/>
      <c r="GGV167" s="108"/>
      <c r="GGW167" s="108"/>
      <c r="GGX167" s="108"/>
      <c r="GGY167" s="108"/>
      <c r="GGZ167" s="108"/>
      <c r="GHA167" s="108"/>
      <c r="GHB167" s="108"/>
      <c r="GHC167" s="108"/>
      <c r="GHD167" s="108"/>
      <c r="GHE167" s="108"/>
      <c r="GHF167" s="108"/>
      <c r="GHG167" s="108"/>
      <c r="GHH167" s="108"/>
      <c r="GHI167" s="108"/>
      <c r="GHJ167" s="108"/>
      <c r="GHK167" s="108"/>
      <c r="GHL167" s="108"/>
      <c r="GHM167" s="108"/>
      <c r="GHN167" s="108"/>
      <c r="GHO167" s="108"/>
      <c r="GHP167" s="108"/>
      <c r="GHQ167" s="108"/>
      <c r="GHR167" s="108"/>
      <c r="GHS167" s="108"/>
      <c r="GHT167" s="108"/>
      <c r="GHU167" s="108"/>
      <c r="GHV167" s="108"/>
      <c r="GHW167" s="108"/>
      <c r="GHX167" s="108"/>
      <c r="GHY167" s="108"/>
      <c r="GHZ167" s="108"/>
      <c r="GIA167" s="108"/>
      <c r="GIB167" s="108"/>
      <c r="GIC167" s="108"/>
      <c r="GID167" s="108"/>
      <c r="GIE167" s="108"/>
      <c r="GIF167" s="108"/>
      <c r="GIG167" s="108"/>
      <c r="GIH167" s="108"/>
      <c r="GII167" s="108"/>
      <c r="GIJ167" s="108"/>
      <c r="GIK167" s="108"/>
      <c r="GIL167" s="108"/>
      <c r="GIM167" s="108"/>
      <c r="GIN167" s="108"/>
      <c r="GIO167" s="108"/>
      <c r="GIP167" s="108"/>
      <c r="GIQ167" s="108"/>
      <c r="GIR167" s="108"/>
      <c r="GIS167" s="108"/>
      <c r="GIT167" s="108"/>
      <c r="GIU167" s="108"/>
      <c r="GIV167" s="108"/>
      <c r="GIW167" s="108"/>
      <c r="GIX167" s="108"/>
      <c r="GIY167" s="108"/>
      <c r="GIZ167" s="108"/>
      <c r="GJA167" s="108"/>
      <c r="GJB167" s="108"/>
      <c r="GJC167" s="108"/>
      <c r="GJD167" s="108"/>
      <c r="GJE167" s="108"/>
      <c r="GJF167" s="108"/>
      <c r="GJG167" s="108"/>
      <c r="GJH167" s="108"/>
      <c r="GJI167" s="108"/>
      <c r="GJJ167" s="108"/>
      <c r="GJK167" s="108"/>
      <c r="GJL167" s="108"/>
      <c r="GJM167" s="108"/>
      <c r="GJN167" s="108"/>
      <c r="GJO167" s="108"/>
      <c r="GJP167" s="108"/>
      <c r="GJQ167" s="108"/>
      <c r="GJR167" s="108"/>
      <c r="GJS167" s="108"/>
      <c r="GJT167" s="108"/>
      <c r="GJU167" s="108"/>
      <c r="GJV167" s="108"/>
      <c r="GJW167" s="108"/>
      <c r="GJX167" s="108"/>
      <c r="GJY167" s="108"/>
      <c r="GJZ167" s="108"/>
      <c r="GKA167" s="108"/>
      <c r="GKB167" s="108"/>
      <c r="GKC167" s="108"/>
      <c r="GKD167" s="108"/>
      <c r="GKE167" s="108"/>
      <c r="GKF167" s="108"/>
      <c r="GKG167" s="108"/>
      <c r="GKH167" s="108"/>
      <c r="GKI167" s="108"/>
      <c r="GKJ167" s="108"/>
      <c r="GKK167" s="108"/>
      <c r="GKL167" s="108"/>
      <c r="GKM167" s="108"/>
      <c r="GKN167" s="108"/>
      <c r="GKO167" s="108"/>
      <c r="GKP167" s="108"/>
      <c r="GKQ167" s="108"/>
      <c r="GKR167" s="108"/>
      <c r="GKS167" s="108"/>
      <c r="GKT167" s="108"/>
      <c r="GKU167" s="108"/>
      <c r="GKV167" s="108"/>
      <c r="GKW167" s="108"/>
      <c r="GKX167" s="108"/>
      <c r="GKY167" s="108"/>
      <c r="GKZ167" s="108"/>
      <c r="GLA167" s="108"/>
      <c r="GLB167" s="108"/>
      <c r="GLC167" s="108"/>
      <c r="GLD167" s="108"/>
      <c r="GLE167" s="108"/>
      <c r="GLF167" s="108"/>
      <c r="GLG167" s="108"/>
      <c r="GLH167" s="108"/>
      <c r="GLI167" s="108"/>
      <c r="GLJ167" s="108"/>
      <c r="GLK167" s="108"/>
      <c r="GLL167" s="108"/>
      <c r="GLM167" s="108"/>
      <c r="GLN167" s="108"/>
      <c r="GLO167" s="108"/>
      <c r="GLP167" s="108"/>
      <c r="GLQ167" s="108"/>
      <c r="GLR167" s="108"/>
      <c r="GLS167" s="108"/>
      <c r="GLT167" s="108"/>
      <c r="GLU167" s="108"/>
      <c r="GLV167" s="108"/>
      <c r="GLW167" s="108"/>
      <c r="GLX167" s="108"/>
      <c r="GLY167" s="108"/>
      <c r="GLZ167" s="108"/>
      <c r="GMA167" s="108"/>
      <c r="GMB167" s="108"/>
      <c r="GMC167" s="108"/>
      <c r="GMD167" s="108"/>
      <c r="GME167" s="108"/>
      <c r="GMF167" s="108"/>
      <c r="GMG167" s="108"/>
      <c r="GMH167" s="108"/>
      <c r="GMI167" s="108"/>
      <c r="GMJ167" s="108"/>
      <c r="GMK167" s="108"/>
      <c r="GML167" s="108"/>
      <c r="GMM167" s="108"/>
      <c r="GMN167" s="108"/>
      <c r="GMO167" s="108"/>
      <c r="GMP167" s="108"/>
      <c r="GMQ167" s="108"/>
      <c r="GMR167" s="108"/>
      <c r="GMS167" s="108"/>
      <c r="GMT167" s="108"/>
      <c r="GMU167" s="108"/>
      <c r="GMV167" s="108"/>
      <c r="GMW167" s="108"/>
      <c r="GMX167" s="108"/>
      <c r="GMY167" s="108"/>
      <c r="GMZ167" s="108"/>
      <c r="GNA167" s="108"/>
      <c r="GNB167" s="108"/>
      <c r="GNC167" s="108"/>
      <c r="GND167" s="108"/>
      <c r="GNE167" s="108"/>
      <c r="GNF167" s="108"/>
      <c r="GNG167" s="108"/>
      <c r="GNH167" s="108"/>
      <c r="GNI167" s="108"/>
      <c r="GNJ167" s="108"/>
      <c r="GNK167" s="108"/>
      <c r="GNL167" s="108"/>
      <c r="GNM167" s="108"/>
      <c r="GNN167" s="108"/>
      <c r="GNO167" s="108"/>
      <c r="GNP167" s="108"/>
      <c r="GNQ167" s="108"/>
      <c r="GNR167" s="108"/>
      <c r="GNS167" s="108"/>
      <c r="GNT167" s="108"/>
      <c r="GNU167" s="108"/>
      <c r="GNV167" s="108"/>
      <c r="GNW167" s="108"/>
      <c r="GNX167" s="108"/>
      <c r="GNY167" s="108"/>
      <c r="GNZ167" s="108"/>
      <c r="GOA167" s="108"/>
      <c r="GOB167" s="108"/>
      <c r="GOC167" s="108"/>
      <c r="GOD167" s="108"/>
      <c r="GOE167" s="108"/>
      <c r="GOF167" s="108"/>
      <c r="GOG167" s="108"/>
      <c r="GOH167" s="108"/>
      <c r="GOI167" s="108"/>
      <c r="GOJ167" s="108"/>
      <c r="GOK167" s="108"/>
      <c r="GOL167" s="108"/>
      <c r="GOM167" s="108"/>
      <c r="GON167" s="108"/>
      <c r="GOO167" s="108"/>
      <c r="GOP167" s="108"/>
      <c r="GOQ167" s="108"/>
      <c r="GOR167" s="108"/>
      <c r="GOS167" s="108"/>
      <c r="GOT167" s="108"/>
      <c r="GOU167" s="108"/>
      <c r="GOV167" s="108"/>
      <c r="GOW167" s="108"/>
      <c r="GOX167" s="108"/>
      <c r="GOY167" s="108"/>
      <c r="GOZ167" s="108"/>
      <c r="GPA167" s="108"/>
      <c r="GPB167" s="108"/>
      <c r="GPC167" s="108"/>
      <c r="GPD167" s="108"/>
      <c r="GPE167" s="108"/>
      <c r="GPF167" s="108"/>
      <c r="GPG167" s="108"/>
      <c r="GPH167" s="108"/>
      <c r="GPI167" s="108"/>
      <c r="GPJ167" s="108"/>
      <c r="GPK167" s="108"/>
      <c r="GPL167" s="108"/>
      <c r="GPM167" s="108"/>
      <c r="GPN167" s="108"/>
      <c r="GPO167" s="108"/>
      <c r="GPP167" s="108"/>
      <c r="GPQ167" s="108"/>
      <c r="GPR167" s="108"/>
      <c r="GPS167" s="108"/>
      <c r="GPT167" s="108"/>
      <c r="GPU167" s="108"/>
      <c r="GPV167" s="108"/>
      <c r="GPW167" s="108"/>
      <c r="GPX167" s="108"/>
      <c r="GPY167" s="108"/>
      <c r="GPZ167" s="108"/>
      <c r="GQA167" s="108"/>
      <c r="GQB167" s="108"/>
      <c r="GQC167" s="108"/>
      <c r="GQD167" s="108"/>
      <c r="GQE167" s="108"/>
      <c r="GQF167" s="108"/>
      <c r="GQG167" s="108"/>
      <c r="GQH167" s="108"/>
      <c r="GQI167" s="108"/>
      <c r="GQJ167" s="108"/>
      <c r="GQK167" s="108"/>
      <c r="GQL167" s="108"/>
      <c r="GQM167" s="108"/>
      <c r="GQN167" s="108"/>
      <c r="GQO167" s="108"/>
      <c r="GQP167" s="108"/>
      <c r="GQQ167" s="108"/>
      <c r="GQR167" s="108"/>
      <c r="GQS167" s="108"/>
      <c r="GQT167" s="108"/>
      <c r="GQU167" s="108"/>
      <c r="GQV167" s="108"/>
      <c r="GQW167" s="108"/>
      <c r="GQX167" s="108"/>
      <c r="GQY167" s="108"/>
      <c r="GQZ167" s="108"/>
      <c r="GRA167" s="108"/>
      <c r="GRB167" s="108"/>
      <c r="GRC167" s="108"/>
      <c r="GRD167" s="108"/>
      <c r="GRE167" s="108"/>
      <c r="GRF167" s="108"/>
      <c r="GRG167" s="108"/>
      <c r="GRH167" s="108"/>
      <c r="GRI167" s="108"/>
      <c r="GRJ167" s="108"/>
      <c r="GRK167" s="108"/>
      <c r="GRL167" s="108"/>
      <c r="GRM167" s="108"/>
      <c r="GRN167" s="108"/>
      <c r="GRO167" s="108"/>
      <c r="GRP167" s="108"/>
      <c r="GRQ167" s="108"/>
      <c r="GRR167" s="108"/>
      <c r="GRS167" s="108"/>
      <c r="GRT167" s="108"/>
      <c r="GRU167" s="108"/>
      <c r="GRV167" s="108"/>
      <c r="GRW167" s="108"/>
      <c r="GRX167" s="108"/>
      <c r="GRY167" s="108"/>
      <c r="GRZ167" s="108"/>
      <c r="GSA167" s="108"/>
      <c r="GSB167" s="108"/>
      <c r="GSC167" s="108"/>
      <c r="GSD167" s="108"/>
      <c r="GSE167" s="108"/>
      <c r="GSF167" s="108"/>
      <c r="GSG167" s="108"/>
      <c r="GSH167" s="108"/>
      <c r="GSI167" s="108"/>
      <c r="GSJ167" s="108"/>
      <c r="GSK167" s="108"/>
      <c r="GSL167" s="108"/>
      <c r="GSM167" s="108"/>
      <c r="GSN167" s="108"/>
      <c r="GSO167" s="108"/>
      <c r="GSP167" s="108"/>
      <c r="GSQ167" s="108"/>
      <c r="GSR167" s="108"/>
      <c r="GSS167" s="108"/>
      <c r="GST167" s="108"/>
      <c r="GSU167" s="108"/>
      <c r="GSV167" s="108"/>
      <c r="GSW167" s="108"/>
      <c r="GSX167" s="108"/>
      <c r="GSY167" s="108"/>
      <c r="GSZ167" s="108"/>
      <c r="GTA167" s="108"/>
      <c r="GTB167" s="108"/>
      <c r="GTC167" s="108"/>
      <c r="GTD167" s="108"/>
      <c r="GTE167" s="108"/>
      <c r="GTF167" s="108"/>
      <c r="GTG167" s="108"/>
      <c r="GTH167" s="108"/>
      <c r="GTI167" s="108"/>
      <c r="GTJ167" s="108"/>
      <c r="GTK167" s="108"/>
      <c r="GTL167" s="108"/>
      <c r="GTM167" s="108"/>
      <c r="GTN167" s="108"/>
      <c r="GTO167" s="108"/>
      <c r="GTP167" s="108"/>
      <c r="GTQ167" s="108"/>
      <c r="GTR167" s="108"/>
      <c r="GTS167" s="108"/>
      <c r="GTT167" s="108"/>
      <c r="GTU167" s="108"/>
      <c r="GTV167" s="108"/>
      <c r="GTW167" s="108"/>
      <c r="GTX167" s="108"/>
      <c r="GTY167" s="108"/>
      <c r="GTZ167" s="108"/>
      <c r="GUA167" s="108"/>
      <c r="GUB167" s="108"/>
      <c r="GUC167" s="108"/>
      <c r="GUD167" s="108"/>
      <c r="GUE167" s="108"/>
      <c r="GUF167" s="108"/>
      <c r="GUG167" s="108"/>
      <c r="GUH167" s="108"/>
      <c r="GUI167" s="108"/>
      <c r="GUJ167" s="108"/>
      <c r="GUK167" s="108"/>
      <c r="GUL167" s="108"/>
      <c r="GUM167" s="108"/>
      <c r="GUN167" s="108"/>
      <c r="GUO167" s="108"/>
      <c r="GUP167" s="108"/>
      <c r="GUQ167" s="108"/>
      <c r="GUR167" s="108"/>
      <c r="GUS167" s="108"/>
      <c r="GUT167" s="108"/>
      <c r="GUU167" s="108"/>
      <c r="GUV167" s="108"/>
      <c r="GUW167" s="108"/>
      <c r="GUX167" s="108"/>
      <c r="GUY167" s="108"/>
      <c r="GUZ167" s="108"/>
      <c r="GVA167" s="108"/>
      <c r="GVB167" s="108"/>
      <c r="GVC167" s="108"/>
      <c r="GVD167" s="108"/>
      <c r="GVE167" s="108"/>
      <c r="GVF167" s="108"/>
      <c r="GVG167" s="108"/>
      <c r="GVH167" s="108"/>
      <c r="GVI167" s="108"/>
      <c r="GVJ167" s="108"/>
      <c r="GVK167" s="108"/>
      <c r="GVL167" s="108"/>
      <c r="GVM167" s="108"/>
      <c r="GVN167" s="108"/>
      <c r="GVO167" s="108"/>
      <c r="GVP167" s="108"/>
      <c r="GVQ167" s="108"/>
      <c r="GVR167" s="108"/>
      <c r="GVS167" s="108"/>
      <c r="GVT167" s="108"/>
      <c r="GVU167" s="108"/>
      <c r="GVV167" s="108"/>
      <c r="GVW167" s="108"/>
      <c r="GVX167" s="108"/>
      <c r="GVY167" s="108"/>
      <c r="GVZ167" s="108"/>
      <c r="GWA167" s="108"/>
      <c r="GWB167" s="108"/>
      <c r="GWC167" s="108"/>
      <c r="GWD167" s="108"/>
      <c r="GWE167" s="108"/>
      <c r="GWF167" s="108"/>
      <c r="GWG167" s="108"/>
      <c r="GWH167" s="108"/>
      <c r="GWI167" s="108"/>
      <c r="GWJ167" s="108"/>
      <c r="GWK167" s="108"/>
      <c r="GWL167" s="108"/>
      <c r="GWM167" s="108"/>
      <c r="GWN167" s="108"/>
      <c r="GWO167" s="108"/>
      <c r="GWP167" s="108"/>
      <c r="GWQ167" s="108"/>
      <c r="GWR167" s="108"/>
      <c r="GWS167" s="108"/>
      <c r="GWT167" s="108"/>
      <c r="GWU167" s="108"/>
      <c r="GWV167" s="108"/>
      <c r="GWW167" s="108"/>
      <c r="GWX167" s="108"/>
      <c r="GWY167" s="108"/>
      <c r="GWZ167" s="108"/>
      <c r="GXA167" s="108"/>
      <c r="GXB167" s="108"/>
      <c r="GXC167" s="108"/>
      <c r="GXD167" s="108"/>
      <c r="GXE167" s="108"/>
      <c r="GXF167" s="108"/>
      <c r="GXG167" s="108"/>
      <c r="GXH167" s="108"/>
      <c r="GXI167" s="108"/>
      <c r="GXJ167" s="108"/>
      <c r="GXK167" s="108"/>
      <c r="GXL167" s="108"/>
      <c r="GXM167" s="108"/>
      <c r="GXN167" s="108"/>
      <c r="GXO167" s="108"/>
      <c r="GXP167" s="108"/>
      <c r="GXQ167" s="108"/>
      <c r="GXR167" s="108"/>
      <c r="GXS167" s="108"/>
      <c r="GXT167" s="108"/>
      <c r="GXU167" s="108"/>
      <c r="GXV167" s="108"/>
      <c r="GXW167" s="108"/>
      <c r="GXX167" s="108"/>
      <c r="GXY167" s="108"/>
      <c r="GXZ167" s="108"/>
      <c r="GYA167" s="108"/>
      <c r="GYB167" s="108"/>
      <c r="GYC167" s="108"/>
      <c r="GYD167" s="108"/>
      <c r="GYE167" s="108"/>
      <c r="GYF167" s="108"/>
      <c r="GYG167" s="108"/>
      <c r="GYH167" s="108"/>
      <c r="GYI167" s="108"/>
      <c r="GYJ167" s="108"/>
      <c r="GYK167" s="108"/>
      <c r="GYL167" s="108"/>
      <c r="GYM167" s="108"/>
      <c r="GYN167" s="108"/>
      <c r="GYO167" s="108"/>
      <c r="GYP167" s="108"/>
      <c r="GYQ167" s="108"/>
      <c r="GYR167" s="108"/>
      <c r="GYS167" s="108"/>
      <c r="GYT167" s="108"/>
      <c r="GYU167" s="108"/>
      <c r="GYV167" s="108"/>
      <c r="GYW167" s="108"/>
      <c r="GYX167" s="108"/>
      <c r="GYY167" s="108"/>
      <c r="GYZ167" s="108"/>
      <c r="GZA167" s="108"/>
      <c r="GZB167" s="108"/>
      <c r="GZC167" s="108"/>
      <c r="GZD167" s="108"/>
      <c r="GZE167" s="108"/>
      <c r="GZF167" s="108"/>
      <c r="GZG167" s="108"/>
      <c r="GZH167" s="108"/>
      <c r="GZI167" s="108"/>
      <c r="GZJ167" s="108"/>
      <c r="GZK167" s="108"/>
      <c r="GZL167" s="108"/>
      <c r="GZM167" s="108"/>
      <c r="GZN167" s="108"/>
      <c r="GZO167" s="108"/>
      <c r="GZP167" s="108"/>
      <c r="GZQ167" s="108"/>
      <c r="GZR167" s="108"/>
      <c r="GZS167" s="108"/>
      <c r="GZT167" s="108"/>
      <c r="GZU167" s="108"/>
      <c r="GZV167" s="108"/>
      <c r="GZW167" s="108"/>
      <c r="GZX167" s="108"/>
      <c r="GZY167" s="108"/>
      <c r="GZZ167" s="108"/>
      <c r="HAA167" s="108"/>
      <c r="HAB167" s="108"/>
      <c r="HAC167" s="108"/>
      <c r="HAD167" s="108"/>
      <c r="HAE167" s="108"/>
      <c r="HAF167" s="108"/>
      <c r="HAG167" s="108"/>
      <c r="HAH167" s="108"/>
      <c r="HAI167" s="108"/>
      <c r="HAJ167" s="108"/>
      <c r="HAK167" s="108"/>
      <c r="HAL167" s="108"/>
      <c r="HAM167" s="108"/>
      <c r="HAN167" s="108"/>
      <c r="HAO167" s="108"/>
      <c r="HAP167" s="108"/>
      <c r="HAQ167" s="108"/>
      <c r="HAR167" s="108"/>
      <c r="HAS167" s="108"/>
      <c r="HAT167" s="108"/>
      <c r="HAU167" s="108"/>
      <c r="HAV167" s="108"/>
      <c r="HAW167" s="108"/>
      <c r="HAX167" s="108"/>
      <c r="HAY167" s="108"/>
      <c r="HAZ167" s="108"/>
      <c r="HBA167" s="108"/>
      <c r="HBB167" s="108"/>
      <c r="HBC167" s="108"/>
      <c r="HBD167" s="108"/>
      <c r="HBE167" s="108"/>
      <c r="HBF167" s="108"/>
      <c r="HBG167" s="108"/>
      <c r="HBH167" s="108"/>
      <c r="HBI167" s="108"/>
      <c r="HBJ167" s="108"/>
      <c r="HBK167" s="108"/>
      <c r="HBL167" s="108"/>
      <c r="HBM167" s="108"/>
      <c r="HBN167" s="108"/>
      <c r="HBO167" s="108"/>
      <c r="HBP167" s="108"/>
      <c r="HBQ167" s="108"/>
      <c r="HBR167" s="108"/>
      <c r="HBS167" s="108"/>
      <c r="HBT167" s="108"/>
      <c r="HBU167" s="108"/>
      <c r="HBV167" s="108"/>
      <c r="HBW167" s="108"/>
      <c r="HBX167" s="108"/>
      <c r="HBY167" s="108"/>
      <c r="HBZ167" s="108"/>
      <c r="HCA167" s="108"/>
      <c r="HCB167" s="108"/>
      <c r="HCC167" s="108"/>
      <c r="HCD167" s="108"/>
      <c r="HCE167" s="108"/>
      <c r="HCF167" s="108"/>
      <c r="HCG167" s="108"/>
      <c r="HCH167" s="108"/>
      <c r="HCI167" s="108"/>
      <c r="HCJ167" s="108"/>
      <c r="HCK167" s="108"/>
      <c r="HCL167" s="108"/>
      <c r="HCM167" s="108"/>
      <c r="HCN167" s="108"/>
      <c r="HCO167" s="108"/>
      <c r="HCP167" s="108"/>
      <c r="HCQ167" s="108"/>
      <c r="HCR167" s="108"/>
      <c r="HCS167" s="108"/>
      <c r="HCT167" s="108"/>
      <c r="HCU167" s="108"/>
      <c r="HCV167" s="108"/>
      <c r="HCW167" s="108"/>
      <c r="HCX167" s="108"/>
      <c r="HCY167" s="108"/>
      <c r="HCZ167" s="108"/>
      <c r="HDA167" s="108"/>
      <c r="HDB167" s="108"/>
      <c r="HDC167" s="108"/>
      <c r="HDD167" s="108"/>
      <c r="HDE167" s="108"/>
      <c r="HDF167" s="108"/>
      <c r="HDG167" s="108"/>
      <c r="HDH167" s="108"/>
      <c r="HDI167" s="108"/>
      <c r="HDJ167" s="108"/>
      <c r="HDK167" s="108"/>
      <c r="HDL167" s="108"/>
      <c r="HDM167" s="108"/>
      <c r="HDN167" s="108"/>
      <c r="HDO167" s="108"/>
      <c r="HDP167" s="108"/>
      <c r="HDQ167" s="108"/>
      <c r="HDR167" s="108"/>
      <c r="HDS167" s="108"/>
      <c r="HDT167" s="108"/>
      <c r="HDU167" s="108"/>
      <c r="HDV167" s="108"/>
      <c r="HDW167" s="108"/>
      <c r="HDX167" s="108"/>
      <c r="HDY167" s="108"/>
      <c r="HDZ167" s="108"/>
      <c r="HEA167" s="108"/>
      <c r="HEB167" s="108"/>
      <c r="HEC167" s="108"/>
      <c r="HED167" s="108"/>
      <c r="HEE167" s="108"/>
      <c r="HEF167" s="108"/>
      <c r="HEG167" s="108"/>
      <c r="HEH167" s="108"/>
      <c r="HEI167" s="108"/>
      <c r="HEJ167" s="108"/>
      <c r="HEK167" s="108"/>
      <c r="HEL167" s="108"/>
      <c r="HEM167" s="108"/>
      <c r="HEN167" s="108"/>
      <c r="HEO167" s="108"/>
      <c r="HEP167" s="108"/>
      <c r="HEQ167" s="108"/>
      <c r="HER167" s="108"/>
      <c r="HES167" s="108"/>
      <c r="HET167" s="108"/>
      <c r="HEU167" s="108"/>
      <c r="HEV167" s="108"/>
      <c r="HEW167" s="108"/>
      <c r="HEX167" s="108"/>
      <c r="HEY167" s="108"/>
      <c r="HEZ167" s="108"/>
      <c r="HFA167" s="108"/>
      <c r="HFB167" s="108"/>
      <c r="HFC167" s="108"/>
      <c r="HFD167" s="108"/>
      <c r="HFE167" s="108"/>
      <c r="HFF167" s="108"/>
      <c r="HFG167" s="108"/>
      <c r="HFH167" s="108"/>
      <c r="HFI167" s="108"/>
      <c r="HFJ167" s="108"/>
      <c r="HFK167" s="108"/>
      <c r="HFL167" s="108"/>
      <c r="HFM167" s="108"/>
      <c r="HFN167" s="108"/>
      <c r="HFO167" s="108"/>
      <c r="HFP167" s="108"/>
      <c r="HFQ167" s="108"/>
      <c r="HFR167" s="108"/>
      <c r="HFS167" s="108"/>
      <c r="HFT167" s="108"/>
      <c r="HFU167" s="108"/>
      <c r="HFV167" s="108"/>
      <c r="HFW167" s="108"/>
      <c r="HFX167" s="108"/>
      <c r="HFY167" s="108"/>
      <c r="HFZ167" s="108"/>
      <c r="HGA167" s="108"/>
      <c r="HGB167" s="108"/>
      <c r="HGC167" s="108"/>
      <c r="HGD167" s="108"/>
      <c r="HGE167" s="108"/>
      <c r="HGF167" s="108"/>
      <c r="HGG167" s="108"/>
      <c r="HGH167" s="108"/>
      <c r="HGI167" s="108"/>
      <c r="HGJ167" s="108"/>
      <c r="HGK167" s="108"/>
      <c r="HGL167" s="108"/>
      <c r="HGM167" s="108"/>
      <c r="HGN167" s="108"/>
      <c r="HGO167" s="108"/>
      <c r="HGP167" s="108"/>
      <c r="HGQ167" s="108"/>
      <c r="HGR167" s="108"/>
      <c r="HGS167" s="108"/>
      <c r="HGT167" s="108"/>
      <c r="HGU167" s="108"/>
      <c r="HGV167" s="108"/>
      <c r="HGW167" s="108"/>
      <c r="HGX167" s="108"/>
      <c r="HGY167" s="108"/>
      <c r="HGZ167" s="108"/>
      <c r="HHA167" s="108"/>
      <c r="HHB167" s="108"/>
      <c r="HHC167" s="108"/>
      <c r="HHD167" s="108"/>
      <c r="HHE167" s="108"/>
      <c r="HHF167" s="108"/>
      <c r="HHG167" s="108"/>
      <c r="HHH167" s="108"/>
      <c r="HHI167" s="108"/>
      <c r="HHJ167" s="108"/>
      <c r="HHK167" s="108"/>
      <c r="HHL167" s="108"/>
      <c r="HHM167" s="108"/>
      <c r="HHN167" s="108"/>
      <c r="HHO167" s="108"/>
      <c r="HHP167" s="108"/>
      <c r="HHQ167" s="108"/>
      <c r="HHR167" s="108"/>
      <c r="HHS167" s="108"/>
      <c r="HHT167" s="108"/>
      <c r="HHU167" s="108"/>
      <c r="HHV167" s="108"/>
      <c r="HHW167" s="108"/>
      <c r="HHX167" s="108"/>
      <c r="HHY167" s="108"/>
      <c r="HHZ167" s="108"/>
      <c r="HIA167" s="108"/>
      <c r="HIB167" s="108"/>
      <c r="HIC167" s="108"/>
      <c r="HID167" s="108"/>
      <c r="HIE167" s="108"/>
      <c r="HIF167" s="108"/>
      <c r="HIG167" s="108"/>
      <c r="HIH167" s="108"/>
      <c r="HII167" s="108"/>
      <c r="HIJ167" s="108"/>
      <c r="HIK167" s="108"/>
      <c r="HIL167" s="108"/>
      <c r="HIM167" s="108"/>
      <c r="HIN167" s="108"/>
      <c r="HIO167" s="108"/>
      <c r="HIP167" s="108"/>
      <c r="HIQ167" s="108"/>
      <c r="HIR167" s="108"/>
      <c r="HIS167" s="108"/>
      <c r="HIT167" s="108"/>
      <c r="HIU167" s="108"/>
      <c r="HIV167" s="108"/>
      <c r="HIW167" s="108"/>
      <c r="HIX167" s="108"/>
      <c r="HIY167" s="108"/>
      <c r="HIZ167" s="108"/>
      <c r="HJA167" s="108"/>
      <c r="HJB167" s="108"/>
      <c r="HJC167" s="108"/>
      <c r="HJD167" s="108"/>
      <c r="HJE167" s="108"/>
      <c r="HJF167" s="108"/>
      <c r="HJG167" s="108"/>
      <c r="HJH167" s="108"/>
      <c r="HJI167" s="108"/>
      <c r="HJJ167" s="108"/>
      <c r="HJK167" s="108"/>
      <c r="HJL167" s="108"/>
      <c r="HJM167" s="108"/>
      <c r="HJN167" s="108"/>
      <c r="HJO167" s="108"/>
      <c r="HJP167" s="108"/>
      <c r="HJQ167" s="108"/>
      <c r="HJR167" s="108"/>
      <c r="HJS167" s="108"/>
      <c r="HJT167" s="108"/>
      <c r="HJU167" s="108"/>
      <c r="HJV167" s="108"/>
      <c r="HJW167" s="108"/>
      <c r="HJX167" s="108"/>
      <c r="HJY167" s="108"/>
      <c r="HJZ167" s="108"/>
      <c r="HKA167" s="108"/>
      <c r="HKB167" s="108"/>
      <c r="HKC167" s="108"/>
      <c r="HKD167" s="108"/>
      <c r="HKE167" s="108"/>
      <c r="HKF167" s="108"/>
      <c r="HKG167" s="108"/>
      <c r="HKH167" s="108"/>
      <c r="HKI167" s="108"/>
      <c r="HKJ167" s="108"/>
      <c r="HKK167" s="108"/>
      <c r="HKL167" s="108"/>
      <c r="HKM167" s="108"/>
      <c r="HKN167" s="108"/>
      <c r="HKO167" s="108"/>
      <c r="HKP167" s="108"/>
      <c r="HKQ167" s="108"/>
      <c r="HKR167" s="108"/>
      <c r="HKS167" s="108"/>
      <c r="HKT167" s="108"/>
      <c r="HKU167" s="108"/>
      <c r="HKV167" s="108"/>
      <c r="HKW167" s="108"/>
      <c r="HKX167" s="108"/>
      <c r="HKY167" s="108"/>
      <c r="HKZ167" s="108"/>
      <c r="HLA167" s="108"/>
      <c r="HLB167" s="108"/>
      <c r="HLC167" s="108"/>
      <c r="HLD167" s="108"/>
      <c r="HLE167" s="108"/>
      <c r="HLF167" s="108"/>
      <c r="HLG167" s="108"/>
      <c r="HLH167" s="108"/>
      <c r="HLI167" s="108"/>
      <c r="HLJ167" s="108"/>
      <c r="HLK167" s="108"/>
      <c r="HLL167" s="108"/>
      <c r="HLM167" s="108"/>
      <c r="HLN167" s="108"/>
      <c r="HLO167" s="108"/>
      <c r="HLP167" s="108"/>
      <c r="HLQ167" s="108"/>
      <c r="HLR167" s="108"/>
      <c r="HLS167" s="108"/>
      <c r="HLT167" s="108"/>
      <c r="HLU167" s="108"/>
      <c r="HLV167" s="108"/>
      <c r="HLW167" s="108"/>
      <c r="HLX167" s="108"/>
      <c r="HLY167" s="108"/>
      <c r="HLZ167" s="108"/>
      <c r="HMA167" s="108"/>
      <c r="HMB167" s="108"/>
      <c r="HMC167" s="108"/>
      <c r="HMD167" s="108"/>
      <c r="HME167" s="108"/>
      <c r="HMF167" s="108"/>
      <c r="HMG167" s="108"/>
      <c r="HMH167" s="108"/>
      <c r="HMI167" s="108"/>
      <c r="HMJ167" s="108"/>
      <c r="HMK167" s="108"/>
      <c r="HML167" s="108"/>
      <c r="HMM167" s="108"/>
      <c r="HMN167" s="108"/>
      <c r="HMO167" s="108"/>
      <c r="HMP167" s="108"/>
      <c r="HMQ167" s="108"/>
      <c r="HMR167" s="108"/>
      <c r="HMS167" s="108"/>
      <c r="HMT167" s="108"/>
      <c r="HMU167" s="108"/>
      <c r="HMV167" s="108"/>
      <c r="HMW167" s="108"/>
      <c r="HMX167" s="108"/>
      <c r="HMY167" s="108"/>
      <c r="HMZ167" s="108"/>
      <c r="HNA167" s="108"/>
      <c r="HNB167" s="108"/>
      <c r="HNC167" s="108"/>
      <c r="HND167" s="108"/>
      <c r="HNE167" s="108"/>
      <c r="HNF167" s="108"/>
      <c r="HNG167" s="108"/>
      <c r="HNH167" s="108"/>
      <c r="HNI167" s="108"/>
      <c r="HNJ167" s="108"/>
      <c r="HNK167" s="108"/>
      <c r="HNL167" s="108"/>
      <c r="HNM167" s="108"/>
      <c r="HNN167" s="108"/>
      <c r="HNO167" s="108"/>
      <c r="HNP167" s="108"/>
      <c r="HNQ167" s="108"/>
      <c r="HNR167" s="108"/>
      <c r="HNS167" s="108"/>
      <c r="HNT167" s="108"/>
      <c r="HNU167" s="108"/>
      <c r="HNV167" s="108"/>
      <c r="HNW167" s="108"/>
      <c r="HNX167" s="108"/>
      <c r="HNY167" s="108"/>
      <c r="HNZ167" s="108"/>
      <c r="HOA167" s="108"/>
      <c r="HOB167" s="108"/>
      <c r="HOC167" s="108"/>
      <c r="HOD167" s="108"/>
      <c r="HOE167" s="108"/>
      <c r="HOF167" s="108"/>
      <c r="HOG167" s="108"/>
      <c r="HOH167" s="108"/>
      <c r="HOI167" s="108"/>
      <c r="HOJ167" s="108"/>
      <c r="HOK167" s="108"/>
      <c r="HOL167" s="108"/>
      <c r="HOM167" s="108"/>
      <c r="HON167" s="108"/>
      <c r="HOO167" s="108"/>
      <c r="HOP167" s="108"/>
      <c r="HOQ167" s="108"/>
      <c r="HOR167" s="108"/>
      <c r="HOS167" s="108"/>
      <c r="HOT167" s="108"/>
      <c r="HOU167" s="108"/>
      <c r="HOV167" s="108"/>
      <c r="HOW167" s="108"/>
      <c r="HOX167" s="108"/>
      <c r="HOY167" s="108"/>
      <c r="HOZ167" s="108"/>
      <c r="HPA167" s="108"/>
      <c r="HPB167" s="108"/>
      <c r="HPC167" s="108"/>
      <c r="HPD167" s="108"/>
      <c r="HPE167" s="108"/>
      <c r="HPF167" s="108"/>
      <c r="HPG167" s="108"/>
      <c r="HPH167" s="108"/>
      <c r="HPI167" s="108"/>
      <c r="HPJ167" s="108"/>
      <c r="HPK167" s="108"/>
      <c r="HPL167" s="108"/>
      <c r="HPM167" s="108"/>
      <c r="HPN167" s="108"/>
      <c r="HPO167" s="108"/>
      <c r="HPP167" s="108"/>
      <c r="HPQ167" s="108"/>
      <c r="HPR167" s="108"/>
      <c r="HPS167" s="108"/>
      <c r="HPT167" s="108"/>
      <c r="HPU167" s="108"/>
      <c r="HPV167" s="108"/>
      <c r="HPW167" s="108"/>
      <c r="HPX167" s="108"/>
      <c r="HPY167" s="108"/>
      <c r="HPZ167" s="108"/>
      <c r="HQA167" s="108"/>
      <c r="HQB167" s="108"/>
      <c r="HQC167" s="108"/>
      <c r="HQD167" s="108"/>
      <c r="HQE167" s="108"/>
      <c r="HQF167" s="108"/>
      <c r="HQG167" s="108"/>
      <c r="HQH167" s="108"/>
      <c r="HQI167" s="108"/>
      <c r="HQJ167" s="108"/>
      <c r="HQK167" s="108"/>
      <c r="HQL167" s="108"/>
      <c r="HQM167" s="108"/>
      <c r="HQN167" s="108"/>
      <c r="HQO167" s="108"/>
      <c r="HQP167" s="108"/>
      <c r="HQQ167" s="108"/>
      <c r="HQR167" s="108"/>
      <c r="HQS167" s="108"/>
      <c r="HQT167" s="108"/>
      <c r="HQU167" s="108"/>
      <c r="HQV167" s="108"/>
      <c r="HQW167" s="108"/>
      <c r="HQX167" s="108"/>
      <c r="HQY167" s="108"/>
      <c r="HQZ167" s="108"/>
      <c r="HRA167" s="108"/>
      <c r="HRB167" s="108"/>
      <c r="HRC167" s="108"/>
      <c r="HRD167" s="108"/>
      <c r="HRE167" s="108"/>
      <c r="HRF167" s="108"/>
      <c r="HRG167" s="108"/>
      <c r="HRH167" s="108"/>
      <c r="HRI167" s="108"/>
      <c r="HRJ167" s="108"/>
      <c r="HRK167" s="108"/>
      <c r="HRL167" s="108"/>
      <c r="HRM167" s="108"/>
      <c r="HRN167" s="108"/>
      <c r="HRO167" s="108"/>
      <c r="HRP167" s="108"/>
      <c r="HRQ167" s="108"/>
      <c r="HRR167" s="108"/>
      <c r="HRS167" s="108"/>
      <c r="HRT167" s="108"/>
      <c r="HRU167" s="108"/>
      <c r="HRV167" s="108"/>
      <c r="HRW167" s="108"/>
      <c r="HRX167" s="108"/>
      <c r="HRY167" s="108"/>
      <c r="HRZ167" s="108"/>
      <c r="HSA167" s="108"/>
      <c r="HSB167" s="108"/>
      <c r="HSC167" s="108"/>
      <c r="HSD167" s="108"/>
      <c r="HSE167" s="108"/>
      <c r="HSF167" s="108"/>
      <c r="HSG167" s="108"/>
      <c r="HSH167" s="108"/>
      <c r="HSI167" s="108"/>
      <c r="HSJ167" s="108"/>
      <c r="HSK167" s="108"/>
      <c r="HSL167" s="108"/>
      <c r="HSM167" s="108"/>
      <c r="HSN167" s="108"/>
      <c r="HSO167" s="108"/>
      <c r="HSP167" s="108"/>
      <c r="HSQ167" s="108"/>
      <c r="HSR167" s="108"/>
      <c r="HSS167" s="108"/>
      <c r="HST167" s="108"/>
      <c r="HSU167" s="108"/>
      <c r="HSV167" s="108"/>
      <c r="HSW167" s="108"/>
      <c r="HSX167" s="108"/>
      <c r="HSY167" s="108"/>
      <c r="HSZ167" s="108"/>
      <c r="HTA167" s="108"/>
      <c r="HTB167" s="108"/>
      <c r="HTC167" s="108"/>
      <c r="HTD167" s="108"/>
      <c r="HTE167" s="108"/>
      <c r="HTF167" s="108"/>
      <c r="HTG167" s="108"/>
      <c r="HTH167" s="108"/>
      <c r="HTI167" s="108"/>
      <c r="HTJ167" s="108"/>
      <c r="HTK167" s="108"/>
      <c r="HTL167" s="108"/>
      <c r="HTM167" s="108"/>
      <c r="HTN167" s="108"/>
      <c r="HTO167" s="108"/>
      <c r="HTP167" s="108"/>
      <c r="HTQ167" s="108"/>
      <c r="HTR167" s="108"/>
      <c r="HTS167" s="108"/>
      <c r="HTT167" s="108"/>
      <c r="HTU167" s="108"/>
      <c r="HTV167" s="108"/>
      <c r="HTW167" s="108"/>
      <c r="HTX167" s="108"/>
      <c r="HTY167" s="108"/>
      <c r="HTZ167" s="108"/>
      <c r="HUA167" s="108"/>
      <c r="HUB167" s="108"/>
      <c r="HUC167" s="108"/>
      <c r="HUD167" s="108"/>
      <c r="HUE167" s="108"/>
      <c r="HUF167" s="108"/>
      <c r="HUG167" s="108"/>
      <c r="HUH167" s="108"/>
      <c r="HUI167" s="108"/>
      <c r="HUJ167" s="108"/>
      <c r="HUK167" s="108"/>
      <c r="HUL167" s="108"/>
      <c r="HUM167" s="108"/>
      <c r="HUN167" s="108"/>
      <c r="HUO167" s="108"/>
      <c r="HUP167" s="108"/>
      <c r="HUQ167" s="108"/>
      <c r="HUR167" s="108"/>
      <c r="HUS167" s="108"/>
      <c r="HUT167" s="108"/>
      <c r="HUU167" s="108"/>
      <c r="HUV167" s="108"/>
      <c r="HUW167" s="108"/>
      <c r="HUX167" s="108"/>
      <c r="HUY167" s="108"/>
      <c r="HUZ167" s="108"/>
      <c r="HVA167" s="108"/>
      <c r="HVB167" s="108"/>
      <c r="HVC167" s="108"/>
      <c r="HVD167" s="108"/>
      <c r="HVE167" s="108"/>
      <c r="HVF167" s="108"/>
      <c r="HVG167" s="108"/>
      <c r="HVH167" s="108"/>
      <c r="HVI167" s="108"/>
      <c r="HVJ167" s="108"/>
      <c r="HVK167" s="108"/>
      <c r="HVL167" s="108"/>
      <c r="HVM167" s="108"/>
      <c r="HVN167" s="108"/>
      <c r="HVO167" s="108"/>
      <c r="HVP167" s="108"/>
      <c r="HVQ167" s="108"/>
      <c r="HVR167" s="108"/>
      <c r="HVS167" s="108"/>
      <c r="HVT167" s="108"/>
      <c r="HVU167" s="108"/>
      <c r="HVV167" s="108"/>
      <c r="HVW167" s="108"/>
      <c r="HVX167" s="108"/>
      <c r="HVY167" s="108"/>
      <c r="HVZ167" s="108"/>
      <c r="HWA167" s="108"/>
      <c r="HWB167" s="108"/>
      <c r="HWC167" s="108"/>
      <c r="HWD167" s="108"/>
      <c r="HWE167" s="108"/>
      <c r="HWF167" s="108"/>
      <c r="HWG167" s="108"/>
      <c r="HWH167" s="108"/>
      <c r="HWI167" s="108"/>
      <c r="HWJ167" s="108"/>
      <c r="HWK167" s="108"/>
      <c r="HWL167" s="108"/>
      <c r="HWM167" s="108"/>
      <c r="HWN167" s="108"/>
      <c r="HWO167" s="108"/>
      <c r="HWP167" s="108"/>
      <c r="HWQ167" s="108"/>
      <c r="HWR167" s="108"/>
      <c r="HWS167" s="108"/>
      <c r="HWT167" s="108"/>
      <c r="HWU167" s="108"/>
      <c r="HWV167" s="108"/>
      <c r="HWW167" s="108"/>
      <c r="HWX167" s="108"/>
      <c r="HWY167" s="108"/>
      <c r="HWZ167" s="108"/>
      <c r="HXA167" s="108"/>
      <c r="HXB167" s="108"/>
      <c r="HXC167" s="108"/>
      <c r="HXD167" s="108"/>
      <c r="HXE167" s="108"/>
      <c r="HXF167" s="108"/>
      <c r="HXG167" s="108"/>
      <c r="HXH167" s="108"/>
      <c r="HXI167" s="108"/>
      <c r="HXJ167" s="108"/>
      <c r="HXK167" s="108"/>
      <c r="HXL167" s="108"/>
      <c r="HXM167" s="108"/>
      <c r="HXN167" s="108"/>
      <c r="HXO167" s="108"/>
      <c r="HXP167" s="108"/>
      <c r="HXQ167" s="108"/>
      <c r="HXR167" s="108"/>
      <c r="HXS167" s="108"/>
      <c r="HXT167" s="108"/>
      <c r="HXU167" s="108"/>
      <c r="HXV167" s="108"/>
      <c r="HXW167" s="108"/>
      <c r="HXX167" s="108"/>
      <c r="HXY167" s="108"/>
      <c r="HXZ167" s="108"/>
      <c r="HYA167" s="108"/>
      <c r="HYB167" s="108"/>
      <c r="HYC167" s="108"/>
      <c r="HYD167" s="108"/>
      <c r="HYE167" s="108"/>
      <c r="HYF167" s="108"/>
      <c r="HYG167" s="108"/>
      <c r="HYH167" s="108"/>
      <c r="HYI167" s="108"/>
      <c r="HYJ167" s="108"/>
      <c r="HYK167" s="108"/>
      <c r="HYL167" s="108"/>
      <c r="HYM167" s="108"/>
      <c r="HYN167" s="108"/>
      <c r="HYO167" s="108"/>
      <c r="HYP167" s="108"/>
      <c r="HYQ167" s="108"/>
      <c r="HYR167" s="108"/>
      <c r="HYS167" s="108"/>
      <c r="HYT167" s="108"/>
      <c r="HYU167" s="108"/>
      <c r="HYV167" s="108"/>
      <c r="HYW167" s="108"/>
      <c r="HYX167" s="108"/>
      <c r="HYY167" s="108"/>
      <c r="HYZ167" s="108"/>
      <c r="HZA167" s="108"/>
      <c r="HZB167" s="108"/>
      <c r="HZC167" s="108"/>
      <c r="HZD167" s="108"/>
      <c r="HZE167" s="108"/>
      <c r="HZF167" s="108"/>
      <c r="HZG167" s="108"/>
      <c r="HZH167" s="108"/>
      <c r="HZI167" s="108"/>
      <c r="HZJ167" s="108"/>
      <c r="HZK167" s="108"/>
      <c r="HZL167" s="108"/>
      <c r="HZM167" s="108"/>
      <c r="HZN167" s="108"/>
      <c r="HZO167" s="108"/>
      <c r="HZP167" s="108"/>
      <c r="HZQ167" s="108"/>
      <c r="HZR167" s="108"/>
      <c r="HZS167" s="108"/>
      <c r="HZT167" s="108"/>
      <c r="HZU167" s="108"/>
      <c r="HZV167" s="108"/>
      <c r="HZW167" s="108"/>
      <c r="HZX167" s="108"/>
      <c r="HZY167" s="108"/>
      <c r="HZZ167" s="108"/>
      <c r="IAA167" s="108"/>
      <c r="IAB167" s="108"/>
      <c r="IAC167" s="108"/>
      <c r="IAD167" s="108"/>
      <c r="IAE167" s="108"/>
      <c r="IAF167" s="108"/>
      <c r="IAG167" s="108"/>
      <c r="IAH167" s="108"/>
      <c r="IAI167" s="108"/>
      <c r="IAJ167" s="108"/>
      <c r="IAK167" s="108"/>
      <c r="IAL167" s="108"/>
      <c r="IAM167" s="108"/>
      <c r="IAN167" s="108"/>
      <c r="IAO167" s="108"/>
      <c r="IAP167" s="108"/>
      <c r="IAQ167" s="108"/>
      <c r="IAR167" s="108"/>
      <c r="IAS167" s="108"/>
      <c r="IAT167" s="108"/>
      <c r="IAU167" s="108"/>
      <c r="IAV167" s="108"/>
      <c r="IAW167" s="108"/>
      <c r="IAX167" s="108"/>
      <c r="IAY167" s="108"/>
      <c r="IAZ167" s="108"/>
      <c r="IBA167" s="108"/>
      <c r="IBB167" s="108"/>
      <c r="IBC167" s="108"/>
      <c r="IBD167" s="108"/>
      <c r="IBE167" s="108"/>
      <c r="IBF167" s="108"/>
      <c r="IBG167" s="108"/>
      <c r="IBH167" s="108"/>
      <c r="IBI167" s="108"/>
      <c r="IBJ167" s="108"/>
      <c r="IBK167" s="108"/>
      <c r="IBL167" s="108"/>
      <c r="IBM167" s="108"/>
      <c r="IBN167" s="108"/>
      <c r="IBO167" s="108"/>
      <c r="IBP167" s="108"/>
      <c r="IBQ167" s="108"/>
      <c r="IBR167" s="108"/>
      <c r="IBS167" s="108"/>
      <c r="IBT167" s="108"/>
      <c r="IBU167" s="108"/>
      <c r="IBV167" s="108"/>
      <c r="IBW167" s="108"/>
      <c r="IBX167" s="108"/>
      <c r="IBY167" s="108"/>
      <c r="IBZ167" s="108"/>
      <c r="ICA167" s="108"/>
      <c r="ICB167" s="108"/>
      <c r="ICC167" s="108"/>
      <c r="ICD167" s="108"/>
      <c r="ICE167" s="108"/>
      <c r="ICF167" s="108"/>
      <c r="ICG167" s="108"/>
      <c r="ICH167" s="108"/>
      <c r="ICI167" s="108"/>
      <c r="ICJ167" s="108"/>
      <c r="ICK167" s="108"/>
      <c r="ICL167" s="108"/>
      <c r="ICM167" s="108"/>
      <c r="ICN167" s="108"/>
      <c r="ICO167" s="108"/>
      <c r="ICP167" s="108"/>
      <c r="ICQ167" s="108"/>
      <c r="ICR167" s="108"/>
      <c r="ICS167" s="108"/>
      <c r="ICT167" s="108"/>
      <c r="ICU167" s="108"/>
      <c r="ICV167" s="108"/>
      <c r="ICW167" s="108"/>
      <c r="ICX167" s="108"/>
      <c r="ICY167" s="108"/>
      <c r="ICZ167" s="108"/>
      <c r="IDA167" s="108"/>
      <c r="IDB167" s="108"/>
      <c r="IDC167" s="108"/>
      <c r="IDD167" s="108"/>
      <c r="IDE167" s="108"/>
      <c r="IDF167" s="108"/>
      <c r="IDG167" s="108"/>
      <c r="IDH167" s="108"/>
      <c r="IDI167" s="108"/>
      <c r="IDJ167" s="108"/>
      <c r="IDK167" s="108"/>
      <c r="IDL167" s="108"/>
      <c r="IDM167" s="108"/>
      <c r="IDN167" s="108"/>
      <c r="IDO167" s="108"/>
      <c r="IDP167" s="108"/>
      <c r="IDQ167" s="108"/>
      <c r="IDR167" s="108"/>
      <c r="IDS167" s="108"/>
      <c r="IDT167" s="108"/>
      <c r="IDU167" s="108"/>
      <c r="IDV167" s="108"/>
      <c r="IDW167" s="108"/>
      <c r="IDX167" s="108"/>
      <c r="IDY167" s="108"/>
      <c r="IDZ167" s="108"/>
      <c r="IEA167" s="108"/>
      <c r="IEB167" s="108"/>
      <c r="IEC167" s="108"/>
      <c r="IED167" s="108"/>
      <c r="IEE167" s="108"/>
      <c r="IEF167" s="108"/>
      <c r="IEG167" s="108"/>
      <c r="IEH167" s="108"/>
      <c r="IEI167" s="108"/>
      <c r="IEJ167" s="108"/>
      <c r="IEK167" s="108"/>
      <c r="IEL167" s="108"/>
      <c r="IEM167" s="108"/>
      <c r="IEN167" s="108"/>
      <c r="IEO167" s="108"/>
      <c r="IEP167" s="108"/>
      <c r="IEQ167" s="108"/>
      <c r="IER167" s="108"/>
      <c r="IES167" s="108"/>
      <c r="IET167" s="108"/>
      <c r="IEU167" s="108"/>
      <c r="IEV167" s="108"/>
      <c r="IEW167" s="108"/>
      <c r="IEX167" s="108"/>
      <c r="IEY167" s="108"/>
      <c r="IEZ167" s="108"/>
      <c r="IFA167" s="108"/>
      <c r="IFB167" s="108"/>
      <c r="IFC167" s="108"/>
      <c r="IFD167" s="108"/>
      <c r="IFE167" s="108"/>
      <c r="IFF167" s="108"/>
      <c r="IFG167" s="108"/>
      <c r="IFH167" s="108"/>
      <c r="IFI167" s="108"/>
      <c r="IFJ167" s="108"/>
      <c r="IFK167" s="108"/>
      <c r="IFL167" s="108"/>
      <c r="IFM167" s="108"/>
      <c r="IFN167" s="108"/>
      <c r="IFO167" s="108"/>
      <c r="IFP167" s="108"/>
      <c r="IFQ167" s="108"/>
      <c r="IFR167" s="108"/>
      <c r="IFS167" s="108"/>
      <c r="IFT167" s="108"/>
      <c r="IFU167" s="108"/>
      <c r="IFV167" s="108"/>
      <c r="IFW167" s="108"/>
      <c r="IFX167" s="108"/>
      <c r="IFY167" s="108"/>
      <c r="IFZ167" s="108"/>
      <c r="IGA167" s="108"/>
      <c r="IGB167" s="108"/>
      <c r="IGC167" s="108"/>
      <c r="IGD167" s="108"/>
      <c r="IGE167" s="108"/>
      <c r="IGF167" s="108"/>
      <c r="IGG167" s="108"/>
      <c r="IGH167" s="108"/>
      <c r="IGI167" s="108"/>
      <c r="IGJ167" s="108"/>
      <c r="IGK167" s="108"/>
      <c r="IGL167" s="108"/>
      <c r="IGM167" s="108"/>
      <c r="IGN167" s="108"/>
      <c r="IGO167" s="108"/>
      <c r="IGP167" s="108"/>
      <c r="IGQ167" s="108"/>
      <c r="IGR167" s="108"/>
      <c r="IGS167" s="108"/>
      <c r="IGT167" s="108"/>
      <c r="IGU167" s="108"/>
      <c r="IGV167" s="108"/>
      <c r="IGW167" s="108"/>
      <c r="IGX167" s="108"/>
      <c r="IGY167" s="108"/>
      <c r="IGZ167" s="108"/>
      <c r="IHA167" s="108"/>
      <c r="IHB167" s="108"/>
      <c r="IHC167" s="108"/>
      <c r="IHD167" s="108"/>
      <c r="IHE167" s="108"/>
      <c r="IHF167" s="108"/>
      <c r="IHG167" s="108"/>
      <c r="IHH167" s="108"/>
      <c r="IHI167" s="108"/>
      <c r="IHJ167" s="108"/>
      <c r="IHK167" s="108"/>
      <c r="IHL167" s="108"/>
      <c r="IHM167" s="108"/>
      <c r="IHN167" s="108"/>
      <c r="IHO167" s="108"/>
      <c r="IHP167" s="108"/>
      <c r="IHQ167" s="108"/>
      <c r="IHR167" s="108"/>
      <c r="IHS167" s="108"/>
      <c r="IHT167" s="108"/>
      <c r="IHU167" s="108"/>
      <c r="IHV167" s="108"/>
      <c r="IHW167" s="108"/>
      <c r="IHX167" s="108"/>
      <c r="IHY167" s="108"/>
      <c r="IHZ167" s="108"/>
      <c r="IIA167" s="108"/>
      <c r="IIB167" s="108"/>
      <c r="IIC167" s="108"/>
      <c r="IID167" s="108"/>
      <c r="IIE167" s="108"/>
      <c r="IIF167" s="108"/>
      <c r="IIG167" s="108"/>
      <c r="IIH167" s="108"/>
      <c r="III167" s="108"/>
      <c r="IIJ167" s="108"/>
      <c r="IIK167" s="108"/>
      <c r="IIL167" s="108"/>
      <c r="IIM167" s="108"/>
      <c r="IIN167" s="108"/>
      <c r="IIO167" s="108"/>
      <c r="IIP167" s="108"/>
      <c r="IIQ167" s="108"/>
      <c r="IIR167" s="108"/>
      <c r="IIS167" s="108"/>
      <c r="IIT167" s="108"/>
      <c r="IIU167" s="108"/>
      <c r="IIV167" s="108"/>
      <c r="IIW167" s="108"/>
      <c r="IIX167" s="108"/>
      <c r="IIY167" s="108"/>
      <c r="IIZ167" s="108"/>
      <c r="IJA167" s="108"/>
      <c r="IJB167" s="108"/>
      <c r="IJC167" s="108"/>
      <c r="IJD167" s="108"/>
      <c r="IJE167" s="108"/>
      <c r="IJF167" s="108"/>
      <c r="IJG167" s="108"/>
      <c r="IJH167" s="108"/>
      <c r="IJI167" s="108"/>
      <c r="IJJ167" s="108"/>
      <c r="IJK167" s="108"/>
      <c r="IJL167" s="108"/>
      <c r="IJM167" s="108"/>
      <c r="IJN167" s="108"/>
      <c r="IJO167" s="108"/>
      <c r="IJP167" s="108"/>
      <c r="IJQ167" s="108"/>
      <c r="IJR167" s="108"/>
      <c r="IJS167" s="108"/>
      <c r="IJT167" s="108"/>
      <c r="IJU167" s="108"/>
      <c r="IJV167" s="108"/>
      <c r="IJW167" s="108"/>
      <c r="IJX167" s="108"/>
      <c r="IJY167" s="108"/>
      <c r="IJZ167" s="108"/>
      <c r="IKA167" s="108"/>
      <c r="IKB167" s="108"/>
      <c r="IKC167" s="108"/>
      <c r="IKD167" s="108"/>
      <c r="IKE167" s="108"/>
      <c r="IKF167" s="108"/>
      <c r="IKG167" s="108"/>
      <c r="IKH167" s="108"/>
      <c r="IKI167" s="108"/>
      <c r="IKJ167" s="108"/>
      <c r="IKK167" s="108"/>
      <c r="IKL167" s="108"/>
      <c r="IKM167" s="108"/>
      <c r="IKN167" s="108"/>
      <c r="IKO167" s="108"/>
      <c r="IKP167" s="108"/>
      <c r="IKQ167" s="108"/>
      <c r="IKR167" s="108"/>
      <c r="IKS167" s="108"/>
      <c r="IKT167" s="108"/>
      <c r="IKU167" s="108"/>
      <c r="IKV167" s="108"/>
      <c r="IKW167" s="108"/>
      <c r="IKX167" s="108"/>
      <c r="IKY167" s="108"/>
      <c r="IKZ167" s="108"/>
      <c r="ILA167" s="108"/>
      <c r="ILB167" s="108"/>
      <c r="ILC167" s="108"/>
      <c r="ILD167" s="108"/>
      <c r="ILE167" s="108"/>
      <c r="ILF167" s="108"/>
      <c r="ILG167" s="108"/>
      <c r="ILH167" s="108"/>
      <c r="ILI167" s="108"/>
      <c r="ILJ167" s="108"/>
      <c r="ILK167" s="108"/>
      <c r="ILL167" s="108"/>
      <c r="ILM167" s="108"/>
      <c r="ILN167" s="108"/>
      <c r="ILO167" s="108"/>
      <c r="ILP167" s="108"/>
      <c r="ILQ167" s="108"/>
      <c r="ILR167" s="108"/>
      <c r="ILS167" s="108"/>
      <c r="ILT167" s="108"/>
      <c r="ILU167" s="108"/>
      <c r="ILV167" s="108"/>
      <c r="ILW167" s="108"/>
      <c r="ILX167" s="108"/>
      <c r="ILY167" s="108"/>
      <c r="ILZ167" s="108"/>
      <c r="IMA167" s="108"/>
      <c r="IMB167" s="108"/>
      <c r="IMC167" s="108"/>
      <c r="IMD167" s="108"/>
      <c r="IME167" s="108"/>
      <c r="IMF167" s="108"/>
      <c r="IMG167" s="108"/>
      <c r="IMH167" s="108"/>
      <c r="IMI167" s="108"/>
      <c r="IMJ167" s="108"/>
      <c r="IMK167" s="108"/>
      <c r="IML167" s="108"/>
      <c r="IMM167" s="108"/>
      <c r="IMN167" s="108"/>
      <c r="IMO167" s="108"/>
      <c r="IMP167" s="108"/>
      <c r="IMQ167" s="108"/>
      <c r="IMR167" s="108"/>
      <c r="IMS167" s="108"/>
      <c r="IMT167" s="108"/>
      <c r="IMU167" s="108"/>
      <c r="IMV167" s="108"/>
      <c r="IMW167" s="108"/>
      <c r="IMX167" s="108"/>
      <c r="IMY167" s="108"/>
      <c r="IMZ167" s="108"/>
      <c r="INA167" s="108"/>
      <c r="INB167" s="108"/>
      <c r="INC167" s="108"/>
      <c r="IND167" s="108"/>
      <c r="INE167" s="108"/>
      <c r="INF167" s="108"/>
      <c r="ING167" s="108"/>
      <c r="INH167" s="108"/>
      <c r="INI167" s="108"/>
      <c r="INJ167" s="108"/>
      <c r="INK167" s="108"/>
      <c r="INL167" s="108"/>
      <c r="INM167" s="108"/>
      <c r="INN167" s="108"/>
      <c r="INO167" s="108"/>
      <c r="INP167" s="108"/>
      <c r="INQ167" s="108"/>
      <c r="INR167" s="108"/>
      <c r="INS167" s="108"/>
      <c r="INT167" s="108"/>
      <c r="INU167" s="108"/>
      <c r="INV167" s="108"/>
      <c r="INW167" s="108"/>
      <c r="INX167" s="108"/>
      <c r="INY167" s="108"/>
      <c r="INZ167" s="108"/>
      <c r="IOA167" s="108"/>
      <c r="IOB167" s="108"/>
      <c r="IOC167" s="108"/>
      <c r="IOD167" s="108"/>
      <c r="IOE167" s="108"/>
      <c r="IOF167" s="108"/>
      <c r="IOG167" s="108"/>
      <c r="IOH167" s="108"/>
      <c r="IOI167" s="108"/>
      <c r="IOJ167" s="108"/>
      <c r="IOK167" s="108"/>
      <c r="IOL167" s="108"/>
      <c r="IOM167" s="108"/>
      <c r="ION167" s="108"/>
      <c r="IOO167" s="108"/>
      <c r="IOP167" s="108"/>
      <c r="IOQ167" s="108"/>
      <c r="IOR167" s="108"/>
      <c r="IOS167" s="108"/>
      <c r="IOT167" s="108"/>
      <c r="IOU167" s="108"/>
      <c r="IOV167" s="108"/>
      <c r="IOW167" s="108"/>
      <c r="IOX167" s="108"/>
      <c r="IOY167" s="108"/>
      <c r="IOZ167" s="108"/>
      <c r="IPA167" s="108"/>
      <c r="IPB167" s="108"/>
      <c r="IPC167" s="108"/>
      <c r="IPD167" s="108"/>
      <c r="IPE167" s="108"/>
      <c r="IPF167" s="108"/>
      <c r="IPG167" s="108"/>
      <c r="IPH167" s="108"/>
      <c r="IPI167" s="108"/>
      <c r="IPJ167" s="108"/>
      <c r="IPK167" s="108"/>
      <c r="IPL167" s="108"/>
      <c r="IPM167" s="108"/>
      <c r="IPN167" s="108"/>
      <c r="IPO167" s="108"/>
      <c r="IPP167" s="108"/>
      <c r="IPQ167" s="108"/>
      <c r="IPR167" s="108"/>
      <c r="IPS167" s="108"/>
      <c r="IPT167" s="108"/>
      <c r="IPU167" s="108"/>
      <c r="IPV167" s="108"/>
      <c r="IPW167" s="108"/>
      <c r="IPX167" s="108"/>
      <c r="IPY167" s="108"/>
      <c r="IPZ167" s="108"/>
      <c r="IQA167" s="108"/>
      <c r="IQB167" s="108"/>
      <c r="IQC167" s="108"/>
      <c r="IQD167" s="108"/>
      <c r="IQE167" s="108"/>
      <c r="IQF167" s="108"/>
      <c r="IQG167" s="108"/>
      <c r="IQH167" s="108"/>
      <c r="IQI167" s="108"/>
      <c r="IQJ167" s="108"/>
      <c r="IQK167" s="108"/>
      <c r="IQL167" s="108"/>
      <c r="IQM167" s="108"/>
      <c r="IQN167" s="108"/>
      <c r="IQO167" s="108"/>
      <c r="IQP167" s="108"/>
      <c r="IQQ167" s="108"/>
      <c r="IQR167" s="108"/>
      <c r="IQS167" s="108"/>
      <c r="IQT167" s="108"/>
      <c r="IQU167" s="108"/>
      <c r="IQV167" s="108"/>
      <c r="IQW167" s="108"/>
      <c r="IQX167" s="108"/>
      <c r="IQY167" s="108"/>
      <c r="IQZ167" s="108"/>
      <c r="IRA167" s="108"/>
      <c r="IRB167" s="108"/>
      <c r="IRC167" s="108"/>
      <c r="IRD167" s="108"/>
      <c r="IRE167" s="108"/>
      <c r="IRF167" s="108"/>
      <c r="IRG167" s="108"/>
      <c r="IRH167" s="108"/>
      <c r="IRI167" s="108"/>
      <c r="IRJ167" s="108"/>
      <c r="IRK167" s="108"/>
      <c r="IRL167" s="108"/>
      <c r="IRM167" s="108"/>
      <c r="IRN167" s="108"/>
      <c r="IRO167" s="108"/>
      <c r="IRP167" s="108"/>
      <c r="IRQ167" s="108"/>
      <c r="IRR167" s="108"/>
      <c r="IRS167" s="108"/>
      <c r="IRT167" s="108"/>
      <c r="IRU167" s="108"/>
      <c r="IRV167" s="108"/>
      <c r="IRW167" s="108"/>
      <c r="IRX167" s="108"/>
      <c r="IRY167" s="108"/>
      <c r="IRZ167" s="108"/>
      <c r="ISA167" s="108"/>
      <c r="ISB167" s="108"/>
      <c r="ISC167" s="108"/>
      <c r="ISD167" s="108"/>
      <c r="ISE167" s="108"/>
      <c r="ISF167" s="108"/>
      <c r="ISG167" s="108"/>
      <c r="ISH167" s="108"/>
      <c r="ISI167" s="108"/>
      <c r="ISJ167" s="108"/>
      <c r="ISK167" s="108"/>
      <c r="ISL167" s="108"/>
      <c r="ISM167" s="108"/>
      <c r="ISN167" s="108"/>
      <c r="ISO167" s="108"/>
      <c r="ISP167" s="108"/>
      <c r="ISQ167" s="108"/>
      <c r="ISR167" s="108"/>
      <c r="ISS167" s="108"/>
      <c r="IST167" s="108"/>
      <c r="ISU167" s="108"/>
      <c r="ISV167" s="108"/>
      <c r="ISW167" s="108"/>
      <c r="ISX167" s="108"/>
      <c r="ISY167" s="108"/>
      <c r="ISZ167" s="108"/>
      <c r="ITA167" s="108"/>
      <c r="ITB167" s="108"/>
      <c r="ITC167" s="108"/>
      <c r="ITD167" s="108"/>
      <c r="ITE167" s="108"/>
      <c r="ITF167" s="108"/>
      <c r="ITG167" s="108"/>
      <c r="ITH167" s="108"/>
      <c r="ITI167" s="108"/>
      <c r="ITJ167" s="108"/>
      <c r="ITK167" s="108"/>
      <c r="ITL167" s="108"/>
      <c r="ITM167" s="108"/>
      <c r="ITN167" s="108"/>
      <c r="ITO167" s="108"/>
      <c r="ITP167" s="108"/>
      <c r="ITQ167" s="108"/>
      <c r="ITR167" s="108"/>
      <c r="ITS167" s="108"/>
      <c r="ITT167" s="108"/>
      <c r="ITU167" s="108"/>
      <c r="ITV167" s="108"/>
      <c r="ITW167" s="108"/>
      <c r="ITX167" s="108"/>
      <c r="ITY167" s="108"/>
      <c r="ITZ167" s="108"/>
      <c r="IUA167" s="108"/>
      <c r="IUB167" s="108"/>
      <c r="IUC167" s="108"/>
      <c r="IUD167" s="108"/>
      <c r="IUE167" s="108"/>
      <c r="IUF167" s="108"/>
      <c r="IUG167" s="108"/>
      <c r="IUH167" s="108"/>
      <c r="IUI167" s="108"/>
      <c r="IUJ167" s="108"/>
      <c r="IUK167" s="108"/>
      <c r="IUL167" s="108"/>
      <c r="IUM167" s="108"/>
      <c r="IUN167" s="108"/>
      <c r="IUO167" s="108"/>
      <c r="IUP167" s="108"/>
      <c r="IUQ167" s="108"/>
      <c r="IUR167" s="108"/>
      <c r="IUS167" s="108"/>
      <c r="IUT167" s="108"/>
      <c r="IUU167" s="108"/>
      <c r="IUV167" s="108"/>
      <c r="IUW167" s="108"/>
      <c r="IUX167" s="108"/>
      <c r="IUY167" s="108"/>
      <c r="IUZ167" s="108"/>
      <c r="IVA167" s="108"/>
      <c r="IVB167" s="108"/>
      <c r="IVC167" s="108"/>
      <c r="IVD167" s="108"/>
      <c r="IVE167" s="108"/>
      <c r="IVF167" s="108"/>
      <c r="IVG167" s="108"/>
      <c r="IVH167" s="108"/>
      <c r="IVI167" s="108"/>
      <c r="IVJ167" s="108"/>
      <c r="IVK167" s="108"/>
      <c r="IVL167" s="108"/>
      <c r="IVM167" s="108"/>
      <c r="IVN167" s="108"/>
      <c r="IVO167" s="108"/>
      <c r="IVP167" s="108"/>
      <c r="IVQ167" s="108"/>
      <c r="IVR167" s="108"/>
      <c r="IVS167" s="108"/>
      <c r="IVT167" s="108"/>
      <c r="IVU167" s="108"/>
      <c r="IVV167" s="108"/>
      <c r="IVW167" s="108"/>
      <c r="IVX167" s="108"/>
      <c r="IVY167" s="108"/>
      <c r="IVZ167" s="108"/>
      <c r="IWA167" s="108"/>
      <c r="IWB167" s="108"/>
      <c r="IWC167" s="108"/>
      <c r="IWD167" s="108"/>
      <c r="IWE167" s="108"/>
      <c r="IWF167" s="108"/>
      <c r="IWG167" s="108"/>
      <c r="IWH167" s="108"/>
      <c r="IWI167" s="108"/>
      <c r="IWJ167" s="108"/>
      <c r="IWK167" s="108"/>
      <c r="IWL167" s="108"/>
      <c r="IWM167" s="108"/>
      <c r="IWN167" s="108"/>
      <c r="IWO167" s="108"/>
      <c r="IWP167" s="108"/>
      <c r="IWQ167" s="108"/>
      <c r="IWR167" s="108"/>
      <c r="IWS167" s="108"/>
      <c r="IWT167" s="108"/>
      <c r="IWU167" s="108"/>
      <c r="IWV167" s="108"/>
      <c r="IWW167" s="108"/>
      <c r="IWX167" s="108"/>
      <c r="IWY167" s="108"/>
      <c r="IWZ167" s="108"/>
      <c r="IXA167" s="108"/>
      <c r="IXB167" s="108"/>
      <c r="IXC167" s="108"/>
      <c r="IXD167" s="108"/>
      <c r="IXE167" s="108"/>
      <c r="IXF167" s="108"/>
      <c r="IXG167" s="108"/>
      <c r="IXH167" s="108"/>
      <c r="IXI167" s="108"/>
      <c r="IXJ167" s="108"/>
      <c r="IXK167" s="108"/>
      <c r="IXL167" s="108"/>
      <c r="IXM167" s="108"/>
      <c r="IXN167" s="108"/>
      <c r="IXO167" s="108"/>
      <c r="IXP167" s="108"/>
      <c r="IXQ167" s="108"/>
      <c r="IXR167" s="108"/>
      <c r="IXS167" s="108"/>
      <c r="IXT167" s="108"/>
      <c r="IXU167" s="108"/>
      <c r="IXV167" s="108"/>
      <c r="IXW167" s="108"/>
      <c r="IXX167" s="108"/>
      <c r="IXY167" s="108"/>
      <c r="IXZ167" s="108"/>
      <c r="IYA167" s="108"/>
      <c r="IYB167" s="108"/>
      <c r="IYC167" s="108"/>
      <c r="IYD167" s="108"/>
      <c r="IYE167" s="108"/>
      <c r="IYF167" s="108"/>
      <c r="IYG167" s="108"/>
      <c r="IYH167" s="108"/>
      <c r="IYI167" s="108"/>
      <c r="IYJ167" s="108"/>
      <c r="IYK167" s="108"/>
      <c r="IYL167" s="108"/>
      <c r="IYM167" s="108"/>
      <c r="IYN167" s="108"/>
      <c r="IYO167" s="108"/>
      <c r="IYP167" s="108"/>
      <c r="IYQ167" s="108"/>
      <c r="IYR167" s="108"/>
      <c r="IYS167" s="108"/>
      <c r="IYT167" s="108"/>
      <c r="IYU167" s="108"/>
      <c r="IYV167" s="108"/>
      <c r="IYW167" s="108"/>
      <c r="IYX167" s="108"/>
      <c r="IYY167" s="108"/>
      <c r="IYZ167" s="108"/>
      <c r="IZA167" s="108"/>
      <c r="IZB167" s="108"/>
      <c r="IZC167" s="108"/>
      <c r="IZD167" s="108"/>
      <c r="IZE167" s="108"/>
      <c r="IZF167" s="108"/>
      <c r="IZG167" s="108"/>
      <c r="IZH167" s="108"/>
      <c r="IZI167" s="108"/>
      <c r="IZJ167" s="108"/>
      <c r="IZK167" s="108"/>
      <c r="IZL167" s="108"/>
      <c r="IZM167" s="108"/>
      <c r="IZN167" s="108"/>
      <c r="IZO167" s="108"/>
      <c r="IZP167" s="108"/>
      <c r="IZQ167" s="108"/>
      <c r="IZR167" s="108"/>
      <c r="IZS167" s="108"/>
      <c r="IZT167" s="108"/>
      <c r="IZU167" s="108"/>
      <c r="IZV167" s="108"/>
      <c r="IZW167" s="108"/>
      <c r="IZX167" s="108"/>
      <c r="IZY167" s="108"/>
      <c r="IZZ167" s="108"/>
      <c r="JAA167" s="108"/>
      <c r="JAB167" s="108"/>
      <c r="JAC167" s="108"/>
      <c r="JAD167" s="108"/>
      <c r="JAE167" s="108"/>
      <c r="JAF167" s="108"/>
      <c r="JAG167" s="108"/>
      <c r="JAH167" s="108"/>
      <c r="JAI167" s="108"/>
      <c r="JAJ167" s="108"/>
      <c r="JAK167" s="108"/>
      <c r="JAL167" s="108"/>
      <c r="JAM167" s="108"/>
      <c r="JAN167" s="108"/>
      <c r="JAO167" s="108"/>
      <c r="JAP167" s="108"/>
      <c r="JAQ167" s="108"/>
      <c r="JAR167" s="108"/>
      <c r="JAS167" s="108"/>
      <c r="JAT167" s="108"/>
      <c r="JAU167" s="108"/>
      <c r="JAV167" s="108"/>
      <c r="JAW167" s="108"/>
      <c r="JAX167" s="108"/>
      <c r="JAY167" s="108"/>
      <c r="JAZ167" s="108"/>
      <c r="JBA167" s="108"/>
      <c r="JBB167" s="108"/>
      <c r="JBC167" s="108"/>
      <c r="JBD167" s="108"/>
      <c r="JBE167" s="108"/>
      <c r="JBF167" s="108"/>
      <c r="JBG167" s="108"/>
      <c r="JBH167" s="108"/>
      <c r="JBI167" s="108"/>
      <c r="JBJ167" s="108"/>
      <c r="JBK167" s="108"/>
      <c r="JBL167" s="108"/>
      <c r="JBM167" s="108"/>
      <c r="JBN167" s="108"/>
      <c r="JBO167" s="108"/>
      <c r="JBP167" s="108"/>
      <c r="JBQ167" s="108"/>
      <c r="JBR167" s="108"/>
      <c r="JBS167" s="108"/>
      <c r="JBT167" s="108"/>
      <c r="JBU167" s="108"/>
      <c r="JBV167" s="108"/>
      <c r="JBW167" s="108"/>
      <c r="JBX167" s="108"/>
      <c r="JBY167" s="108"/>
      <c r="JBZ167" s="108"/>
      <c r="JCA167" s="108"/>
      <c r="JCB167" s="108"/>
      <c r="JCC167" s="108"/>
      <c r="JCD167" s="108"/>
      <c r="JCE167" s="108"/>
      <c r="JCF167" s="108"/>
      <c r="JCG167" s="108"/>
      <c r="JCH167" s="108"/>
      <c r="JCI167" s="108"/>
      <c r="JCJ167" s="108"/>
      <c r="JCK167" s="108"/>
      <c r="JCL167" s="108"/>
      <c r="JCM167" s="108"/>
      <c r="JCN167" s="108"/>
      <c r="JCO167" s="108"/>
      <c r="JCP167" s="108"/>
      <c r="JCQ167" s="108"/>
      <c r="JCR167" s="108"/>
      <c r="JCS167" s="108"/>
      <c r="JCT167" s="108"/>
      <c r="JCU167" s="108"/>
      <c r="JCV167" s="108"/>
      <c r="JCW167" s="108"/>
      <c r="JCX167" s="108"/>
      <c r="JCY167" s="108"/>
      <c r="JCZ167" s="108"/>
      <c r="JDA167" s="108"/>
      <c r="JDB167" s="108"/>
      <c r="JDC167" s="108"/>
      <c r="JDD167" s="108"/>
      <c r="JDE167" s="108"/>
      <c r="JDF167" s="108"/>
      <c r="JDG167" s="108"/>
      <c r="JDH167" s="108"/>
      <c r="JDI167" s="108"/>
      <c r="JDJ167" s="108"/>
      <c r="JDK167" s="108"/>
      <c r="JDL167" s="108"/>
      <c r="JDM167" s="108"/>
      <c r="JDN167" s="108"/>
      <c r="JDO167" s="108"/>
      <c r="JDP167" s="108"/>
      <c r="JDQ167" s="108"/>
      <c r="JDR167" s="108"/>
      <c r="JDS167" s="108"/>
      <c r="JDT167" s="108"/>
      <c r="JDU167" s="108"/>
      <c r="JDV167" s="108"/>
      <c r="JDW167" s="108"/>
      <c r="JDX167" s="108"/>
      <c r="JDY167" s="108"/>
      <c r="JDZ167" s="108"/>
      <c r="JEA167" s="108"/>
      <c r="JEB167" s="108"/>
      <c r="JEC167" s="108"/>
      <c r="JED167" s="108"/>
      <c r="JEE167" s="108"/>
      <c r="JEF167" s="108"/>
      <c r="JEG167" s="108"/>
      <c r="JEH167" s="108"/>
      <c r="JEI167" s="108"/>
      <c r="JEJ167" s="108"/>
      <c r="JEK167" s="108"/>
      <c r="JEL167" s="108"/>
      <c r="JEM167" s="108"/>
      <c r="JEN167" s="108"/>
      <c r="JEO167" s="108"/>
      <c r="JEP167" s="108"/>
      <c r="JEQ167" s="108"/>
      <c r="JER167" s="108"/>
      <c r="JES167" s="108"/>
      <c r="JET167" s="108"/>
      <c r="JEU167" s="108"/>
      <c r="JEV167" s="108"/>
      <c r="JEW167" s="108"/>
      <c r="JEX167" s="108"/>
      <c r="JEY167" s="108"/>
      <c r="JEZ167" s="108"/>
      <c r="JFA167" s="108"/>
      <c r="JFB167" s="108"/>
      <c r="JFC167" s="108"/>
      <c r="JFD167" s="108"/>
      <c r="JFE167" s="108"/>
      <c r="JFF167" s="108"/>
      <c r="JFG167" s="108"/>
      <c r="JFH167" s="108"/>
      <c r="JFI167" s="108"/>
      <c r="JFJ167" s="108"/>
      <c r="JFK167" s="108"/>
      <c r="JFL167" s="108"/>
      <c r="JFM167" s="108"/>
      <c r="JFN167" s="108"/>
      <c r="JFO167" s="108"/>
      <c r="JFP167" s="108"/>
      <c r="JFQ167" s="108"/>
      <c r="JFR167" s="108"/>
      <c r="JFS167" s="108"/>
      <c r="JFT167" s="108"/>
      <c r="JFU167" s="108"/>
      <c r="JFV167" s="108"/>
      <c r="JFW167" s="108"/>
      <c r="JFX167" s="108"/>
      <c r="JFY167" s="108"/>
      <c r="JFZ167" s="108"/>
      <c r="JGA167" s="108"/>
      <c r="JGB167" s="108"/>
      <c r="JGC167" s="108"/>
      <c r="JGD167" s="108"/>
      <c r="JGE167" s="108"/>
      <c r="JGF167" s="108"/>
      <c r="JGG167" s="108"/>
      <c r="JGH167" s="108"/>
      <c r="JGI167" s="108"/>
      <c r="JGJ167" s="108"/>
      <c r="JGK167" s="108"/>
      <c r="JGL167" s="108"/>
      <c r="JGM167" s="108"/>
      <c r="JGN167" s="108"/>
      <c r="JGO167" s="108"/>
      <c r="JGP167" s="108"/>
      <c r="JGQ167" s="108"/>
      <c r="JGR167" s="108"/>
      <c r="JGS167" s="108"/>
      <c r="JGT167" s="108"/>
      <c r="JGU167" s="108"/>
      <c r="JGV167" s="108"/>
      <c r="JGW167" s="108"/>
      <c r="JGX167" s="108"/>
      <c r="JGY167" s="108"/>
      <c r="JGZ167" s="108"/>
      <c r="JHA167" s="108"/>
      <c r="JHB167" s="108"/>
      <c r="JHC167" s="108"/>
      <c r="JHD167" s="108"/>
      <c r="JHE167" s="108"/>
      <c r="JHF167" s="108"/>
      <c r="JHG167" s="108"/>
      <c r="JHH167" s="108"/>
      <c r="JHI167" s="108"/>
      <c r="JHJ167" s="108"/>
      <c r="JHK167" s="108"/>
      <c r="JHL167" s="108"/>
      <c r="JHM167" s="108"/>
      <c r="JHN167" s="108"/>
      <c r="JHO167" s="108"/>
      <c r="JHP167" s="108"/>
      <c r="JHQ167" s="108"/>
      <c r="JHR167" s="108"/>
      <c r="JHS167" s="108"/>
      <c r="JHT167" s="108"/>
      <c r="JHU167" s="108"/>
      <c r="JHV167" s="108"/>
      <c r="JHW167" s="108"/>
      <c r="JHX167" s="108"/>
      <c r="JHY167" s="108"/>
      <c r="JHZ167" s="108"/>
      <c r="JIA167" s="108"/>
      <c r="JIB167" s="108"/>
      <c r="JIC167" s="108"/>
      <c r="JID167" s="108"/>
      <c r="JIE167" s="108"/>
      <c r="JIF167" s="108"/>
      <c r="JIG167" s="108"/>
      <c r="JIH167" s="108"/>
      <c r="JII167" s="108"/>
      <c r="JIJ167" s="108"/>
      <c r="JIK167" s="108"/>
      <c r="JIL167" s="108"/>
      <c r="JIM167" s="108"/>
      <c r="JIN167" s="108"/>
      <c r="JIO167" s="108"/>
      <c r="JIP167" s="108"/>
      <c r="JIQ167" s="108"/>
      <c r="JIR167" s="108"/>
      <c r="JIS167" s="108"/>
      <c r="JIT167" s="108"/>
      <c r="JIU167" s="108"/>
      <c r="JIV167" s="108"/>
      <c r="JIW167" s="108"/>
      <c r="JIX167" s="108"/>
      <c r="JIY167" s="108"/>
      <c r="JIZ167" s="108"/>
      <c r="JJA167" s="108"/>
      <c r="JJB167" s="108"/>
      <c r="JJC167" s="108"/>
      <c r="JJD167" s="108"/>
      <c r="JJE167" s="108"/>
      <c r="JJF167" s="108"/>
      <c r="JJG167" s="108"/>
      <c r="JJH167" s="108"/>
      <c r="JJI167" s="108"/>
      <c r="JJJ167" s="108"/>
      <c r="JJK167" s="108"/>
      <c r="JJL167" s="108"/>
      <c r="JJM167" s="108"/>
      <c r="JJN167" s="108"/>
      <c r="JJO167" s="108"/>
      <c r="JJP167" s="108"/>
      <c r="JJQ167" s="108"/>
      <c r="JJR167" s="108"/>
      <c r="JJS167" s="108"/>
      <c r="JJT167" s="108"/>
      <c r="JJU167" s="108"/>
      <c r="JJV167" s="108"/>
      <c r="JJW167" s="108"/>
      <c r="JJX167" s="108"/>
      <c r="JJY167" s="108"/>
      <c r="JJZ167" s="108"/>
      <c r="JKA167" s="108"/>
      <c r="JKB167" s="108"/>
      <c r="JKC167" s="108"/>
      <c r="JKD167" s="108"/>
      <c r="JKE167" s="108"/>
      <c r="JKF167" s="108"/>
      <c r="JKG167" s="108"/>
      <c r="JKH167" s="108"/>
      <c r="JKI167" s="108"/>
      <c r="JKJ167" s="108"/>
      <c r="JKK167" s="108"/>
      <c r="JKL167" s="108"/>
      <c r="JKM167" s="108"/>
      <c r="JKN167" s="108"/>
      <c r="JKO167" s="108"/>
      <c r="JKP167" s="108"/>
      <c r="JKQ167" s="108"/>
      <c r="JKR167" s="108"/>
      <c r="JKS167" s="108"/>
      <c r="JKT167" s="108"/>
      <c r="JKU167" s="108"/>
      <c r="JKV167" s="108"/>
      <c r="JKW167" s="108"/>
      <c r="JKX167" s="108"/>
      <c r="JKY167" s="108"/>
      <c r="JKZ167" s="108"/>
      <c r="JLA167" s="108"/>
      <c r="JLB167" s="108"/>
      <c r="JLC167" s="108"/>
      <c r="JLD167" s="108"/>
      <c r="JLE167" s="108"/>
      <c r="JLF167" s="108"/>
      <c r="JLG167" s="108"/>
      <c r="JLH167" s="108"/>
      <c r="JLI167" s="108"/>
      <c r="JLJ167" s="108"/>
      <c r="JLK167" s="108"/>
      <c r="JLL167" s="108"/>
      <c r="JLM167" s="108"/>
      <c r="JLN167" s="108"/>
      <c r="JLO167" s="108"/>
      <c r="JLP167" s="108"/>
      <c r="JLQ167" s="108"/>
      <c r="JLR167" s="108"/>
      <c r="JLS167" s="108"/>
      <c r="JLT167" s="108"/>
      <c r="JLU167" s="108"/>
      <c r="JLV167" s="108"/>
      <c r="JLW167" s="108"/>
      <c r="JLX167" s="108"/>
      <c r="JLY167" s="108"/>
      <c r="JLZ167" s="108"/>
      <c r="JMA167" s="108"/>
      <c r="JMB167" s="108"/>
      <c r="JMC167" s="108"/>
      <c r="JMD167" s="108"/>
      <c r="JME167" s="108"/>
      <c r="JMF167" s="108"/>
      <c r="JMG167" s="108"/>
      <c r="JMH167" s="108"/>
      <c r="JMI167" s="108"/>
      <c r="JMJ167" s="108"/>
      <c r="JMK167" s="108"/>
      <c r="JML167" s="108"/>
      <c r="JMM167" s="108"/>
      <c r="JMN167" s="108"/>
      <c r="JMO167" s="108"/>
      <c r="JMP167" s="108"/>
      <c r="JMQ167" s="108"/>
      <c r="JMR167" s="108"/>
      <c r="JMS167" s="108"/>
      <c r="JMT167" s="108"/>
      <c r="JMU167" s="108"/>
      <c r="JMV167" s="108"/>
      <c r="JMW167" s="108"/>
      <c r="JMX167" s="108"/>
      <c r="JMY167" s="108"/>
      <c r="JMZ167" s="108"/>
      <c r="JNA167" s="108"/>
      <c r="JNB167" s="108"/>
      <c r="JNC167" s="108"/>
      <c r="JND167" s="108"/>
      <c r="JNE167" s="108"/>
      <c r="JNF167" s="108"/>
      <c r="JNG167" s="108"/>
      <c r="JNH167" s="108"/>
      <c r="JNI167" s="108"/>
      <c r="JNJ167" s="108"/>
      <c r="JNK167" s="108"/>
      <c r="JNL167" s="108"/>
      <c r="JNM167" s="108"/>
      <c r="JNN167" s="108"/>
      <c r="JNO167" s="108"/>
      <c r="JNP167" s="108"/>
      <c r="JNQ167" s="108"/>
      <c r="JNR167" s="108"/>
      <c r="JNS167" s="108"/>
      <c r="JNT167" s="108"/>
      <c r="JNU167" s="108"/>
      <c r="JNV167" s="108"/>
      <c r="JNW167" s="108"/>
      <c r="JNX167" s="108"/>
      <c r="JNY167" s="108"/>
      <c r="JNZ167" s="108"/>
      <c r="JOA167" s="108"/>
      <c r="JOB167" s="108"/>
      <c r="JOC167" s="108"/>
      <c r="JOD167" s="108"/>
      <c r="JOE167" s="108"/>
      <c r="JOF167" s="108"/>
      <c r="JOG167" s="108"/>
      <c r="JOH167" s="108"/>
      <c r="JOI167" s="108"/>
      <c r="JOJ167" s="108"/>
      <c r="JOK167" s="108"/>
      <c r="JOL167" s="108"/>
      <c r="JOM167" s="108"/>
      <c r="JON167" s="108"/>
      <c r="JOO167" s="108"/>
      <c r="JOP167" s="108"/>
      <c r="JOQ167" s="108"/>
      <c r="JOR167" s="108"/>
      <c r="JOS167" s="108"/>
      <c r="JOT167" s="108"/>
      <c r="JOU167" s="108"/>
      <c r="JOV167" s="108"/>
      <c r="JOW167" s="108"/>
      <c r="JOX167" s="108"/>
      <c r="JOY167" s="108"/>
      <c r="JOZ167" s="108"/>
      <c r="JPA167" s="108"/>
      <c r="JPB167" s="108"/>
      <c r="JPC167" s="108"/>
      <c r="JPD167" s="108"/>
      <c r="JPE167" s="108"/>
      <c r="JPF167" s="108"/>
      <c r="JPG167" s="108"/>
      <c r="JPH167" s="108"/>
      <c r="JPI167" s="108"/>
      <c r="JPJ167" s="108"/>
      <c r="JPK167" s="108"/>
      <c r="JPL167" s="108"/>
      <c r="JPM167" s="108"/>
      <c r="JPN167" s="108"/>
      <c r="JPO167" s="108"/>
      <c r="JPP167" s="108"/>
      <c r="JPQ167" s="108"/>
      <c r="JPR167" s="108"/>
      <c r="JPS167" s="108"/>
      <c r="JPT167" s="108"/>
      <c r="JPU167" s="108"/>
      <c r="JPV167" s="108"/>
      <c r="JPW167" s="108"/>
      <c r="JPX167" s="108"/>
      <c r="JPY167" s="108"/>
      <c r="JPZ167" s="108"/>
      <c r="JQA167" s="108"/>
      <c r="JQB167" s="108"/>
      <c r="JQC167" s="108"/>
      <c r="JQD167" s="108"/>
      <c r="JQE167" s="108"/>
      <c r="JQF167" s="108"/>
      <c r="JQG167" s="108"/>
      <c r="JQH167" s="108"/>
      <c r="JQI167" s="108"/>
      <c r="JQJ167" s="108"/>
      <c r="JQK167" s="108"/>
      <c r="JQL167" s="108"/>
      <c r="JQM167" s="108"/>
      <c r="JQN167" s="108"/>
      <c r="JQO167" s="108"/>
      <c r="JQP167" s="108"/>
      <c r="JQQ167" s="108"/>
      <c r="JQR167" s="108"/>
      <c r="JQS167" s="108"/>
      <c r="JQT167" s="108"/>
      <c r="JQU167" s="108"/>
      <c r="JQV167" s="108"/>
      <c r="JQW167" s="108"/>
      <c r="JQX167" s="108"/>
      <c r="JQY167" s="108"/>
      <c r="JQZ167" s="108"/>
      <c r="JRA167" s="108"/>
      <c r="JRB167" s="108"/>
      <c r="JRC167" s="108"/>
      <c r="JRD167" s="108"/>
      <c r="JRE167" s="108"/>
      <c r="JRF167" s="108"/>
      <c r="JRG167" s="108"/>
      <c r="JRH167" s="108"/>
      <c r="JRI167" s="108"/>
      <c r="JRJ167" s="108"/>
      <c r="JRK167" s="108"/>
      <c r="JRL167" s="108"/>
      <c r="JRM167" s="108"/>
      <c r="JRN167" s="108"/>
      <c r="JRO167" s="108"/>
      <c r="JRP167" s="108"/>
      <c r="JRQ167" s="108"/>
      <c r="JRR167" s="108"/>
      <c r="JRS167" s="108"/>
      <c r="JRT167" s="108"/>
      <c r="JRU167" s="108"/>
      <c r="JRV167" s="108"/>
      <c r="JRW167" s="108"/>
      <c r="JRX167" s="108"/>
      <c r="JRY167" s="108"/>
      <c r="JRZ167" s="108"/>
      <c r="JSA167" s="108"/>
      <c r="JSB167" s="108"/>
      <c r="JSC167" s="108"/>
      <c r="JSD167" s="108"/>
      <c r="JSE167" s="108"/>
      <c r="JSF167" s="108"/>
      <c r="JSG167" s="108"/>
      <c r="JSH167" s="108"/>
      <c r="JSI167" s="108"/>
      <c r="JSJ167" s="108"/>
      <c r="JSK167" s="108"/>
      <c r="JSL167" s="108"/>
      <c r="JSM167" s="108"/>
      <c r="JSN167" s="108"/>
      <c r="JSO167" s="108"/>
      <c r="JSP167" s="108"/>
      <c r="JSQ167" s="108"/>
      <c r="JSR167" s="108"/>
      <c r="JSS167" s="108"/>
      <c r="JST167" s="108"/>
      <c r="JSU167" s="108"/>
      <c r="JSV167" s="108"/>
      <c r="JSW167" s="108"/>
      <c r="JSX167" s="108"/>
      <c r="JSY167" s="108"/>
      <c r="JSZ167" s="108"/>
      <c r="JTA167" s="108"/>
      <c r="JTB167" s="108"/>
      <c r="JTC167" s="108"/>
      <c r="JTD167" s="108"/>
      <c r="JTE167" s="108"/>
      <c r="JTF167" s="108"/>
      <c r="JTG167" s="108"/>
      <c r="JTH167" s="108"/>
      <c r="JTI167" s="108"/>
      <c r="JTJ167" s="108"/>
      <c r="JTK167" s="108"/>
      <c r="JTL167" s="108"/>
      <c r="JTM167" s="108"/>
      <c r="JTN167" s="108"/>
      <c r="JTO167" s="108"/>
      <c r="JTP167" s="108"/>
      <c r="JTQ167" s="108"/>
      <c r="JTR167" s="108"/>
      <c r="JTS167" s="108"/>
      <c r="JTT167" s="108"/>
      <c r="JTU167" s="108"/>
      <c r="JTV167" s="108"/>
      <c r="JTW167" s="108"/>
      <c r="JTX167" s="108"/>
      <c r="JTY167" s="108"/>
      <c r="JTZ167" s="108"/>
      <c r="JUA167" s="108"/>
      <c r="JUB167" s="108"/>
      <c r="JUC167" s="108"/>
      <c r="JUD167" s="108"/>
      <c r="JUE167" s="108"/>
      <c r="JUF167" s="108"/>
      <c r="JUG167" s="108"/>
      <c r="JUH167" s="108"/>
      <c r="JUI167" s="108"/>
      <c r="JUJ167" s="108"/>
      <c r="JUK167" s="108"/>
      <c r="JUL167" s="108"/>
      <c r="JUM167" s="108"/>
      <c r="JUN167" s="108"/>
      <c r="JUO167" s="108"/>
      <c r="JUP167" s="108"/>
      <c r="JUQ167" s="108"/>
      <c r="JUR167" s="108"/>
      <c r="JUS167" s="108"/>
      <c r="JUT167" s="108"/>
      <c r="JUU167" s="108"/>
      <c r="JUV167" s="108"/>
      <c r="JUW167" s="108"/>
      <c r="JUX167" s="108"/>
      <c r="JUY167" s="108"/>
      <c r="JUZ167" s="108"/>
      <c r="JVA167" s="108"/>
      <c r="JVB167" s="108"/>
      <c r="JVC167" s="108"/>
      <c r="JVD167" s="108"/>
      <c r="JVE167" s="108"/>
      <c r="JVF167" s="108"/>
      <c r="JVG167" s="108"/>
      <c r="JVH167" s="108"/>
      <c r="JVI167" s="108"/>
      <c r="JVJ167" s="108"/>
      <c r="JVK167" s="108"/>
      <c r="JVL167" s="108"/>
      <c r="JVM167" s="108"/>
      <c r="JVN167" s="108"/>
      <c r="JVO167" s="108"/>
      <c r="JVP167" s="108"/>
      <c r="JVQ167" s="108"/>
      <c r="JVR167" s="108"/>
      <c r="JVS167" s="108"/>
      <c r="JVT167" s="108"/>
      <c r="JVU167" s="108"/>
      <c r="JVV167" s="108"/>
      <c r="JVW167" s="108"/>
      <c r="JVX167" s="108"/>
      <c r="JVY167" s="108"/>
      <c r="JVZ167" s="108"/>
      <c r="JWA167" s="108"/>
      <c r="JWB167" s="108"/>
      <c r="JWC167" s="108"/>
      <c r="JWD167" s="108"/>
      <c r="JWE167" s="108"/>
      <c r="JWF167" s="108"/>
      <c r="JWG167" s="108"/>
      <c r="JWH167" s="108"/>
      <c r="JWI167" s="108"/>
      <c r="JWJ167" s="108"/>
      <c r="JWK167" s="108"/>
      <c r="JWL167" s="108"/>
      <c r="JWM167" s="108"/>
      <c r="JWN167" s="108"/>
      <c r="JWO167" s="108"/>
      <c r="JWP167" s="108"/>
      <c r="JWQ167" s="108"/>
      <c r="JWR167" s="108"/>
      <c r="JWS167" s="108"/>
      <c r="JWT167" s="108"/>
      <c r="JWU167" s="108"/>
      <c r="JWV167" s="108"/>
      <c r="JWW167" s="108"/>
      <c r="JWX167" s="108"/>
      <c r="JWY167" s="108"/>
      <c r="JWZ167" s="108"/>
      <c r="JXA167" s="108"/>
      <c r="JXB167" s="108"/>
      <c r="JXC167" s="108"/>
      <c r="JXD167" s="108"/>
      <c r="JXE167" s="108"/>
      <c r="JXF167" s="108"/>
      <c r="JXG167" s="108"/>
      <c r="JXH167" s="108"/>
      <c r="JXI167" s="108"/>
      <c r="JXJ167" s="108"/>
      <c r="JXK167" s="108"/>
      <c r="JXL167" s="108"/>
      <c r="JXM167" s="108"/>
      <c r="JXN167" s="108"/>
      <c r="JXO167" s="108"/>
      <c r="JXP167" s="108"/>
      <c r="JXQ167" s="108"/>
      <c r="JXR167" s="108"/>
      <c r="JXS167" s="108"/>
      <c r="JXT167" s="108"/>
      <c r="JXU167" s="108"/>
      <c r="JXV167" s="108"/>
      <c r="JXW167" s="108"/>
      <c r="JXX167" s="108"/>
      <c r="JXY167" s="108"/>
      <c r="JXZ167" s="108"/>
      <c r="JYA167" s="108"/>
      <c r="JYB167" s="108"/>
      <c r="JYC167" s="108"/>
      <c r="JYD167" s="108"/>
      <c r="JYE167" s="108"/>
      <c r="JYF167" s="108"/>
      <c r="JYG167" s="108"/>
      <c r="JYH167" s="108"/>
      <c r="JYI167" s="108"/>
      <c r="JYJ167" s="108"/>
      <c r="JYK167" s="108"/>
      <c r="JYL167" s="108"/>
      <c r="JYM167" s="108"/>
      <c r="JYN167" s="108"/>
      <c r="JYO167" s="108"/>
      <c r="JYP167" s="108"/>
      <c r="JYQ167" s="108"/>
      <c r="JYR167" s="108"/>
      <c r="JYS167" s="108"/>
      <c r="JYT167" s="108"/>
      <c r="JYU167" s="108"/>
      <c r="JYV167" s="108"/>
      <c r="JYW167" s="108"/>
      <c r="JYX167" s="108"/>
      <c r="JYY167" s="108"/>
      <c r="JYZ167" s="108"/>
      <c r="JZA167" s="108"/>
      <c r="JZB167" s="108"/>
      <c r="JZC167" s="108"/>
      <c r="JZD167" s="108"/>
      <c r="JZE167" s="108"/>
      <c r="JZF167" s="108"/>
      <c r="JZG167" s="108"/>
      <c r="JZH167" s="108"/>
      <c r="JZI167" s="108"/>
      <c r="JZJ167" s="108"/>
      <c r="JZK167" s="108"/>
      <c r="JZL167" s="108"/>
      <c r="JZM167" s="108"/>
      <c r="JZN167" s="108"/>
      <c r="JZO167" s="108"/>
      <c r="JZP167" s="108"/>
      <c r="JZQ167" s="108"/>
      <c r="JZR167" s="108"/>
      <c r="JZS167" s="108"/>
      <c r="JZT167" s="108"/>
      <c r="JZU167" s="108"/>
      <c r="JZV167" s="108"/>
      <c r="JZW167" s="108"/>
      <c r="JZX167" s="108"/>
      <c r="JZY167" s="108"/>
      <c r="JZZ167" s="108"/>
      <c r="KAA167" s="108"/>
      <c r="KAB167" s="108"/>
      <c r="KAC167" s="108"/>
      <c r="KAD167" s="108"/>
      <c r="KAE167" s="108"/>
      <c r="KAF167" s="108"/>
      <c r="KAG167" s="108"/>
      <c r="KAH167" s="108"/>
      <c r="KAI167" s="108"/>
      <c r="KAJ167" s="108"/>
      <c r="KAK167" s="108"/>
      <c r="KAL167" s="108"/>
      <c r="KAM167" s="108"/>
      <c r="KAN167" s="108"/>
      <c r="KAO167" s="108"/>
      <c r="KAP167" s="108"/>
      <c r="KAQ167" s="108"/>
      <c r="KAR167" s="108"/>
      <c r="KAS167" s="108"/>
      <c r="KAT167" s="108"/>
      <c r="KAU167" s="108"/>
      <c r="KAV167" s="108"/>
      <c r="KAW167" s="108"/>
      <c r="KAX167" s="108"/>
      <c r="KAY167" s="108"/>
      <c r="KAZ167" s="108"/>
      <c r="KBA167" s="108"/>
      <c r="KBB167" s="108"/>
      <c r="KBC167" s="108"/>
      <c r="KBD167" s="108"/>
      <c r="KBE167" s="108"/>
      <c r="KBF167" s="108"/>
      <c r="KBG167" s="108"/>
      <c r="KBH167" s="108"/>
      <c r="KBI167" s="108"/>
      <c r="KBJ167" s="108"/>
      <c r="KBK167" s="108"/>
      <c r="KBL167" s="108"/>
      <c r="KBM167" s="108"/>
      <c r="KBN167" s="108"/>
      <c r="KBO167" s="108"/>
      <c r="KBP167" s="108"/>
      <c r="KBQ167" s="108"/>
      <c r="KBR167" s="108"/>
      <c r="KBS167" s="108"/>
      <c r="KBT167" s="108"/>
      <c r="KBU167" s="108"/>
      <c r="KBV167" s="108"/>
      <c r="KBW167" s="108"/>
      <c r="KBX167" s="108"/>
      <c r="KBY167" s="108"/>
      <c r="KBZ167" s="108"/>
      <c r="KCA167" s="108"/>
      <c r="KCB167" s="108"/>
      <c r="KCC167" s="108"/>
      <c r="KCD167" s="108"/>
      <c r="KCE167" s="108"/>
      <c r="KCF167" s="108"/>
      <c r="KCG167" s="108"/>
      <c r="KCH167" s="108"/>
      <c r="KCI167" s="108"/>
      <c r="KCJ167" s="108"/>
      <c r="KCK167" s="108"/>
      <c r="KCL167" s="108"/>
      <c r="KCM167" s="108"/>
      <c r="KCN167" s="108"/>
      <c r="KCO167" s="108"/>
      <c r="KCP167" s="108"/>
      <c r="KCQ167" s="108"/>
      <c r="KCR167" s="108"/>
      <c r="KCS167" s="108"/>
      <c r="KCT167" s="108"/>
      <c r="KCU167" s="108"/>
      <c r="KCV167" s="108"/>
      <c r="KCW167" s="108"/>
      <c r="KCX167" s="108"/>
      <c r="KCY167" s="108"/>
      <c r="KCZ167" s="108"/>
      <c r="KDA167" s="108"/>
      <c r="KDB167" s="108"/>
      <c r="KDC167" s="108"/>
      <c r="KDD167" s="108"/>
      <c r="KDE167" s="108"/>
      <c r="KDF167" s="108"/>
      <c r="KDG167" s="108"/>
      <c r="KDH167" s="108"/>
      <c r="KDI167" s="108"/>
      <c r="KDJ167" s="108"/>
      <c r="KDK167" s="108"/>
      <c r="KDL167" s="108"/>
      <c r="KDM167" s="108"/>
      <c r="KDN167" s="108"/>
      <c r="KDO167" s="108"/>
      <c r="KDP167" s="108"/>
      <c r="KDQ167" s="108"/>
      <c r="KDR167" s="108"/>
      <c r="KDS167" s="108"/>
      <c r="KDT167" s="108"/>
      <c r="KDU167" s="108"/>
      <c r="KDV167" s="108"/>
      <c r="KDW167" s="108"/>
      <c r="KDX167" s="108"/>
      <c r="KDY167" s="108"/>
      <c r="KDZ167" s="108"/>
      <c r="KEA167" s="108"/>
      <c r="KEB167" s="108"/>
      <c r="KEC167" s="108"/>
      <c r="KED167" s="108"/>
      <c r="KEE167" s="108"/>
      <c r="KEF167" s="108"/>
      <c r="KEG167" s="108"/>
      <c r="KEH167" s="108"/>
      <c r="KEI167" s="108"/>
      <c r="KEJ167" s="108"/>
      <c r="KEK167" s="108"/>
      <c r="KEL167" s="108"/>
      <c r="KEM167" s="108"/>
      <c r="KEN167" s="108"/>
      <c r="KEO167" s="108"/>
      <c r="KEP167" s="108"/>
      <c r="KEQ167" s="108"/>
      <c r="KER167" s="108"/>
      <c r="KES167" s="108"/>
      <c r="KET167" s="108"/>
      <c r="KEU167" s="108"/>
      <c r="KEV167" s="108"/>
      <c r="KEW167" s="108"/>
      <c r="KEX167" s="108"/>
      <c r="KEY167" s="108"/>
      <c r="KEZ167" s="108"/>
      <c r="KFA167" s="108"/>
      <c r="KFB167" s="108"/>
      <c r="KFC167" s="108"/>
      <c r="KFD167" s="108"/>
      <c r="KFE167" s="108"/>
      <c r="KFF167" s="108"/>
      <c r="KFG167" s="108"/>
      <c r="KFH167" s="108"/>
      <c r="KFI167" s="108"/>
      <c r="KFJ167" s="108"/>
      <c r="KFK167" s="108"/>
      <c r="KFL167" s="108"/>
      <c r="KFM167" s="108"/>
      <c r="KFN167" s="108"/>
      <c r="KFO167" s="108"/>
      <c r="KFP167" s="108"/>
      <c r="KFQ167" s="108"/>
      <c r="KFR167" s="108"/>
      <c r="KFS167" s="108"/>
      <c r="KFT167" s="108"/>
      <c r="KFU167" s="108"/>
      <c r="KFV167" s="108"/>
      <c r="KFW167" s="108"/>
      <c r="KFX167" s="108"/>
      <c r="KFY167" s="108"/>
      <c r="KFZ167" s="108"/>
      <c r="KGA167" s="108"/>
      <c r="KGB167" s="108"/>
      <c r="KGC167" s="108"/>
      <c r="KGD167" s="108"/>
      <c r="KGE167" s="108"/>
      <c r="KGF167" s="108"/>
      <c r="KGG167" s="108"/>
      <c r="KGH167" s="108"/>
      <c r="KGI167" s="108"/>
      <c r="KGJ167" s="108"/>
      <c r="KGK167" s="108"/>
      <c r="KGL167" s="108"/>
      <c r="KGM167" s="108"/>
      <c r="KGN167" s="108"/>
      <c r="KGO167" s="108"/>
      <c r="KGP167" s="108"/>
      <c r="KGQ167" s="108"/>
      <c r="KGR167" s="108"/>
      <c r="KGS167" s="108"/>
      <c r="KGT167" s="108"/>
      <c r="KGU167" s="108"/>
      <c r="KGV167" s="108"/>
      <c r="KGW167" s="108"/>
      <c r="KGX167" s="108"/>
      <c r="KGY167" s="108"/>
      <c r="KGZ167" s="108"/>
      <c r="KHA167" s="108"/>
      <c r="KHB167" s="108"/>
      <c r="KHC167" s="108"/>
      <c r="KHD167" s="108"/>
      <c r="KHE167" s="108"/>
      <c r="KHF167" s="108"/>
      <c r="KHG167" s="108"/>
      <c r="KHH167" s="108"/>
      <c r="KHI167" s="108"/>
      <c r="KHJ167" s="108"/>
      <c r="KHK167" s="108"/>
      <c r="KHL167" s="108"/>
      <c r="KHM167" s="108"/>
      <c r="KHN167" s="108"/>
      <c r="KHO167" s="108"/>
      <c r="KHP167" s="108"/>
      <c r="KHQ167" s="108"/>
      <c r="KHR167" s="108"/>
      <c r="KHS167" s="108"/>
      <c r="KHT167" s="108"/>
      <c r="KHU167" s="108"/>
      <c r="KHV167" s="108"/>
      <c r="KHW167" s="108"/>
      <c r="KHX167" s="108"/>
      <c r="KHY167" s="108"/>
      <c r="KHZ167" s="108"/>
      <c r="KIA167" s="108"/>
      <c r="KIB167" s="108"/>
      <c r="KIC167" s="108"/>
      <c r="KID167" s="108"/>
      <c r="KIE167" s="108"/>
      <c r="KIF167" s="108"/>
      <c r="KIG167" s="108"/>
      <c r="KIH167" s="108"/>
      <c r="KII167" s="108"/>
      <c r="KIJ167" s="108"/>
      <c r="KIK167" s="108"/>
      <c r="KIL167" s="108"/>
      <c r="KIM167" s="108"/>
      <c r="KIN167" s="108"/>
      <c r="KIO167" s="108"/>
      <c r="KIP167" s="108"/>
      <c r="KIQ167" s="108"/>
      <c r="KIR167" s="108"/>
      <c r="KIS167" s="108"/>
      <c r="KIT167" s="108"/>
      <c r="KIU167" s="108"/>
      <c r="KIV167" s="108"/>
      <c r="KIW167" s="108"/>
      <c r="KIX167" s="108"/>
      <c r="KIY167" s="108"/>
      <c r="KIZ167" s="108"/>
      <c r="KJA167" s="108"/>
      <c r="KJB167" s="108"/>
      <c r="KJC167" s="108"/>
      <c r="KJD167" s="108"/>
      <c r="KJE167" s="108"/>
      <c r="KJF167" s="108"/>
      <c r="KJG167" s="108"/>
      <c r="KJH167" s="108"/>
      <c r="KJI167" s="108"/>
      <c r="KJJ167" s="108"/>
      <c r="KJK167" s="108"/>
      <c r="KJL167" s="108"/>
      <c r="KJM167" s="108"/>
      <c r="KJN167" s="108"/>
      <c r="KJO167" s="108"/>
      <c r="KJP167" s="108"/>
      <c r="KJQ167" s="108"/>
      <c r="KJR167" s="108"/>
      <c r="KJS167" s="108"/>
      <c r="KJT167" s="108"/>
      <c r="KJU167" s="108"/>
      <c r="KJV167" s="108"/>
      <c r="KJW167" s="108"/>
      <c r="KJX167" s="108"/>
      <c r="KJY167" s="108"/>
      <c r="KJZ167" s="108"/>
      <c r="KKA167" s="108"/>
      <c r="KKB167" s="108"/>
      <c r="KKC167" s="108"/>
      <c r="KKD167" s="108"/>
      <c r="KKE167" s="108"/>
      <c r="KKF167" s="108"/>
      <c r="KKG167" s="108"/>
      <c r="KKH167" s="108"/>
      <c r="KKI167" s="108"/>
      <c r="KKJ167" s="108"/>
      <c r="KKK167" s="108"/>
      <c r="KKL167" s="108"/>
      <c r="KKM167" s="108"/>
      <c r="KKN167" s="108"/>
      <c r="KKO167" s="108"/>
      <c r="KKP167" s="108"/>
      <c r="KKQ167" s="108"/>
      <c r="KKR167" s="108"/>
      <c r="KKS167" s="108"/>
      <c r="KKT167" s="108"/>
      <c r="KKU167" s="108"/>
      <c r="KKV167" s="108"/>
      <c r="KKW167" s="108"/>
      <c r="KKX167" s="108"/>
      <c r="KKY167" s="108"/>
      <c r="KKZ167" s="108"/>
      <c r="KLA167" s="108"/>
      <c r="KLB167" s="108"/>
      <c r="KLC167" s="108"/>
      <c r="KLD167" s="108"/>
      <c r="KLE167" s="108"/>
      <c r="KLF167" s="108"/>
      <c r="KLG167" s="108"/>
      <c r="KLH167" s="108"/>
      <c r="KLI167" s="108"/>
      <c r="KLJ167" s="108"/>
      <c r="KLK167" s="108"/>
      <c r="KLL167" s="108"/>
      <c r="KLM167" s="108"/>
      <c r="KLN167" s="108"/>
      <c r="KLO167" s="108"/>
      <c r="KLP167" s="108"/>
      <c r="KLQ167" s="108"/>
      <c r="KLR167" s="108"/>
      <c r="KLS167" s="108"/>
      <c r="KLT167" s="108"/>
      <c r="KLU167" s="108"/>
      <c r="KLV167" s="108"/>
      <c r="KLW167" s="108"/>
      <c r="KLX167" s="108"/>
      <c r="KLY167" s="108"/>
      <c r="KLZ167" s="108"/>
      <c r="KMA167" s="108"/>
      <c r="KMB167" s="108"/>
      <c r="KMC167" s="108"/>
      <c r="KMD167" s="108"/>
      <c r="KME167" s="108"/>
      <c r="KMF167" s="108"/>
      <c r="KMG167" s="108"/>
      <c r="KMH167" s="108"/>
      <c r="KMI167" s="108"/>
      <c r="KMJ167" s="108"/>
      <c r="KMK167" s="108"/>
      <c r="KML167" s="108"/>
      <c r="KMM167" s="108"/>
      <c r="KMN167" s="108"/>
      <c r="KMO167" s="108"/>
      <c r="KMP167" s="108"/>
      <c r="KMQ167" s="108"/>
      <c r="KMR167" s="108"/>
      <c r="KMS167" s="108"/>
      <c r="KMT167" s="108"/>
      <c r="KMU167" s="108"/>
      <c r="KMV167" s="108"/>
      <c r="KMW167" s="108"/>
      <c r="KMX167" s="108"/>
      <c r="KMY167" s="108"/>
      <c r="KMZ167" s="108"/>
      <c r="KNA167" s="108"/>
      <c r="KNB167" s="108"/>
      <c r="KNC167" s="108"/>
      <c r="KND167" s="108"/>
      <c r="KNE167" s="108"/>
      <c r="KNF167" s="108"/>
      <c r="KNG167" s="108"/>
      <c r="KNH167" s="108"/>
      <c r="KNI167" s="108"/>
      <c r="KNJ167" s="108"/>
      <c r="KNK167" s="108"/>
      <c r="KNL167" s="108"/>
      <c r="KNM167" s="108"/>
      <c r="KNN167" s="108"/>
      <c r="KNO167" s="108"/>
      <c r="KNP167" s="108"/>
      <c r="KNQ167" s="108"/>
      <c r="KNR167" s="108"/>
      <c r="KNS167" s="108"/>
      <c r="KNT167" s="108"/>
      <c r="KNU167" s="108"/>
      <c r="KNV167" s="108"/>
      <c r="KNW167" s="108"/>
      <c r="KNX167" s="108"/>
      <c r="KNY167" s="108"/>
      <c r="KNZ167" s="108"/>
      <c r="KOA167" s="108"/>
      <c r="KOB167" s="108"/>
      <c r="KOC167" s="108"/>
      <c r="KOD167" s="108"/>
      <c r="KOE167" s="108"/>
      <c r="KOF167" s="108"/>
      <c r="KOG167" s="108"/>
      <c r="KOH167" s="108"/>
      <c r="KOI167" s="108"/>
      <c r="KOJ167" s="108"/>
      <c r="KOK167" s="108"/>
      <c r="KOL167" s="108"/>
      <c r="KOM167" s="108"/>
      <c r="KON167" s="108"/>
      <c r="KOO167" s="108"/>
      <c r="KOP167" s="108"/>
      <c r="KOQ167" s="108"/>
      <c r="KOR167" s="108"/>
      <c r="KOS167" s="108"/>
      <c r="KOT167" s="108"/>
      <c r="KOU167" s="108"/>
      <c r="KOV167" s="108"/>
      <c r="KOW167" s="108"/>
      <c r="KOX167" s="108"/>
      <c r="KOY167" s="108"/>
      <c r="KOZ167" s="108"/>
      <c r="KPA167" s="108"/>
      <c r="KPB167" s="108"/>
      <c r="KPC167" s="108"/>
      <c r="KPD167" s="108"/>
      <c r="KPE167" s="108"/>
      <c r="KPF167" s="108"/>
      <c r="KPG167" s="108"/>
      <c r="KPH167" s="108"/>
      <c r="KPI167" s="108"/>
      <c r="KPJ167" s="108"/>
      <c r="KPK167" s="108"/>
      <c r="KPL167" s="108"/>
      <c r="KPM167" s="108"/>
      <c r="KPN167" s="108"/>
      <c r="KPO167" s="108"/>
      <c r="KPP167" s="108"/>
      <c r="KPQ167" s="108"/>
      <c r="KPR167" s="108"/>
      <c r="KPS167" s="108"/>
      <c r="KPT167" s="108"/>
      <c r="KPU167" s="108"/>
      <c r="KPV167" s="108"/>
      <c r="KPW167" s="108"/>
      <c r="KPX167" s="108"/>
      <c r="KPY167" s="108"/>
      <c r="KPZ167" s="108"/>
      <c r="KQA167" s="108"/>
      <c r="KQB167" s="108"/>
      <c r="KQC167" s="108"/>
      <c r="KQD167" s="108"/>
      <c r="KQE167" s="108"/>
      <c r="KQF167" s="108"/>
      <c r="KQG167" s="108"/>
      <c r="KQH167" s="108"/>
      <c r="KQI167" s="108"/>
      <c r="KQJ167" s="108"/>
      <c r="KQK167" s="108"/>
      <c r="KQL167" s="108"/>
      <c r="KQM167" s="108"/>
      <c r="KQN167" s="108"/>
      <c r="KQO167" s="108"/>
      <c r="KQP167" s="108"/>
      <c r="KQQ167" s="108"/>
      <c r="KQR167" s="108"/>
      <c r="KQS167" s="108"/>
      <c r="KQT167" s="108"/>
      <c r="KQU167" s="108"/>
      <c r="KQV167" s="108"/>
      <c r="KQW167" s="108"/>
      <c r="KQX167" s="108"/>
      <c r="KQY167" s="108"/>
      <c r="KQZ167" s="108"/>
      <c r="KRA167" s="108"/>
      <c r="KRB167" s="108"/>
      <c r="KRC167" s="108"/>
      <c r="KRD167" s="108"/>
      <c r="KRE167" s="108"/>
      <c r="KRF167" s="108"/>
      <c r="KRG167" s="108"/>
      <c r="KRH167" s="108"/>
      <c r="KRI167" s="108"/>
      <c r="KRJ167" s="108"/>
      <c r="KRK167" s="108"/>
      <c r="KRL167" s="108"/>
      <c r="KRM167" s="108"/>
      <c r="KRN167" s="108"/>
      <c r="KRO167" s="108"/>
      <c r="KRP167" s="108"/>
      <c r="KRQ167" s="108"/>
      <c r="KRR167" s="108"/>
      <c r="KRS167" s="108"/>
      <c r="KRT167" s="108"/>
      <c r="KRU167" s="108"/>
      <c r="KRV167" s="108"/>
      <c r="KRW167" s="108"/>
      <c r="KRX167" s="108"/>
      <c r="KRY167" s="108"/>
      <c r="KRZ167" s="108"/>
      <c r="KSA167" s="108"/>
      <c r="KSB167" s="108"/>
      <c r="KSC167" s="108"/>
      <c r="KSD167" s="108"/>
      <c r="KSE167" s="108"/>
      <c r="KSF167" s="108"/>
      <c r="KSG167" s="108"/>
      <c r="KSH167" s="108"/>
      <c r="KSI167" s="108"/>
      <c r="KSJ167" s="108"/>
      <c r="KSK167" s="108"/>
      <c r="KSL167" s="108"/>
      <c r="KSM167" s="108"/>
      <c r="KSN167" s="108"/>
      <c r="KSO167" s="108"/>
      <c r="KSP167" s="108"/>
      <c r="KSQ167" s="108"/>
      <c r="KSR167" s="108"/>
      <c r="KSS167" s="108"/>
      <c r="KST167" s="108"/>
      <c r="KSU167" s="108"/>
      <c r="KSV167" s="108"/>
      <c r="KSW167" s="108"/>
      <c r="KSX167" s="108"/>
      <c r="KSY167" s="108"/>
      <c r="KSZ167" s="108"/>
      <c r="KTA167" s="108"/>
      <c r="KTB167" s="108"/>
      <c r="KTC167" s="108"/>
      <c r="KTD167" s="108"/>
      <c r="KTE167" s="108"/>
      <c r="KTF167" s="108"/>
      <c r="KTG167" s="108"/>
      <c r="KTH167" s="108"/>
      <c r="KTI167" s="108"/>
      <c r="KTJ167" s="108"/>
      <c r="KTK167" s="108"/>
      <c r="KTL167" s="108"/>
      <c r="KTM167" s="108"/>
      <c r="KTN167" s="108"/>
      <c r="KTO167" s="108"/>
      <c r="KTP167" s="108"/>
      <c r="KTQ167" s="108"/>
      <c r="KTR167" s="108"/>
      <c r="KTS167" s="108"/>
      <c r="KTT167" s="108"/>
      <c r="KTU167" s="108"/>
      <c r="KTV167" s="108"/>
      <c r="KTW167" s="108"/>
      <c r="KTX167" s="108"/>
      <c r="KTY167" s="108"/>
      <c r="KTZ167" s="108"/>
      <c r="KUA167" s="108"/>
      <c r="KUB167" s="108"/>
      <c r="KUC167" s="108"/>
      <c r="KUD167" s="108"/>
      <c r="KUE167" s="108"/>
      <c r="KUF167" s="108"/>
      <c r="KUG167" s="108"/>
      <c r="KUH167" s="108"/>
      <c r="KUI167" s="108"/>
      <c r="KUJ167" s="108"/>
      <c r="KUK167" s="108"/>
      <c r="KUL167" s="108"/>
      <c r="KUM167" s="108"/>
      <c r="KUN167" s="108"/>
      <c r="KUO167" s="108"/>
      <c r="KUP167" s="108"/>
      <c r="KUQ167" s="108"/>
      <c r="KUR167" s="108"/>
      <c r="KUS167" s="108"/>
      <c r="KUT167" s="108"/>
      <c r="KUU167" s="108"/>
      <c r="KUV167" s="108"/>
      <c r="KUW167" s="108"/>
      <c r="KUX167" s="108"/>
      <c r="KUY167" s="108"/>
      <c r="KUZ167" s="108"/>
      <c r="KVA167" s="108"/>
      <c r="KVB167" s="108"/>
      <c r="KVC167" s="108"/>
      <c r="KVD167" s="108"/>
      <c r="KVE167" s="108"/>
      <c r="KVF167" s="108"/>
      <c r="KVG167" s="108"/>
      <c r="KVH167" s="108"/>
      <c r="KVI167" s="108"/>
      <c r="KVJ167" s="108"/>
      <c r="KVK167" s="108"/>
      <c r="KVL167" s="108"/>
      <c r="KVM167" s="108"/>
      <c r="KVN167" s="108"/>
      <c r="KVO167" s="108"/>
      <c r="KVP167" s="108"/>
      <c r="KVQ167" s="108"/>
      <c r="KVR167" s="108"/>
      <c r="KVS167" s="108"/>
      <c r="KVT167" s="108"/>
      <c r="KVU167" s="108"/>
      <c r="KVV167" s="108"/>
      <c r="KVW167" s="108"/>
      <c r="KVX167" s="108"/>
      <c r="KVY167" s="108"/>
      <c r="KVZ167" s="108"/>
      <c r="KWA167" s="108"/>
      <c r="KWB167" s="108"/>
      <c r="KWC167" s="108"/>
      <c r="KWD167" s="108"/>
      <c r="KWE167" s="108"/>
      <c r="KWF167" s="108"/>
      <c r="KWG167" s="108"/>
      <c r="KWH167" s="108"/>
      <c r="KWI167" s="108"/>
      <c r="KWJ167" s="108"/>
      <c r="KWK167" s="108"/>
      <c r="KWL167" s="108"/>
      <c r="KWM167" s="108"/>
      <c r="KWN167" s="108"/>
      <c r="KWO167" s="108"/>
      <c r="KWP167" s="108"/>
      <c r="KWQ167" s="108"/>
      <c r="KWR167" s="108"/>
      <c r="KWS167" s="108"/>
      <c r="KWT167" s="108"/>
      <c r="KWU167" s="108"/>
      <c r="KWV167" s="108"/>
      <c r="KWW167" s="108"/>
      <c r="KWX167" s="108"/>
      <c r="KWY167" s="108"/>
      <c r="KWZ167" s="108"/>
      <c r="KXA167" s="108"/>
      <c r="KXB167" s="108"/>
      <c r="KXC167" s="108"/>
      <c r="KXD167" s="108"/>
      <c r="KXE167" s="108"/>
      <c r="KXF167" s="108"/>
      <c r="KXG167" s="108"/>
      <c r="KXH167" s="108"/>
      <c r="KXI167" s="108"/>
      <c r="KXJ167" s="108"/>
      <c r="KXK167" s="108"/>
      <c r="KXL167" s="108"/>
      <c r="KXM167" s="108"/>
      <c r="KXN167" s="108"/>
      <c r="KXO167" s="108"/>
      <c r="KXP167" s="108"/>
      <c r="KXQ167" s="108"/>
      <c r="KXR167" s="108"/>
      <c r="KXS167" s="108"/>
      <c r="KXT167" s="108"/>
      <c r="KXU167" s="108"/>
      <c r="KXV167" s="108"/>
      <c r="KXW167" s="108"/>
      <c r="KXX167" s="108"/>
      <c r="KXY167" s="108"/>
      <c r="KXZ167" s="108"/>
      <c r="KYA167" s="108"/>
      <c r="KYB167" s="108"/>
      <c r="KYC167" s="108"/>
      <c r="KYD167" s="108"/>
      <c r="KYE167" s="108"/>
      <c r="KYF167" s="108"/>
      <c r="KYG167" s="108"/>
      <c r="KYH167" s="108"/>
      <c r="KYI167" s="108"/>
      <c r="KYJ167" s="108"/>
      <c r="KYK167" s="108"/>
      <c r="KYL167" s="108"/>
      <c r="KYM167" s="108"/>
      <c r="KYN167" s="108"/>
      <c r="KYO167" s="108"/>
      <c r="KYP167" s="108"/>
      <c r="KYQ167" s="108"/>
      <c r="KYR167" s="108"/>
      <c r="KYS167" s="108"/>
      <c r="KYT167" s="108"/>
      <c r="KYU167" s="108"/>
      <c r="KYV167" s="108"/>
      <c r="KYW167" s="108"/>
      <c r="KYX167" s="108"/>
      <c r="KYY167" s="108"/>
      <c r="KYZ167" s="108"/>
      <c r="KZA167" s="108"/>
      <c r="KZB167" s="108"/>
      <c r="KZC167" s="108"/>
      <c r="KZD167" s="108"/>
      <c r="KZE167" s="108"/>
      <c r="KZF167" s="108"/>
      <c r="KZG167" s="108"/>
      <c r="KZH167" s="108"/>
      <c r="KZI167" s="108"/>
      <c r="KZJ167" s="108"/>
      <c r="KZK167" s="108"/>
      <c r="KZL167" s="108"/>
      <c r="KZM167" s="108"/>
      <c r="KZN167" s="108"/>
      <c r="KZO167" s="108"/>
      <c r="KZP167" s="108"/>
      <c r="KZQ167" s="108"/>
      <c r="KZR167" s="108"/>
      <c r="KZS167" s="108"/>
      <c r="KZT167" s="108"/>
      <c r="KZU167" s="108"/>
      <c r="KZV167" s="108"/>
      <c r="KZW167" s="108"/>
      <c r="KZX167" s="108"/>
      <c r="KZY167" s="108"/>
      <c r="KZZ167" s="108"/>
      <c r="LAA167" s="108"/>
      <c r="LAB167" s="108"/>
      <c r="LAC167" s="108"/>
      <c r="LAD167" s="108"/>
      <c r="LAE167" s="108"/>
      <c r="LAF167" s="108"/>
      <c r="LAG167" s="108"/>
      <c r="LAH167" s="108"/>
      <c r="LAI167" s="108"/>
      <c r="LAJ167" s="108"/>
      <c r="LAK167" s="108"/>
      <c r="LAL167" s="108"/>
      <c r="LAM167" s="108"/>
      <c r="LAN167" s="108"/>
      <c r="LAO167" s="108"/>
      <c r="LAP167" s="108"/>
      <c r="LAQ167" s="108"/>
      <c r="LAR167" s="108"/>
      <c r="LAS167" s="108"/>
      <c r="LAT167" s="108"/>
      <c r="LAU167" s="108"/>
      <c r="LAV167" s="108"/>
      <c r="LAW167" s="108"/>
      <c r="LAX167" s="108"/>
      <c r="LAY167" s="108"/>
      <c r="LAZ167" s="108"/>
      <c r="LBA167" s="108"/>
      <c r="LBB167" s="108"/>
      <c r="LBC167" s="108"/>
      <c r="LBD167" s="108"/>
      <c r="LBE167" s="108"/>
      <c r="LBF167" s="108"/>
      <c r="LBG167" s="108"/>
      <c r="LBH167" s="108"/>
      <c r="LBI167" s="108"/>
      <c r="LBJ167" s="108"/>
      <c r="LBK167" s="108"/>
      <c r="LBL167" s="108"/>
      <c r="LBM167" s="108"/>
      <c r="LBN167" s="108"/>
      <c r="LBO167" s="108"/>
      <c r="LBP167" s="108"/>
      <c r="LBQ167" s="108"/>
      <c r="LBR167" s="108"/>
      <c r="LBS167" s="108"/>
      <c r="LBT167" s="108"/>
      <c r="LBU167" s="108"/>
      <c r="LBV167" s="108"/>
      <c r="LBW167" s="108"/>
      <c r="LBX167" s="108"/>
      <c r="LBY167" s="108"/>
      <c r="LBZ167" s="108"/>
      <c r="LCA167" s="108"/>
      <c r="LCB167" s="108"/>
      <c r="LCC167" s="108"/>
      <c r="LCD167" s="108"/>
      <c r="LCE167" s="108"/>
      <c r="LCF167" s="108"/>
      <c r="LCG167" s="108"/>
      <c r="LCH167" s="108"/>
      <c r="LCI167" s="108"/>
      <c r="LCJ167" s="108"/>
      <c r="LCK167" s="108"/>
      <c r="LCL167" s="108"/>
      <c r="LCM167" s="108"/>
      <c r="LCN167" s="108"/>
      <c r="LCO167" s="108"/>
      <c r="LCP167" s="108"/>
      <c r="LCQ167" s="108"/>
      <c r="LCR167" s="108"/>
      <c r="LCS167" s="108"/>
      <c r="LCT167" s="108"/>
      <c r="LCU167" s="108"/>
      <c r="LCV167" s="108"/>
      <c r="LCW167" s="108"/>
      <c r="LCX167" s="108"/>
      <c r="LCY167" s="108"/>
      <c r="LCZ167" s="108"/>
      <c r="LDA167" s="108"/>
      <c r="LDB167" s="108"/>
      <c r="LDC167" s="108"/>
      <c r="LDD167" s="108"/>
      <c r="LDE167" s="108"/>
      <c r="LDF167" s="108"/>
      <c r="LDG167" s="108"/>
      <c r="LDH167" s="108"/>
      <c r="LDI167" s="108"/>
      <c r="LDJ167" s="108"/>
      <c r="LDK167" s="108"/>
      <c r="LDL167" s="108"/>
      <c r="LDM167" s="108"/>
      <c r="LDN167" s="108"/>
      <c r="LDO167" s="108"/>
      <c r="LDP167" s="108"/>
      <c r="LDQ167" s="108"/>
      <c r="LDR167" s="108"/>
      <c r="LDS167" s="108"/>
      <c r="LDT167" s="108"/>
      <c r="LDU167" s="108"/>
      <c r="LDV167" s="108"/>
      <c r="LDW167" s="108"/>
      <c r="LDX167" s="108"/>
      <c r="LDY167" s="108"/>
      <c r="LDZ167" s="108"/>
      <c r="LEA167" s="108"/>
      <c r="LEB167" s="108"/>
      <c r="LEC167" s="108"/>
      <c r="LED167" s="108"/>
      <c r="LEE167" s="108"/>
      <c r="LEF167" s="108"/>
      <c r="LEG167" s="108"/>
      <c r="LEH167" s="108"/>
      <c r="LEI167" s="108"/>
      <c r="LEJ167" s="108"/>
      <c r="LEK167" s="108"/>
      <c r="LEL167" s="108"/>
      <c r="LEM167" s="108"/>
      <c r="LEN167" s="108"/>
      <c r="LEO167" s="108"/>
      <c r="LEP167" s="108"/>
      <c r="LEQ167" s="108"/>
      <c r="LER167" s="108"/>
      <c r="LES167" s="108"/>
      <c r="LET167" s="108"/>
      <c r="LEU167" s="108"/>
      <c r="LEV167" s="108"/>
      <c r="LEW167" s="108"/>
      <c r="LEX167" s="108"/>
      <c r="LEY167" s="108"/>
      <c r="LEZ167" s="108"/>
      <c r="LFA167" s="108"/>
      <c r="LFB167" s="108"/>
      <c r="LFC167" s="108"/>
      <c r="LFD167" s="108"/>
      <c r="LFE167" s="108"/>
      <c r="LFF167" s="108"/>
      <c r="LFG167" s="108"/>
      <c r="LFH167" s="108"/>
      <c r="LFI167" s="108"/>
      <c r="LFJ167" s="108"/>
      <c r="LFK167" s="108"/>
      <c r="LFL167" s="108"/>
      <c r="LFM167" s="108"/>
      <c r="LFN167" s="108"/>
      <c r="LFO167" s="108"/>
      <c r="LFP167" s="108"/>
      <c r="LFQ167" s="108"/>
      <c r="LFR167" s="108"/>
      <c r="LFS167" s="108"/>
      <c r="LFT167" s="108"/>
      <c r="LFU167" s="108"/>
      <c r="LFV167" s="108"/>
      <c r="LFW167" s="108"/>
      <c r="LFX167" s="108"/>
      <c r="LFY167" s="108"/>
      <c r="LFZ167" s="108"/>
      <c r="LGA167" s="108"/>
      <c r="LGB167" s="108"/>
      <c r="LGC167" s="108"/>
      <c r="LGD167" s="108"/>
      <c r="LGE167" s="108"/>
      <c r="LGF167" s="108"/>
      <c r="LGG167" s="108"/>
      <c r="LGH167" s="108"/>
      <c r="LGI167" s="108"/>
      <c r="LGJ167" s="108"/>
      <c r="LGK167" s="108"/>
      <c r="LGL167" s="108"/>
      <c r="LGM167" s="108"/>
      <c r="LGN167" s="108"/>
      <c r="LGO167" s="108"/>
      <c r="LGP167" s="108"/>
      <c r="LGQ167" s="108"/>
      <c r="LGR167" s="108"/>
      <c r="LGS167" s="108"/>
      <c r="LGT167" s="108"/>
      <c r="LGU167" s="108"/>
      <c r="LGV167" s="108"/>
      <c r="LGW167" s="108"/>
      <c r="LGX167" s="108"/>
      <c r="LGY167" s="108"/>
      <c r="LGZ167" s="108"/>
      <c r="LHA167" s="108"/>
      <c r="LHB167" s="108"/>
      <c r="LHC167" s="108"/>
      <c r="LHD167" s="108"/>
      <c r="LHE167" s="108"/>
      <c r="LHF167" s="108"/>
      <c r="LHG167" s="108"/>
      <c r="LHH167" s="108"/>
      <c r="LHI167" s="108"/>
      <c r="LHJ167" s="108"/>
      <c r="LHK167" s="108"/>
      <c r="LHL167" s="108"/>
      <c r="LHM167" s="108"/>
      <c r="LHN167" s="108"/>
      <c r="LHO167" s="108"/>
      <c r="LHP167" s="108"/>
      <c r="LHQ167" s="108"/>
      <c r="LHR167" s="108"/>
      <c r="LHS167" s="108"/>
      <c r="LHT167" s="108"/>
      <c r="LHU167" s="108"/>
      <c r="LHV167" s="108"/>
      <c r="LHW167" s="108"/>
      <c r="LHX167" s="108"/>
      <c r="LHY167" s="108"/>
      <c r="LHZ167" s="108"/>
      <c r="LIA167" s="108"/>
      <c r="LIB167" s="108"/>
      <c r="LIC167" s="108"/>
      <c r="LID167" s="108"/>
      <c r="LIE167" s="108"/>
      <c r="LIF167" s="108"/>
      <c r="LIG167" s="108"/>
      <c r="LIH167" s="108"/>
      <c r="LII167" s="108"/>
      <c r="LIJ167" s="108"/>
      <c r="LIK167" s="108"/>
      <c r="LIL167" s="108"/>
      <c r="LIM167" s="108"/>
      <c r="LIN167" s="108"/>
      <c r="LIO167" s="108"/>
      <c r="LIP167" s="108"/>
      <c r="LIQ167" s="108"/>
      <c r="LIR167" s="108"/>
      <c r="LIS167" s="108"/>
      <c r="LIT167" s="108"/>
      <c r="LIU167" s="108"/>
      <c r="LIV167" s="108"/>
      <c r="LIW167" s="108"/>
      <c r="LIX167" s="108"/>
      <c r="LIY167" s="108"/>
      <c r="LIZ167" s="108"/>
      <c r="LJA167" s="108"/>
      <c r="LJB167" s="108"/>
      <c r="LJC167" s="108"/>
      <c r="LJD167" s="108"/>
      <c r="LJE167" s="108"/>
      <c r="LJF167" s="108"/>
      <c r="LJG167" s="108"/>
      <c r="LJH167" s="108"/>
      <c r="LJI167" s="108"/>
      <c r="LJJ167" s="108"/>
      <c r="LJK167" s="108"/>
      <c r="LJL167" s="108"/>
      <c r="LJM167" s="108"/>
      <c r="LJN167" s="108"/>
      <c r="LJO167" s="108"/>
      <c r="LJP167" s="108"/>
      <c r="LJQ167" s="108"/>
      <c r="LJR167" s="108"/>
      <c r="LJS167" s="108"/>
      <c r="LJT167" s="108"/>
      <c r="LJU167" s="108"/>
      <c r="LJV167" s="108"/>
      <c r="LJW167" s="108"/>
      <c r="LJX167" s="108"/>
      <c r="LJY167" s="108"/>
      <c r="LJZ167" s="108"/>
      <c r="LKA167" s="108"/>
      <c r="LKB167" s="108"/>
      <c r="LKC167" s="108"/>
      <c r="LKD167" s="108"/>
      <c r="LKE167" s="108"/>
      <c r="LKF167" s="108"/>
      <c r="LKG167" s="108"/>
      <c r="LKH167" s="108"/>
      <c r="LKI167" s="108"/>
      <c r="LKJ167" s="108"/>
      <c r="LKK167" s="108"/>
      <c r="LKL167" s="108"/>
      <c r="LKM167" s="108"/>
      <c r="LKN167" s="108"/>
      <c r="LKO167" s="108"/>
      <c r="LKP167" s="108"/>
      <c r="LKQ167" s="108"/>
      <c r="LKR167" s="108"/>
      <c r="LKS167" s="108"/>
      <c r="LKT167" s="108"/>
      <c r="LKU167" s="108"/>
      <c r="LKV167" s="108"/>
      <c r="LKW167" s="108"/>
      <c r="LKX167" s="108"/>
      <c r="LKY167" s="108"/>
      <c r="LKZ167" s="108"/>
      <c r="LLA167" s="108"/>
      <c r="LLB167" s="108"/>
      <c r="LLC167" s="108"/>
      <c r="LLD167" s="108"/>
      <c r="LLE167" s="108"/>
      <c r="LLF167" s="108"/>
      <c r="LLG167" s="108"/>
      <c r="LLH167" s="108"/>
      <c r="LLI167" s="108"/>
      <c r="LLJ167" s="108"/>
      <c r="LLK167" s="108"/>
      <c r="LLL167" s="108"/>
      <c r="LLM167" s="108"/>
      <c r="LLN167" s="108"/>
      <c r="LLO167" s="108"/>
      <c r="LLP167" s="108"/>
      <c r="LLQ167" s="108"/>
      <c r="LLR167" s="108"/>
      <c r="LLS167" s="108"/>
      <c r="LLT167" s="108"/>
      <c r="LLU167" s="108"/>
      <c r="LLV167" s="108"/>
      <c r="LLW167" s="108"/>
      <c r="LLX167" s="108"/>
      <c r="LLY167" s="108"/>
      <c r="LLZ167" s="108"/>
      <c r="LMA167" s="108"/>
      <c r="LMB167" s="108"/>
      <c r="LMC167" s="108"/>
      <c r="LMD167" s="108"/>
      <c r="LME167" s="108"/>
      <c r="LMF167" s="108"/>
      <c r="LMG167" s="108"/>
      <c r="LMH167" s="108"/>
      <c r="LMI167" s="108"/>
      <c r="LMJ167" s="108"/>
      <c r="LMK167" s="108"/>
      <c r="LML167" s="108"/>
      <c r="LMM167" s="108"/>
      <c r="LMN167" s="108"/>
      <c r="LMO167" s="108"/>
      <c r="LMP167" s="108"/>
      <c r="LMQ167" s="108"/>
      <c r="LMR167" s="108"/>
      <c r="LMS167" s="108"/>
      <c r="LMT167" s="108"/>
      <c r="LMU167" s="108"/>
      <c r="LMV167" s="108"/>
      <c r="LMW167" s="108"/>
      <c r="LMX167" s="108"/>
      <c r="LMY167" s="108"/>
      <c r="LMZ167" s="108"/>
      <c r="LNA167" s="108"/>
      <c r="LNB167" s="108"/>
      <c r="LNC167" s="108"/>
      <c r="LND167" s="108"/>
      <c r="LNE167" s="108"/>
      <c r="LNF167" s="108"/>
      <c r="LNG167" s="108"/>
      <c r="LNH167" s="108"/>
      <c r="LNI167" s="108"/>
      <c r="LNJ167" s="108"/>
      <c r="LNK167" s="108"/>
      <c r="LNL167" s="108"/>
      <c r="LNM167" s="108"/>
      <c r="LNN167" s="108"/>
      <c r="LNO167" s="108"/>
      <c r="LNP167" s="108"/>
      <c r="LNQ167" s="108"/>
      <c r="LNR167" s="108"/>
      <c r="LNS167" s="108"/>
      <c r="LNT167" s="108"/>
      <c r="LNU167" s="108"/>
      <c r="LNV167" s="108"/>
      <c r="LNW167" s="108"/>
      <c r="LNX167" s="108"/>
      <c r="LNY167" s="108"/>
      <c r="LNZ167" s="108"/>
      <c r="LOA167" s="108"/>
      <c r="LOB167" s="108"/>
      <c r="LOC167" s="108"/>
      <c r="LOD167" s="108"/>
      <c r="LOE167" s="108"/>
      <c r="LOF167" s="108"/>
      <c r="LOG167" s="108"/>
      <c r="LOH167" s="108"/>
      <c r="LOI167" s="108"/>
      <c r="LOJ167" s="108"/>
      <c r="LOK167" s="108"/>
      <c r="LOL167" s="108"/>
      <c r="LOM167" s="108"/>
      <c r="LON167" s="108"/>
      <c r="LOO167" s="108"/>
      <c r="LOP167" s="108"/>
      <c r="LOQ167" s="108"/>
      <c r="LOR167" s="108"/>
      <c r="LOS167" s="108"/>
      <c r="LOT167" s="108"/>
      <c r="LOU167" s="108"/>
      <c r="LOV167" s="108"/>
      <c r="LOW167" s="108"/>
      <c r="LOX167" s="108"/>
      <c r="LOY167" s="108"/>
      <c r="LOZ167" s="108"/>
      <c r="LPA167" s="108"/>
      <c r="LPB167" s="108"/>
      <c r="LPC167" s="108"/>
      <c r="LPD167" s="108"/>
      <c r="LPE167" s="108"/>
      <c r="LPF167" s="108"/>
      <c r="LPG167" s="108"/>
      <c r="LPH167" s="108"/>
      <c r="LPI167" s="108"/>
      <c r="LPJ167" s="108"/>
      <c r="LPK167" s="108"/>
      <c r="LPL167" s="108"/>
      <c r="LPM167" s="108"/>
      <c r="LPN167" s="108"/>
      <c r="LPO167" s="108"/>
      <c r="LPP167" s="108"/>
      <c r="LPQ167" s="108"/>
      <c r="LPR167" s="108"/>
      <c r="LPS167" s="108"/>
      <c r="LPT167" s="108"/>
      <c r="LPU167" s="108"/>
      <c r="LPV167" s="108"/>
      <c r="LPW167" s="108"/>
      <c r="LPX167" s="108"/>
      <c r="LPY167" s="108"/>
      <c r="LPZ167" s="108"/>
      <c r="LQA167" s="108"/>
      <c r="LQB167" s="108"/>
      <c r="LQC167" s="108"/>
      <c r="LQD167" s="108"/>
      <c r="LQE167" s="108"/>
      <c r="LQF167" s="108"/>
      <c r="LQG167" s="108"/>
      <c r="LQH167" s="108"/>
      <c r="LQI167" s="108"/>
      <c r="LQJ167" s="108"/>
      <c r="LQK167" s="108"/>
      <c r="LQL167" s="108"/>
      <c r="LQM167" s="108"/>
      <c r="LQN167" s="108"/>
      <c r="LQO167" s="108"/>
      <c r="LQP167" s="108"/>
      <c r="LQQ167" s="108"/>
      <c r="LQR167" s="108"/>
      <c r="LQS167" s="108"/>
      <c r="LQT167" s="108"/>
      <c r="LQU167" s="108"/>
      <c r="LQV167" s="108"/>
      <c r="LQW167" s="108"/>
      <c r="LQX167" s="108"/>
      <c r="LQY167" s="108"/>
      <c r="LQZ167" s="108"/>
      <c r="LRA167" s="108"/>
      <c r="LRB167" s="108"/>
      <c r="LRC167" s="108"/>
      <c r="LRD167" s="108"/>
      <c r="LRE167" s="108"/>
      <c r="LRF167" s="108"/>
      <c r="LRG167" s="108"/>
      <c r="LRH167" s="108"/>
      <c r="LRI167" s="108"/>
      <c r="LRJ167" s="108"/>
      <c r="LRK167" s="108"/>
      <c r="LRL167" s="108"/>
      <c r="LRM167" s="108"/>
      <c r="LRN167" s="108"/>
      <c r="LRO167" s="108"/>
      <c r="LRP167" s="108"/>
      <c r="LRQ167" s="108"/>
      <c r="LRR167" s="108"/>
      <c r="LRS167" s="108"/>
      <c r="LRT167" s="108"/>
      <c r="LRU167" s="108"/>
      <c r="LRV167" s="108"/>
      <c r="LRW167" s="108"/>
      <c r="LRX167" s="108"/>
      <c r="LRY167" s="108"/>
      <c r="LRZ167" s="108"/>
      <c r="LSA167" s="108"/>
      <c r="LSB167" s="108"/>
      <c r="LSC167" s="108"/>
      <c r="LSD167" s="108"/>
      <c r="LSE167" s="108"/>
      <c r="LSF167" s="108"/>
      <c r="LSG167" s="108"/>
      <c r="LSH167" s="108"/>
      <c r="LSI167" s="108"/>
      <c r="LSJ167" s="108"/>
      <c r="LSK167" s="108"/>
      <c r="LSL167" s="108"/>
      <c r="LSM167" s="108"/>
      <c r="LSN167" s="108"/>
      <c r="LSO167" s="108"/>
      <c r="LSP167" s="108"/>
      <c r="LSQ167" s="108"/>
      <c r="LSR167" s="108"/>
      <c r="LSS167" s="108"/>
      <c r="LST167" s="108"/>
      <c r="LSU167" s="108"/>
      <c r="LSV167" s="108"/>
      <c r="LSW167" s="108"/>
      <c r="LSX167" s="108"/>
      <c r="LSY167" s="108"/>
      <c r="LSZ167" s="108"/>
      <c r="LTA167" s="108"/>
      <c r="LTB167" s="108"/>
      <c r="LTC167" s="108"/>
      <c r="LTD167" s="108"/>
      <c r="LTE167" s="108"/>
      <c r="LTF167" s="108"/>
      <c r="LTG167" s="108"/>
      <c r="LTH167" s="108"/>
      <c r="LTI167" s="108"/>
      <c r="LTJ167" s="108"/>
      <c r="LTK167" s="108"/>
      <c r="LTL167" s="108"/>
      <c r="LTM167" s="108"/>
      <c r="LTN167" s="108"/>
      <c r="LTO167" s="108"/>
      <c r="LTP167" s="108"/>
      <c r="LTQ167" s="108"/>
      <c r="LTR167" s="108"/>
      <c r="LTS167" s="108"/>
      <c r="LTT167" s="108"/>
      <c r="LTU167" s="108"/>
      <c r="LTV167" s="108"/>
      <c r="LTW167" s="108"/>
      <c r="LTX167" s="108"/>
      <c r="LTY167" s="108"/>
      <c r="LTZ167" s="108"/>
      <c r="LUA167" s="108"/>
      <c r="LUB167" s="108"/>
      <c r="LUC167" s="108"/>
      <c r="LUD167" s="108"/>
      <c r="LUE167" s="108"/>
      <c r="LUF167" s="108"/>
      <c r="LUG167" s="108"/>
      <c r="LUH167" s="108"/>
      <c r="LUI167" s="108"/>
      <c r="LUJ167" s="108"/>
      <c r="LUK167" s="108"/>
      <c r="LUL167" s="108"/>
      <c r="LUM167" s="108"/>
      <c r="LUN167" s="108"/>
      <c r="LUO167" s="108"/>
      <c r="LUP167" s="108"/>
      <c r="LUQ167" s="108"/>
      <c r="LUR167" s="108"/>
      <c r="LUS167" s="108"/>
      <c r="LUT167" s="108"/>
      <c r="LUU167" s="108"/>
      <c r="LUV167" s="108"/>
      <c r="LUW167" s="108"/>
      <c r="LUX167" s="108"/>
      <c r="LUY167" s="108"/>
      <c r="LUZ167" s="108"/>
      <c r="LVA167" s="108"/>
      <c r="LVB167" s="108"/>
      <c r="LVC167" s="108"/>
      <c r="LVD167" s="108"/>
      <c r="LVE167" s="108"/>
      <c r="LVF167" s="108"/>
      <c r="LVG167" s="108"/>
      <c r="LVH167" s="108"/>
      <c r="LVI167" s="108"/>
      <c r="LVJ167" s="108"/>
      <c r="LVK167" s="108"/>
      <c r="LVL167" s="108"/>
      <c r="LVM167" s="108"/>
      <c r="LVN167" s="108"/>
      <c r="LVO167" s="108"/>
      <c r="LVP167" s="108"/>
      <c r="LVQ167" s="108"/>
      <c r="LVR167" s="108"/>
      <c r="LVS167" s="108"/>
      <c r="LVT167" s="108"/>
      <c r="LVU167" s="108"/>
      <c r="LVV167" s="108"/>
      <c r="LVW167" s="108"/>
      <c r="LVX167" s="108"/>
      <c r="LVY167" s="108"/>
      <c r="LVZ167" s="108"/>
      <c r="LWA167" s="108"/>
      <c r="LWB167" s="108"/>
      <c r="LWC167" s="108"/>
      <c r="LWD167" s="108"/>
      <c r="LWE167" s="108"/>
      <c r="LWF167" s="108"/>
      <c r="LWG167" s="108"/>
      <c r="LWH167" s="108"/>
      <c r="LWI167" s="108"/>
      <c r="LWJ167" s="108"/>
      <c r="LWK167" s="108"/>
      <c r="LWL167" s="108"/>
      <c r="LWM167" s="108"/>
      <c r="LWN167" s="108"/>
      <c r="LWO167" s="108"/>
      <c r="LWP167" s="108"/>
      <c r="LWQ167" s="108"/>
      <c r="LWR167" s="108"/>
      <c r="LWS167" s="108"/>
      <c r="LWT167" s="108"/>
      <c r="LWU167" s="108"/>
      <c r="LWV167" s="108"/>
      <c r="LWW167" s="108"/>
      <c r="LWX167" s="108"/>
      <c r="LWY167" s="108"/>
      <c r="LWZ167" s="108"/>
      <c r="LXA167" s="108"/>
      <c r="LXB167" s="108"/>
      <c r="LXC167" s="108"/>
      <c r="LXD167" s="108"/>
      <c r="LXE167" s="108"/>
      <c r="LXF167" s="108"/>
      <c r="LXG167" s="108"/>
      <c r="LXH167" s="108"/>
      <c r="LXI167" s="108"/>
      <c r="LXJ167" s="108"/>
      <c r="LXK167" s="108"/>
      <c r="LXL167" s="108"/>
      <c r="LXM167" s="108"/>
      <c r="LXN167" s="108"/>
      <c r="LXO167" s="108"/>
      <c r="LXP167" s="108"/>
      <c r="LXQ167" s="108"/>
      <c r="LXR167" s="108"/>
      <c r="LXS167" s="108"/>
      <c r="LXT167" s="108"/>
      <c r="LXU167" s="108"/>
      <c r="LXV167" s="108"/>
      <c r="LXW167" s="108"/>
      <c r="LXX167" s="108"/>
      <c r="LXY167" s="108"/>
      <c r="LXZ167" s="108"/>
      <c r="LYA167" s="108"/>
      <c r="LYB167" s="108"/>
      <c r="LYC167" s="108"/>
      <c r="LYD167" s="108"/>
      <c r="LYE167" s="108"/>
      <c r="LYF167" s="108"/>
      <c r="LYG167" s="108"/>
      <c r="LYH167" s="108"/>
      <c r="LYI167" s="108"/>
      <c r="LYJ167" s="108"/>
      <c r="LYK167" s="108"/>
      <c r="LYL167" s="108"/>
      <c r="LYM167" s="108"/>
      <c r="LYN167" s="108"/>
      <c r="LYO167" s="108"/>
      <c r="LYP167" s="108"/>
      <c r="LYQ167" s="108"/>
      <c r="LYR167" s="108"/>
      <c r="LYS167" s="108"/>
      <c r="LYT167" s="108"/>
      <c r="LYU167" s="108"/>
      <c r="LYV167" s="108"/>
      <c r="LYW167" s="108"/>
      <c r="LYX167" s="108"/>
      <c r="LYY167" s="108"/>
      <c r="LYZ167" s="108"/>
      <c r="LZA167" s="108"/>
      <c r="LZB167" s="108"/>
      <c r="LZC167" s="108"/>
      <c r="LZD167" s="108"/>
      <c r="LZE167" s="108"/>
      <c r="LZF167" s="108"/>
      <c r="LZG167" s="108"/>
      <c r="LZH167" s="108"/>
      <c r="LZI167" s="108"/>
      <c r="LZJ167" s="108"/>
      <c r="LZK167" s="108"/>
      <c r="LZL167" s="108"/>
      <c r="LZM167" s="108"/>
      <c r="LZN167" s="108"/>
      <c r="LZO167" s="108"/>
      <c r="LZP167" s="108"/>
      <c r="LZQ167" s="108"/>
      <c r="LZR167" s="108"/>
      <c r="LZS167" s="108"/>
      <c r="LZT167" s="108"/>
      <c r="LZU167" s="108"/>
      <c r="LZV167" s="108"/>
      <c r="LZW167" s="108"/>
      <c r="LZX167" s="108"/>
      <c r="LZY167" s="108"/>
      <c r="LZZ167" s="108"/>
      <c r="MAA167" s="108"/>
      <c r="MAB167" s="108"/>
      <c r="MAC167" s="108"/>
      <c r="MAD167" s="108"/>
      <c r="MAE167" s="108"/>
      <c r="MAF167" s="108"/>
      <c r="MAG167" s="108"/>
      <c r="MAH167" s="108"/>
      <c r="MAI167" s="108"/>
      <c r="MAJ167" s="108"/>
      <c r="MAK167" s="108"/>
      <c r="MAL167" s="108"/>
      <c r="MAM167" s="108"/>
      <c r="MAN167" s="108"/>
      <c r="MAO167" s="108"/>
      <c r="MAP167" s="108"/>
      <c r="MAQ167" s="108"/>
      <c r="MAR167" s="108"/>
      <c r="MAS167" s="108"/>
      <c r="MAT167" s="108"/>
      <c r="MAU167" s="108"/>
      <c r="MAV167" s="108"/>
      <c r="MAW167" s="108"/>
      <c r="MAX167" s="108"/>
      <c r="MAY167" s="108"/>
      <c r="MAZ167" s="108"/>
      <c r="MBA167" s="108"/>
      <c r="MBB167" s="108"/>
      <c r="MBC167" s="108"/>
      <c r="MBD167" s="108"/>
      <c r="MBE167" s="108"/>
      <c r="MBF167" s="108"/>
      <c r="MBG167" s="108"/>
      <c r="MBH167" s="108"/>
      <c r="MBI167" s="108"/>
      <c r="MBJ167" s="108"/>
      <c r="MBK167" s="108"/>
      <c r="MBL167" s="108"/>
      <c r="MBM167" s="108"/>
      <c r="MBN167" s="108"/>
      <c r="MBO167" s="108"/>
      <c r="MBP167" s="108"/>
      <c r="MBQ167" s="108"/>
      <c r="MBR167" s="108"/>
      <c r="MBS167" s="108"/>
      <c r="MBT167" s="108"/>
      <c r="MBU167" s="108"/>
      <c r="MBV167" s="108"/>
      <c r="MBW167" s="108"/>
      <c r="MBX167" s="108"/>
      <c r="MBY167" s="108"/>
      <c r="MBZ167" s="108"/>
      <c r="MCA167" s="108"/>
      <c r="MCB167" s="108"/>
      <c r="MCC167" s="108"/>
      <c r="MCD167" s="108"/>
      <c r="MCE167" s="108"/>
      <c r="MCF167" s="108"/>
      <c r="MCG167" s="108"/>
      <c r="MCH167" s="108"/>
      <c r="MCI167" s="108"/>
      <c r="MCJ167" s="108"/>
      <c r="MCK167" s="108"/>
      <c r="MCL167" s="108"/>
      <c r="MCM167" s="108"/>
      <c r="MCN167" s="108"/>
      <c r="MCO167" s="108"/>
      <c r="MCP167" s="108"/>
      <c r="MCQ167" s="108"/>
      <c r="MCR167" s="108"/>
      <c r="MCS167" s="108"/>
      <c r="MCT167" s="108"/>
      <c r="MCU167" s="108"/>
      <c r="MCV167" s="108"/>
      <c r="MCW167" s="108"/>
      <c r="MCX167" s="108"/>
      <c r="MCY167" s="108"/>
      <c r="MCZ167" s="108"/>
      <c r="MDA167" s="108"/>
      <c r="MDB167" s="108"/>
      <c r="MDC167" s="108"/>
      <c r="MDD167" s="108"/>
      <c r="MDE167" s="108"/>
      <c r="MDF167" s="108"/>
      <c r="MDG167" s="108"/>
      <c r="MDH167" s="108"/>
      <c r="MDI167" s="108"/>
      <c r="MDJ167" s="108"/>
      <c r="MDK167" s="108"/>
      <c r="MDL167" s="108"/>
      <c r="MDM167" s="108"/>
      <c r="MDN167" s="108"/>
      <c r="MDO167" s="108"/>
      <c r="MDP167" s="108"/>
      <c r="MDQ167" s="108"/>
      <c r="MDR167" s="108"/>
      <c r="MDS167" s="108"/>
      <c r="MDT167" s="108"/>
      <c r="MDU167" s="108"/>
      <c r="MDV167" s="108"/>
      <c r="MDW167" s="108"/>
      <c r="MDX167" s="108"/>
      <c r="MDY167" s="108"/>
      <c r="MDZ167" s="108"/>
      <c r="MEA167" s="108"/>
      <c r="MEB167" s="108"/>
      <c r="MEC167" s="108"/>
      <c r="MED167" s="108"/>
      <c r="MEE167" s="108"/>
      <c r="MEF167" s="108"/>
      <c r="MEG167" s="108"/>
      <c r="MEH167" s="108"/>
      <c r="MEI167" s="108"/>
      <c r="MEJ167" s="108"/>
      <c r="MEK167" s="108"/>
      <c r="MEL167" s="108"/>
      <c r="MEM167" s="108"/>
      <c r="MEN167" s="108"/>
      <c r="MEO167" s="108"/>
      <c r="MEP167" s="108"/>
      <c r="MEQ167" s="108"/>
      <c r="MER167" s="108"/>
      <c r="MES167" s="108"/>
      <c r="MET167" s="108"/>
      <c r="MEU167" s="108"/>
      <c r="MEV167" s="108"/>
      <c r="MEW167" s="108"/>
      <c r="MEX167" s="108"/>
      <c r="MEY167" s="108"/>
      <c r="MEZ167" s="108"/>
      <c r="MFA167" s="108"/>
      <c r="MFB167" s="108"/>
      <c r="MFC167" s="108"/>
      <c r="MFD167" s="108"/>
      <c r="MFE167" s="108"/>
      <c r="MFF167" s="108"/>
      <c r="MFG167" s="108"/>
      <c r="MFH167" s="108"/>
      <c r="MFI167" s="108"/>
      <c r="MFJ167" s="108"/>
      <c r="MFK167" s="108"/>
      <c r="MFL167" s="108"/>
      <c r="MFM167" s="108"/>
      <c r="MFN167" s="108"/>
      <c r="MFO167" s="108"/>
      <c r="MFP167" s="108"/>
      <c r="MFQ167" s="108"/>
      <c r="MFR167" s="108"/>
      <c r="MFS167" s="108"/>
      <c r="MFT167" s="108"/>
      <c r="MFU167" s="108"/>
      <c r="MFV167" s="108"/>
      <c r="MFW167" s="108"/>
      <c r="MFX167" s="108"/>
      <c r="MFY167" s="108"/>
      <c r="MFZ167" s="108"/>
      <c r="MGA167" s="108"/>
      <c r="MGB167" s="108"/>
      <c r="MGC167" s="108"/>
      <c r="MGD167" s="108"/>
      <c r="MGE167" s="108"/>
      <c r="MGF167" s="108"/>
      <c r="MGG167" s="108"/>
      <c r="MGH167" s="108"/>
      <c r="MGI167" s="108"/>
      <c r="MGJ167" s="108"/>
      <c r="MGK167" s="108"/>
      <c r="MGL167" s="108"/>
      <c r="MGM167" s="108"/>
      <c r="MGN167" s="108"/>
      <c r="MGO167" s="108"/>
      <c r="MGP167" s="108"/>
      <c r="MGQ167" s="108"/>
      <c r="MGR167" s="108"/>
      <c r="MGS167" s="108"/>
      <c r="MGT167" s="108"/>
      <c r="MGU167" s="108"/>
      <c r="MGV167" s="108"/>
      <c r="MGW167" s="108"/>
      <c r="MGX167" s="108"/>
      <c r="MGY167" s="108"/>
      <c r="MGZ167" s="108"/>
      <c r="MHA167" s="108"/>
      <c r="MHB167" s="108"/>
      <c r="MHC167" s="108"/>
      <c r="MHD167" s="108"/>
      <c r="MHE167" s="108"/>
      <c r="MHF167" s="108"/>
      <c r="MHG167" s="108"/>
      <c r="MHH167" s="108"/>
      <c r="MHI167" s="108"/>
      <c r="MHJ167" s="108"/>
      <c r="MHK167" s="108"/>
      <c r="MHL167" s="108"/>
      <c r="MHM167" s="108"/>
      <c r="MHN167" s="108"/>
      <c r="MHO167" s="108"/>
      <c r="MHP167" s="108"/>
      <c r="MHQ167" s="108"/>
      <c r="MHR167" s="108"/>
      <c r="MHS167" s="108"/>
      <c r="MHT167" s="108"/>
      <c r="MHU167" s="108"/>
      <c r="MHV167" s="108"/>
      <c r="MHW167" s="108"/>
      <c r="MHX167" s="108"/>
      <c r="MHY167" s="108"/>
      <c r="MHZ167" s="108"/>
      <c r="MIA167" s="108"/>
      <c r="MIB167" s="108"/>
      <c r="MIC167" s="108"/>
      <c r="MID167" s="108"/>
      <c r="MIE167" s="108"/>
      <c r="MIF167" s="108"/>
      <c r="MIG167" s="108"/>
      <c r="MIH167" s="108"/>
      <c r="MII167" s="108"/>
      <c r="MIJ167" s="108"/>
      <c r="MIK167" s="108"/>
      <c r="MIL167" s="108"/>
      <c r="MIM167" s="108"/>
      <c r="MIN167" s="108"/>
      <c r="MIO167" s="108"/>
      <c r="MIP167" s="108"/>
      <c r="MIQ167" s="108"/>
      <c r="MIR167" s="108"/>
      <c r="MIS167" s="108"/>
      <c r="MIT167" s="108"/>
      <c r="MIU167" s="108"/>
      <c r="MIV167" s="108"/>
      <c r="MIW167" s="108"/>
      <c r="MIX167" s="108"/>
      <c r="MIY167" s="108"/>
      <c r="MIZ167" s="108"/>
      <c r="MJA167" s="108"/>
      <c r="MJB167" s="108"/>
      <c r="MJC167" s="108"/>
      <c r="MJD167" s="108"/>
      <c r="MJE167" s="108"/>
      <c r="MJF167" s="108"/>
      <c r="MJG167" s="108"/>
      <c r="MJH167" s="108"/>
      <c r="MJI167" s="108"/>
      <c r="MJJ167" s="108"/>
      <c r="MJK167" s="108"/>
      <c r="MJL167" s="108"/>
      <c r="MJM167" s="108"/>
      <c r="MJN167" s="108"/>
      <c r="MJO167" s="108"/>
      <c r="MJP167" s="108"/>
      <c r="MJQ167" s="108"/>
      <c r="MJR167" s="108"/>
      <c r="MJS167" s="108"/>
      <c r="MJT167" s="108"/>
      <c r="MJU167" s="108"/>
      <c r="MJV167" s="108"/>
      <c r="MJW167" s="108"/>
      <c r="MJX167" s="108"/>
      <c r="MJY167" s="108"/>
      <c r="MJZ167" s="108"/>
      <c r="MKA167" s="108"/>
      <c r="MKB167" s="108"/>
      <c r="MKC167" s="108"/>
      <c r="MKD167" s="108"/>
      <c r="MKE167" s="108"/>
      <c r="MKF167" s="108"/>
      <c r="MKG167" s="108"/>
      <c r="MKH167" s="108"/>
      <c r="MKI167" s="108"/>
      <c r="MKJ167" s="108"/>
      <c r="MKK167" s="108"/>
      <c r="MKL167" s="108"/>
      <c r="MKM167" s="108"/>
      <c r="MKN167" s="108"/>
      <c r="MKO167" s="108"/>
      <c r="MKP167" s="108"/>
      <c r="MKQ167" s="108"/>
      <c r="MKR167" s="108"/>
      <c r="MKS167" s="108"/>
      <c r="MKT167" s="108"/>
      <c r="MKU167" s="108"/>
      <c r="MKV167" s="108"/>
      <c r="MKW167" s="108"/>
      <c r="MKX167" s="108"/>
      <c r="MKY167" s="108"/>
      <c r="MKZ167" s="108"/>
      <c r="MLA167" s="108"/>
      <c r="MLB167" s="108"/>
      <c r="MLC167" s="108"/>
      <c r="MLD167" s="108"/>
      <c r="MLE167" s="108"/>
      <c r="MLF167" s="108"/>
      <c r="MLG167" s="108"/>
      <c r="MLH167" s="108"/>
      <c r="MLI167" s="108"/>
      <c r="MLJ167" s="108"/>
      <c r="MLK167" s="108"/>
      <c r="MLL167" s="108"/>
      <c r="MLM167" s="108"/>
      <c r="MLN167" s="108"/>
      <c r="MLO167" s="108"/>
      <c r="MLP167" s="108"/>
      <c r="MLQ167" s="108"/>
      <c r="MLR167" s="108"/>
      <c r="MLS167" s="108"/>
      <c r="MLT167" s="108"/>
      <c r="MLU167" s="108"/>
      <c r="MLV167" s="108"/>
      <c r="MLW167" s="108"/>
      <c r="MLX167" s="108"/>
      <c r="MLY167" s="108"/>
      <c r="MLZ167" s="108"/>
      <c r="MMA167" s="108"/>
      <c r="MMB167" s="108"/>
      <c r="MMC167" s="108"/>
      <c r="MMD167" s="108"/>
      <c r="MME167" s="108"/>
      <c r="MMF167" s="108"/>
      <c r="MMG167" s="108"/>
      <c r="MMH167" s="108"/>
      <c r="MMI167" s="108"/>
      <c r="MMJ167" s="108"/>
      <c r="MMK167" s="108"/>
      <c r="MML167" s="108"/>
      <c r="MMM167" s="108"/>
      <c r="MMN167" s="108"/>
      <c r="MMO167" s="108"/>
      <c r="MMP167" s="108"/>
      <c r="MMQ167" s="108"/>
      <c r="MMR167" s="108"/>
      <c r="MMS167" s="108"/>
      <c r="MMT167" s="108"/>
      <c r="MMU167" s="108"/>
      <c r="MMV167" s="108"/>
      <c r="MMW167" s="108"/>
      <c r="MMX167" s="108"/>
      <c r="MMY167" s="108"/>
      <c r="MMZ167" s="108"/>
      <c r="MNA167" s="108"/>
      <c r="MNB167" s="108"/>
      <c r="MNC167" s="108"/>
      <c r="MND167" s="108"/>
      <c r="MNE167" s="108"/>
      <c r="MNF167" s="108"/>
      <c r="MNG167" s="108"/>
      <c r="MNH167" s="108"/>
      <c r="MNI167" s="108"/>
      <c r="MNJ167" s="108"/>
      <c r="MNK167" s="108"/>
      <c r="MNL167" s="108"/>
      <c r="MNM167" s="108"/>
      <c r="MNN167" s="108"/>
      <c r="MNO167" s="108"/>
      <c r="MNP167" s="108"/>
      <c r="MNQ167" s="108"/>
      <c r="MNR167" s="108"/>
      <c r="MNS167" s="108"/>
      <c r="MNT167" s="108"/>
      <c r="MNU167" s="108"/>
      <c r="MNV167" s="108"/>
      <c r="MNW167" s="108"/>
      <c r="MNX167" s="108"/>
      <c r="MNY167" s="108"/>
      <c r="MNZ167" s="108"/>
      <c r="MOA167" s="108"/>
      <c r="MOB167" s="108"/>
      <c r="MOC167" s="108"/>
      <c r="MOD167" s="108"/>
      <c r="MOE167" s="108"/>
      <c r="MOF167" s="108"/>
      <c r="MOG167" s="108"/>
      <c r="MOH167" s="108"/>
      <c r="MOI167" s="108"/>
      <c r="MOJ167" s="108"/>
      <c r="MOK167" s="108"/>
      <c r="MOL167" s="108"/>
      <c r="MOM167" s="108"/>
      <c r="MON167" s="108"/>
      <c r="MOO167" s="108"/>
      <c r="MOP167" s="108"/>
      <c r="MOQ167" s="108"/>
      <c r="MOR167" s="108"/>
      <c r="MOS167" s="108"/>
      <c r="MOT167" s="108"/>
      <c r="MOU167" s="108"/>
      <c r="MOV167" s="108"/>
      <c r="MOW167" s="108"/>
      <c r="MOX167" s="108"/>
      <c r="MOY167" s="108"/>
      <c r="MOZ167" s="108"/>
      <c r="MPA167" s="108"/>
      <c r="MPB167" s="108"/>
      <c r="MPC167" s="108"/>
      <c r="MPD167" s="108"/>
      <c r="MPE167" s="108"/>
      <c r="MPF167" s="108"/>
      <c r="MPG167" s="108"/>
      <c r="MPH167" s="108"/>
      <c r="MPI167" s="108"/>
      <c r="MPJ167" s="108"/>
      <c r="MPK167" s="108"/>
      <c r="MPL167" s="108"/>
      <c r="MPM167" s="108"/>
      <c r="MPN167" s="108"/>
      <c r="MPO167" s="108"/>
      <c r="MPP167" s="108"/>
      <c r="MPQ167" s="108"/>
      <c r="MPR167" s="108"/>
      <c r="MPS167" s="108"/>
      <c r="MPT167" s="108"/>
      <c r="MPU167" s="108"/>
      <c r="MPV167" s="108"/>
      <c r="MPW167" s="108"/>
      <c r="MPX167" s="108"/>
      <c r="MPY167" s="108"/>
      <c r="MPZ167" s="108"/>
      <c r="MQA167" s="108"/>
      <c r="MQB167" s="108"/>
      <c r="MQC167" s="108"/>
      <c r="MQD167" s="108"/>
      <c r="MQE167" s="108"/>
      <c r="MQF167" s="108"/>
      <c r="MQG167" s="108"/>
      <c r="MQH167" s="108"/>
      <c r="MQI167" s="108"/>
      <c r="MQJ167" s="108"/>
      <c r="MQK167" s="108"/>
      <c r="MQL167" s="108"/>
      <c r="MQM167" s="108"/>
      <c r="MQN167" s="108"/>
      <c r="MQO167" s="108"/>
      <c r="MQP167" s="108"/>
      <c r="MQQ167" s="108"/>
      <c r="MQR167" s="108"/>
      <c r="MQS167" s="108"/>
      <c r="MQT167" s="108"/>
      <c r="MQU167" s="108"/>
      <c r="MQV167" s="108"/>
      <c r="MQW167" s="108"/>
      <c r="MQX167" s="108"/>
      <c r="MQY167" s="108"/>
      <c r="MQZ167" s="108"/>
      <c r="MRA167" s="108"/>
      <c r="MRB167" s="108"/>
      <c r="MRC167" s="108"/>
      <c r="MRD167" s="108"/>
      <c r="MRE167" s="108"/>
      <c r="MRF167" s="108"/>
      <c r="MRG167" s="108"/>
      <c r="MRH167" s="108"/>
      <c r="MRI167" s="108"/>
      <c r="MRJ167" s="108"/>
      <c r="MRK167" s="108"/>
      <c r="MRL167" s="108"/>
      <c r="MRM167" s="108"/>
      <c r="MRN167" s="108"/>
      <c r="MRO167" s="108"/>
      <c r="MRP167" s="108"/>
      <c r="MRQ167" s="108"/>
      <c r="MRR167" s="108"/>
      <c r="MRS167" s="108"/>
      <c r="MRT167" s="108"/>
      <c r="MRU167" s="108"/>
      <c r="MRV167" s="108"/>
      <c r="MRW167" s="108"/>
      <c r="MRX167" s="108"/>
      <c r="MRY167" s="108"/>
      <c r="MRZ167" s="108"/>
      <c r="MSA167" s="108"/>
      <c r="MSB167" s="108"/>
      <c r="MSC167" s="108"/>
      <c r="MSD167" s="108"/>
      <c r="MSE167" s="108"/>
      <c r="MSF167" s="108"/>
      <c r="MSG167" s="108"/>
      <c r="MSH167" s="108"/>
      <c r="MSI167" s="108"/>
      <c r="MSJ167" s="108"/>
      <c r="MSK167" s="108"/>
      <c r="MSL167" s="108"/>
      <c r="MSM167" s="108"/>
      <c r="MSN167" s="108"/>
      <c r="MSO167" s="108"/>
      <c r="MSP167" s="108"/>
      <c r="MSQ167" s="108"/>
      <c r="MSR167" s="108"/>
      <c r="MSS167" s="108"/>
      <c r="MST167" s="108"/>
      <c r="MSU167" s="108"/>
      <c r="MSV167" s="108"/>
      <c r="MSW167" s="108"/>
      <c r="MSX167" s="108"/>
      <c r="MSY167" s="108"/>
      <c r="MSZ167" s="108"/>
      <c r="MTA167" s="108"/>
      <c r="MTB167" s="108"/>
      <c r="MTC167" s="108"/>
      <c r="MTD167" s="108"/>
      <c r="MTE167" s="108"/>
      <c r="MTF167" s="108"/>
      <c r="MTG167" s="108"/>
      <c r="MTH167" s="108"/>
      <c r="MTI167" s="108"/>
      <c r="MTJ167" s="108"/>
      <c r="MTK167" s="108"/>
      <c r="MTL167" s="108"/>
      <c r="MTM167" s="108"/>
      <c r="MTN167" s="108"/>
      <c r="MTO167" s="108"/>
      <c r="MTP167" s="108"/>
      <c r="MTQ167" s="108"/>
      <c r="MTR167" s="108"/>
      <c r="MTS167" s="108"/>
      <c r="MTT167" s="108"/>
      <c r="MTU167" s="108"/>
      <c r="MTV167" s="108"/>
      <c r="MTW167" s="108"/>
      <c r="MTX167" s="108"/>
      <c r="MTY167" s="108"/>
      <c r="MTZ167" s="108"/>
      <c r="MUA167" s="108"/>
      <c r="MUB167" s="108"/>
      <c r="MUC167" s="108"/>
      <c r="MUD167" s="108"/>
      <c r="MUE167" s="108"/>
      <c r="MUF167" s="108"/>
      <c r="MUG167" s="108"/>
      <c r="MUH167" s="108"/>
      <c r="MUI167" s="108"/>
      <c r="MUJ167" s="108"/>
      <c r="MUK167" s="108"/>
      <c r="MUL167" s="108"/>
      <c r="MUM167" s="108"/>
      <c r="MUN167" s="108"/>
      <c r="MUO167" s="108"/>
      <c r="MUP167" s="108"/>
      <c r="MUQ167" s="108"/>
      <c r="MUR167" s="108"/>
      <c r="MUS167" s="108"/>
      <c r="MUT167" s="108"/>
      <c r="MUU167" s="108"/>
      <c r="MUV167" s="108"/>
      <c r="MUW167" s="108"/>
      <c r="MUX167" s="108"/>
      <c r="MUY167" s="108"/>
      <c r="MUZ167" s="108"/>
      <c r="MVA167" s="108"/>
      <c r="MVB167" s="108"/>
      <c r="MVC167" s="108"/>
      <c r="MVD167" s="108"/>
      <c r="MVE167" s="108"/>
      <c r="MVF167" s="108"/>
      <c r="MVG167" s="108"/>
      <c r="MVH167" s="108"/>
      <c r="MVI167" s="108"/>
      <c r="MVJ167" s="108"/>
      <c r="MVK167" s="108"/>
      <c r="MVL167" s="108"/>
      <c r="MVM167" s="108"/>
      <c r="MVN167" s="108"/>
      <c r="MVO167" s="108"/>
      <c r="MVP167" s="108"/>
      <c r="MVQ167" s="108"/>
      <c r="MVR167" s="108"/>
      <c r="MVS167" s="108"/>
      <c r="MVT167" s="108"/>
      <c r="MVU167" s="108"/>
      <c r="MVV167" s="108"/>
      <c r="MVW167" s="108"/>
      <c r="MVX167" s="108"/>
      <c r="MVY167" s="108"/>
      <c r="MVZ167" s="108"/>
      <c r="MWA167" s="108"/>
      <c r="MWB167" s="108"/>
      <c r="MWC167" s="108"/>
      <c r="MWD167" s="108"/>
      <c r="MWE167" s="108"/>
      <c r="MWF167" s="108"/>
      <c r="MWG167" s="108"/>
      <c r="MWH167" s="108"/>
      <c r="MWI167" s="108"/>
      <c r="MWJ167" s="108"/>
      <c r="MWK167" s="108"/>
      <c r="MWL167" s="108"/>
      <c r="MWM167" s="108"/>
      <c r="MWN167" s="108"/>
      <c r="MWO167" s="108"/>
      <c r="MWP167" s="108"/>
      <c r="MWQ167" s="108"/>
      <c r="MWR167" s="108"/>
      <c r="MWS167" s="108"/>
      <c r="MWT167" s="108"/>
      <c r="MWU167" s="108"/>
      <c r="MWV167" s="108"/>
      <c r="MWW167" s="108"/>
      <c r="MWX167" s="108"/>
      <c r="MWY167" s="108"/>
      <c r="MWZ167" s="108"/>
      <c r="MXA167" s="108"/>
      <c r="MXB167" s="108"/>
      <c r="MXC167" s="108"/>
      <c r="MXD167" s="108"/>
      <c r="MXE167" s="108"/>
      <c r="MXF167" s="108"/>
      <c r="MXG167" s="108"/>
      <c r="MXH167" s="108"/>
      <c r="MXI167" s="108"/>
      <c r="MXJ167" s="108"/>
      <c r="MXK167" s="108"/>
      <c r="MXL167" s="108"/>
      <c r="MXM167" s="108"/>
      <c r="MXN167" s="108"/>
      <c r="MXO167" s="108"/>
      <c r="MXP167" s="108"/>
      <c r="MXQ167" s="108"/>
      <c r="MXR167" s="108"/>
      <c r="MXS167" s="108"/>
      <c r="MXT167" s="108"/>
      <c r="MXU167" s="108"/>
      <c r="MXV167" s="108"/>
      <c r="MXW167" s="108"/>
      <c r="MXX167" s="108"/>
      <c r="MXY167" s="108"/>
      <c r="MXZ167" s="108"/>
      <c r="MYA167" s="108"/>
      <c r="MYB167" s="108"/>
      <c r="MYC167" s="108"/>
      <c r="MYD167" s="108"/>
      <c r="MYE167" s="108"/>
      <c r="MYF167" s="108"/>
      <c r="MYG167" s="108"/>
      <c r="MYH167" s="108"/>
      <c r="MYI167" s="108"/>
      <c r="MYJ167" s="108"/>
      <c r="MYK167" s="108"/>
      <c r="MYL167" s="108"/>
      <c r="MYM167" s="108"/>
      <c r="MYN167" s="108"/>
      <c r="MYO167" s="108"/>
      <c r="MYP167" s="108"/>
      <c r="MYQ167" s="108"/>
      <c r="MYR167" s="108"/>
      <c r="MYS167" s="108"/>
      <c r="MYT167" s="108"/>
      <c r="MYU167" s="108"/>
      <c r="MYV167" s="108"/>
      <c r="MYW167" s="108"/>
      <c r="MYX167" s="108"/>
      <c r="MYY167" s="108"/>
      <c r="MYZ167" s="108"/>
      <c r="MZA167" s="108"/>
      <c r="MZB167" s="108"/>
      <c r="MZC167" s="108"/>
      <c r="MZD167" s="108"/>
      <c r="MZE167" s="108"/>
      <c r="MZF167" s="108"/>
      <c r="MZG167" s="108"/>
      <c r="MZH167" s="108"/>
      <c r="MZI167" s="108"/>
      <c r="MZJ167" s="108"/>
      <c r="MZK167" s="108"/>
      <c r="MZL167" s="108"/>
      <c r="MZM167" s="108"/>
      <c r="MZN167" s="108"/>
      <c r="MZO167" s="108"/>
      <c r="MZP167" s="108"/>
      <c r="MZQ167" s="108"/>
      <c r="MZR167" s="108"/>
      <c r="MZS167" s="108"/>
      <c r="MZT167" s="108"/>
      <c r="MZU167" s="108"/>
      <c r="MZV167" s="108"/>
      <c r="MZW167" s="108"/>
      <c r="MZX167" s="108"/>
      <c r="MZY167" s="108"/>
      <c r="MZZ167" s="108"/>
      <c r="NAA167" s="108"/>
      <c r="NAB167" s="108"/>
      <c r="NAC167" s="108"/>
      <c r="NAD167" s="108"/>
      <c r="NAE167" s="108"/>
      <c r="NAF167" s="108"/>
      <c r="NAG167" s="108"/>
      <c r="NAH167" s="108"/>
      <c r="NAI167" s="108"/>
      <c r="NAJ167" s="108"/>
      <c r="NAK167" s="108"/>
      <c r="NAL167" s="108"/>
      <c r="NAM167" s="108"/>
      <c r="NAN167" s="108"/>
      <c r="NAO167" s="108"/>
      <c r="NAP167" s="108"/>
      <c r="NAQ167" s="108"/>
      <c r="NAR167" s="108"/>
      <c r="NAS167" s="108"/>
      <c r="NAT167" s="108"/>
      <c r="NAU167" s="108"/>
      <c r="NAV167" s="108"/>
      <c r="NAW167" s="108"/>
      <c r="NAX167" s="108"/>
      <c r="NAY167" s="108"/>
      <c r="NAZ167" s="108"/>
      <c r="NBA167" s="108"/>
      <c r="NBB167" s="108"/>
      <c r="NBC167" s="108"/>
      <c r="NBD167" s="108"/>
      <c r="NBE167" s="108"/>
      <c r="NBF167" s="108"/>
      <c r="NBG167" s="108"/>
      <c r="NBH167" s="108"/>
      <c r="NBI167" s="108"/>
      <c r="NBJ167" s="108"/>
      <c r="NBK167" s="108"/>
      <c r="NBL167" s="108"/>
      <c r="NBM167" s="108"/>
      <c r="NBN167" s="108"/>
      <c r="NBO167" s="108"/>
      <c r="NBP167" s="108"/>
      <c r="NBQ167" s="108"/>
      <c r="NBR167" s="108"/>
      <c r="NBS167" s="108"/>
      <c r="NBT167" s="108"/>
      <c r="NBU167" s="108"/>
      <c r="NBV167" s="108"/>
      <c r="NBW167" s="108"/>
      <c r="NBX167" s="108"/>
      <c r="NBY167" s="108"/>
      <c r="NBZ167" s="108"/>
      <c r="NCA167" s="108"/>
      <c r="NCB167" s="108"/>
      <c r="NCC167" s="108"/>
      <c r="NCD167" s="108"/>
      <c r="NCE167" s="108"/>
      <c r="NCF167" s="108"/>
      <c r="NCG167" s="108"/>
      <c r="NCH167" s="108"/>
      <c r="NCI167" s="108"/>
      <c r="NCJ167" s="108"/>
      <c r="NCK167" s="108"/>
      <c r="NCL167" s="108"/>
      <c r="NCM167" s="108"/>
      <c r="NCN167" s="108"/>
      <c r="NCO167" s="108"/>
      <c r="NCP167" s="108"/>
      <c r="NCQ167" s="108"/>
      <c r="NCR167" s="108"/>
      <c r="NCS167" s="108"/>
      <c r="NCT167" s="108"/>
      <c r="NCU167" s="108"/>
      <c r="NCV167" s="108"/>
      <c r="NCW167" s="108"/>
      <c r="NCX167" s="108"/>
      <c r="NCY167" s="108"/>
      <c r="NCZ167" s="108"/>
      <c r="NDA167" s="108"/>
      <c r="NDB167" s="108"/>
      <c r="NDC167" s="108"/>
      <c r="NDD167" s="108"/>
      <c r="NDE167" s="108"/>
      <c r="NDF167" s="108"/>
      <c r="NDG167" s="108"/>
      <c r="NDH167" s="108"/>
      <c r="NDI167" s="108"/>
      <c r="NDJ167" s="108"/>
      <c r="NDK167" s="108"/>
      <c r="NDL167" s="108"/>
      <c r="NDM167" s="108"/>
      <c r="NDN167" s="108"/>
      <c r="NDO167" s="108"/>
      <c r="NDP167" s="108"/>
      <c r="NDQ167" s="108"/>
      <c r="NDR167" s="108"/>
      <c r="NDS167" s="108"/>
      <c r="NDT167" s="108"/>
      <c r="NDU167" s="108"/>
      <c r="NDV167" s="108"/>
      <c r="NDW167" s="108"/>
      <c r="NDX167" s="108"/>
      <c r="NDY167" s="108"/>
      <c r="NDZ167" s="108"/>
      <c r="NEA167" s="108"/>
      <c r="NEB167" s="108"/>
      <c r="NEC167" s="108"/>
      <c r="NED167" s="108"/>
      <c r="NEE167" s="108"/>
      <c r="NEF167" s="108"/>
      <c r="NEG167" s="108"/>
      <c r="NEH167" s="108"/>
      <c r="NEI167" s="108"/>
      <c r="NEJ167" s="108"/>
      <c r="NEK167" s="108"/>
      <c r="NEL167" s="108"/>
      <c r="NEM167" s="108"/>
      <c r="NEN167" s="108"/>
      <c r="NEO167" s="108"/>
      <c r="NEP167" s="108"/>
      <c r="NEQ167" s="108"/>
      <c r="NER167" s="108"/>
      <c r="NES167" s="108"/>
      <c r="NET167" s="108"/>
      <c r="NEU167" s="108"/>
      <c r="NEV167" s="108"/>
      <c r="NEW167" s="108"/>
      <c r="NEX167" s="108"/>
      <c r="NEY167" s="108"/>
      <c r="NEZ167" s="108"/>
      <c r="NFA167" s="108"/>
      <c r="NFB167" s="108"/>
      <c r="NFC167" s="108"/>
      <c r="NFD167" s="108"/>
      <c r="NFE167" s="108"/>
      <c r="NFF167" s="108"/>
      <c r="NFG167" s="108"/>
      <c r="NFH167" s="108"/>
      <c r="NFI167" s="108"/>
      <c r="NFJ167" s="108"/>
      <c r="NFK167" s="108"/>
      <c r="NFL167" s="108"/>
      <c r="NFM167" s="108"/>
      <c r="NFN167" s="108"/>
      <c r="NFO167" s="108"/>
      <c r="NFP167" s="108"/>
      <c r="NFQ167" s="108"/>
      <c r="NFR167" s="108"/>
      <c r="NFS167" s="108"/>
      <c r="NFT167" s="108"/>
      <c r="NFU167" s="108"/>
      <c r="NFV167" s="108"/>
      <c r="NFW167" s="108"/>
      <c r="NFX167" s="108"/>
      <c r="NFY167" s="108"/>
      <c r="NFZ167" s="108"/>
      <c r="NGA167" s="108"/>
      <c r="NGB167" s="108"/>
      <c r="NGC167" s="108"/>
      <c r="NGD167" s="108"/>
      <c r="NGE167" s="108"/>
      <c r="NGF167" s="108"/>
      <c r="NGG167" s="108"/>
      <c r="NGH167" s="108"/>
      <c r="NGI167" s="108"/>
      <c r="NGJ167" s="108"/>
      <c r="NGK167" s="108"/>
      <c r="NGL167" s="108"/>
      <c r="NGM167" s="108"/>
      <c r="NGN167" s="108"/>
      <c r="NGO167" s="108"/>
      <c r="NGP167" s="108"/>
      <c r="NGQ167" s="108"/>
      <c r="NGR167" s="108"/>
      <c r="NGS167" s="108"/>
      <c r="NGT167" s="108"/>
      <c r="NGU167" s="108"/>
      <c r="NGV167" s="108"/>
      <c r="NGW167" s="108"/>
      <c r="NGX167" s="108"/>
      <c r="NGY167" s="108"/>
      <c r="NGZ167" s="108"/>
      <c r="NHA167" s="108"/>
      <c r="NHB167" s="108"/>
      <c r="NHC167" s="108"/>
      <c r="NHD167" s="108"/>
      <c r="NHE167" s="108"/>
      <c r="NHF167" s="108"/>
      <c r="NHG167" s="108"/>
      <c r="NHH167" s="108"/>
      <c r="NHI167" s="108"/>
      <c r="NHJ167" s="108"/>
      <c r="NHK167" s="108"/>
      <c r="NHL167" s="108"/>
      <c r="NHM167" s="108"/>
      <c r="NHN167" s="108"/>
      <c r="NHO167" s="108"/>
      <c r="NHP167" s="108"/>
      <c r="NHQ167" s="108"/>
      <c r="NHR167" s="108"/>
      <c r="NHS167" s="108"/>
      <c r="NHT167" s="108"/>
      <c r="NHU167" s="108"/>
      <c r="NHV167" s="108"/>
      <c r="NHW167" s="108"/>
      <c r="NHX167" s="108"/>
      <c r="NHY167" s="108"/>
      <c r="NHZ167" s="108"/>
      <c r="NIA167" s="108"/>
      <c r="NIB167" s="108"/>
      <c r="NIC167" s="108"/>
      <c r="NID167" s="108"/>
      <c r="NIE167" s="108"/>
      <c r="NIF167" s="108"/>
      <c r="NIG167" s="108"/>
      <c r="NIH167" s="108"/>
      <c r="NII167" s="108"/>
      <c r="NIJ167" s="108"/>
      <c r="NIK167" s="108"/>
      <c r="NIL167" s="108"/>
      <c r="NIM167" s="108"/>
      <c r="NIN167" s="108"/>
      <c r="NIO167" s="108"/>
      <c r="NIP167" s="108"/>
      <c r="NIQ167" s="108"/>
      <c r="NIR167" s="108"/>
      <c r="NIS167" s="108"/>
      <c r="NIT167" s="108"/>
      <c r="NIU167" s="108"/>
      <c r="NIV167" s="108"/>
      <c r="NIW167" s="108"/>
      <c r="NIX167" s="108"/>
      <c r="NIY167" s="108"/>
      <c r="NIZ167" s="108"/>
      <c r="NJA167" s="108"/>
      <c r="NJB167" s="108"/>
      <c r="NJC167" s="108"/>
      <c r="NJD167" s="108"/>
      <c r="NJE167" s="108"/>
      <c r="NJF167" s="108"/>
      <c r="NJG167" s="108"/>
      <c r="NJH167" s="108"/>
      <c r="NJI167" s="108"/>
      <c r="NJJ167" s="108"/>
      <c r="NJK167" s="108"/>
      <c r="NJL167" s="108"/>
      <c r="NJM167" s="108"/>
      <c r="NJN167" s="108"/>
      <c r="NJO167" s="108"/>
      <c r="NJP167" s="108"/>
      <c r="NJQ167" s="108"/>
      <c r="NJR167" s="108"/>
      <c r="NJS167" s="108"/>
      <c r="NJT167" s="108"/>
      <c r="NJU167" s="108"/>
      <c r="NJV167" s="108"/>
      <c r="NJW167" s="108"/>
      <c r="NJX167" s="108"/>
      <c r="NJY167" s="108"/>
      <c r="NJZ167" s="108"/>
      <c r="NKA167" s="108"/>
      <c r="NKB167" s="108"/>
      <c r="NKC167" s="108"/>
      <c r="NKD167" s="108"/>
      <c r="NKE167" s="108"/>
      <c r="NKF167" s="108"/>
      <c r="NKG167" s="108"/>
      <c r="NKH167" s="108"/>
      <c r="NKI167" s="108"/>
      <c r="NKJ167" s="108"/>
      <c r="NKK167" s="108"/>
      <c r="NKL167" s="108"/>
      <c r="NKM167" s="108"/>
      <c r="NKN167" s="108"/>
      <c r="NKO167" s="108"/>
      <c r="NKP167" s="108"/>
      <c r="NKQ167" s="108"/>
      <c r="NKR167" s="108"/>
      <c r="NKS167" s="108"/>
      <c r="NKT167" s="108"/>
      <c r="NKU167" s="108"/>
      <c r="NKV167" s="108"/>
      <c r="NKW167" s="108"/>
      <c r="NKX167" s="108"/>
      <c r="NKY167" s="108"/>
      <c r="NKZ167" s="108"/>
      <c r="NLA167" s="108"/>
      <c r="NLB167" s="108"/>
      <c r="NLC167" s="108"/>
      <c r="NLD167" s="108"/>
      <c r="NLE167" s="108"/>
      <c r="NLF167" s="108"/>
      <c r="NLG167" s="108"/>
      <c r="NLH167" s="108"/>
      <c r="NLI167" s="108"/>
      <c r="NLJ167" s="108"/>
      <c r="NLK167" s="108"/>
      <c r="NLL167" s="108"/>
      <c r="NLM167" s="108"/>
      <c r="NLN167" s="108"/>
      <c r="NLO167" s="108"/>
      <c r="NLP167" s="108"/>
      <c r="NLQ167" s="108"/>
      <c r="NLR167" s="108"/>
      <c r="NLS167" s="108"/>
      <c r="NLT167" s="108"/>
      <c r="NLU167" s="108"/>
      <c r="NLV167" s="108"/>
      <c r="NLW167" s="108"/>
      <c r="NLX167" s="108"/>
      <c r="NLY167" s="108"/>
      <c r="NLZ167" s="108"/>
      <c r="NMA167" s="108"/>
      <c r="NMB167" s="108"/>
      <c r="NMC167" s="108"/>
      <c r="NMD167" s="108"/>
      <c r="NME167" s="108"/>
      <c r="NMF167" s="108"/>
      <c r="NMG167" s="108"/>
      <c r="NMH167" s="108"/>
      <c r="NMI167" s="108"/>
      <c r="NMJ167" s="108"/>
      <c r="NMK167" s="108"/>
      <c r="NML167" s="108"/>
      <c r="NMM167" s="108"/>
      <c r="NMN167" s="108"/>
      <c r="NMO167" s="108"/>
      <c r="NMP167" s="108"/>
      <c r="NMQ167" s="108"/>
      <c r="NMR167" s="108"/>
      <c r="NMS167" s="108"/>
      <c r="NMT167" s="108"/>
      <c r="NMU167" s="108"/>
      <c r="NMV167" s="108"/>
      <c r="NMW167" s="108"/>
      <c r="NMX167" s="108"/>
      <c r="NMY167" s="108"/>
      <c r="NMZ167" s="108"/>
      <c r="NNA167" s="108"/>
      <c r="NNB167" s="108"/>
      <c r="NNC167" s="108"/>
      <c r="NND167" s="108"/>
      <c r="NNE167" s="108"/>
      <c r="NNF167" s="108"/>
      <c r="NNG167" s="108"/>
      <c r="NNH167" s="108"/>
      <c r="NNI167" s="108"/>
      <c r="NNJ167" s="108"/>
      <c r="NNK167" s="108"/>
      <c r="NNL167" s="108"/>
      <c r="NNM167" s="108"/>
      <c r="NNN167" s="108"/>
      <c r="NNO167" s="108"/>
      <c r="NNP167" s="108"/>
      <c r="NNQ167" s="108"/>
      <c r="NNR167" s="108"/>
      <c r="NNS167" s="108"/>
      <c r="NNT167" s="108"/>
      <c r="NNU167" s="108"/>
      <c r="NNV167" s="108"/>
      <c r="NNW167" s="108"/>
      <c r="NNX167" s="108"/>
      <c r="NNY167" s="108"/>
      <c r="NNZ167" s="108"/>
      <c r="NOA167" s="108"/>
      <c r="NOB167" s="108"/>
      <c r="NOC167" s="108"/>
      <c r="NOD167" s="108"/>
      <c r="NOE167" s="108"/>
      <c r="NOF167" s="108"/>
      <c r="NOG167" s="108"/>
      <c r="NOH167" s="108"/>
      <c r="NOI167" s="108"/>
      <c r="NOJ167" s="108"/>
      <c r="NOK167" s="108"/>
      <c r="NOL167" s="108"/>
      <c r="NOM167" s="108"/>
      <c r="NON167" s="108"/>
      <c r="NOO167" s="108"/>
      <c r="NOP167" s="108"/>
      <c r="NOQ167" s="108"/>
      <c r="NOR167" s="108"/>
      <c r="NOS167" s="108"/>
      <c r="NOT167" s="108"/>
      <c r="NOU167" s="108"/>
      <c r="NOV167" s="108"/>
      <c r="NOW167" s="108"/>
      <c r="NOX167" s="108"/>
      <c r="NOY167" s="108"/>
      <c r="NOZ167" s="108"/>
      <c r="NPA167" s="108"/>
      <c r="NPB167" s="108"/>
      <c r="NPC167" s="108"/>
      <c r="NPD167" s="108"/>
      <c r="NPE167" s="108"/>
      <c r="NPF167" s="108"/>
      <c r="NPG167" s="108"/>
      <c r="NPH167" s="108"/>
      <c r="NPI167" s="108"/>
      <c r="NPJ167" s="108"/>
      <c r="NPK167" s="108"/>
      <c r="NPL167" s="108"/>
      <c r="NPM167" s="108"/>
      <c r="NPN167" s="108"/>
      <c r="NPO167" s="108"/>
      <c r="NPP167" s="108"/>
      <c r="NPQ167" s="108"/>
      <c r="NPR167" s="108"/>
      <c r="NPS167" s="108"/>
      <c r="NPT167" s="108"/>
      <c r="NPU167" s="108"/>
      <c r="NPV167" s="108"/>
      <c r="NPW167" s="108"/>
      <c r="NPX167" s="108"/>
      <c r="NPY167" s="108"/>
      <c r="NPZ167" s="108"/>
      <c r="NQA167" s="108"/>
      <c r="NQB167" s="108"/>
      <c r="NQC167" s="108"/>
      <c r="NQD167" s="108"/>
      <c r="NQE167" s="108"/>
      <c r="NQF167" s="108"/>
      <c r="NQG167" s="108"/>
      <c r="NQH167" s="108"/>
      <c r="NQI167" s="108"/>
      <c r="NQJ167" s="108"/>
      <c r="NQK167" s="108"/>
      <c r="NQL167" s="108"/>
      <c r="NQM167" s="108"/>
      <c r="NQN167" s="108"/>
      <c r="NQO167" s="108"/>
      <c r="NQP167" s="108"/>
      <c r="NQQ167" s="108"/>
      <c r="NQR167" s="108"/>
      <c r="NQS167" s="108"/>
      <c r="NQT167" s="108"/>
      <c r="NQU167" s="108"/>
      <c r="NQV167" s="108"/>
      <c r="NQW167" s="108"/>
      <c r="NQX167" s="108"/>
      <c r="NQY167" s="108"/>
      <c r="NQZ167" s="108"/>
      <c r="NRA167" s="108"/>
      <c r="NRB167" s="108"/>
      <c r="NRC167" s="108"/>
      <c r="NRD167" s="108"/>
      <c r="NRE167" s="108"/>
      <c r="NRF167" s="108"/>
      <c r="NRG167" s="108"/>
      <c r="NRH167" s="108"/>
      <c r="NRI167" s="108"/>
      <c r="NRJ167" s="108"/>
      <c r="NRK167" s="108"/>
      <c r="NRL167" s="108"/>
      <c r="NRM167" s="108"/>
      <c r="NRN167" s="108"/>
      <c r="NRO167" s="108"/>
      <c r="NRP167" s="108"/>
      <c r="NRQ167" s="108"/>
      <c r="NRR167" s="108"/>
      <c r="NRS167" s="108"/>
      <c r="NRT167" s="108"/>
      <c r="NRU167" s="108"/>
      <c r="NRV167" s="108"/>
      <c r="NRW167" s="108"/>
      <c r="NRX167" s="108"/>
      <c r="NRY167" s="108"/>
      <c r="NRZ167" s="108"/>
      <c r="NSA167" s="108"/>
      <c r="NSB167" s="108"/>
      <c r="NSC167" s="108"/>
      <c r="NSD167" s="108"/>
      <c r="NSE167" s="108"/>
      <c r="NSF167" s="108"/>
      <c r="NSG167" s="108"/>
      <c r="NSH167" s="108"/>
      <c r="NSI167" s="108"/>
      <c r="NSJ167" s="108"/>
      <c r="NSK167" s="108"/>
      <c r="NSL167" s="108"/>
      <c r="NSM167" s="108"/>
      <c r="NSN167" s="108"/>
      <c r="NSO167" s="108"/>
      <c r="NSP167" s="108"/>
      <c r="NSQ167" s="108"/>
      <c r="NSR167" s="108"/>
      <c r="NSS167" s="108"/>
      <c r="NST167" s="108"/>
      <c r="NSU167" s="108"/>
      <c r="NSV167" s="108"/>
      <c r="NSW167" s="108"/>
      <c r="NSX167" s="108"/>
      <c r="NSY167" s="108"/>
      <c r="NSZ167" s="108"/>
      <c r="NTA167" s="108"/>
      <c r="NTB167" s="108"/>
      <c r="NTC167" s="108"/>
      <c r="NTD167" s="108"/>
      <c r="NTE167" s="108"/>
      <c r="NTF167" s="108"/>
      <c r="NTG167" s="108"/>
      <c r="NTH167" s="108"/>
      <c r="NTI167" s="108"/>
      <c r="NTJ167" s="108"/>
      <c r="NTK167" s="108"/>
      <c r="NTL167" s="108"/>
      <c r="NTM167" s="108"/>
      <c r="NTN167" s="108"/>
      <c r="NTO167" s="108"/>
      <c r="NTP167" s="108"/>
      <c r="NTQ167" s="108"/>
      <c r="NTR167" s="108"/>
      <c r="NTS167" s="108"/>
      <c r="NTT167" s="108"/>
      <c r="NTU167" s="108"/>
      <c r="NTV167" s="108"/>
      <c r="NTW167" s="108"/>
      <c r="NTX167" s="108"/>
      <c r="NTY167" s="108"/>
      <c r="NTZ167" s="108"/>
      <c r="NUA167" s="108"/>
      <c r="NUB167" s="108"/>
      <c r="NUC167" s="108"/>
      <c r="NUD167" s="108"/>
      <c r="NUE167" s="108"/>
      <c r="NUF167" s="108"/>
      <c r="NUG167" s="108"/>
      <c r="NUH167" s="108"/>
      <c r="NUI167" s="108"/>
      <c r="NUJ167" s="108"/>
      <c r="NUK167" s="108"/>
      <c r="NUL167" s="108"/>
      <c r="NUM167" s="108"/>
      <c r="NUN167" s="108"/>
      <c r="NUO167" s="108"/>
      <c r="NUP167" s="108"/>
      <c r="NUQ167" s="108"/>
      <c r="NUR167" s="108"/>
      <c r="NUS167" s="108"/>
      <c r="NUT167" s="108"/>
      <c r="NUU167" s="108"/>
      <c r="NUV167" s="108"/>
      <c r="NUW167" s="108"/>
      <c r="NUX167" s="108"/>
      <c r="NUY167" s="108"/>
      <c r="NUZ167" s="108"/>
      <c r="NVA167" s="108"/>
      <c r="NVB167" s="108"/>
      <c r="NVC167" s="108"/>
      <c r="NVD167" s="108"/>
      <c r="NVE167" s="108"/>
      <c r="NVF167" s="108"/>
      <c r="NVG167" s="108"/>
      <c r="NVH167" s="108"/>
      <c r="NVI167" s="108"/>
      <c r="NVJ167" s="108"/>
      <c r="NVK167" s="108"/>
      <c r="NVL167" s="108"/>
      <c r="NVM167" s="108"/>
      <c r="NVN167" s="108"/>
      <c r="NVO167" s="108"/>
      <c r="NVP167" s="108"/>
      <c r="NVQ167" s="108"/>
      <c r="NVR167" s="108"/>
      <c r="NVS167" s="108"/>
      <c r="NVT167" s="108"/>
      <c r="NVU167" s="108"/>
      <c r="NVV167" s="108"/>
      <c r="NVW167" s="108"/>
      <c r="NVX167" s="108"/>
      <c r="NVY167" s="108"/>
      <c r="NVZ167" s="108"/>
      <c r="NWA167" s="108"/>
      <c r="NWB167" s="108"/>
      <c r="NWC167" s="108"/>
      <c r="NWD167" s="108"/>
      <c r="NWE167" s="108"/>
      <c r="NWF167" s="108"/>
      <c r="NWG167" s="108"/>
      <c r="NWH167" s="108"/>
      <c r="NWI167" s="108"/>
      <c r="NWJ167" s="108"/>
      <c r="NWK167" s="108"/>
      <c r="NWL167" s="108"/>
      <c r="NWM167" s="108"/>
      <c r="NWN167" s="108"/>
      <c r="NWO167" s="108"/>
      <c r="NWP167" s="108"/>
      <c r="NWQ167" s="108"/>
      <c r="NWR167" s="108"/>
      <c r="NWS167" s="108"/>
      <c r="NWT167" s="108"/>
      <c r="NWU167" s="108"/>
      <c r="NWV167" s="108"/>
      <c r="NWW167" s="108"/>
      <c r="NWX167" s="108"/>
      <c r="NWY167" s="108"/>
      <c r="NWZ167" s="108"/>
      <c r="NXA167" s="108"/>
      <c r="NXB167" s="108"/>
      <c r="NXC167" s="108"/>
      <c r="NXD167" s="108"/>
      <c r="NXE167" s="108"/>
      <c r="NXF167" s="108"/>
      <c r="NXG167" s="108"/>
      <c r="NXH167" s="108"/>
      <c r="NXI167" s="108"/>
      <c r="NXJ167" s="108"/>
      <c r="NXK167" s="108"/>
      <c r="NXL167" s="108"/>
      <c r="NXM167" s="108"/>
      <c r="NXN167" s="108"/>
      <c r="NXO167" s="108"/>
      <c r="NXP167" s="108"/>
      <c r="NXQ167" s="108"/>
      <c r="NXR167" s="108"/>
      <c r="NXS167" s="108"/>
      <c r="NXT167" s="108"/>
      <c r="NXU167" s="108"/>
      <c r="NXV167" s="108"/>
      <c r="NXW167" s="108"/>
      <c r="NXX167" s="108"/>
      <c r="NXY167" s="108"/>
      <c r="NXZ167" s="108"/>
      <c r="NYA167" s="108"/>
      <c r="NYB167" s="108"/>
      <c r="NYC167" s="108"/>
      <c r="NYD167" s="108"/>
      <c r="NYE167" s="108"/>
      <c r="NYF167" s="108"/>
      <c r="NYG167" s="108"/>
      <c r="NYH167" s="108"/>
      <c r="NYI167" s="108"/>
      <c r="NYJ167" s="108"/>
      <c r="NYK167" s="108"/>
      <c r="NYL167" s="108"/>
      <c r="NYM167" s="108"/>
      <c r="NYN167" s="108"/>
      <c r="NYO167" s="108"/>
      <c r="NYP167" s="108"/>
      <c r="NYQ167" s="108"/>
      <c r="NYR167" s="108"/>
      <c r="NYS167" s="108"/>
      <c r="NYT167" s="108"/>
      <c r="NYU167" s="108"/>
      <c r="NYV167" s="108"/>
      <c r="NYW167" s="108"/>
      <c r="NYX167" s="108"/>
      <c r="NYY167" s="108"/>
      <c r="NYZ167" s="108"/>
      <c r="NZA167" s="108"/>
      <c r="NZB167" s="108"/>
      <c r="NZC167" s="108"/>
      <c r="NZD167" s="108"/>
      <c r="NZE167" s="108"/>
      <c r="NZF167" s="108"/>
      <c r="NZG167" s="108"/>
      <c r="NZH167" s="108"/>
      <c r="NZI167" s="108"/>
      <c r="NZJ167" s="108"/>
      <c r="NZK167" s="108"/>
      <c r="NZL167" s="108"/>
      <c r="NZM167" s="108"/>
      <c r="NZN167" s="108"/>
      <c r="NZO167" s="108"/>
      <c r="NZP167" s="108"/>
      <c r="NZQ167" s="108"/>
      <c r="NZR167" s="108"/>
      <c r="NZS167" s="108"/>
      <c r="NZT167" s="108"/>
      <c r="NZU167" s="108"/>
      <c r="NZV167" s="108"/>
      <c r="NZW167" s="108"/>
      <c r="NZX167" s="108"/>
      <c r="NZY167" s="108"/>
      <c r="NZZ167" s="108"/>
      <c r="OAA167" s="108"/>
      <c r="OAB167" s="108"/>
      <c r="OAC167" s="108"/>
      <c r="OAD167" s="108"/>
      <c r="OAE167" s="108"/>
      <c r="OAF167" s="108"/>
      <c r="OAG167" s="108"/>
      <c r="OAH167" s="108"/>
      <c r="OAI167" s="108"/>
      <c r="OAJ167" s="108"/>
      <c r="OAK167" s="108"/>
      <c r="OAL167" s="108"/>
      <c r="OAM167" s="108"/>
      <c r="OAN167" s="108"/>
      <c r="OAO167" s="108"/>
      <c r="OAP167" s="108"/>
      <c r="OAQ167" s="108"/>
      <c r="OAR167" s="108"/>
      <c r="OAS167" s="108"/>
      <c r="OAT167" s="108"/>
      <c r="OAU167" s="108"/>
      <c r="OAV167" s="108"/>
      <c r="OAW167" s="108"/>
      <c r="OAX167" s="108"/>
      <c r="OAY167" s="108"/>
      <c r="OAZ167" s="108"/>
      <c r="OBA167" s="108"/>
      <c r="OBB167" s="108"/>
      <c r="OBC167" s="108"/>
      <c r="OBD167" s="108"/>
      <c r="OBE167" s="108"/>
      <c r="OBF167" s="108"/>
      <c r="OBG167" s="108"/>
      <c r="OBH167" s="108"/>
      <c r="OBI167" s="108"/>
      <c r="OBJ167" s="108"/>
      <c r="OBK167" s="108"/>
      <c r="OBL167" s="108"/>
      <c r="OBM167" s="108"/>
      <c r="OBN167" s="108"/>
      <c r="OBO167" s="108"/>
      <c r="OBP167" s="108"/>
      <c r="OBQ167" s="108"/>
      <c r="OBR167" s="108"/>
      <c r="OBS167" s="108"/>
      <c r="OBT167" s="108"/>
      <c r="OBU167" s="108"/>
      <c r="OBV167" s="108"/>
      <c r="OBW167" s="108"/>
      <c r="OBX167" s="108"/>
      <c r="OBY167" s="108"/>
      <c r="OBZ167" s="108"/>
      <c r="OCA167" s="108"/>
      <c r="OCB167" s="108"/>
      <c r="OCC167" s="108"/>
      <c r="OCD167" s="108"/>
      <c r="OCE167" s="108"/>
      <c r="OCF167" s="108"/>
      <c r="OCG167" s="108"/>
      <c r="OCH167" s="108"/>
      <c r="OCI167" s="108"/>
      <c r="OCJ167" s="108"/>
      <c r="OCK167" s="108"/>
      <c r="OCL167" s="108"/>
      <c r="OCM167" s="108"/>
      <c r="OCN167" s="108"/>
      <c r="OCO167" s="108"/>
      <c r="OCP167" s="108"/>
      <c r="OCQ167" s="108"/>
      <c r="OCR167" s="108"/>
      <c r="OCS167" s="108"/>
      <c r="OCT167" s="108"/>
      <c r="OCU167" s="108"/>
      <c r="OCV167" s="108"/>
      <c r="OCW167" s="108"/>
      <c r="OCX167" s="108"/>
      <c r="OCY167" s="108"/>
      <c r="OCZ167" s="108"/>
      <c r="ODA167" s="108"/>
      <c r="ODB167" s="108"/>
      <c r="ODC167" s="108"/>
      <c r="ODD167" s="108"/>
      <c r="ODE167" s="108"/>
      <c r="ODF167" s="108"/>
      <c r="ODG167" s="108"/>
      <c r="ODH167" s="108"/>
      <c r="ODI167" s="108"/>
      <c r="ODJ167" s="108"/>
      <c r="ODK167" s="108"/>
      <c r="ODL167" s="108"/>
      <c r="ODM167" s="108"/>
      <c r="ODN167" s="108"/>
      <c r="ODO167" s="108"/>
      <c r="ODP167" s="108"/>
      <c r="ODQ167" s="108"/>
      <c r="ODR167" s="108"/>
      <c r="ODS167" s="108"/>
      <c r="ODT167" s="108"/>
      <c r="ODU167" s="108"/>
      <c r="ODV167" s="108"/>
      <c r="ODW167" s="108"/>
      <c r="ODX167" s="108"/>
      <c r="ODY167" s="108"/>
      <c r="ODZ167" s="108"/>
      <c r="OEA167" s="108"/>
      <c r="OEB167" s="108"/>
      <c r="OEC167" s="108"/>
      <c r="OED167" s="108"/>
      <c r="OEE167" s="108"/>
      <c r="OEF167" s="108"/>
      <c r="OEG167" s="108"/>
      <c r="OEH167" s="108"/>
      <c r="OEI167" s="108"/>
      <c r="OEJ167" s="108"/>
      <c r="OEK167" s="108"/>
      <c r="OEL167" s="108"/>
      <c r="OEM167" s="108"/>
      <c r="OEN167" s="108"/>
      <c r="OEO167" s="108"/>
      <c r="OEP167" s="108"/>
      <c r="OEQ167" s="108"/>
      <c r="OER167" s="108"/>
      <c r="OES167" s="108"/>
      <c r="OET167" s="108"/>
      <c r="OEU167" s="108"/>
      <c r="OEV167" s="108"/>
      <c r="OEW167" s="108"/>
      <c r="OEX167" s="108"/>
      <c r="OEY167" s="108"/>
      <c r="OEZ167" s="108"/>
      <c r="OFA167" s="108"/>
      <c r="OFB167" s="108"/>
      <c r="OFC167" s="108"/>
      <c r="OFD167" s="108"/>
      <c r="OFE167" s="108"/>
      <c r="OFF167" s="108"/>
      <c r="OFG167" s="108"/>
      <c r="OFH167" s="108"/>
      <c r="OFI167" s="108"/>
      <c r="OFJ167" s="108"/>
      <c r="OFK167" s="108"/>
      <c r="OFL167" s="108"/>
      <c r="OFM167" s="108"/>
      <c r="OFN167" s="108"/>
      <c r="OFO167" s="108"/>
      <c r="OFP167" s="108"/>
      <c r="OFQ167" s="108"/>
      <c r="OFR167" s="108"/>
      <c r="OFS167" s="108"/>
      <c r="OFT167" s="108"/>
      <c r="OFU167" s="108"/>
      <c r="OFV167" s="108"/>
      <c r="OFW167" s="108"/>
      <c r="OFX167" s="108"/>
      <c r="OFY167" s="108"/>
      <c r="OFZ167" s="108"/>
      <c r="OGA167" s="108"/>
      <c r="OGB167" s="108"/>
      <c r="OGC167" s="108"/>
      <c r="OGD167" s="108"/>
      <c r="OGE167" s="108"/>
      <c r="OGF167" s="108"/>
      <c r="OGG167" s="108"/>
      <c r="OGH167" s="108"/>
      <c r="OGI167" s="108"/>
      <c r="OGJ167" s="108"/>
      <c r="OGK167" s="108"/>
      <c r="OGL167" s="108"/>
      <c r="OGM167" s="108"/>
      <c r="OGN167" s="108"/>
      <c r="OGO167" s="108"/>
      <c r="OGP167" s="108"/>
      <c r="OGQ167" s="108"/>
      <c r="OGR167" s="108"/>
      <c r="OGS167" s="108"/>
      <c r="OGT167" s="108"/>
      <c r="OGU167" s="108"/>
      <c r="OGV167" s="108"/>
      <c r="OGW167" s="108"/>
      <c r="OGX167" s="108"/>
      <c r="OGY167" s="108"/>
      <c r="OGZ167" s="108"/>
      <c r="OHA167" s="108"/>
      <c r="OHB167" s="108"/>
      <c r="OHC167" s="108"/>
      <c r="OHD167" s="108"/>
      <c r="OHE167" s="108"/>
      <c r="OHF167" s="108"/>
      <c r="OHG167" s="108"/>
      <c r="OHH167" s="108"/>
      <c r="OHI167" s="108"/>
      <c r="OHJ167" s="108"/>
      <c r="OHK167" s="108"/>
      <c r="OHL167" s="108"/>
      <c r="OHM167" s="108"/>
      <c r="OHN167" s="108"/>
      <c r="OHO167" s="108"/>
      <c r="OHP167" s="108"/>
      <c r="OHQ167" s="108"/>
      <c r="OHR167" s="108"/>
      <c r="OHS167" s="108"/>
      <c r="OHT167" s="108"/>
      <c r="OHU167" s="108"/>
      <c r="OHV167" s="108"/>
      <c r="OHW167" s="108"/>
      <c r="OHX167" s="108"/>
      <c r="OHY167" s="108"/>
      <c r="OHZ167" s="108"/>
      <c r="OIA167" s="108"/>
      <c r="OIB167" s="108"/>
      <c r="OIC167" s="108"/>
      <c r="OID167" s="108"/>
      <c r="OIE167" s="108"/>
      <c r="OIF167" s="108"/>
      <c r="OIG167" s="108"/>
      <c r="OIH167" s="108"/>
      <c r="OII167" s="108"/>
      <c r="OIJ167" s="108"/>
      <c r="OIK167" s="108"/>
      <c r="OIL167" s="108"/>
      <c r="OIM167" s="108"/>
      <c r="OIN167" s="108"/>
      <c r="OIO167" s="108"/>
      <c r="OIP167" s="108"/>
      <c r="OIQ167" s="108"/>
      <c r="OIR167" s="108"/>
      <c r="OIS167" s="108"/>
      <c r="OIT167" s="108"/>
      <c r="OIU167" s="108"/>
      <c r="OIV167" s="108"/>
      <c r="OIW167" s="108"/>
      <c r="OIX167" s="108"/>
      <c r="OIY167" s="108"/>
      <c r="OIZ167" s="108"/>
      <c r="OJA167" s="108"/>
      <c r="OJB167" s="108"/>
      <c r="OJC167" s="108"/>
      <c r="OJD167" s="108"/>
      <c r="OJE167" s="108"/>
      <c r="OJF167" s="108"/>
      <c r="OJG167" s="108"/>
      <c r="OJH167" s="108"/>
      <c r="OJI167" s="108"/>
      <c r="OJJ167" s="108"/>
      <c r="OJK167" s="108"/>
      <c r="OJL167" s="108"/>
      <c r="OJM167" s="108"/>
      <c r="OJN167" s="108"/>
      <c r="OJO167" s="108"/>
      <c r="OJP167" s="108"/>
      <c r="OJQ167" s="108"/>
      <c r="OJR167" s="108"/>
      <c r="OJS167" s="108"/>
      <c r="OJT167" s="108"/>
      <c r="OJU167" s="108"/>
      <c r="OJV167" s="108"/>
      <c r="OJW167" s="108"/>
      <c r="OJX167" s="108"/>
      <c r="OJY167" s="108"/>
      <c r="OJZ167" s="108"/>
      <c r="OKA167" s="108"/>
      <c r="OKB167" s="108"/>
      <c r="OKC167" s="108"/>
      <c r="OKD167" s="108"/>
      <c r="OKE167" s="108"/>
      <c r="OKF167" s="108"/>
      <c r="OKG167" s="108"/>
      <c r="OKH167" s="108"/>
      <c r="OKI167" s="108"/>
      <c r="OKJ167" s="108"/>
      <c r="OKK167" s="108"/>
      <c r="OKL167" s="108"/>
      <c r="OKM167" s="108"/>
      <c r="OKN167" s="108"/>
      <c r="OKO167" s="108"/>
      <c r="OKP167" s="108"/>
      <c r="OKQ167" s="108"/>
      <c r="OKR167" s="108"/>
      <c r="OKS167" s="108"/>
      <c r="OKT167" s="108"/>
      <c r="OKU167" s="108"/>
      <c r="OKV167" s="108"/>
      <c r="OKW167" s="108"/>
      <c r="OKX167" s="108"/>
      <c r="OKY167" s="108"/>
      <c r="OKZ167" s="108"/>
      <c r="OLA167" s="108"/>
      <c r="OLB167" s="108"/>
      <c r="OLC167" s="108"/>
      <c r="OLD167" s="108"/>
      <c r="OLE167" s="108"/>
      <c r="OLF167" s="108"/>
      <c r="OLG167" s="108"/>
      <c r="OLH167" s="108"/>
      <c r="OLI167" s="108"/>
      <c r="OLJ167" s="108"/>
      <c r="OLK167" s="108"/>
      <c r="OLL167" s="108"/>
      <c r="OLM167" s="108"/>
      <c r="OLN167" s="108"/>
      <c r="OLO167" s="108"/>
      <c r="OLP167" s="108"/>
      <c r="OLQ167" s="108"/>
      <c r="OLR167" s="108"/>
      <c r="OLS167" s="108"/>
      <c r="OLT167" s="108"/>
      <c r="OLU167" s="108"/>
      <c r="OLV167" s="108"/>
      <c r="OLW167" s="108"/>
      <c r="OLX167" s="108"/>
      <c r="OLY167" s="108"/>
      <c r="OLZ167" s="108"/>
      <c r="OMA167" s="108"/>
      <c r="OMB167" s="108"/>
      <c r="OMC167" s="108"/>
      <c r="OMD167" s="108"/>
      <c r="OME167" s="108"/>
      <c r="OMF167" s="108"/>
      <c r="OMG167" s="108"/>
      <c r="OMH167" s="108"/>
      <c r="OMI167" s="108"/>
      <c r="OMJ167" s="108"/>
      <c r="OMK167" s="108"/>
      <c r="OML167" s="108"/>
      <c r="OMM167" s="108"/>
      <c r="OMN167" s="108"/>
      <c r="OMO167" s="108"/>
      <c r="OMP167" s="108"/>
      <c r="OMQ167" s="108"/>
      <c r="OMR167" s="108"/>
      <c r="OMS167" s="108"/>
      <c r="OMT167" s="108"/>
      <c r="OMU167" s="108"/>
      <c r="OMV167" s="108"/>
      <c r="OMW167" s="108"/>
      <c r="OMX167" s="108"/>
      <c r="OMY167" s="108"/>
      <c r="OMZ167" s="108"/>
      <c r="ONA167" s="108"/>
      <c r="ONB167" s="108"/>
      <c r="ONC167" s="108"/>
      <c r="OND167" s="108"/>
      <c r="ONE167" s="108"/>
      <c r="ONF167" s="108"/>
      <c r="ONG167" s="108"/>
      <c r="ONH167" s="108"/>
      <c r="ONI167" s="108"/>
      <c r="ONJ167" s="108"/>
      <c r="ONK167" s="108"/>
      <c r="ONL167" s="108"/>
      <c r="ONM167" s="108"/>
      <c r="ONN167" s="108"/>
      <c r="ONO167" s="108"/>
      <c r="ONP167" s="108"/>
      <c r="ONQ167" s="108"/>
      <c r="ONR167" s="108"/>
      <c r="ONS167" s="108"/>
      <c r="ONT167" s="108"/>
      <c r="ONU167" s="108"/>
      <c r="ONV167" s="108"/>
      <c r="ONW167" s="108"/>
      <c r="ONX167" s="108"/>
      <c r="ONY167" s="108"/>
      <c r="ONZ167" s="108"/>
      <c r="OOA167" s="108"/>
      <c r="OOB167" s="108"/>
      <c r="OOC167" s="108"/>
      <c r="OOD167" s="108"/>
      <c r="OOE167" s="108"/>
      <c r="OOF167" s="108"/>
      <c r="OOG167" s="108"/>
      <c r="OOH167" s="108"/>
      <c r="OOI167" s="108"/>
      <c r="OOJ167" s="108"/>
      <c r="OOK167" s="108"/>
      <c r="OOL167" s="108"/>
      <c r="OOM167" s="108"/>
      <c r="OON167" s="108"/>
      <c r="OOO167" s="108"/>
      <c r="OOP167" s="108"/>
      <c r="OOQ167" s="108"/>
      <c r="OOR167" s="108"/>
      <c r="OOS167" s="108"/>
      <c r="OOT167" s="108"/>
      <c r="OOU167" s="108"/>
      <c r="OOV167" s="108"/>
      <c r="OOW167" s="108"/>
      <c r="OOX167" s="108"/>
      <c r="OOY167" s="108"/>
      <c r="OOZ167" s="108"/>
      <c r="OPA167" s="108"/>
      <c r="OPB167" s="108"/>
      <c r="OPC167" s="108"/>
      <c r="OPD167" s="108"/>
      <c r="OPE167" s="108"/>
      <c r="OPF167" s="108"/>
      <c r="OPG167" s="108"/>
      <c r="OPH167" s="108"/>
      <c r="OPI167" s="108"/>
      <c r="OPJ167" s="108"/>
      <c r="OPK167" s="108"/>
      <c r="OPL167" s="108"/>
      <c r="OPM167" s="108"/>
      <c r="OPN167" s="108"/>
      <c r="OPO167" s="108"/>
      <c r="OPP167" s="108"/>
      <c r="OPQ167" s="108"/>
      <c r="OPR167" s="108"/>
      <c r="OPS167" s="108"/>
      <c r="OPT167" s="108"/>
      <c r="OPU167" s="108"/>
      <c r="OPV167" s="108"/>
      <c r="OPW167" s="108"/>
      <c r="OPX167" s="108"/>
      <c r="OPY167" s="108"/>
      <c r="OPZ167" s="108"/>
      <c r="OQA167" s="108"/>
      <c r="OQB167" s="108"/>
      <c r="OQC167" s="108"/>
      <c r="OQD167" s="108"/>
      <c r="OQE167" s="108"/>
      <c r="OQF167" s="108"/>
      <c r="OQG167" s="108"/>
      <c r="OQH167" s="108"/>
      <c r="OQI167" s="108"/>
      <c r="OQJ167" s="108"/>
      <c r="OQK167" s="108"/>
      <c r="OQL167" s="108"/>
      <c r="OQM167" s="108"/>
      <c r="OQN167" s="108"/>
      <c r="OQO167" s="108"/>
      <c r="OQP167" s="108"/>
      <c r="OQQ167" s="108"/>
      <c r="OQR167" s="108"/>
      <c r="OQS167" s="108"/>
      <c r="OQT167" s="108"/>
      <c r="OQU167" s="108"/>
      <c r="OQV167" s="108"/>
      <c r="OQW167" s="108"/>
      <c r="OQX167" s="108"/>
      <c r="OQY167" s="108"/>
      <c r="OQZ167" s="108"/>
      <c r="ORA167" s="108"/>
      <c r="ORB167" s="108"/>
      <c r="ORC167" s="108"/>
      <c r="ORD167" s="108"/>
      <c r="ORE167" s="108"/>
      <c r="ORF167" s="108"/>
      <c r="ORG167" s="108"/>
      <c r="ORH167" s="108"/>
      <c r="ORI167" s="108"/>
      <c r="ORJ167" s="108"/>
      <c r="ORK167" s="108"/>
      <c r="ORL167" s="108"/>
      <c r="ORM167" s="108"/>
      <c r="ORN167" s="108"/>
      <c r="ORO167" s="108"/>
      <c r="ORP167" s="108"/>
      <c r="ORQ167" s="108"/>
      <c r="ORR167" s="108"/>
      <c r="ORS167" s="108"/>
      <c r="ORT167" s="108"/>
      <c r="ORU167" s="108"/>
      <c r="ORV167" s="108"/>
      <c r="ORW167" s="108"/>
      <c r="ORX167" s="108"/>
      <c r="ORY167" s="108"/>
      <c r="ORZ167" s="108"/>
      <c r="OSA167" s="108"/>
      <c r="OSB167" s="108"/>
      <c r="OSC167" s="108"/>
      <c r="OSD167" s="108"/>
      <c r="OSE167" s="108"/>
      <c r="OSF167" s="108"/>
      <c r="OSG167" s="108"/>
      <c r="OSH167" s="108"/>
      <c r="OSI167" s="108"/>
      <c r="OSJ167" s="108"/>
      <c r="OSK167" s="108"/>
      <c r="OSL167" s="108"/>
      <c r="OSM167" s="108"/>
      <c r="OSN167" s="108"/>
      <c r="OSO167" s="108"/>
      <c r="OSP167" s="108"/>
      <c r="OSQ167" s="108"/>
      <c r="OSR167" s="108"/>
      <c r="OSS167" s="108"/>
      <c r="OST167" s="108"/>
      <c r="OSU167" s="108"/>
      <c r="OSV167" s="108"/>
      <c r="OSW167" s="108"/>
      <c r="OSX167" s="108"/>
      <c r="OSY167" s="108"/>
      <c r="OSZ167" s="108"/>
      <c r="OTA167" s="108"/>
      <c r="OTB167" s="108"/>
      <c r="OTC167" s="108"/>
      <c r="OTD167" s="108"/>
      <c r="OTE167" s="108"/>
      <c r="OTF167" s="108"/>
      <c r="OTG167" s="108"/>
      <c r="OTH167" s="108"/>
      <c r="OTI167" s="108"/>
      <c r="OTJ167" s="108"/>
      <c r="OTK167" s="108"/>
      <c r="OTL167" s="108"/>
      <c r="OTM167" s="108"/>
      <c r="OTN167" s="108"/>
      <c r="OTO167" s="108"/>
      <c r="OTP167" s="108"/>
      <c r="OTQ167" s="108"/>
      <c r="OTR167" s="108"/>
      <c r="OTS167" s="108"/>
      <c r="OTT167" s="108"/>
      <c r="OTU167" s="108"/>
      <c r="OTV167" s="108"/>
      <c r="OTW167" s="108"/>
      <c r="OTX167" s="108"/>
      <c r="OTY167" s="108"/>
      <c r="OTZ167" s="108"/>
      <c r="OUA167" s="108"/>
      <c r="OUB167" s="108"/>
      <c r="OUC167" s="108"/>
      <c r="OUD167" s="108"/>
      <c r="OUE167" s="108"/>
      <c r="OUF167" s="108"/>
      <c r="OUG167" s="108"/>
      <c r="OUH167" s="108"/>
      <c r="OUI167" s="108"/>
      <c r="OUJ167" s="108"/>
      <c r="OUK167" s="108"/>
      <c r="OUL167" s="108"/>
      <c r="OUM167" s="108"/>
      <c r="OUN167" s="108"/>
      <c r="OUO167" s="108"/>
      <c r="OUP167" s="108"/>
      <c r="OUQ167" s="108"/>
      <c r="OUR167" s="108"/>
      <c r="OUS167" s="108"/>
      <c r="OUT167" s="108"/>
      <c r="OUU167" s="108"/>
      <c r="OUV167" s="108"/>
      <c r="OUW167" s="108"/>
      <c r="OUX167" s="108"/>
      <c r="OUY167" s="108"/>
      <c r="OUZ167" s="108"/>
      <c r="OVA167" s="108"/>
      <c r="OVB167" s="108"/>
      <c r="OVC167" s="108"/>
      <c r="OVD167" s="108"/>
      <c r="OVE167" s="108"/>
      <c r="OVF167" s="108"/>
      <c r="OVG167" s="108"/>
      <c r="OVH167" s="108"/>
      <c r="OVI167" s="108"/>
      <c r="OVJ167" s="108"/>
      <c r="OVK167" s="108"/>
      <c r="OVL167" s="108"/>
      <c r="OVM167" s="108"/>
      <c r="OVN167" s="108"/>
      <c r="OVO167" s="108"/>
      <c r="OVP167" s="108"/>
      <c r="OVQ167" s="108"/>
      <c r="OVR167" s="108"/>
      <c r="OVS167" s="108"/>
      <c r="OVT167" s="108"/>
      <c r="OVU167" s="108"/>
      <c r="OVV167" s="108"/>
      <c r="OVW167" s="108"/>
      <c r="OVX167" s="108"/>
      <c r="OVY167" s="108"/>
      <c r="OVZ167" s="108"/>
      <c r="OWA167" s="108"/>
      <c r="OWB167" s="108"/>
      <c r="OWC167" s="108"/>
      <c r="OWD167" s="108"/>
      <c r="OWE167" s="108"/>
      <c r="OWF167" s="108"/>
      <c r="OWG167" s="108"/>
      <c r="OWH167" s="108"/>
      <c r="OWI167" s="108"/>
      <c r="OWJ167" s="108"/>
      <c r="OWK167" s="108"/>
      <c r="OWL167" s="108"/>
      <c r="OWM167" s="108"/>
      <c r="OWN167" s="108"/>
      <c r="OWO167" s="108"/>
      <c r="OWP167" s="108"/>
      <c r="OWQ167" s="108"/>
      <c r="OWR167" s="108"/>
      <c r="OWS167" s="108"/>
      <c r="OWT167" s="108"/>
      <c r="OWU167" s="108"/>
      <c r="OWV167" s="108"/>
      <c r="OWW167" s="108"/>
      <c r="OWX167" s="108"/>
      <c r="OWY167" s="108"/>
      <c r="OWZ167" s="108"/>
      <c r="OXA167" s="108"/>
      <c r="OXB167" s="108"/>
      <c r="OXC167" s="108"/>
      <c r="OXD167" s="108"/>
      <c r="OXE167" s="108"/>
      <c r="OXF167" s="108"/>
      <c r="OXG167" s="108"/>
      <c r="OXH167" s="108"/>
      <c r="OXI167" s="108"/>
      <c r="OXJ167" s="108"/>
      <c r="OXK167" s="108"/>
      <c r="OXL167" s="108"/>
      <c r="OXM167" s="108"/>
      <c r="OXN167" s="108"/>
      <c r="OXO167" s="108"/>
      <c r="OXP167" s="108"/>
      <c r="OXQ167" s="108"/>
      <c r="OXR167" s="108"/>
      <c r="OXS167" s="108"/>
      <c r="OXT167" s="108"/>
      <c r="OXU167" s="108"/>
      <c r="OXV167" s="108"/>
      <c r="OXW167" s="108"/>
      <c r="OXX167" s="108"/>
      <c r="OXY167" s="108"/>
      <c r="OXZ167" s="108"/>
      <c r="OYA167" s="108"/>
      <c r="OYB167" s="108"/>
      <c r="OYC167" s="108"/>
      <c r="OYD167" s="108"/>
      <c r="OYE167" s="108"/>
      <c r="OYF167" s="108"/>
      <c r="OYG167" s="108"/>
      <c r="OYH167" s="108"/>
      <c r="OYI167" s="108"/>
      <c r="OYJ167" s="108"/>
      <c r="OYK167" s="108"/>
      <c r="OYL167" s="108"/>
      <c r="OYM167" s="108"/>
      <c r="OYN167" s="108"/>
      <c r="OYO167" s="108"/>
      <c r="OYP167" s="108"/>
      <c r="OYQ167" s="108"/>
      <c r="OYR167" s="108"/>
      <c r="OYS167" s="108"/>
      <c r="OYT167" s="108"/>
      <c r="OYU167" s="108"/>
      <c r="OYV167" s="108"/>
      <c r="OYW167" s="108"/>
      <c r="OYX167" s="108"/>
      <c r="OYY167" s="108"/>
      <c r="OYZ167" s="108"/>
      <c r="OZA167" s="108"/>
      <c r="OZB167" s="108"/>
      <c r="OZC167" s="108"/>
      <c r="OZD167" s="108"/>
      <c r="OZE167" s="108"/>
      <c r="OZF167" s="108"/>
      <c r="OZG167" s="108"/>
      <c r="OZH167" s="108"/>
      <c r="OZI167" s="108"/>
      <c r="OZJ167" s="108"/>
      <c r="OZK167" s="108"/>
      <c r="OZL167" s="108"/>
      <c r="OZM167" s="108"/>
      <c r="OZN167" s="108"/>
      <c r="OZO167" s="108"/>
      <c r="OZP167" s="108"/>
      <c r="OZQ167" s="108"/>
      <c r="OZR167" s="108"/>
      <c r="OZS167" s="108"/>
      <c r="OZT167" s="108"/>
      <c r="OZU167" s="108"/>
      <c r="OZV167" s="108"/>
      <c r="OZW167" s="108"/>
      <c r="OZX167" s="108"/>
      <c r="OZY167" s="108"/>
      <c r="OZZ167" s="108"/>
      <c r="PAA167" s="108"/>
      <c r="PAB167" s="108"/>
      <c r="PAC167" s="108"/>
      <c r="PAD167" s="108"/>
      <c r="PAE167" s="108"/>
      <c r="PAF167" s="108"/>
      <c r="PAG167" s="108"/>
      <c r="PAH167" s="108"/>
      <c r="PAI167" s="108"/>
      <c r="PAJ167" s="108"/>
      <c r="PAK167" s="108"/>
      <c r="PAL167" s="108"/>
      <c r="PAM167" s="108"/>
      <c r="PAN167" s="108"/>
      <c r="PAO167" s="108"/>
      <c r="PAP167" s="108"/>
      <c r="PAQ167" s="108"/>
      <c r="PAR167" s="108"/>
      <c r="PAS167" s="108"/>
      <c r="PAT167" s="108"/>
      <c r="PAU167" s="108"/>
      <c r="PAV167" s="108"/>
      <c r="PAW167" s="108"/>
      <c r="PAX167" s="108"/>
      <c r="PAY167" s="108"/>
      <c r="PAZ167" s="108"/>
      <c r="PBA167" s="108"/>
      <c r="PBB167" s="108"/>
      <c r="PBC167" s="108"/>
      <c r="PBD167" s="108"/>
      <c r="PBE167" s="108"/>
      <c r="PBF167" s="108"/>
      <c r="PBG167" s="108"/>
      <c r="PBH167" s="108"/>
      <c r="PBI167" s="108"/>
      <c r="PBJ167" s="108"/>
      <c r="PBK167" s="108"/>
      <c r="PBL167" s="108"/>
      <c r="PBM167" s="108"/>
      <c r="PBN167" s="108"/>
      <c r="PBO167" s="108"/>
      <c r="PBP167" s="108"/>
      <c r="PBQ167" s="108"/>
      <c r="PBR167" s="108"/>
      <c r="PBS167" s="108"/>
      <c r="PBT167" s="108"/>
      <c r="PBU167" s="108"/>
      <c r="PBV167" s="108"/>
      <c r="PBW167" s="108"/>
      <c r="PBX167" s="108"/>
      <c r="PBY167" s="108"/>
      <c r="PBZ167" s="108"/>
      <c r="PCA167" s="108"/>
      <c r="PCB167" s="108"/>
      <c r="PCC167" s="108"/>
      <c r="PCD167" s="108"/>
      <c r="PCE167" s="108"/>
      <c r="PCF167" s="108"/>
      <c r="PCG167" s="108"/>
      <c r="PCH167" s="108"/>
      <c r="PCI167" s="108"/>
      <c r="PCJ167" s="108"/>
      <c r="PCK167" s="108"/>
      <c r="PCL167" s="108"/>
      <c r="PCM167" s="108"/>
      <c r="PCN167" s="108"/>
      <c r="PCO167" s="108"/>
      <c r="PCP167" s="108"/>
      <c r="PCQ167" s="108"/>
      <c r="PCR167" s="108"/>
      <c r="PCS167" s="108"/>
      <c r="PCT167" s="108"/>
      <c r="PCU167" s="108"/>
      <c r="PCV167" s="108"/>
      <c r="PCW167" s="108"/>
      <c r="PCX167" s="108"/>
      <c r="PCY167" s="108"/>
      <c r="PCZ167" s="108"/>
      <c r="PDA167" s="108"/>
      <c r="PDB167" s="108"/>
      <c r="PDC167" s="108"/>
      <c r="PDD167" s="108"/>
      <c r="PDE167" s="108"/>
      <c r="PDF167" s="108"/>
      <c r="PDG167" s="108"/>
      <c r="PDH167" s="108"/>
      <c r="PDI167" s="108"/>
      <c r="PDJ167" s="108"/>
      <c r="PDK167" s="108"/>
      <c r="PDL167" s="108"/>
      <c r="PDM167" s="108"/>
      <c r="PDN167" s="108"/>
      <c r="PDO167" s="108"/>
      <c r="PDP167" s="108"/>
      <c r="PDQ167" s="108"/>
      <c r="PDR167" s="108"/>
      <c r="PDS167" s="108"/>
      <c r="PDT167" s="108"/>
      <c r="PDU167" s="108"/>
      <c r="PDV167" s="108"/>
      <c r="PDW167" s="108"/>
      <c r="PDX167" s="108"/>
      <c r="PDY167" s="108"/>
      <c r="PDZ167" s="108"/>
      <c r="PEA167" s="108"/>
      <c r="PEB167" s="108"/>
      <c r="PEC167" s="108"/>
      <c r="PED167" s="108"/>
      <c r="PEE167" s="108"/>
      <c r="PEF167" s="108"/>
      <c r="PEG167" s="108"/>
      <c r="PEH167" s="108"/>
      <c r="PEI167" s="108"/>
      <c r="PEJ167" s="108"/>
      <c r="PEK167" s="108"/>
      <c r="PEL167" s="108"/>
      <c r="PEM167" s="108"/>
      <c r="PEN167" s="108"/>
      <c r="PEO167" s="108"/>
      <c r="PEP167" s="108"/>
      <c r="PEQ167" s="108"/>
      <c r="PER167" s="108"/>
      <c r="PES167" s="108"/>
      <c r="PET167" s="108"/>
      <c r="PEU167" s="108"/>
      <c r="PEV167" s="108"/>
      <c r="PEW167" s="108"/>
      <c r="PEX167" s="108"/>
      <c r="PEY167" s="108"/>
      <c r="PEZ167" s="108"/>
      <c r="PFA167" s="108"/>
      <c r="PFB167" s="108"/>
      <c r="PFC167" s="108"/>
      <c r="PFD167" s="108"/>
      <c r="PFE167" s="108"/>
      <c r="PFF167" s="108"/>
      <c r="PFG167" s="108"/>
      <c r="PFH167" s="108"/>
      <c r="PFI167" s="108"/>
      <c r="PFJ167" s="108"/>
      <c r="PFK167" s="108"/>
      <c r="PFL167" s="108"/>
      <c r="PFM167" s="108"/>
      <c r="PFN167" s="108"/>
      <c r="PFO167" s="108"/>
      <c r="PFP167" s="108"/>
      <c r="PFQ167" s="108"/>
      <c r="PFR167" s="108"/>
      <c r="PFS167" s="108"/>
      <c r="PFT167" s="108"/>
      <c r="PFU167" s="108"/>
      <c r="PFV167" s="108"/>
      <c r="PFW167" s="108"/>
      <c r="PFX167" s="108"/>
      <c r="PFY167" s="108"/>
      <c r="PFZ167" s="108"/>
      <c r="PGA167" s="108"/>
      <c r="PGB167" s="108"/>
      <c r="PGC167" s="108"/>
      <c r="PGD167" s="108"/>
      <c r="PGE167" s="108"/>
      <c r="PGF167" s="108"/>
      <c r="PGG167" s="108"/>
      <c r="PGH167" s="108"/>
      <c r="PGI167" s="108"/>
      <c r="PGJ167" s="108"/>
      <c r="PGK167" s="108"/>
      <c r="PGL167" s="108"/>
      <c r="PGM167" s="108"/>
      <c r="PGN167" s="108"/>
      <c r="PGO167" s="108"/>
      <c r="PGP167" s="108"/>
      <c r="PGQ167" s="108"/>
      <c r="PGR167" s="108"/>
      <c r="PGS167" s="108"/>
      <c r="PGT167" s="108"/>
      <c r="PGU167" s="108"/>
      <c r="PGV167" s="108"/>
      <c r="PGW167" s="108"/>
      <c r="PGX167" s="108"/>
      <c r="PGY167" s="108"/>
      <c r="PGZ167" s="108"/>
      <c r="PHA167" s="108"/>
      <c r="PHB167" s="108"/>
      <c r="PHC167" s="108"/>
      <c r="PHD167" s="108"/>
      <c r="PHE167" s="108"/>
      <c r="PHF167" s="108"/>
      <c r="PHG167" s="108"/>
      <c r="PHH167" s="108"/>
      <c r="PHI167" s="108"/>
      <c r="PHJ167" s="108"/>
      <c r="PHK167" s="108"/>
      <c r="PHL167" s="108"/>
      <c r="PHM167" s="108"/>
      <c r="PHN167" s="108"/>
      <c r="PHO167" s="108"/>
      <c r="PHP167" s="108"/>
      <c r="PHQ167" s="108"/>
      <c r="PHR167" s="108"/>
      <c r="PHS167" s="108"/>
      <c r="PHT167" s="108"/>
      <c r="PHU167" s="108"/>
      <c r="PHV167" s="108"/>
      <c r="PHW167" s="108"/>
      <c r="PHX167" s="108"/>
      <c r="PHY167" s="108"/>
      <c r="PHZ167" s="108"/>
      <c r="PIA167" s="108"/>
      <c r="PIB167" s="108"/>
      <c r="PIC167" s="108"/>
      <c r="PID167" s="108"/>
      <c r="PIE167" s="108"/>
      <c r="PIF167" s="108"/>
      <c r="PIG167" s="108"/>
      <c r="PIH167" s="108"/>
      <c r="PII167" s="108"/>
      <c r="PIJ167" s="108"/>
      <c r="PIK167" s="108"/>
      <c r="PIL167" s="108"/>
      <c r="PIM167" s="108"/>
      <c r="PIN167" s="108"/>
      <c r="PIO167" s="108"/>
      <c r="PIP167" s="108"/>
      <c r="PIQ167" s="108"/>
      <c r="PIR167" s="108"/>
      <c r="PIS167" s="108"/>
      <c r="PIT167" s="108"/>
      <c r="PIU167" s="108"/>
      <c r="PIV167" s="108"/>
      <c r="PIW167" s="108"/>
      <c r="PIX167" s="108"/>
      <c r="PIY167" s="108"/>
      <c r="PIZ167" s="108"/>
      <c r="PJA167" s="108"/>
      <c r="PJB167" s="108"/>
      <c r="PJC167" s="108"/>
      <c r="PJD167" s="108"/>
      <c r="PJE167" s="108"/>
      <c r="PJF167" s="108"/>
      <c r="PJG167" s="108"/>
      <c r="PJH167" s="108"/>
      <c r="PJI167" s="108"/>
      <c r="PJJ167" s="108"/>
      <c r="PJK167" s="108"/>
      <c r="PJL167" s="108"/>
      <c r="PJM167" s="108"/>
      <c r="PJN167" s="108"/>
      <c r="PJO167" s="108"/>
      <c r="PJP167" s="108"/>
      <c r="PJQ167" s="108"/>
      <c r="PJR167" s="108"/>
      <c r="PJS167" s="108"/>
      <c r="PJT167" s="108"/>
      <c r="PJU167" s="108"/>
      <c r="PJV167" s="108"/>
      <c r="PJW167" s="108"/>
      <c r="PJX167" s="108"/>
      <c r="PJY167" s="108"/>
      <c r="PJZ167" s="108"/>
      <c r="PKA167" s="108"/>
      <c r="PKB167" s="108"/>
      <c r="PKC167" s="108"/>
      <c r="PKD167" s="108"/>
      <c r="PKE167" s="108"/>
      <c r="PKF167" s="108"/>
      <c r="PKG167" s="108"/>
      <c r="PKH167" s="108"/>
      <c r="PKI167" s="108"/>
      <c r="PKJ167" s="108"/>
      <c r="PKK167" s="108"/>
      <c r="PKL167" s="108"/>
      <c r="PKM167" s="108"/>
      <c r="PKN167" s="108"/>
      <c r="PKO167" s="108"/>
      <c r="PKP167" s="108"/>
      <c r="PKQ167" s="108"/>
      <c r="PKR167" s="108"/>
      <c r="PKS167" s="108"/>
      <c r="PKT167" s="108"/>
      <c r="PKU167" s="108"/>
      <c r="PKV167" s="108"/>
      <c r="PKW167" s="108"/>
      <c r="PKX167" s="108"/>
      <c r="PKY167" s="108"/>
      <c r="PKZ167" s="108"/>
      <c r="PLA167" s="108"/>
      <c r="PLB167" s="108"/>
      <c r="PLC167" s="108"/>
      <c r="PLD167" s="108"/>
      <c r="PLE167" s="108"/>
      <c r="PLF167" s="108"/>
      <c r="PLG167" s="108"/>
      <c r="PLH167" s="108"/>
      <c r="PLI167" s="108"/>
      <c r="PLJ167" s="108"/>
      <c r="PLK167" s="108"/>
      <c r="PLL167" s="108"/>
      <c r="PLM167" s="108"/>
      <c r="PLN167" s="108"/>
      <c r="PLO167" s="108"/>
      <c r="PLP167" s="108"/>
      <c r="PLQ167" s="108"/>
      <c r="PLR167" s="108"/>
      <c r="PLS167" s="108"/>
      <c r="PLT167" s="108"/>
      <c r="PLU167" s="108"/>
      <c r="PLV167" s="108"/>
      <c r="PLW167" s="108"/>
      <c r="PLX167" s="108"/>
      <c r="PLY167" s="108"/>
      <c r="PLZ167" s="108"/>
      <c r="PMA167" s="108"/>
      <c r="PMB167" s="108"/>
      <c r="PMC167" s="108"/>
      <c r="PMD167" s="108"/>
      <c r="PME167" s="108"/>
      <c r="PMF167" s="108"/>
      <c r="PMG167" s="108"/>
      <c r="PMH167" s="108"/>
      <c r="PMI167" s="108"/>
      <c r="PMJ167" s="108"/>
      <c r="PMK167" s="108"/>
      <c r="PML167" s="108"/>
      <c r="PMM167" s="108"/>
      <c r="PMN167" s="108"/>
      <c r="PMO167" s="108"/>
      <c r="PMP167" s="108"/>
      <c r="PMQ167" s="108"/>
      <c r="PMR167" s="108"/>
      <c r="PMS167" s="108"/>
      <c r="PMT167" s="108"/>
      <c r="PMU167" s="108"/>
      <c r="PMV167" s="108"/>
      <c r="PMW167" s="108"/>
      <c r="PMX167" s="108"/>
      <c r="PMY167" s="108"/>
      <c r="PMZ167" s="108"/>
      <c r="PNA167" s="108"/>
      <c r="PNB167" s="108"/>
      <c r="PNC167" s="108"/>
      <c r="PND167" s="108"/>
      <c r="PNE167" s="108"/>
      <c r="PNF167" s="108"/>
      <c r="PNG167" s="108"/>
      <c r="PNH167" s="108"/>
      <c r="PNI167" s="108"/>
      <c r="PNJ167" s="108"/>
      <c r="PNK167" s="108"/>
      <c r="PNL167" s="108"/>
      <c r="PNM167" s="108"/>
      <c r="PNN167" s="108"/>
      <c r="PNO167" s="108"/>
      <c r="PNP167" s="108"/>
      <c r="PNQ167" s="108"/>
      <c r="PNR167" s="108"/>
      <c r="PNS167" s="108"/>
      <c r="PNT167" s="108"/>
      <c r="PNU167" s="108"/>
      <c r="PNV167" s="108"/>
      <c r="PNW167" s="108"/>
      <c r="PNX167" s="108"/>
      <c r="PNY167" s="108"/>
      <c r="PNZ167" s="108"/>
      <c r="POA167" s="108"/>
      <c r="POB167" s="108"/>
      <c r="POC167" s="108"/>
      <c r="POD167" s="108"/>
      <c r="POE167" s="108"/>
      <c r="POF167" s="108"/>
      <c r="POG167" s="108"/>
      <c r="POH167" s="108"/>
      <c r="POI167" s="108"/>
      <c r="POJ167" s="108"/>
      <c r="POK167" s="108"/>
      <c r="POL167" s="108"/>
      <c r="POM167" s="108"/>
      <c r="PON167" s="108"/>
      <c r="POO167" s="108"/>
      <c r="POP167" s="108"/>
      <c r="POQ167" s="108"/>
      <c r="POR167" s="108"/>
      <c r="POS167" s="108"/>
      <c r="POT167" s="108"/>
      <c r="POU167" s="108"/>
      <c r="POV167" s="108"/>
      <c r="POW167" s="108"/>
      <c r="POX167" s="108"/>
      <c r="POY167" s="108"/>
      <c r="POZ167" s="108"/>
      <c r="PPA167" s="108"/>
      <c r="PPB167" s="108"/>
      <c r="PPC167" s="108"/>
      <c r="PPD167" s="108"/>
      <c r="PPE167" s="108"/>
      <c r="PPF167" s="108"/>
      <c r="PPG167" s="108"/>
      <c r="PPH167" s="108"/>
      <c r="PPI167" s="108"/>
      <c r="PPJ167" s="108"/>
      <c r="PPK167" s="108"/>
      <c r="PPL167" s="108"/>
      <c r="PPM167" s="108"/>
      <c r="PPN167" s="108"/>
      <c r="PPO167" s="108"/>
      <c r="PPP167" s="108"/>
      <c r="PPQ167" s="108"/>
      <c r="PPR167" s="108"/>
      <c r="PPS167" s="108"/>
      <c r="PPT167" s="108"/>
      <c r="PPU167" s="108"/>
      <c r="PPV167" s="108"/>
      <c r="PPW167" s="108"/>
      <c r="PPX167" s="108"/>
      <c r="PPY167" s="108"/>
      <c r="PPZ167" s="108"/>
      <c r="PQA167" s="108"/>
      <c r="PQB167" s="108"/>
      <c r="PQC167" s="108"/>
      <c r="PQD167" s="108"/>
      <c r="PQE167" s="108"/>
      <c r="PQF167" s="108"/>
      <c r="PQG167" s="108"/>
      <c r="PQH167" s="108"/>
      <c r="PQI167" s="108"/>
      <c r="PQJ167" s="108"/>
      <c r="PQK167" s="108"/>
      <c r="PQL167" s="108"/>
      <c r="PQM167" s="108"/>
      <c r="PQN167" s="108"/>
      <c r="PQO167" s="108"/>
      <c r="PQP167" s="108"/>
      <c r="PQQ167" s="108"/>
      <c r="PQR167" s="108"/>
      <c r="PQS167" s="108"/>
      <c r="PQT167" s="108"/>
      <c r="PQU167" s="108"/>
      <c r="PQV167" s="108"/>
      <c r="PQW167" s="108"/>
      <c r="PQX167" s="108"/>
      <c r="PQY167" s="108"/>
      <c r="PQZ167" s="108"/>
      <c r="PRA167" s="108"/>
      <c r="PRB167" s="108"/>
      <c r="PRC167" s="108"/>
      <c r="PRD167" s="108"/>
      <c r="PRE167" s="108"/>
      <c r="PRF167" s="108"/>
      <c r="PRG167" s="108"/>
      <c r="PRH167" s="108"/>
      <c r="PRI167" s="108"/>
      <c r="PRJ167" s="108"/>
      <c r="PRK167" s="108"/>
      <c r="PRL167" s="108"/>
      <c r="PRM167" s="108"/>
      <c r="PRN167" s="108"/>
      <c r="PRO167" s="108"/>
      <c r="PRP167" s="108"/>
      <c r="PRQ167" s="108"/>
      <c r="PRR167" s="108"/>
      <c r="PRS167" s="108"/>
      <c r="PRT167" s="108"/>
      <c r="PRU167" s="108"/>
      <c r="PRV167" s="108"/>
      <c r="PRW167" s="108"/>
      <c r="PRX167" s="108"/>
      <c r="PRY167" s="108"/>
      <c r="PRZ167" s="108"/>
      <c r="PSA167" s="108"/>
      <c r="PSB167" s="108"/>
      <c r="PSC167" s="108"/>
      <c r="PSD167" s="108"/>
      <c r="PSE167" s="108"/>
      <c r="PSF167" s="108"/>
      <c r="PSG167" s="108"/>
      <c r="PSH167" s="108"/>
      <c r="PSI167" s="108"/>
      <c r="PSJ167" s="108"/>
      <c r="PSK167" s="108"/>
      <c r="PSL167" s="108"/>
      <c r="PSM167" s="108"/>
      <c r="PSN167" s="108"/>
      <c r="PSO167" s="108"/>
      <c r="PSP167" s="108"/>
      <c r="PSQ167" s="108"/>
      <c r="PSR167" s="108"/>
      <c r="PSS167" s="108"/>
      <c r="PST167" s="108"/>
      <c r="PSU167" s="108"/>
      <c r="PSV167" s="108"/>
      <c r="PSW167" s="108"/>
      <c r="PSX167" s="108"/>
      <c r="PSY167" s="108"/>
      <c r="PSZ167" s="108"/>
      <c r="PTA167" s="108"/>
      <c r="PTB167" s="108"/>
      <c r="PTC167" s="108"/>
      <c r="PTD167" s="108"/>
      <c r="PTE167" s="108"/>
      <c r="PTF167" s="108"/>
      <c r="PTG167" s="108"/>
      <c r="PTH167" s="108"/>
      <c r="PTI167" s="108"/>
      <c r="PTJ167" s="108"/>
      <c r="PTK167" s="108"/>
      <c r="PTL167" s="108"/>
      <c r="PTM167" s="108"/>
      <c r="PTN167" s="108"/>
      <c r="PTO167" s="108"/>
      <c r="PTP167" s="108"/>
      <c r="PTQ167" s="108"/>
      <c r="PTR167" s="108"/>
      <c r="PTS167" s="108"/>
      <c r="PTT167" s="108"/>
      <c r="PTU167" s="108"/>
      <c r="PTV167" s="108"/>
      <c r="PTW167" s="108"/>
      <c r="PTX167" s="108"/>
      <c r="PTY167" s="108"/>
      <c r="PTZ167" s="108"/>
      <c r="PUA167" s="108"/>
      <c r="PUB167" s="108"/>
      <c r="PUC167" s="108"/>
      <c r="PUD167" s="108"/>
      <c r="PUE167" s="108"/>
      <c r="PUF167" s="108"/>
      <c r="PUG167" s="108"/>
      <c r="PUH167" s="108"/>
      <c r="PUI167" s="108"/>
      <c r="PUJ167" s="108"/>
      <c r="PUK167" s="108"/>
      <c r="PUL167" s="108"/>
      <c r="PUM167" s="108"/>
      <c r="PUN167" s="108"/>
      <c r="PUO167" s="108"/>
      <c r="PUP167" s="108"/>
      <c r="PUQ167" s="108"/>
      <c r="PUR167" s="108"/>
      <c r="PUS167" s="108"/>
      <c r="PUT167" s="108"/>
      <c r="PUU167" s="108"/>
      <c r="PUV167" s="108"/>
      <c r="PUW167" s="108"/>
      <c r="PUX167" s="108"/>
      <c r="PUY167" s="108"/>
      <c r="PUZ167" s="108"/>
      <c r="PVA167" s="108"/>
      <c r="PVB167" s="108"/>
      <c r="PVC167" s="108"/>
      <c r="PVD167" s="108"/>
      <c r="PVE167" s="108"/>
      <c r="PVF167" s="108"/>
      <c r="PVG167" s="108"/>
      <c r="PVH167" s="108"/>
      <c r="PVI167" s="108"/>
      <c r="PVJ167" s="108"/>
      <c r="PVK167" s="108"/>
      <c r="PVL167" s="108"/>
      <c r="PVM167" s="108"/>
      <c r="PVN167" s="108"/>
      <c r="PVO167" s="108"/>
      <c r="PVP167" s="108"/>
      <c r="PVQ167" s="108"/>
      <c r="PVR167" s="108"/>
      <c r="PVS167" s="108"/>
      <c r="PVT167" s="108"/>
      <c r="PVU167" s="108"/>
      <c r="PVV167" s="108"/>
      <c r="PVW167" s="108"/>
      <c r="PVX167" s="108"/>
      <c r="PVY167" s="108"/>
      <c r="PVZ167" s="108"/>
      <c r="PWA167" s="108"/>
      <c r="PWB167" s="108"/>
      <c r="PWC167" s="108"/>
      <c r="PWD167" s="108"/>
      <c r="PWE167" s="108"/>
      <c r="PWF167" s="108"/>
      <c r="PWG167" s="108"/>
      <c r="PWH167" s="108"/>
      <c r="PWI167" s="108"/>
      <c r="PWJ167" s="108"/>
      <c r="PWK167" s="108"/>
      <c r="PWL167" s="108"/>
      <c r="PWM167" s="108"/>
      <c r="PWN167" s="108"/>
      <c r="PWO167" s="108"/>
      <c r="PWP167" s="108"/>
      <c r="PWQ167" s="108"/>
      <c r="PWR167" s="108"/>
      <c r="PWS167" s="108"/>
      <c r="PWT167" s="108"/>
      <c r="PWU167" s="108"/>
      <c r="PWV167" s="108"/>
      <c r="PWW167" s="108"/>
      <c r="PWX167" s="108"/>
      <c r="PWY167" s="108"/>
      <c r="PWZ167" s="108"/>
      <c r="PXA167" s="108"/>
      <c r="PXB167" s="108"/>
      <c r="PXC167" s="108"/>
      <c r="PXD167" s="108"/>
      <c r="PXE167" s="108"/>
      <c r="PXF167" s="108"/>
      <c r="PXG167" s="108"/>
      <c r="PXH167" s="108"/>
      <c r="PXI167" s="108"/>
      <c r="PXJ167" s="108"/>
      <c r="PXK167" s="108"/>
      <c r="PXL167" s="108"/>
      <c r="PXM167" s="108"/>
      <c r="PXN167" s="108"/>
      <c r="PXO167" s="108"/>
      <c r="PXP167" s="108"/>
      <c r="PXQ167" s="108"/>
      <c r="PXR167" s="108"/>
      <c r="PXS167" s="108"/>
      <c r="PXT167" s="108"/>
      <c r="PXU167" s="108"/>
      <c r="PXV167" s="108"/>
      <c r="PXW167" s="108"/>
      <c r="PXX167" s="108"/>
      <c r="PXY167" s="108"/>
      <c r="PXZ167" s="108"/>
      <c r="PYA167" s="108"/>
      <c r="PYB167" s="108"/>
      <c r="PYC167" s="108"/>
      <c r="PYD167" s="108"/>
      <c r="PYE167" s="108"/>
      <c r="PYF167" s="108"/>
      <c r="PYG167" s="108"/>
      <c r="PYH167" s="108"/>
      <c r="PYI167" s="108"/>
      <c r="PYJ167" s="108"/>
      <c r="PYK167" s="108"/>
      <c r="PYL167" s="108"/>
      <c r="PYM167" s="108"/>
      <c r="PYN167" s="108"/>
      <c r="PYO167" s="108"/>
      <c r="PYP167" s="108"/>
      <c r="PYQ167" s="108"/>
      <c r="PYR167" s="108"/>
      <c r="PYS167" s="108"/>
      <c r="PYT167" s="108"/>
      <c r="PYU167" s="108"/>
      <c r="PYV167" s="108"/>
      <c r="PYW167" s="108"/>
      <c r="PYX167" s="108"/>
      <c r="PYY167" s="108"/>
      <c r="PYZ167" s="108"/>
      <c r="PZA167" s="108"/>
      <c r="PZB167" s="108"/>
      <c r="PZC167" s="108"/>
      <c r="PZD167" s="108"/>
      <c r="PZE167" s="108"/>
      <c r="PZF167" s="108"/>
      <c r="PZG167" s="108"/>
      <c r="PZH167" s="108"/>
      <c r="PZI167" s="108"/>
      <c r="PZJ167" s="108"/>
      <c r="PZK167" s="108"/>
      <c r="PZL167" s="108"/>
      <c r="PZM167" s="108"/>
      <c r="PZN167" s="108"/>
      <c r="PZO167" s="108"/>
      <c r="PZP167" s="108"/>
      <c r="PZQ167" s="108"/>
      <c r="PZR167" s="108"/>
      <c r="PZS167" s="108"/>
      <c r="PZT167" s="108"/>
      <c r="PZU167" s="108"/>
      <c r="PZV167" s="108"/>
      <c r="PZW167" s="108"/>
      <c r="PZX167" s="108"/>
      <c r="PZY167" s="108"/>
      <c r="PZZ167" s="108"/>
      <c r="QAA167" s="108"/>
      <c r="QAB167" s="108"/>
      <c r="QAC167" s="108"/>
      <c r="QAD167" s="108"/>
      <c r="QAE167" s="108"/>
      <c r="QAF167" s="108"/>
      <c r="QAG167" s="108"/>
      <c r="QAH167" s="108"/>
      <c r="QAI167" s="108"/>
      <c r="QAJ167" s="108"/>
      <c r="QAK167" s="108"/>
      <c r="QAL167" s="108"/>
      <c r="QAM167" s="108"/>
      <c r="QAN167" s="108"/>
      <c r="QAO167" s="108"/>
      <c r="QAP167" s="108"/>
      <c r="QAQ167" s="108"/>
      <c r="QAR167" s="108"/>
      <c r="QAS167" s="108"/>
      <c r="QAT167" s="108"/>
      <c r="QAU167" s="108"/>
      <c r="QAV167" s="108"/>
      <c r="QAW167" s="108"/>
      <c r="QAX167" s="108"/>
      <c r="QAY167" s="108"/>
      <c r="QAZ167" s="108"/>
      <c r="QBA167" s="108"/>
      <c r="QBB167" s="108"/>
      <c r="QBC167" s="108"/>
      <c r="QBD167" s="108"/>
      <c r="QBE167" s="108"/>
      <c r="QBF167" s="108"/>
      <c r="QBG167" s="108"/>
      <c r="QBH167" s="108"/>
      <c r="QBI167" s="108"/>
      <c r="QBJ167" s="108"/>
      <c r="QBK167" s="108"/>
      <c r="QBL167" s="108"/>
      <c r="QBM167" s="108"/>
      <c r="QBN167" s="108"/>
      <c r="QBO167" s="108"/>
      <c r="QBP167" s="108"/>
      <c r="QBQ167" s="108"/>
      <c r="QBR167" s="108"/>
      <c r="QBS167" s="108"/>
      <c r="QBT167" s="108"/>
      <c r="QBU167" s="108"/>
      <c r="QBV167" s="108"/>
      <c r="QBW167" s="108"/>
      <c r="QBX167" s="108"/>
      <c r="QBY167" s="108"/>
      <c r="QBZ167" s="108"/>
      <c r="QCA167" s="108"/>
      <c r="QCB167" s="108"/>
      <c r="QCC167" s="108"/>
      <c r="QCD167" s="108"/>
      <c r="QCE167" s="108"/>
      <c r="QCF167" s="108"/>
      <c r="QCG167" s="108"/>
      <c r="QCH167" s="108"/>
      <c r="QCI167" s="108"/>
      <c r="QCJ167" s="108"/>
      <c r="QCK167" s="108"/>
      <c r="QCL167" s="108"/>
      <c r="QCM167" s="108"/>
      <c r="QCN167" s="108"/>
      <c r="QCO167" s="108"/>
      <c r="QCP167" s="108"/>
      <c r="QCQ167" s="108"/>
      <c r="QCR167" s="108"/>
      <c r="QCS167" s="108"/>
      <c r="QCT167" s="108"/>
      <c r="QCU167" s="108"/>
      <c r="QCV167" s="108"/>
      <c r="QCW167" s="108"/>
      <c r="QCX167" s="108"/>
      <c r="QCY167" s="108"/>
      <c r="QCZ167" s="108"/>
      <c r="QDA167" s="108"/>
      <c r="QDB167" s="108"/>
      <c r="QDC167" s="108"/>
      <c r="QDD167" s="108"/>
      <c r="QDE167" s="108"/>
      <c r="QDF167" s="108"/>
      <c r="QDG167" s="108"/>
      <c r="QDH167" s="108"/>
      <c r="QDI167" s="108"/>
      <c r="QDJ167" s="108"/>
      <c r="QDK167" s="108"/>
      <c r="QDL167" s="108"/>
      <c r="QDM167" s="108"/>
      <c r="QDN167" s="108"/>
      <c r="QDO167" s="108"/>
      <c r="QDP167" s="108"/>
      <c r="QDQ167" s="108"/>
      <c r="QDR167" s="108"/>
      <c r="QDS167" s="108"/>
      <c r="QDT167" s="108"/>
      <c r="QDU167" s="108"/>
      <c r="QDV167" s="108"/>
      <c r="QDW167" s="108"/>
      <c r="QDX167" s="108"/>
      <c r="QDY167" s="108"/>
      <c r="QDZ167" s="108"/>
      <c r="QEA167" s="108"/>
      <c r="QEB167" s="108"/>
      <c r="QEC167" s="108"/>
      <c r="QED167" s="108"/>
      <c r="QEE167" s="108"/>
      <c r="QEF167" s="108"/>
      <c r="QEG167" s="108"/>
      <c r="QEH167" s="108"/>
      <c r="QEI167" s="108"/>
      <c r="QEJ167" s="108"/>
      <c r="QEK167" s="108"/>
      <c r="QEL167" s="108"/>
      <c r="QEM167" s="108"/>
      <c r="QEN167" s="108"/>
      <c r="QEO167" s="108"/>
      <c r="QEP167" s="108"/>
      <c r="QEQ167" s="108"/>
      <c r="QER167" s="108"/>
      <c r="QES167" s="108"/>
      <c r="QET167" s="108"/>
      <c r="QEU167" s="108"/>
      <c r="QEV167" s="108"/>
      <c r="QEW167" s="108"/>
      <c r="QEX167" s="108"/>
      <c r="QEY167" s="108"/>
      <c r="QEZ167" s="108"/>
      <c r="QFA167" s="108"/>
      <c r="QFB167" s="108"/>
      <c r="QFC167" s="108"/>
      <c r="QFD167" s="108"/>
      <c r="QFE167" s="108"/>
      <c r="QFF167" s="108"/>
      <c r="QFG167" s="108"/>
      <c r="QFH167" s="108"/>
      <c r="QFI167" s="108"/>
      <c r="QFJ167" s="108"/>
      <c r="QFK167" s="108"/>
      <c r="QFL167" s="108"/>
      <c r="QFM167" s="108"/>
      <c r="QFN167" s="108"/>
      <c r="QFO167" s="108"/>
      <c r="QFP167" s="108"/>
      <c r="QFQ167" s="108"/>
      <c r="QFR167" s="108"/>
      <c r="QFS167" s="108"/>
      <c r="QFT167" s="108"/>
      <c r="QFU167" s="108"/>
      <c r="QFV167" s="108"/>
      <c r="QFW167" s="108"/>
      <c r="QFX167" s="108"/>
      <c r="QFY167" s="108"/>
      <c r="QFZ167" s="108"/>
      <c r="QGA167" s="108"/>
      <c r="QGB167" s="108"/>
      <c r="QGC167" s="108"/>
      <c r="QGD167" s="108"/>
      <c r="QGE167" s="108"/>
      <c r="QGF167" s="108"/>
      <c r="QGG167" s="108"/>
      <c r="QGH167" s="108"/>
      <c r="QGI167" s="108"/>
      <c r="QGJ167" s="108"/>
      <c r="QGK167" s="108"/>
      <c r="QGL167" s="108"/>
      <c r="QGM167" s="108"/>
      <c r="QGN167" s="108"/>
      <c r="QGO167" s="108"/>
      <c r="QGP167" s="108"/>
      <c r="QGQ167" s="108"/>
      <c r="QGR167" s="108"/>
      <c r="QGS167" s="108"/>
      <c r="QGT167" s="108"/>
      <c r="QGU167" s="108"/>
      <c r="QGV167" s="108"/>
      <c r="QGW167" s="108"/>
      <c r="QGX167" s="108"/>
      <c r="QGY167" s="108"/>
      <c r="QGZ167" s="108"/>
      <c r="QHA167" s="108"/>
      <c r="QHB167" s="108"/>
      <c r="QHC167" s="108"/>
      <c r="QHD167" s="108"/>
      <c r="QHE167" s="108"/>
      <c r="QHF167" s="108"/>
      <c r="QHG167" s="108"/>
      <c r="QHH167" s="108"/>
      <c r="QHI167" s="108"/>
      <c r="QHJ167" s="108"/>
      <c r="QHK167" s="108"/>
      <c r="QHL167" s="108"/>
      <c r="QHM167" s="108"/>
      <c r="QHN167" s="108"/>
      <c r="QHO167" s="108"/>
      <c r="QHP167" s="108"/>
      <c r="QHQ167" s="108"/>
      <c r="QHR167" s="108"/>
      <c r="QHS167" s="108"/>
      <c r="QHT167" s="108"/>
      <c r="QHU167" s="108"/>
      <c r="QHV167" s="108"/>
      <c r="QHW167" s="108"/>
      <c r="QHX167" s="108"/>
      <c r="QHY167" s="108"/>
      <c r="QHZ167" s="108"/>
      <c r="QIA167" s="108"/>
      <c r="QIB167" s="108"/>
      <c r="QIC167" s="108"/>
      <c r="QID167" s="108"/>
      <c r="QIE167" s="108"/>
      <c r="QIF167" s="108"/>
      <c r="QIG167" s="108"/>
      <c r="QIH167" s="108"/>
      <c r="QII167" s="108"/>
      <c r="QIJ167" s="108"/>
      <c r="QIK167" s="108"/>
      <c r="QIL167" s="108"/>
      <c r="QIM167" s="108"/>
      <c r="QIN167" s="108"/>
      <c r="QIO167" s="108"/>
      <c r="QIP167" s="108"/>
      <c r="QIQ167" s="108"/>
      <c r="QIR167" s="108"/>
      <c r="QIS167" s="108"/>
      <c r="QIT167" s="108"/>
      <c r="QIU167" s="108"/>
      <c r="QIV167" s="108"/>
      <c r="QIW167" s="108"/>
      <c r="QIX167" s="108"/>
      <c r="QIY167" s="108"/>
      <c r="QIZ167" s="108"/>
      <c r="QJA167" s="108"/>
      <c r="QJB167" s="108"/>
      <c r="QJC167" s="108"/>
      <c r="QJD167" s="108"/>
      <c r="QJE167" s="108"/>
      <c r="QJF167" s="108"/>
      <c r="QJG167" s="108"/>
      <c r="QJH167" s="108"/>
      <c r="QJI167" s="108"/>
      <c r="QJJ167" s="108"/>
      <c r="QJK167" s="108"/>
      <c r="QJL167" s="108"/>
      <c r="QJM167" s="108"/>
      <c r="QJN167" s="108"/>
      <c r="QJO167" s="108"/>
      <c r="QJP167" s="108"/>
      <c r="QJQ167" s="108"/>
      <c r="QJR167" s="108"/>
      <c r="QJS167" s="108"/>
      <c r="QJT167" s="108"/>
      <c r="QJU167" s="108"/>
      <c r="QJV167" s="108"/>
      <c r="QJW167" s="108"/>
      <c r="QJX167" s="108"/>
      <c r="QJY167" s="108"/>
      <c r="QJZ167" s="108"/>
      <c r="QKA167" s="108"/>
      <c r="QKB167" s="108"/>
      <c r="QKC167" s="108"/>
      <c r="QKD167" s="108"/>
      <c r="QKE167" s="108"/>
      <c r="QKF167" s="108"/>
      <c r="QKG167" s="108"/>
      <c r="QKH167" s="108"/>
      <c r="QKI167" s="108"/>
      <c r="QKJ167" s="108"/>
      <c r="QKK167" s="108"/>
      <c r="QKL167" s="108"/>
      <c r="QKM167" s="108"/>
      <c r="QKN167" s="108"/>
      <c r="QKO167" s="108"/>
      <c r="QKP167" s="108"/>
      <c r="QKQ167" s="108"/>
      <c r="QKR167" s="108"/>
      <c r="QKS167" s="108"/>
      <c r="QKT167" s="108"/>
      <c r="QKU167" s="108"/>
      <c r="QKV167" s="108"/>
      <c r="QKW167" s="108"/>
      <c r="QKX167" s="108"/>
      <c r="QKY167" s="108"/>
      <c r="QKZ167" s="108"/>
      <c r="QLA167" s="108"/>
      <c r="QLB167" s="108"/>
      <c r="QLC167" s="108"/>
      <c r="QLD167" s="108"/>
      <c r="QLE167" s="108"/>
      <c r="QLF167" s="108"/>
      <c r="QLG167" s="108"/>
      <c r="QLH167" s="108"/>
      <c r="QLI167" s="108"/>
      <c r="QLJ167" s="108"/>
      <c r="QLK167" s="108"/>
      <c r="QLL167" s="108"/>
      <c r="QLM167" s="108"/>
      <c r="QLN167" s="108"/>
      <c r="QLO167" s="108"/>
      <c r="QLP167" s="108"/>
      <c r="QLQ167" s="108"/>
      <c r="QLR167" s="108"/>
      <c r="QLS167" s="108"/>
      <c r="QLT167" s="108"/>
      <c r="QLU167" s="108"/>
      <c r="QLV167" s="108"/>
      <c r="QLW167" s="108"/>
      <c r="QLX167" s="108"/>
      <c r="QLY167" s="108"/>
      <c r="QLZ167" s="108"/>
      <c r="QMA167" s="108"/>
      <c r="QMB167" s="108"/>
      <c r="QMC167" s="108"/>
      <c r="QMD167" s="108"/>
      <c r="QME167" s="108"/>
      <c r="QMF167" s="108"/>
      <c r="QMG167" s="108"/>
      <c r="QMH167" s="108"/>
      <c r="QMI167" s="108"/>
      <c r="QMJ167" s="108"/>
      <c r="QMK167" s="108"/>
      <c r="QML167" s="108"/>
      <c r="QMM167" s="108"/>
      <c r="QMN167" s="108"/>
      <c r="QMO167" s="108"/>
      <c r="QMP167" s="108"/>
      <c r="QMQ167" s="108"/>
      <c r="QMR167" s="108"/>
      <c r="QMS167" s="108"/>
      <c r="QMT167" s="108"/>
      <c r="QMU167" s="108"/>
      <c r="QMV167" s="108"/>
      <c r="QMW167" s="108"/>
      <c r="QMX167" s="108"/>
      <c r="QMY167" s="108"/>
      <c r="QMZ167" s="108"/>
      <c r="QNA167" s="108"/>
      <c r="QNB167" s="108"/>
      <c r="QNC167" s="108"/>
      <c r="QND167" s="108"/>
      <c r="QNE167" s="108"/>
      <c r="QNF167" s="108"/>
      <c r="QNG167" s="108"/>
      <c r="QNH167" s="108"/>
      <c r="QNI167" s="108"/>
      <c r="QNJ167" s="108"/>
      <c r="QNK167" s="108"/>
      <c r="QNL167" s="108"/>
      <c r="QNM167" s="108"/>
      <c r="QNN167" s="108"/>
      <c r="QNO167" s="108"/>
      <c r="QNP167" s="108"/>
      <c r="QNQ167" s="108"/>
      <c r="QNR167" s="108"/>
      <c r="QNS167" s="108"/>
      <c r="QNT167" s="108"/>
      <c r="QNU167" s="108"/>
      <c r="QNV167" s="108"/>
      <c r="QNW167" s="108"/>
      <c r="QNX167" s="108"/>
      <c r="QNY167" s="108"/>
      <c r="QNZ167" s="108"/>
      <c r="QOA167" s="108"/>
      <c r="QOB167" s="108"/>
      <c r="QOC167" s="108"/>
      <c r="QOD167" s="108"/>
      <c r="QOE167" s="108"/>
      <c r="QOF167" s="108"/>
      <c r="QOG167" s="108"/>
      <c r="QOH167" s="108"/>
      <c r="QOI167" s="108"/>
      <c r="QOJ167" s="108"/>
      <c r="QOK167" s="108"/>
      <c r="QOL167" s="108"/>
      <c r="QOM167" s="108"/>
      <c r="QON167" s="108"/>
      <c r="QOO167" s="108"/>
      <c r="QOP167" s="108"/>
      <c r="QOQ167" s="108"/>
      <c r="QOR167" s="108"/>
      <c r="QOS167" s="108"/>
      <c r="QOT167" s="108"/>
      <c r="QOU167" s="108"/>
      <c r="QOV167" s="108"/>
      <c r="QOW167" s="108"/>
      <c r="QOX167" s="108"/>
      <c r="QOY167" s="108"/>
      <c r="QOZ167" s="108"/>
      <c r="QPA167" s="108"/>
      <c r="QPB167" s="108"/>
      <c r="QPC167" s="108"/>
      <c r="QPD167" s="108"/>
      <c r="QPE167" s="108"/>
      <c r="QPF167" s="108"/>
      <c r="QPG167" s="108"/>
      <c r="QPH167" s="108"/>
      <c r="QPI167" s="108"/>
      <c r="QPJ167" s="108"/>
      <c r="QPK167" s="108"/>
      <c r="QPL167" s="108"/>
      <c r="QPM167" s="108"/>
      <c r="QPN167" s="108"/>
      <c r="QPO167" s="108"/>
      <c r="QPP167" s="108"/>
      <c r="QPQ167" s="108"/>
      <c r="QPR167" s="108"/>
      <c r="QPS167" s="108"/>
      <c r="QPT167" s="108"/>
      <c r="QPU167" s="108"/>
      <c r="QPV167" s="108"/>
      <c r="QPW167" s="108"/>
      <c r="QPX167" s="108"/>
      <c r="QPY167" s="108"/>
      <c r="QPZ167" s="108"/>
      <c r="QQA167" s="108"/>
      <c r="QQB167" s="108"/>
      <c r="QQC167" s="108"/>
      <c r="QQD167" s="108"/>
      <c r="QQE167" s="108"/>
      <c r="QQF167" s="108"/>
      <c r="QQG167" s="108"/>
      <c r="QQH167" s="108"/>
      <c r="QQI167" s="108"/>
      <c r="QQJ167" s="108"/>
      <c r="QQK167" s="108"/>
      <c r="QQL167" s="108"/>
      <c r="QQM167" s="108"/>
      <c r="QQN167" s="108"/>
      <c r="QQO167" s="108"/>
      <c r="QQP167" s="108"/>
      <c r="QQQ167" s="108"/>
      <c r="QQR167" s="108"/>
      <c r="QQS167" s="108"/>
      <c r="QQT167" s="108"/>
      <c r="QQU167" s="108"/>
      <c r="QQV167" s="108"/>
      <c r="QQW167" s="108"/>
      <c r="QQX167" s="108"/>
      <c r="QQY167" s="108"/>
      <c r="QQZ167" s="108"/>
      <c r="QRA167" s="108"/>
      <c r="QRB167" s="108"/>
      <c r="QRC167" s="108"/>
      <c r="QRD167" s="108"/>
      <c r="QRE167" s="108"/>
      <c r="QRF167" s="108"/>
      <c r="QRG167" s="108"/>
      <c r="QRH167" s="108"/>
      <c r="QRI167" s="108"/>
      <c r="QRJ167" s="108"/>
      <c r="QRK167" s="108"/>
      <c r="QRL167" s="108"/>
      <c r="QRM167" s="108"/>
      <c r="QRN167" s="108"/>
      <c r="QRO167" s="108"/>
      <c r="QRP167" s="108"/>
      <c r="QRQ167" s="108"/>
      <c r="QRR167" s="108"/>
      <c r="QRS167" s="108"/>
      <c r="QRT167" s="108"/>
      <c r="QRU167" s="108"/>
      <c r="QRV167" s="108"/>
      <c r="QRW167" s="108"/>
      <c r="QRX167" s="108"/>
      <c r="QRY167" s="108"/>
      <c r="QRZ167" s="108"/>
      <c r="QSA167" s="108"/>
      <c r="QSB167" s="108"/>
      <c r="QSC167" s="108"/>
      <c r="QSD167" s="108"/>
      <c r="QSE167" s="108"/>
      <c r="QSF167" s="108"/>
      <c r="QSG167" s="108"/>
      <c r="QSH167" s="108"/>
      <c r="QSI167" s="108"/>
      <c r="QSJ167" s="108"/>
      <c r="QSK167" s="108"/>
      <c r="QSL167" s="108"/>
      <c r="QSM167" s="108"/>
      <c r="QSN167" s="108"/>
      <c r="QSO167" s="108"/>
      <c r="QSP167" s="108"/>
      <c r="QSQ167" s="108"/>
      <c r="QSR167" s="108"/>
      <c r="QSS167" s="108"/>
      <c r="QST167" s="108"/>
      <c r="QSU167" s="108"/>
      <c r="QSV167" s="108"/>
      <c r="QSW167" s="108"/>
      <c r="QSX167" s="108"/>
      <c r="QSY167" s="108"/>
      <c r="QSZ167" s="108"/>
      <c r="QTA167" s="108"/>
      <c r="QTB167" s="108"/>
      <c r="QTC167" s="108"/>
      <c r="QTD167" s="108"/>
      <c r="QTE167" s="108"/>
      <c r="QTF167" s="108"/>
      <c r="QTG167" s="108"/>
      <c r="QTH167" s="108"/>
      <c r="QTI167" s="108"/>
      <c r="QTJ167" s="108"/>
      <c r="QTK167" s="108"/>
      <c r="QTL167" s="108"/>
      <c r="QTM167" s="108"/>
      <c r="QTN167" s="108"/>
      <c r="QTO167" s="108"/>
      <c r="QTP167" s="108"/>
      <c r="QTQ167" s="108"/>
      <c r="QTR167" s="108"/>
      <c r="QTS167" s="108"/>
      <c r="QTT167" s="108"/>
      <c r="QTU167" s="108"/>
      <c r="QTV167" s="108"/>
      <c r="QTW167" s="108"/>
      <c r="QTX167" s="108"/>
      <c r="QTY167" s="108"/>
      <c r="QTZ167" s="108"/>
      <c r="QUA167" s="108"/>
      <c r="QUB167" s="108"/>
      <c r="QUC167" s="108"/>
      <c r="QUD167" s="108"/>
      <c r="QUE167" s="108"/>
      <c r="QUF167" s="108"/>
      <c r="QUG167" s="108"/>
      <c r="QUH167" s="108"/>
      <c r="QUI167" s="108"/>
      <c r="QUJ167" s="108"/>
      <c r="QUK167" s="108"/>
      <c r="QUL167" s="108"/>
      <c r="QUM167" s="108"/>
      <c r="QUN167" s="108"/>
      <c r="QUO167" s="108"/>
      <c r="QUP167" s="108"/>
      <c r="QUQ167" s="108"/>
      <c r="QUR167" s="108"/>
      <c r="QUS167" s="108"/>
      <c r="QUT167" s="108"/>
      <c r="QUU167" s="108"/>
      <c r="QUV167" s="108"/>
      <c r="QUW167" s="108"/>
      <c r="QUX167" s="108"/>
      <c r="QUY167" s="108"/>
      <c r="QUZ167" s="108"/>
      <c r="QVA167" s="108"/>
      <c r="QVB167" s="108"/>
      <c r="QVC167" s="108"/>
      <c r="QVD167" s="108"/>
      <c r="QVE167" s="108"/>
      <c r="QVF167" s="108"/>
      <c r="QVG167" s="108"/>
      <c r="QVH167" s="108"/>
      <c r="QVI167" s="108"/>
      <c r="QVJ167" s="108"/>
      <c r="QVK167" s="108"/>
      <c r="QVL167" s="108"/>
      <c r="QVM167" s="108"/>
      <c r="QVN167" s="108"/>
      <c r="QVO167" s="108"/>
      <c r="QVP167" s="108"/>
      <c r="QVQ167" s="108"/>
      <c r="QVR167" s="108"/>
      <c r="QVS167" s="108"/>
      <c r="QVT167" s="108"/>
      <c r="QVU167" s="108"/>
      <c r="QVV167" s="108"/>
      <c r="QVW167" s="108"/>
      <c r="QVX167" s="108"/>
      <c r="QVY167" s="108"/>
      <c r="QVZ167" s="108"/>
      <c r="QWA167" s="108"/>
      <c r="QWB167" s="108"/>
      <c r="QWC167" s="108"/>
      <c r="QWD167" s="108"/>
      <c r="QWE167" s="108"/>
      <c r="QWF167" s="108"/>
      <c r="QWG167" s="108"/>
      <c r="QWH167" s="108"/>
      <c r="QWI167" s="108"/>
      <c r="QWJ167" s="108"/>
      <c r="QWK167" s="108"/>
      <c r="QWL167" s="108"/>
      <c r="QWM167" s="108"/>
      <c r="QWN167" s="108"/>
      <c r="QWO167" s="108"/>
      <c r="QWP167" s="108"/>
      <c r="QWQ167" s="108"/>
      <c r="QWR167" s="108"/>
      <c r="QWS167" s="108"/>
      <c r="QWT167" s="108"/>
      <c r="QWU167" s="108"/>
      <c r="QWV167" s="108"/>
      <c r="QWW167" s="108"/>
      <c r="QWX167" s="108"/>
      <c r="QWY167" s="108"/>
      <c r="QWZ167" s="108"/>
      <c r="QXA167" s="108"/>
      <c r="QXB167" s="108"/>
      <c r="QXC167" s="108"/>
      <c r="QXD167" s="108"/>
      <c r="QXE167" s="108"/>
      <c r="QXF167" s="108"/>
      <c r="QXG167" s="108"/>
      <c r="QXH167" s="108"/>
      <c r="QXI167" s="108"/>
      <c r="QXJ167" s="108"/>
      <c r="QXK167" s="108"/>
      <c r="QXL167" s="108"/>
      <c r="QXM167" s="108"/>
      <c r="QXN167" s="108"/>
      <c r="QXO167" s="108"/>
      <c r="QXP167" s="108"/>
      <c r="QXQ167" s="108"/>
      <c r="QXR167" s="108"/>
      <c r="QXS167" s="108"/>
      <c r="QXT167" s="108"/>
      <c r="QXU167" s="108"/>
      <c r="QXV167" s="108"/>
      <c r="QXW167" s="108"/>
      <c r="QXX167" s="108"/>
      <c r="QXY167" s="108"/>
      <c r="QXZ167" s="108"/>
      <c r="QYA167" s="108"/>
      <c r="QYB167" s="108"/>
      <c r="QYC167" s="108"/>
      <c r="QYD167" s="108"/>
      <c r="QYE167" s="108"/>
      <c r="QYF167" s="108"/>
      <c r="QYG167" s="108"/>
      <c r="QYH167" s="108"/>
      <c r="QYI167" s="108"/>
      <c r="QYJ167" s="108"/>
      <c r="QYK167" s="108"/>
      <c r="QYL167" s="108"/>
      <c r="QYM167" s="108"/>
      <c r="QYN167" s="108"/>
      <c r="QYO167" s="108"/>
      <c r="QYP167" s="108"/>
      <c r="QYQ167" s="108"/>
      <c r="QYR167" s="108"/>
      <c r="QYS167" s="108"/>
      <c r="QYT167" s="108"/>
      <c r="QYU167" s="108"/>
      <c r="QYV167" s="108"/>
      <c r="QYW167" s="108"/>
      <c r="QYX167" s="108"/>
      <c r="QYY167" s="108"/>
      <c r="QYZ167" s="108"/>
      <c r="QZA167" s="108"/>
      <c r="QZB167" s="108"/>
      <c r="QZC167" s="108"/>
      <c r="QZD167" s="108"/>
      <c r="QZE167" s="108"/>
      <c r="QZF167" s="108"/>
      <c r="QZG167" s="108"/>
      <c r="QZH167" s="108"/>
      <c r="QZI167" s="108"/>
      <c r="QZJ167" s="108"/>
      <c r="QZK167" s="108"/>
      <c r="QZL167" s="108"/>
      <c r="QZM167" s="108"/>
      <c r="QZN167" s="108"/>
      <c r="QZO167" s="108"/>
      <c r="QZP167" s="108"/>
      <c r="QZQ167" s="108"/>
      <c r="QZR167" s="108"/>
      <c r="QZS167" s="108"/>
      <c r="QZT167" s="108"/>
      <c r="QZU167" s="108"/>
      <c r="QZV167" s="108"/>
      <c r="QZW167" s="108"/>
      <c r="QZX167" s="108"/>
      <c r="QZY167" s="108"/>
      <c r="QZZ167" s="108"/>
      <c r="RAA167" s="108"/>
      <c r="RAB167" s="108"/>
      <c r="RAC167" s="108"/>
      <c r="RAD167" s="108"/>
      <c r="RAE167" s="108"/>
      <c r="RAF167" s="108"/>
      <c r="RAG167" s="108"/>
      <c r="RAH167" s="108"/>
      <c r="RAI167" s="108"/>
      <c r="RAJ167" s="108"/>
      <c r="RAK167" s="108"/>
      <c r="RAL167" s="108"/>
      <c r="RAM167" s="108"/>
      <c r="RAN167" s="108"/>
      <c r="RAO167" s="108"/>
      <c r="RAP167" s="108"/>
      <c r="RAQ167" s="108"/>
      <c r="RAR167" s="108"/>
      <c r="RAS167" s="108"/>
      <c r="RAT167" s="108"/>
      <c r="RAU167" s="108"/>
      <c r="RAV167" s="108"/>
      <c r="RAW167" s="108"/>
      <c r="RAX167" s="108"/>
      <c r="RAY167" s="108"/>
      <c r="RAZ167" s="108"/>
      <c r="RBA167" s="108"/>
      <c r="RBB167" s="108"/>
      <c r="RBC167" s="108"/>
      <c r="RBD167" s="108"/>
      <c r="RBE167" s="108"/>
      <c r="RBF167" s="108"/>
      <c r="RBG167" s="108"/>
      <c r="RBH167" s="108"/>
      <c r="RBI167" s="108"/>
      <c r="RBJ167" s="108"/>
      <c r="RBK167" s="108"/>
      <c r="RBL167" s="108"/>
      <c r="RBM167" s="108"/>
      <c r="RBN167" s="108"/>
      <c r="RBO167" s="108"/>
      <c r="RBP167" s="108"/>
      <c r="RBQ167" s="108"/>
      <c r="RBR167" s="108"/>
      <c r="RBS167" s="108"/>
      <c r="RBT167" s="108"/>
      <c r="RBU167" s="108"/>
      <c r="RBV167" s="108"/>
      <c r="RBW167" s="108"/>
      <c r="RBX167" s="108"/>
      <c r="RBY167" s="108"/>
      <c r="RBZ167" s="108"/>
      <c r="RCA167" s="108"/>
      <c r="RCB167" s="108"/>
      <c r="RCC167" s="108"/>
      <c r="RCD167" s="108"/>
      <c r="RCE167" s="108"/>
      <c r="RCF167" s="108"/>
      <c r="RCG167" s="108"/>
      <c r="RCH167" s="108"/>
      <c r="RCI167" s="108"/>
      <c r="RCJ167" s="108"/>
      <c r="RCK167" s="108"/>
      <c r="RCL167" s="108"/>
      <c r="RCM167" s="108"/>
      <c r="RCN167" s="108"/>
      <c r="RCO167" s="108"/>
      <c r="RCP167" s="108"/>
      <c r="RCQ167" s="108"/>
      <c r="RCR167" s="108"/>
      <c r="RCS167" s="108"/>
      <c r="RCT167" s="108"/>
      <c r="RCU167" s="108"/>
      <c r="RCV167" s="108"/>
      <c r="RCW167" s="108"/>
      <c r="RCX167" s="108"/>
      <c r="RCY167" s="108"/>
      <c r="RCZ167" s="108"/>
      <c r="RDA167" s="108"/>
      <c r="RDB167" s="108"/>
      <c r="RDC167" s="108"/>
      <c r="RDD167" s="108"/>
      <c r="RDE167" s="108"/>
      <c r="RDF167" s="108"/>
      <c r="RDG167" s="108"/>
      <c r="RDH167" s="108"/>
      <c r="RDI167" s="108"/>
      <c r="RDJ167" s="108"/>
      <c r="RDK167" s="108"/>
      <c r="RDL167" s="108"/>
      <c r="RDM167" s="108"/>
      <c r="RDN167" s="108"/>
      <c r="RDO167" s="108"/>
      <c r="RDP167" s="108"/>
      <c r="RDQ167" s="108"/>
      <c r="RDR167" s="108"/>
      <c r="RDS167" s="108"/>
      <c r="RDT167" s="108"/>
      <c r="RDU167" s="108"/>
      <c r="RDV167" s="108"/>
      <c r="RDW167" s="108"/>
      <c r="RDX167" s="108"/>
      <c r="RDY167" s="108"/>
      <c r="RDZ167" s="108"/>
      <c r="REA167" s="108"/>
      <c r="REB167" s="108"/>
      <c r="REC167" s="108"/>
      <c r="RED167" s="108"/>
      <c r="REE167" s="108"/>
      <c r="REF167" s="108"/>
      <c r="REG167" s="108"/>
      <c r="REH167" s="108"/>
      <c r="REI167" s="108"/>
      <c r="REJ167" s="108"/>
      <c r="REK167" s="108"/>
      <c r="REL167" s="108"/>
      <c r="REM167" s="108"/>
      <c r="REN167" s="108"/>
      <c r="REO167" s="108"/>
      <c r="REP167" s="108"/>
      <c r="REQ167" s="108"/>
      <c r="RER167" s="108"/>
      <c r="RES167" s="108"/>
      <c r="RET167" s="108"/>
      <c r="REU167" s="108"/>
      <c r="REV167" s="108"/>
      <c r="REW167" s="108"/>
      <c r="REX167" s="108"/>
      <c r="REY167" s="108"/>
      <c r="REZ167" s="108"/>
      <c r="RFA167" s="108"/>
      <c r="RFB167" s="108"/>
      <c r="RFC167" s="108"/>
      <c r="RFD167" s="108"/>
      <c r="RFE167" s="108"/>
      <c r="RFF167" s="108"/>
      <c r="RFG167" s="108"/>
      <c r="RFH167" s="108"/>
      <c r="RFI167" s="108"/>
      <c r="RFJ167" s="108"/>
      <c r="RFK167" s="108"/>
      <c r="RFL167" s="108"/>
      <c r="RFM167" s="108"/>
      <c r="RFN167" s="108"/>
      <c r="RFO167" s="108"/>
      <c r="RFP167" s="108"/>
      <c r="RFQ167" s="108"/>
      <c r="RFR167" s="108"/>
      <c r="RFS167" s="108"/>
      <c r="RFT167" s="108"/>
      <c r="RFU167" s="108"/>
      <c r="RFV167" s="108"/>
      <c r="RFW167" s="108"/>
      <c r="RFX167" s="108"/>
      <c r="RFY167" s="108"/>
      <c r="RFZ167" s="108"/>
      <c r="RGA167" s="108"/>
      <c r="RGB167" s="108"/>
      <c r="RGC167" s="108"/>
      <c r="RGD167" s="108"/>
      <c r="RGE167" s="108"/>
      <c r="RGF167" s="108"/>
      <c r="RGG167" s="108"/>
      <c r="RGH167" s="108"/>
      <c r="RGI167" s="108"/>
      <c r="RGJ167" s="108"/>
      <c r="RGK167" s="108"/>
      <c r="RGL167" s="108"/>
      <c r="RGM167" s="108"/>
      <c r="RGN167" s="108"/>
      <c r="RGO167" s="108"/>
      <c r="RGP167" s="108"/>
      <c r="RGQ167" s="108"/>
      <c r="RGR167" s="108"/>
      <c r="RGS167" s="108"/>
      <c r="RGT167" s="108"/>
      <c r="RGU167" s="108"/>
      <c r="RGV167" s="108"/>
      <c r="RGW167" s="108"/>
      <c r="RGX167" s="108"/>
      <c r="RGY167" s="108"/>
      <c r="RGZ167" s="108"/>
      <c r="RHA167" s="108"/>
      <c r="RHB167" s="108"/>
      <c r="RHC167" s="108"/>
      <c r="RHD167" s="108"/>
      <c r="RHE167" s="108"/>
      <c r="RHF167" s="108"/>
      <c r="RHG167" s="108"/>
      <c r="RHH167" s="108"/>
      <c r="RHI167" s="108"/>
      <c r="RHJ167" s="108"/>
      <c r="RHK167" s="108"/>
      <c r="RHL167" s="108"/>
      <c r="RHM167" s="108"/>
      <c r="RHN167" s="108"/>
      <c r="RHO167" s="108"/>
      <c r="RHP167" s="108"/>
      <c r="RHQ167" s="108"/>
      <c r="RHR167" s="108"/>
      <c r="RHS167" s="108"/>
      <c r="RHT167" s="108"/>
      <c r="RHU167" s="108"/>
      <c r="RHV167" s="108"/>
      <c r="RHW167" s="108"/>
      <c r="RHX167" s="108"/>
      <c r="RHY167" s="108"/>
      <c r="RHZ167" s="108"/>
      <c r="RIA167" s="108"/>
      <c r="RIB167" s="108"/>
      <c r="RIC167" s="108"/>
      <c r="RID167" s="108"/>
      <c r="RIE167" s="108"/>
      <c r="RIF167" s="108"/>
      <c r="RIG167" s="108"/>
      <c r="RIH167" s="108"/>
      <c r="RII167" s="108"/>
      <c r="RIJ167" s="108"/>
      <c r="RIK167" s="108"/>
      <c r="RIL167" s="108"/>
      <c r="RIM167" s="108"/>
      <c r="RIN167" s="108"/>
      <c r="RIO167" s="108"/>
      <c r="RIP167" s="108"/>
      <c r="RIQ167" s="108"/>
      <c r="RIR167" s="108"/>
      <c r="RIS167" s="108"/>
      <c r="RIT167" s="108"/>
      <c r="RIU167" s="108"/>
      <c r="RIV167" s="108"/>
      <c r="RIW167" s="108"/>
      <c r="RIX167" s="108"/>
      <c r="RIY167" s="108"/>
      <c r="RIZ167" s="108"/>
      <c r="RJA167" s="108"/>
      <c r="RJB167" s="108"/>
      <c r="RJC167" s="108"/>
      <c r="RJD167" s="108"/>
      <c r="RJE167" s="108"/>
      <c r="RJF167" s="108"/>
      <c r="RJG167" s="108"/>
      <c r="RJH167" s="108"/>
      <c r="RJI167" s="108"/>
      <c r="RJJ167" s="108"/>
      <c r="RJK167" s="108"/>
      <c r="RJL167" s="108"/>
      <c r="RJM167" s="108"/>
      <c r="RJN167" s="108"/>
      <c r="RJO167" s="108"/>
      <c r="RJP167" s="108"/>
      <c r="RJQ167" s="108"/>
      <c r="RJR167" s="108"/>
      <c r="RJS167" s="108"/>
      <c r="RJT167" s="108"/>
      <c r="RJU167" s="108"/>
      <c r="RJV167" s="108"/>
      <c r="RJW167" s="108"/>
      <c r="RJX167" s="108"/>
      <c r="RJY167" s="108"/>
      <c r="RJZ167" s="108"/>
      <c r="RKA167" s="108"/>
      <c r="RKB167" s="108"/>
      <c r="RKC167" s="108"/>
      <c r="RKD167" s="108"/>
      <c r="RKE167" s="108"/>
      <c r="RKF167" s="108"/>
      <c r="RKG167" s="108"/>
      <c r="RKH167" s="108"/>
      <c r="RKI167" s="108"/>
      <c r="RKJ167" s="108"/>
      <c r="RKK167" s="108"/>
      <c r="RKL167" s="108"/>
      <c r="RKM167" s="108"/>
      <c r="RKN167" s="108"/>
      <c r="RKO167" s="108"/>
      <c r="RKP167" s="108"/>
      <c r="RKQ167" s="108"/>
      <c r="RKR167" s="108"/>
      <c r="RKS167" s="108"/>
      <c r="RKT167" s="108"/>
      <c r="RKU167" s="108"/>
      <c r="RKV167" s="108"/>
      <c r="RKW167" s="108"/>
      <c r="RKX167" s="108"/>
      <c r="RKY167" s="108"/>
      <c r="RKZ167" s="108"/>
      <c r="RLA167" s="108"/>
      <c r="RLB167" s="108"/>
      <c r="RLC167" s="108"/>
      <c r="RLD167" s="108"/>
      <c r="RLE167" s="108"/>
      <c r="RLF167" s="108"/>
      <c r="RLG167" s="108"/>
      <c r="RLH167" s="108"/>
      <c r="RLI167" s="108"/>
      <c r="RLJ167" s="108"/>
      <c r="RLK167" s="108"/>
      <c r="RLL167" s="108"/>
      <c r="RLM167" s="108"/>
      <c r="RLN167" s="108"/>
      <c r="RLO167" s="108"/>
      <c r="RLP167" s="108"/>
      <c r="RLQ167" s="108"/>
      <c r="RLR167" s="108"/>
      <c r="RLS167" s="108"/>
      <c r="RLT167" s="108"/>
      <c r="RLU167" s="108"/>
      <c r="RLV167" s="108"/>
      <c r="RLW167" s="108"/>
      <c r="RLX167" s="108"/>
      <c r="RLY167" s="108"/>
      <c r="RLZ167" s="108"/>
      <c r="RMA167" s="108"/>
      <c r="RMB167" s="108"/>
      <c r="RMC167" s="108"/>
      <c r="RMD167" s="108"/>
      <c r="RME167" s="108"/>
      <c r="RMF167" s="108"/>
      <c r="RMG167" s="108"/>
      <c r="RMH167" s="108"/>
      <c r="RMI167" s="108"/>
      <c r="RMJ167" s="108"/>
      <c r="RMK167" s="108"/>
      <c r="RML167" s="108"/>
      <c r="RMM167" s="108"/>
      <c r="RMN167" s="108"/>
      <c r="RMO167" s="108"/>
      <c r="RMP167" s="108"/>
      <c r="RMQ167" s="108"/>
      <c r="RMR167" s="108"/>
      <c r="RMS167" s="108"/>
      <c r="RMT167" s="108"/>
      <c r="RMU167" s="108"/>
      <c r="RMV167" s="108"/>
      <c r="RMW167" s="108"/>
      <c r="RMX167" s="108"/>
      <c r="RMY167" s="108"/>
      <c r="RMZ167" s="108"/>
      <c r="RNA167" s="108"/>
      <c r="RNB167" s="108"/>
      <c r="RNC167" s="108"/>
      <c r="RND167" s="108"/>
      <c r="RNE167" s="108"/>
      <c r="RNF167" s="108"/>
      <c r="RNG167" s="108"/>
      <c r="RNH167" s="108"/>
      <c r="RNI167" s="108"/>
      <c r="RNJ167" s="108"/>
      <c r="RNK167" s="108"/>
      <c r="RNL167" s="108"/>
      <c r="RNM167" s="108"/>
      <c r="RNN167" s="108"/>
      <c r="RNO167" s="108"/>
      <c r="RNP167" s="108"/>
      <c r="RNQ167" s="108"/>
      <c r="RNR167" s="108"/>
      <c r="RNS167" s="108"/>
      <c r="RNT167" s="108"/>
      <c r="RNU167" s="108"/>
      <c r="RNV167" s="108"/>
      <c r="RNW167" s="108"/>
      <c r="RNX167" s="108"/>
      <c r="RNY167" s="108"/>
      <c r="RNZ167" s="108"/>
      <c r="ROA167" s="108"/>
      <c r="ROB167" s="108"/>
      <c r="ROC167" s="108"/>
      <c r="ROD167" s="108"/>
      <c r="ROE167" s="108"/>
      <c r="ROF167" s="108"/>
      <c r="ROG167" s="108"/>
      <c r="ROH167" s="108"/>
      <c r="ROI167" s="108"/>
      <c r="ROJ167" s="108"/>
      <c r="ROK167" s="108"/>
      <c r="ROL167" s="108"/>
      <c r="ROM167" s="108"/>
      <c r="RON167" s="108"/>
      <c r="ROO167" s="108"/>
      <c r="ROP167" s="108"/>
      <c r="ROQ167" s="108"/>
      <c r="ROR167" s="108"/>
      <c r="ROS167" s="108"/>
      <c r="ROT167" s="108"/>
      <c r="ROU167" s="108"/>
      <c r="ROV167" s="108"/>
      <c r="ROW167" s="108"/>
      <c r="ROX167" s="108"/>
      <c r="ROY167" s="108"/>
      <c r="ROZ167" s="108"/>
      <c r="RPA167" s="108"/>
      <c r="RPB167" s="108"/>
      <c r="RPC167" s="108"/>
      <c r="RPD167" s="108"/>
      <c r="RPE167" s="108"/>
      <c r="RPF167" s="108"/>
      <c r="RPG167" s="108"/>
      <c r="RPH167" s="108"/>
      <c r="RPI167" s="108"/>
      <c r="RPJ167" s="108"/>
      <c r="RPK167" s="108"/>
      <c r="RPL167" s="108"/>
      <c r="RPM167" s="108"/>
      <c r="RPN167" s="108"/>
      <c r="RPO167" s="108"/>
      <c r="RPP167" s="108"/>
      <c r="RPQ167" s="108"/>
      <c r="RPR167" s="108"/>
      <c r="RPS167" s="108"/>
      <c r="RPT167" s="108"/>
      <c r="RPU167" s="108"/>
      <c r="RPV167" s="108"/>
      <c r="RPW167" s="108"/>
      <c r="RPX167" s="108"/>
      <c r="RPY167" s="108"/>
      <c r="RPZ167" s="108"/>
      <c r="RQA167" s="108"/>
      <c r="RQB167" s="108"/>
      <c r="RQC167" s="108"/>
      <c r="RQD167" s="108"/>
      <c r="RQE167" s="108"/>
      <c r="RQF167" s="108"/>
      <c r="RQG167" s="108"/>
      <c r="RQH167" s="108"/>
      <c r="RQI167" s="108"/>
      <c r="RQJ167" s="108"/>
      <c r="RQK167" s="108"/>
      <c r="RQL167" s="108"/>
      <c r="RQM167" s="108"/>
      <c r="RQN167" s="108"/>
      <c r="RQO167" s="108"/>
      <c r="RQP167" s="108"/>
      <c r="RQQ167" s="108"/>
      <c r="RQR167" s="108"/>
      <c r="RQS167" s="108"/>
      <c r="RQT167" s="108"/>
      <c r="RQU167" s="108"/>
      <c r="RQV167" s="108"/>
      <c r="RQW167" s="108"/>
      <c r="RQX167" s="108"/>
      <c r="RQY167" s="108"/>
      <c r="RQZ167" s="108"/>
      <c r="RRA167" s="108"/>
      <c r="RRB167" s="108"/>
      <c r="RRC167" s="108"/>
      <c r="RRD167" s="108"/>
      <c r="RRE167" s="108"/>
      <c r="RRF167" s="108"/>
      <c r="RRG167" s="108"/>
      <c r="RRH167" s="108"/>
      <c r="RRI167" s="108"/>
      <c r="RRJ167" s="108"/>
      <c r="RRK167" s="108"/>
      <c r="RRL167" s="108"/>
      <c r="RRM167" s="108"/>
      <c r="RRN167" s="108"/>
      <c r="RRO167" s="108"/>
      <c r="RRP167" s="108"/>
      <c r="RRQ167" s="108"/>
      <c r="RRR167" s="108"/>
      <c r="RRS167" s="108"/>
      <c r="RRT167" s="108"/>
      <c r="RRU167" s="108"/>
      <c r="RRV167" s="108"/>
      <c r="RRW167" s="108"/>
      <c r="RRX167" s="108"/>
      <c r="RRY167" s="108"/>
      <c r="RRZ167" s="108"/>
      <c r="RSA167" s="108"/>
      <c r="RSB167" s="108"/>
      <c r="RSC167" s="108"/>
      <c r="RSD167" s="108"/>
      <c r="RSE167" s="108"/>
      <c r="RSF167" s="108"/>
      <c r="RSG167" s="108"/>
      <c r="RSH167" s="108"/>
      <c r="RSI167" s="108"/>
      <c r="RSJ167" s="108"/>
      <c r="RSK167" s="108"/>
      <c r="RSL167" s="108"/>
      <c r="RSM167" s="108"/>
      <c r="RSN167" s="108"/>
      <c r="RSO167" s="108"/>
      <c r="RSP167" s="108"/>
      <c r="RSQ167" s="108"/>
      <c r="RSR167" s="108"/>
      <c r="RSS167" s="108"/>
      <c r="RST167" s="108"/>
      <c r="RSU167" s="108"/>
      <c r="RSV167" s="108"/>
      <c r="RSW167" s="108"/>
      <c r="RSX167" s="108"/>
      <c r="RSY167" s="108"/>
      <c r="RSZ167" s="108"/>
      <c r="RTA167" s="108"/>
      <c r="RTB167" s="108"/>
      <c r="RTC167" s="108"/>
      <c r="RTD167" s="108"/>
      <c r="RTE167" s="108"/>
      <c r="RTF167" s="108"/>
      <c r="RTG167" s="108"/>
      <c r="RTH167" s="108"/>
      <c r="RTI167" s="108"/>
      <c r="RTJ167" s="108"/>
      <c r="RTK167" s="108"/>
      <c r="RTL167" s="108"/>
      <c r="RTM167" s="108"/>
      <c r="RTN167" s="108"/>
      <c r="RTO167" s="108"/>
      <c r="RTP167" s="108"/>
      <c r="RTQ167" s="108"/>
      <c r="RTR167" s="108"/>
      <c r="RTS167" s="108"/>
      <c r="RTT167" s="108"/>
      <c r="RTU167" s="108"/>
      <c r="RTV167" s="108"/>
      <c r="RTW167" s="108"/>
      <c r="RTX167" s="108"/>
      <c r="RTY167" s="108"/>
      <c r="RTZ167" s="108"/>
      <c r="RUA167" s="108"/>
      <c r="RUB167" s="108"/>
      <c r="RUC167" s="108"/>
      <c r="RUD167" s="108"/>
      <c r="RUE167" s="108"/>
      <c r="RUF167" s="108"/>
      <c r="RUG167" s="108"/>
      <c r="RUH167" s="108"/>
      <c r="RUI167" s="108"/>
      <c r="RUJ167" s="108"/>
      <c r="RUK167" s="108"/>
      <c r="RUL167" s="108"/>
      <c r="RUM167" s="108"/>
      <c r="RUN167" s="108"/>
      <c r="RUO167" s="108"/>
      <c r="RUP167" s="108"/>
      <c r="RUQ167" s="108"/>
      <c r="RUR167" s="108"/>
      <c r="RUS167" s="108"/>
      <c r="RUT167" s="108"/>
      <c r="RUU167" s="108"/>
      <c r="RUV167" s="108"/>
      <c r="RUW167" s="108"/>
      <c r="RUX167" s="108"/>
      <c r="RUY167" s="108"/>
      <c r="RUZ167" s="108"/>
      <c r="RVA167" s="108"/>
      <c r="RVB167" s="108"/>
      <c r="RVC167" s="108"/>
      <c r="RVD167" s="108"/>
      <c r="RVE167" s="108"/>
      <c r="RVF167" s="108"/>
      <c r="RVG167" s="108"/>
      <c r="RVH167" s="108"/>
      <c r="RVI167" s="108"/>
      <c r="RVJ167" s="108"/>
      <c r="RVK167" s="108"/>
      <c r="RVL167" s="108"/>
      <c r="RVM167" s="108"/>
      <c r="RVN167" s="108"/>
      <c r="RVO167" s="108"/>
      <c r="RVP167" s="108"/>
      <c r="RVQ167" s="108"/>
      <c r="RVR167" s="108"/>
      <c r="RVS167" s="108"/>
      <c r="RVT167" s="108"/>
      <c r="RVU167" s="108"/>
      <c r="RVV167" s="108"/>
      <c r="RVW167" s="108"/>
      <c r="RVX167" s="108"/>
      <c r="RVY167" s="108"/>
      <c r="RVZ167" s="108"/>
      <c r="RWA167" s="108"/>
      <c r="RWB167" s="108"/>
      <c r="RWC167" s="108"/>
      <c r="RWD167" s="108"/>
      <c r="RWE167" s="108"/>
      <c r="RWF167" s="108"/>
      <c r="RWG167" s="108"/>
      <c r="RWH167" s="108"/>
      <c r="RWI167" s="108"/>
      <c r="RWJ167" s="108"/>
      <c r="RWK167" s="108"/>
      <c r="RWL167" s="108"/>
      <c r="RWM167" s="108"/>
      <c r="RWN167" s="108"/>
      <c r="RWO167" s="108"/>
      <c r="RWP167" s="108"/>
      <c r="RWQ167" s="108"/>
      <c r="RWR167" s="108"/>
      <c r="RWS167" s="108"/>
      <c r="RWT167" s="108"/>
      <c r="RWU167" s="108"/>
      <c r="RWV167" s="108"/>
      <c r="RWW167" s="108"/>
      <c r="RWX167" s="108"/>
      <c r="RWY167" s="108"/>
      <c r="RWZ167" s="108"/>
      <c r="RXA167" s="108"/>
      <c r="RXB167" s="108"/>
      <c r="RXC167" s="108"/>
      <c r="RXD167" s="108"/>
      <c r="RXE167" s="108"/>
      <c r="RXF167" s="108"/>
      <c r="RXG167" s="108"/>
      <c r="RXH167" s="108"/>
      <c r="RXI167" s="108"/>
      <c r="RXJ167" s="108"/>
      <c r="RXK167" s="108"/>
      <c r="RXL167" s="108"/>
      <c r="RXM167" s="108"/>
      <c r="RXN167" s="108"/>
      <c r="RXO167" s="108"/>
      <c r="RXP167" s="108"/>
      <c r="RXQ167" s="108"/>
      <c r="RXR167" s="108"/>
      <c r="RXS167" s="108"/>
      <c r="RXT167" s="108"/>
      <c r="RXU167" s="108"/>
      <c r="RXV167" s="108"/>
      <c r="RXW167" s="108"/>
      <c r="RXX167" s="108"/>
      <c r="RXY167" s="108"/>
      <c r="RXZ167" s="108"/>
      <c r="RYA167" s="108"/>
      <c r="RYB167" s="108"/>
      <c r="RYC167" s="108"/>
      <c r="RYD167" s="108"/>
      <c r="RYE167" s="108"/>
      <c r="RYF167" s="108"/>
      <c r="RYG167" s="108"/>
      <c r="RYH167" s="108"/>
      <c r="RYI167" s="108"/>
      <c r="RYJ167" s="108"/>
      <c r="RYK167" s="108"/>
      <c r="RYL167" s="108"/>
      <c r="RYM167" s="108"/>
      <c r="RYN167" s="108"/>
      <c r="RYO167" s="108"/>
      <c r="RYP167" s="108"/>
      <c r="RYQ167" s="108"/>
      <c r="RYR167" s="108"/>
      <c r="RYS167" s="108"/>
      <c r="RYT167" s="108"/>
      <c r="RYU167" s="108"/>
      <c r="RYV167" s="108"/>
      <c r="RYW167" s="108"/>
      <c r="RYX167" s="108"/>
      <c r="RYY167" s="108"/>
      <c r="RYZ167" s="108"/>
      <c r="RZA167" s="108"/>
      <c r="RZB167" s="108"/>
      <c r="RZC167" s="108"/>
      <c r="RZD167" s="108"/>
      <c r="RZE167" s="108"/>
      <c r="RZF167" s="108"/>
      <c r="RZG167" s="108"/>
      <c r="RZH167" s="108"/>
      <c r="RZI167" s="108"/>
      <c r="RZJ167" s="108"/>
      <c r="RZK167" s="108"/>
      <c r="RZL167" s="108"/>
      <c r="RZM167" s="108"/>
      <c r="RZN167" s="108"/>
      <c r="RZO167" s="108"/>
      <c r="RZP167" s="108"/>
      <c r="RZQ167" s="108"/>
      <c r="RZR167" s="108"/>
      <c r="RZS167" s="108"/>
      <c r="RZT167" s="108"/>
      <c r="RZU167" s="108"/>
      <c r="RZV167" s="108"/>
      <c r="RZW167" s="108"/>
      <c r="RZX167" s="108"/>
      <c r="RZY167" s="108"/>
      <c r="RZZ167" s="108"/>
      <c r="SAA167" s="108"/>
      <c r="SAB167" s="108"/>
      <c r="SAC167" s="108"/>
      <c r="SAD167" s="108"/>
      <c r="SAE167" s="108"/>
      <c r="SAF167" s="108"/>
      <c r="SAG167" s="108"/>
      <c r="SAH167" s="108"/>
      <c r="SAI167" s="108"/>
      <c r="SAJ167" s="108"/>
      <c r="SAK167" s="108"/>
      <c r="SAL167" s="108"/>
      <c r="SAM167" s="108"/>
      <c r="SAN167" s="108"/>
      <c r="SAO167" s="108"/>
      <c r="SAP167" s="108"/>
      <c r="SAQ167" s="108"/>
      <c r="SAR167" s="108"/>
      <c r="SAS167" s="108"/>
      <c r="SAT167" s="108"/>
      <c r="SAU167" s="108"/>
      <c r="SAV167" s="108"/>
      <c r="SAW167" s="108"/>
      <c r="SAX167" s="108"/>
      <c r="SAY167" s="108"/>
      <c r="SAZ167" s="108"/>
      <c r="SBA167" s="108"/>
      <c r="SBB167" s="108"/>
      <c r="SBC167" s="108"/>
      <c r="SBD167" s="108"/>
      <c r="SBE167" s="108"/>
      <c r="SBF167" s="108"/>
      <c r="SBG167" s="108"/>
      <c r="SBH167" s="108"/>
      <c r="SBI167" s="108"/>
      <c r="SBJ167" s="108"/>
      <c r="SBK167" s="108"/>
      <c r="SBL167" s="108"/>
      <c r="SBM167" s="108"/>
      <c r="SBN167" s="108"/>
      <c r="SBO167" s="108"/>
      <c r="SBP167" s="108"/>
      <c r="SBQ167" s="108"/>
      <c r="SBR167" s="108"/>
      <c r="SBS167" s="108"/>
      <c r="SBT167" s="108"/>
      <c r="SBU167" s="108"/>
      <c r="SBV167" s="108"/>
      <c r="SBW167" s="108"/>
      <c r="SBX167" s="108"/>
      <c r="SBY167" s="108"/>
      <c r="SBZ167" s="108"/>
      <c r="SCA167" s="108"/>
      <c r="SCB167" s="108"/>
      <c r="SCC167" s="108"/>
      <c r="SCD167" s="108"/>
      <c r="SCE167" s="108"/>
      <c r="SCF167" s="108"/>
      <c r="SCG167" s="108"/>
      <c r="SCH167" s="108"/>
      <c r="SCI167" s="108"/>
      <c r="SCJ167" s="108"/>
      <c r="SCK167" s="108"/>
      <c r="SCL167" s="108"/>
      <c r="SCM167" s="108"/>
      <c r="SCN167" s="108"/>
      <c r="SCO167" s="108"/>
      <c r="SCP167" s="108"/>
      <c r="SCQ167" s="108"/>
      <c r="SCR167" s="108"/>
      <c r="SCS167" s="108"/>
      <c r="SCT167" s="108"/>
      <c r="SCU167" s="108"/>
      <c r="SCV167" s="108"/>
      <c r="SCW167" s="108"/>
      <c r="SCX167" s="108"/>
      <c r="SCY167" s="108"/>
      <c r="SCZ167" s="108"/>
      <c r="SDA167" s="108"/>
      <c r="SDB167" s="108"/>
      <c r="SDC167" s="108"/>
      <c r="SDD167" s="108"/>
      <c r="SDE167" s="108"/>
      <c r="SDF167" s="108"/>
      <c r="SDG167" s="108"/>
      <c r="SDH167" s="108"/>
      <c r="SDI167" s="108"/>
      <c r="SDJ167" s="108"/>
      <c r="SDK167" s="108"/>
      <c r="SDL167" s="108"/>
      <c r="SDM167" s="108"/>
      <c r="SDN167" s="108"/>
      <c r="SDO167" s="108"/>
      <c r="SDP167" s="108"/>
      <c r="SDQ167" s="108"/>
      <c r="SDR167" s="108"/>
      <c r="SDS167" s="108"/>
      <c r="SDT167" s="108"/>
      <c r="SDU167" s="108"/>
      <c r="SDV167" s="108"/>
      <c r="SDW167" s="108"/>
      <c r="SDX167" s="108"/>
      <c r="SDY167" s="108"/>
      <c r="SDZ167" s="108"/>
      <c r="SEA167" s="108"/>
      <c r="SEB167" s="108"/>
      <c r="SEC167" s="108"/>
      <c r="SED167" s="108"/>
      <c r="SEE167" s="108"/>
      <c r="SEF167" s="108"/>
      <c r="SEG167" s="108"/>
      <c r="SEH167" s="108"/>
      <c r="SEI167" s="108"/>
      <c r="SEJ167" s="108"/>
      <c r="SEK167" s="108"/>
      <c r="SEL167" s="108"/>
      <c r="SEM167" s="108"/>
      <c r="SEN167" s="108"/>
      <c r="SEO167" s="108"/>
      <c r="SEP167" s="108"/>
      <c r="SEQ167" s="108"/>
      <c r="SER167" s="108"/>
      <c r="SES167" s="108"/>
      <c r="SET167" s="108"/>
      <c r="SEU167" s="108"/>
      <c r="SEV167" s="108"/>
      <c r="SEW167" s="108"/>
      <c r="SEX167" s="108"/>
      <c r="SEY167" s="108"/>
      <c r="SEZ167" s="108"/>
      <c r="SFA167" s="108"/>
      <c r="SFB167" s="108"/>
      <c r="SFC167" s="108"/>
      <c r="SFD167" s="108"/>
      <c r="SFE167" s="108"/>
      <c r="SFF167" s="108"/>
      <c r="SFG167" s="108"/>
      <c r="SFH167" s="108"/>
      <c r="SFI167" s="108"/>
      <c r="SFJ167" s="108"/>
      <c r="SFK167" s="108"/>
      <c r="SFL167" s="108"/>
      <c r="SFM167" s="108"/>
      <c r="SFN167" s="108"/>
      <c r="SFO167" s="108"/>
      <c r="SFP167" s="108"/>
      <c r="SFQ167" s="108"/>
      <c r="SFR167" s="108"/>
      <c r="SFS167" s="108"/>
      <c r="SFT167" s="108"/>
      <c r="SFU167" s="108"/>
      <c r="SFV167" s="108"/>
      <c r="SFW167" s="108"/>
      <c r="SFX167" s="108"/>
      <c r="SFY167" s="108"/>
      <c r="SFZ167" s="108"/>
      <c r="SGA167" s="108"/>
      <c r="SGB167" s="108"/>
      <c r="SGC167" s="108"/>
      <c r="SGD167" s="108"/>
      <c r="SGE167" s="108"/>
      <c r="SGF167" s="108"/>
      <c r="SGG167" s="108"/>
      <c r="SGH167" s="108"/>
      <c r="SGI167" s="108"/>
      <c r="SGJ167" s="108"/>
      <c r="SGK167" s="108"/>
      <c r="SGL167" s="108"/>
      <c r="SGM167" s="108"/>
      <c r="SGN167" s="108"/>
      <c r="SGO167" s="108"/>
      <c r="SGP167" s="108"/>
      <c r="SGQ167" s="108"/>
      <c r="SGR167" s="108"/>
      <c r="SGS167" s="108"/>
      <c r="SGT167" s="108"/>
      <c r="SGU167" s="108"/>
      <c r="SGV167" s="108"/>
      <c r="SGW167" s="108"/>
      <c r="SGX167" s="108"/>
      <c r="SGY167" s="108"/>
      <c r="SGZ167" s="108"/>
      <c r="SHA167" s="108"/>
      <c r="SHB167" s="108"/>
      <c r="SHC167" s="108"/>
      <c r="SHD167" s="108"/>
      <c r="SHE167" s="108"/>
      <c r="SHF167" s="108"/>
      <c r="SHG167" s="108"/>
      <c r="SHH167" s="108"/>
      <c r="SHI167" s="108"/>
      <c r="SHJ167" s="108"/>
      <c r="SHK167" s="108"/>
      <c r="SHL167" s="108"/>
      <c r="SHM167" s="108"/>
      <c r="SHN167" s="108"/>
      <c r="SHO167" s="108"/>
      <c r="SHP167" s="108"/>
      <c r="SHQ167" s="108"/>
      <c r="SHR167" s="108"/>
      <c r="SHS167" s="108"/>
      <c r="SHT167" s="108"/>
      <c r="SHU167" s="108"/>
      <c r="SHV167" s="108"/>
      <c r="SHW167" s="108"/>
      <c r="SHX167" s="108"/>
      <c r="SHY167" s="108"/>
      <c r="SHZ167" s="108"/>
      <c r="SIA167" s="108"/>
      <c r="SIB167" s="108"/>
      <c r="SIC167" s="108"/>
      <c r="SID167" s="108"/>
      <c r="SIE167" s="108"/>
      <c r="SIF167" s="108"/>
      <c r="SIG167" s="108"/>
      <c r="SIH167" s="108"/>
      <c r="SII167" s="108"/>
      <c r="SIJ167" s="108"/>
      <c r="SIK167" s="108"/>
      <c r="SIL167" s="108"/>
      <c r="SIM167" s="108"/>
      <c r="SIN167" s="108"/>
      <c r="SIO167" s="108"/>
      <c r="SIP167" s="108"/>
      <c r="SIQ167" s="108"/>
      <c r="SIR167" s="108"/>
      <c r="SIS167" s="108"/>
      <c r="SIT167" s="108"/>
      <c r="SIU167" s="108"/>
      <c r="SIV167" s="108"/>
      <c r="SIW167" s="108"/>
      <c r="SIX167" s="108"/>
      <c r="SIY167" s="108"/>
      <c r="SIZ167" s="108"/>
      <c r="SJA167" s="108"/>
      <c r="SJB167" s="108"/>
      <c r="SJC167" s="108"/>
      <c r="SJD167" s="108"/>
      <c r="SJE167" s="108"/>
      <c r="SJF167" s="108"/>
      <c r="SJG167" s="108"/>
      <c r="SJH167" s="108"/>
      <c r="SJI167" s="108"/>
      <c r="SJJ167" s="108"/>
      <c r="SJK167" s="108"/>
      <c r="SJL167" s="108"/>
      <c r="SJM167" s="108"/>
      <c r="SJN167" s="108"/>
      <c r="SJO167" s="108"/>
      <c r="SJP167" s="108"/>
      <c r="SJQ167" s="108"/>
      <c r="SJR167" s="108"/>
      <c r="SJS167" s="108"/>
      <c r="SJT167" s="108"/>
      <c r="SJU167" s="108"/>
      <c r="SJV167" s="108"/>
      <c r="SJW167" s="108"/>
      <c r="SJX167" s="108"/>
      <c r="SJY167" s="108"/>
      <c r="SJZ167" s="108"/>
      <c r="SKA167" s="108"/>
      <c r="SKB167" s="108"/>
      <c r="SKC167" s="108"/>
      <c r="SKD167" s="108"/>
      <c r="SKE167" s="108"/>
      <c r="SKF167" s="108"/>
      <c r="SKG167" s="108"/>
      <c r="SKH167" s="108"/>
      <c r="SKI167" s="108"/>
      <c r="SKJ167" s="108"/>
      <c r="SKK167" s="108"/>
      <c r="SKL167" s="108"/>
      <c r="SKM167" s="108"/>
      <c r="SKN167" s="108"/>
      <c r="SKO167" s="108"/>
      <c r="SKP167" s="108"/>
      <c r="SKQ167" s="108"/>
      <c r="SKR167" s="108"/>
      <c r="SKS167" s="108"/>
      <c r="SKT167" s="108"/>
      <c r="SKU167" s="108"/>
      <c r="SKV167" s="108"/>
      <c r="SKW167" s="108"/>
      <c r="SKX167" s="108"/>
      <c r="SKY167" s="108"/>
      <c r="SKZ167" s="108"/>
      <c r="SLA167" s="108"/>
      <c r="SLB167" s="108"/>
      <c r="SLC167" s="108"/>
      <c r="SLD167" s="108"/>
      <c r="SLE167" s="108"/>
      <c r="SLF167" s="108"/>
      <c r="SLG167" s="108"/>
      <c r="SLH167" s="108"/>
      <c r="SLI167" s="108"/>
      <c r="SLJ167" s="108"/>
      <c r="SLK167" s="108"/>
      <c r="SLL167" s="108"/>
      <c r="SLM167" s="108"/>
      <c r="SLN167" s="108"/>
      <c r="SLO167" s="108"/>
      <c r="SLP167" s="108"/>
      <c r="SLQ167" s="108"/>
      <c r="SLR167" s="108"/>
      <c r="SLS167" s="108"/>
      <c r="SLT167" s="108"/>
      <c r="SLU167" s="108"/>
      <c r="SLV167" s="108"/>
      <c r="SLW167" s="108"/>
      <c r="SLX167" s="108"/>
      <c r="SLY167" s="108"/>
      <c r="SLZ167" s="108"/>
      <c r="SMA167" s="108"/>
      <c r="SMB167" s="108"/>
      <c r="SMC167" s="108"/>
      <c r="SMD167" s="108"/>
      <c r="SME167" s="108"/>
      <c r="SMF167" s="108"/>
      <c r="SMG167" s="108"/>
      <c r="SMH167" s="108"/>
      <c r="SMI167" s="108"/>
      <c r="SMJ167" s="108"/>
      <c r="SMK167" s="108"/>
      <c r="SML167" s="108"/>
      <c r="SMM167" s="108"/>
      <c r="SMN167" s="108"/>
      <c r="SMO167" s="108"/>
      <c r="SMP167" s="108"/>
      <c r="SMQ167" s="108"/>
      <c r="SMR167" s="108"/>
      <c r="SMS167" s="108"/>
      <c r="SMT167" s="108"/>
      <c r="SMU167" s="108"/>
      <c r="SMV167" s="108"/>
      <c r="SMW167" s="108"/>
      <c r="SMX167" s="108"/>
      <c r="SMY167" s="108"/>
      <c r="SMZ167" s="108"/>
      <c r="SNA167" s="108"/>
      <c r="SNB167" s="108"/>
      <c r="SNC167" s="108"/>
      <c r="SND167" s="108"/>
      <c r="SNE167" s="108"/>
      <c r="SNF167" s="108"/>
      <c r="SNG167" s="108"/>
      <c r="SNH167" s="108"/>
      <c r="SNI167" s="108"/>
      <c r="SNJ167" s="108"/>
      <c r="SNK167" s="108"/>
      <c r="SNL167" s="108"/>
      <c r="SNM167" s="108"/>
      <c r="SNN167" s="108"/>
      <c r="SNO167" s="108"/>
      <c r="SNP167" s="108"/>
      <c r="SNQ167" s="108"/>
      <c r="SNR167" s="108"/>
      <c r="SNS167" s="108"/>
      <c r="SNT167" s="108"/>
      <c r="SNU167" s="108"/>
      <c r="SNV167" s="108"/>
      <c r="SNW167" s="108"/>
      <c r="SNX167" s="108"/>
      <c r="SNY167" s="108"/>
      <c r="SNZ167" s="108"/>
      <c r="SOA167" s="108"/>
      <c r="SOB167" s="108"/>
      <c r="SOC167" s="108"/>
      <c r="SOD167" s="108"/>
      <c r="SOE167" s="108"/>
      <c r="SOF167" s="108"/>
      <c r="SOG167" s="108"/>
      <c r="SOH167" s="108"/>
      <c r="SOI167" s="108"/>
      <c r="SOJ167" s="108"/>
      <c r="SOK167" s="108"/>
      <c r="SOL167" s="108"/>
      <c r="SOM167" s="108"/>
      <c r="SON167" s="108"/>
      <c r="SOO167" s="108"/>
      <c r="SOP167" s="108"/>
      <c r="SOQ167" s="108"/>
      <c r="SOR167" s="108"/>
      <c r="SOS167" s="108"/>
      <c r="SOT167" s="108"/>
      <c r="SOU167" s="108"/>
      <c r="SOV167" s="108"/>
      <c r="SOW167" s="108"/>
      <c r="SOX167" s="108"/>
      <c r="SOY167" s="108"/>
      <c r="SOZ167" s="108"/>
      <c r="SPA167" s="108"/>
      <c r="SPB167" s="108"/>
      <c r="SPC167" s="108"/>
      <c r="SPD167" s="108"/>
      <c r="SPE167" s="108"/>
      <c r="SPF167" s="108"/>
      <c r="SPG167" s="108"/>
      <c r="SPH167" s="108"/>
      <c r="SPI167" s="108"/>
      <c r="SPJ167" s="108"/>
      <c r="SPK167" s="108"/>
      <c r="SPL167" s="108"/>
      <c r="SPM167" s="108"/>
      <c r="SPN167" s="108"/>
      <c r="SPO167" s="108"/>
      <c r="SPP167" s="108"/>
      <c r="SPQ167" s="108"/>
      <c r="SPR167" s="108"/>
      <c r="SPS167" s="108"/>
      <c r="SPT167" s="108"/>
      <c r="SPU167" s="108"/>
      <c r="SPV167" s="108"/>
      <c r="SPW167" s="108"/>
      <c r="SPX167" s="108"/>
      <c r="SPY167" s="108"/>
      <c r="SPZ167" s="108"/>
      <c r="SQA167" s="108"/>
      <c r="SQB167" s="108"/>
      <c r="SQC167" s="108"/>
      <c r="SQD167" s="108"/>
      <c r="SQE167" s="108"/>
      <c r="SQF167" s="108"/>
      <c r="SQG167" s="108"/>
      <c r="SQH167" s="108"/>
      <c r="SQI167" s="108"/>
      <c r="SQJ167" s="108"/>
      <c r="SQK167" s="108"/>
      <c r="SQL167" s="108"/>
      <c r="SQM167" s="108"/>
      <c r="SQN167" s="108"/>
      <c r="SQO167" s="108"/>
      <c r="SQP167" s="108"/>
      <c r="SQQ167" s="108"/>
      <c r="SQR167" s="108"/>
      <c r="SQS167" s="108"/>
      <c r="SQT167" s="108"/>
      <c r="SQU167" s="108"/>
      <c r="SQV167" s="108"/>
      <c r="SQW167" s="108"/>
      <c r="SQX167" s="108"/>
      <c r="SQY167" s="108"/>
      <c r="SQZ167" s="108"/>
      <c r="SRA167" s="108"/>
      <c r="SRB167" s="108"/>
      <c r="SRC167" s="108"/>
      <c r="SRD167" s="108"/>
      <c r="SRE167" s="108"/>
      <c r="SRF167" s="108"/>
      <c r="SRG167" s="108"/>
      <c r="SRH167" s="108"/>
      <c r="SRI167" s="108"/>
      <c r="SRJ167" s="108"/>
      <c r="SRK167" s="108"/>
      <c r="SRL167" s="108"/>
      <c r="SRM167" s="108"/>
      <c r="SRN167" s="108"/>
      <c r="SRO167" s="108"/>
      <c r="SRP167" s="108"/>
      <c r="SRQ167" s="108"/>
      <c r="SRR167" s="108"/>
      <c r="SRS167" s="108"/>
      <c r="SRT167" s="108"/>
      <c r="SRU167" s="108"/>
      <c r="SRV167" s="108"/>
      <c r="SRW167" s="108"/>
      <c r="SRX167" s="108"/>
      <c r="SRY167" s="108"/>
      <c r="SRZ167" s="108"/>
      <c r="SSA167" s="108"/>
      <c r="SSB167" s="108"/>
      <c r="SSC167" s="108"/>
      <c r="SSD167" s="108"/>
      <c r="SSE167" s="108"/>
      <c r="SSF167" s="108"/>
      <c r="SSG167" s="108"/>
      <c r="SSH167" s="108"/>
      <c r="SSI167" s="108"/>
      <c r="SSJ167" s="108"/>
      <c r="SSK167" s="108"/>
      <c r="SSL167" s="108"/>
      <c r="SSM167" s="108"/>
      <c r="SSN167" s="108"/>
      <c r="SSO167" s="108"/>
      <c r="SSP167" s="108"/>
      <c r="SSQ167" s="108"/>
      <c r="SSR167" s="108"/>
      <c r="SSS167" s="108"/>
      <c r="SST167" s="108"/>
      <c r="SSU167" s="108"/>
      <c r="SSV167" s="108"/>
      <c r="SSW167" s="108"/>
      <c r="SSX167" s="108"/>
      <c r="SSY167" s="108"/>
      <c r="SSZ167" s="108"/>
      <c r="STA167" s="108"/>
      <c r="STB167" s="108"/>
      <c r="STC167" s="108"/>
      <c r="STD167" s="108"/>
      <c r="STE167" s="108"/>
      <c r="STF167" s="108"/>
      <c r="STG167" s="108"/>
      <c r="STH167" s="108"/>
      <c r="STI167" s="108"/>
      <c r="STJ167" s="108"/>
      <c r="STK167" s="108"/>
      <c r="STL167" s="108"/>
      <c r="STM167" s="108"/>
      <c r="STN167" s="108"/>
      <c r="STO167" s="108"/>
      <c r="STP167" s="108"/>
      <c r="STQ167" s="108"/>
      <c r="STR167" s="108"/>
      <c r="STS167" s="108"/>
      <c r="STT167" s="108"/>
      <c r="STU167" s="108"/>
      <c r="STV167" s="108"/>
      <c r="STW167" s="108"/>
      <c r="STX167" s="108"/>
      <c r="STY167" s="108"/>
      <c r="STZ167" s="108"/>
      <c r="SUA167" s="108"/>
      <c r="SUB167" s="108"/>
      <c r="SUC167" s="108"/>
      <c r="SUD167" s="108"/>
      <c r="SUE167" s="108"/>
      <c r="SUF167" s="108"/>
      <c r="SUG167" s="108"/>
      <c r="SUH167" s="108"/>
      <c r="SUI167" s="108"/>
      <c r="SUJ167" s="108"/>
      <c r="SUK167" s="108"/>
      <c r="SUL167" s="108"/>
      <c r="SUM167" s="108"/>
      <c r="SUN167" s="108"/>
      <c r="SUO167" s="108"/>
      <c r="SUP167" s="108"/>
      <c r="SUQ167" s="108"/>
      <c r="SUR167" s="108"/>
      <c r="SUS167" s="108"/>
      <c r="SUT167" s="108"/>
      <c r="SUU167" s="108"/>
      <c r="SUV167" s="108"/>
      <c r="SUW167" s="108"/>
      <c r="SUX167" s="108"/>
      <c r="SUY167" s="108"/>
      <c r="SUZ167" s="108"/>
      <c r="SVA167" s="108"/>
      <c r="SVB167" s="108"/>
      <c r="SVC167" s="108"/>
      <c r="SVD167" s="108"/>
      <c r="SVE167" s="108"/>
      <c r="SVF167" s="108"/>
      <c r="SVG167" s="108"/>
      <c r="SVH167" s="108"/>
      <c r="SVI167" s="108"/>
      <c r="SVJ167" s="108"/>
      <c r="SVK167" s="108"/>
      <c r="SVL167" s="108"/>
      <c r="SVM167" s="108"/>
      <c r="SVN167" s="108"/>
      <c r="SVO167" s="108"/>
      <c r="SVP167" s="108"/>
      <c r="SVQ167" s="108"/>
      <c r="SVR167" s="108"/>
      <c r="SVS167" s="108"/>
      <c r="SVT167" s="108"/>
      <c r="SVU167" s="108"/>
      <c r="SVV167" s="108"/>
      <c r="SVW167" s="108"/>
      <c r="SVX167" s="108"/>
      <c r="SVY167" s="108"/>
      <c r="SVZ167" s="108"/>
      <c r="SWA167" s="108"/>
      <c r="SWB167" s="108"/>
      <c r="SWC167" s="108"/>
      <c r="SWD167" s="108"/>
      <c r="SWE167" s="108"/>
      <c r="SWF167" s="108"/>
      <c r="SWG167" s="108"/>
      <c r="SWH167" s="108"/>
      <c r="SWI167" s="108"/>
      <c r="SWJ167" s="108"/>
      <c r="SWK167" s="108"/>
      <c r="SWL167" s="108"/>
      <c r="SWM167" s="108"/>
      <c r="SWN167" s="108"/>
      <c r="SWO167" s="108"/>
      <c r="SWP167" s="108"/>
      <c r="SWQ167" s="108"/>
      <c r="SWR167" s="108"/>
      <c r="SWS167" s="108"/>
      <c r="SWT167" s="108"/>
      <c r="SWU167" s="108"/>
      <c r="SWV167" s="108"/>
      <c r="SWW167" s="108"/>
      <c r="SWX167" s="108"/>
      <c r="SWY167" s="108"/>
      <c r="SWZ167" s="108"/>
      <c r="SXA167" s="108"/>
      <c r="SXB167" s="108"/>
      <c r="SXC167" s="108"/>
      <c r="SXD167" s="108"/>
      <c r="SXE167" s="108"/>
      <c r="SXF167" s="108"/>
      <c r="SXG167" s="108"/>
      <c r="SXH167" s="108"/>
      <c r="SXI167" s="108"/>
      <c r="SXJ167" s="108"/>
      <c r="SXK167" s="108"/>
      <c r="SXL167" s="108"/>
      <c r="SXM167" s="108"/>
      <c r="SXN167" s="108"/>
      <c r="SXO167" s="108"/>
      <c r="SXP167" s="108"/>
      <c r="SXQ167" s="108"/>
      <c r="SXR167" s="108"/>
      <c r="SXS167" s="108"/>
      <c r="SXT167" s="108"/>
      <c r="SXU167" s="108"/>
      <c r="SXV167" s="108"/>
      <c r="SXW167" s="108"/>
      <c r="SXX167" s="108"/>
      <c r="SXY167" s="108"/>
      <c r="SXZ167" s="108"/>
      <c r="SYA167" s="108"/>
      <c r="SYB167" s="108"/>
      <c r="SYC167" s="108"/>
      <c r="SYD167" s="108"/>
      <c r="SYE167" s="108"/>
      <c r="SYF167" s="108"/>
      <c r="SYG167" s="108"/>
      <c r="SYH167" s="108"/>
      <c r="SYI167" s="108"/>
      <c r="SYJ167" s="108"/>
      <c r="SYK167" s="108"/>
      <c r="SYL167" s="108"/>
      <c r="SYM167" s="108"/>
      <c r="SYN167" s="108"/>
      <c r="SYO167" s="108"/>
      <c r="SYP167" s="108"/>
      <c r="SYQ167" s="108"/>
      <c r="SYR167" s="108"/>
      <c r="SYS167" s="108"/>
      <c r="SYT167" s="108"/>
      <c r="SYU167" s="108"/>
      <c r="SYV167" s="108"/>
      <c r="SYW167" s="108"/>
      <c r="SYX167" s="108"/>
      <c r="SYY167" s="108"/>
      <c r="SYZ167" s="108"/>
      <c r="SZA167" s="108"/>
      <c r="SZB167" s="108"/>
      <c r="SZC167" s="108"/>
      <c r="SZD167" s="108"/>
      <c r="SZE167" s="108"/>
      <c r="SZF167" s="108"/>
      <c r="SZG167" s="108"/>
      <c r="SZH167" s="108"/>
      <c r="SZI167" s="108"/>
      <c r="SZJ167" s="108"/>
      <c r="SZK167" s="108"/>
      <c r="SZL167" s="108"/>
      <c r="SZM167" s="108"/>
      <c r="SZN167" s="108"/>
      <c r="SZO167" s="108"/>
      <c r="SZP167" s="108"/>
      <c r="SZQ167" s="108"/>
      <c r="SZR167" s="108"/>
      <c r="SZS167" s="108"/>
      <c r="SZT167" s="108"/>
      <c r="SZU167" s="108"/>
      <c r="SZV167" s="108"/>
      <c r="SZW167" s="108"/>
      <c r="SZX167" s="108"/>
      <c r="SZY167" s="108"/>
      <c r="SZZ167" s="108"/>
      <c r="TAA167" s="108"/>
      <c r="TAB167" s="108"/>
      <c r="TAC167" s="108"/>
      <c r="TAD167" s="108"/>
      <c r="TAE167" s="108"/>
      <c r="TAF167" s="108"/>
      <c r="TAG167" s="108"/>
      <c r="TAH167" s="108"/>
      <c r="TAI167" s="108"/>
      <c r="TAJ167" s="108"/>
      <c r="TAK167" s="108"/>
      <c r="TAL167" s="108"/>
      <c r="TAM167" s="108"/>
      <c r="TAN167" s="108"/>
      <c r="TAO167" s="108"/>
      <c r="TAP167" s="108"/>
      <c r="TAQ167" s="108"/>
      <c r="TAR167" s="108"/>
      <c r="TAS167" s="108"/>
      <c r="TAT167" s="108"/>
      <c r="TAU167" s="108"/>
      <c r="TAV167" s="108"/>
      <c r="TAW167" s="108"/>
      <c r="TAX167" s="108"/>
      <c r="TAY167" s="108"/>
      <c r="TAZ167" s="108"/>
      <c r="TBA167" s="108"/>
      <c r="TBB167" s="108"/>
      <c r="TBC167" s="108"/>
      <c r="TBD167" s="108"/>
      <c r="TBE167" s="108"/>
      <c r="TBF167" s="108"/>
      <c r="TBG167" s="108"/>
      <c r="TBH167" s="108"/>
      <c r="TBI167" s="108"/>
      <c r="TBJ167" s="108"/>
      <c r="TBK167" s="108"/>
      <c r="TBL167" s="108"/>
      <c r="TBM167" s="108"/>
      <c r="TBN167" s="108"/>
      <c r="TBO167" s="108"/>
      <c r="TBP167" s="108"/>
      <c r="TBQ167" s="108"/>
      <c r="TBR167" s="108"/>
      <c r="TBS167" s="108"/>
      <c r="TBT167" s="108"/>
      <c r="TBU167" s="108"/>
      <c r="TBV167" s="108"/>
      <c r="TBW167" s="108"/>
      <c r="TBX167" s="108"/>
      <c r="TBY167" s="108"/>
      <c r="TBZ167" s="108"/>
      <c r="TCA167" s="108"/>
      <c r="TCB167" s="108"/>
      <c r="TCC167" s="108"/>
      <c r="TCD167" s="108"/>
      <c r="TCE167" s="108"/>
      <c r="TCF167" s="108"/>
      <c r="TCG167" s="108"/>
      <c r="TCH167" s="108"/>
      <c r="TCI167" s="108"/>
      <c r="TCJ167" s="108"/>
      <c r="TCK167" s="108"/>
      <c r="TCL167" s="108"/>
      <c r="TCM167" s="108"/>
      <c r="TCN167" s="108"/>
      <c r="TCO167" s="108"/>
      <c r="TCP167" s="108"/>
      <c r="TCQ167" s="108"/>
      <c r="TCR167" s="108"/>
      <c r="TCS167" s="108"/>
      <c r="TCT167" s="108"/>
      <c r="TCU167" s="108"/>
      <c r="TCV167" s="108"/>
      <c r="TCW167" s="108"/>
      <c r="TCX167" s="108"/>
      <c r="TCY167" s="108"/>
      <c r="TCZ167" s="108"/>
      <c r="TDA167" s="108"/>
      <c r="TDB167" s="108"/>
      <c r="TDC167" s="108"/>
      <c r="TDD167" s="108"/>
      <c r="TDE167" s="108"/>
      <c r="TDF167" s="108"/>
      <c r="TDG167" s="108"/>
      <c r="TDH167" s="108"/>
      <c r="TDI167" s="108"/>
      <c r="TDJ167" s="108"/>
      <c r="TDK167" s="108"/>
      <c r="TDL167" s="108"/>
      <c r="TDM167" s="108"/>
      <c r="TDN167" s="108"/>
      <c r="TDO167" s="108"/>
      <c r="TDP167" s="108"/>
      <c r="TDQ167" s="108"/>
      <c r="TDR167" s="108"/>
      <c r="TDS167" s="108"/>
      <c r="TDT167" s="108"/>
      <c r="TDU167" s="108"/>
      <c r="TDV167" s="108"/>
      <c r="TDW167" s="108"/>
      <c r="TDX167" s="108"/>
      <c r="TDY167" s="108"/>
      <c r="TDZ167" s="108"/>
      <c r="TEA167" s="108"/>
      <c r="TEB167" s="108"/>
      <c r="TEC167" s="108"/>
      <c r="TED167" s="108"/>
      <c r="TEE167" s="108"/>
      <c r="TEF167" s="108"/>
      <c r="TEG167" s="108"/>
      <c r="TEH167" s="108"/>
      <c r="TEI167" s="108"/>
      <c r="TEJ167" s="108"/>
      <c r="TEK167" s="108"/>
      <c r="TEL167" s="108"/>
      <c r="TEM167" s="108"/>
      <c r="TEN167" s="108"/>
      <c r="TEO167" s="108"/>
      <c r="TEP167" s="108"/>
      <c r="TEQ167" s="108"/>
      <c r="TER167" s="108"/>
      <c r="TES167" s="108"/>
      <c r="TET167" s="108"/>
      <c r="TEU167" s="108"/>
      <c r="TEV167" s="108"/>
      <c r="TEW167" s="108"/>
      <c r="TEX167" s="108"/>
      <c r="TEY167" s="108"/>
      <c r="TEZ167" s="108"/>
      <c r="TFA167" s="108"/>
      <c r="TFB167" s="108"/>
      <c r="TFC167" s="108"/>
      <c r="TFD167" s="108"/>
      <c r="TFE167" s="108"/>
      <c r="TFF167" s="108"/>
      <c r="TFG167" s="108"/>
      <c r="TFH167" s="108"/>
      <c r="TFI167" s="108"/>
      <c r="TFJ167" s="108"/>
      <c r="TFK167" s="108"/>
      <c r="TFL167" s="108"/>
      <c r="TFM167" s="108"/>
      <c r="TFN167" s="108"/>
      <c r="TFO167" s="108"/>
      <c r="TFP167" s="108"/>
      <c r="TFQ167" s="108"/>
      <c r="TFR167" s="108"/>
      <c r="TFS167" s="108"/>
      <c r="TFT167" s="108"/>
      <c r="TFU167" s="108"/>
      <c r="TFV167" s="108"/>
      <c r="TFW167" s="108"/>
      <c r="TFX167" s="108"/>
      <c r="TFY167" s="108"/>
      <c r="TFZ167" s="108"/>
      <c r="TGA167" s="108"/>
      <c r="TGB167" s="108"/>
      <c r="TGC167" s="108"/>
      <c r="TGD167" s="108"/>
      <c r="TGE167" s="108"/>
      <c r="TGF167" s="108"/>
      <c r="TGG167" s="108"/>
      <c r="TGH167" s="108"/>
      <c r="TGI167" s="108"/>
      <c r="TGJ167" s="108"/>
      <c r="TGK167" s="108"/>
      <c r="TGL167" s="108"/>
      <c r="TGM167" s="108"/>
      <c r="TGN167" s="108"/>
      <c r="TGO167" s="108"/>
      <c r="TGP167" s="108"/>
      <c r="TGQ167" s="108"/>
      <c r="TGR167" s="108"/>
      <c r="TGS167" s="108"/>
      <c r="TGT167" s="108"/>
      <c r="TGU167" s="108"/>
      <c r="TGV167" s="108"/>
      <c r="TGW167" s="108"/>
      <c r="TGX167" s="108"/>
      <c r="TGY167" s="108"/>
      <c r="TGZ167" s="108"/>
      <c r="THA167" s="108"/>
      <c r="THB167" s="108"/>
      <c r="THC167" s="108"/>
      <c r="THD167" s="108"/>
      <c r="THE167" s="108"/>
      <c r="THF167" s="108"/>
      <c r="THG167" s="108"/>
      <c r="THH167" s="108"/>
      <c r="THI167" s="108"/>
      <c r="THJ167" s="108"/>
      <c r="THK167" s="108"/>
      <c r="THL167" s="108"/>
      <c r="THM167" s="108"/>
      <c r="THN167" s="108"/>
      <c r="THO167" s="108"/>
      <c r="THP167" s="108"/>
      <c r="THQ167" s="108"/>
      <c r="THR167" s="108"/>
      <c r="THS167" s="108"/>
      <c r="THT167" s="108"/>
      <c r="THU167" s="108"/>
      <c r="THV167" s="108"/>
      <c r="THW167" s="108"/>
      <c r="THX167" s="108"/>
      <c r="THY167" s="108"/>
      <c r="THZ167" s="108"/>
      <c r="TIA167" s="108"/>
      <c r="TIB167" s="108"/>
      <c r="TIC167" s="108"/>
      <c r="TID167" s="108"/>
      <c r="TIE167" s="108"/>
      <c r="TIF167" s="108"/>
      <c r="TIG167" s="108"/>
      <c r="TIH167" s="108"/>
      <c r="TII167" s="108"/>
      <c r="TIJ167" s="108"/>
      <c r="TIK167" s="108"/>
      <c r="TIL167" s="108"/>
      <c r="TIM167" s="108"/>
      <c r="TIN167" s="108"/>
      <c r="TIO167" s="108"/>
      <c r="TIP167" s="108"/>
      <c r="TIQ167" s="108"/>
      <c r="TIR167" s="108"/>
      <c r="TIS167" s="108"/>
      <c r="TIT167" s="108"/>
      <c r="TIU167" s="108"/>
      <c r="TIV167" s="108"/>
      <c r="TIW167" s="108"/>
      <c r="TIX167" s="108"/>
      <c r="TIY167" s="108"/>
      <c r="TIZ167" s="108"/>
      <c r="TJA167" s="108"/>
      <c r="TJB167" s="108"/>
      <c r="TJC167" s="108"/>
      <c r="TJD167" s="108"/>
      <c r="TJE167" s="108"/>
      <c r="TJF167" s="108"/>
      <c r="TJG167" s="108"/>
      <c r="TJH167" s="108"/>
      <c r="TJI167" s="108"/>
      <c r="TJJ167" s="108"/>
      <c r="TJK167" s="108"/>
      <c r="TJL167" s="108"/>
      <c r="TJM167" s="108"/>
      <c r="TJN167" s="108"/>
      <c r="TJO167" s="108"/>
      <c r="TJP167" s="108"/>
      <c r="TJQ167" s="108"/>
      <c r="TJR167" s="108"/>
      <c r="TJS167" s="108"/>
      <c r="TJT167" s="108"/>
      <c r="TJU167" s="108"/>
      <c r="TJV167" s="108"/>
      <c r="TJW167" s="108"/>
      <c r="TJX167" s="108"/>
      <c r="TJY167" s="108"/>
      <c r="TJZ167" s="108"/>
      <c r="TKA167" s="108"/>
      <c r="TKB167" s="108"/>
      <c r="TKC167" s="108"/>
      <c r="TKD167" s="108"/>
      <c r="TKE167" s="108"/>
      <c r="TKF167" s="108"/>
      <c r="TKG167" s="108"/>
      <c r="TKH167" s="108"/>
      <c r="TKI167" s="108"/>
      <c r="TKJ167" s="108"/>
      <c r="TKK167" s="108"/>
      <c r="TKL167" s="108"/>
      <c r="TKM167" s="108"/>
      <c r="TKN167" s="108"/>
      <c r="TKO167" s="108"/>
      <c r="TKP167" s="108"/>
      <c r="TKQ167" s="108"/>
      <c r="TKR167" s="108"/>
      <c r="TKS167" s="108"/>
      <c r="TKT167" s="108"/>
      <c r="TKU167" s="108"/>
      <c r="TKV167" s="108"/>
      <c r="TKW167" s="108"/>
      <c r="TKX167" s="108"/>
      <c r="TKY167" s="108"/>
      <c r="TKZ167" s="108"/>
      <c r="TLA167" s="108"/>
      <c r="TLB167" s="108"/>
      <c r="TLC167" s="108"/>
      <c r="TLD167" s="108"/>
      <c r="TLE167" s="108"/>
      <c r="TLF167" s="108"/>
      <c r="TLG167" s="108"/>
      <c r="TLH167" s="108"/>
      <c r="TLI167" s="108"/>
      <c r="TLJ167" s="108"/>
      <c r="TLK167" s="108"/>
      <c r="TLL167" s="108"/>
      <c r="TLM167" s="108"/>
      <c r="TLN167" s="108"/>
      <c r="TLO167" s="108"/>
      <c r="TLP167" s="108"/>
      <c r="TLQ167" s="108"/>
      <c r="TLR167" s="108"/>
      <c r="TLS167" s="108"/>
      <c r="TLT167" s="108"/>
      <c r="TLU167" s="108"/>
      <c r="TLV167" s="108"/>
      <c r="TLW167" s="108"/>
      <c r="TLX167" s="108"/>
      <c r="TLY167" s="108"/>
      <c r="TLZ167" s="108"/>
      <c r="TMA167" s="108"/>
      <c r="TMB167" s="108"/>
      <c r="TMC167" s="108"/>
      <c r="TMD167" s="108"/>
      <c r="TME167" s="108"/>
      <c r="TMF167" s="108"/>
      <c r="TMG167" s="108"/>
      <c r="TMH167" s="108"/>
      <c r="TMI167" s="108"/>
      <c r="TMJ167" s="108"/>
      <c r="TMK167" s="108"/>
      <c r="TML167" s="108"/>
      <c r="TMM167" s="108"/>
      <c r="TMN167" s="108"/>
      <c r="TMO167" s="108"/>
      <c r="TMP167" s="108"/>
      <c r="TMQ167" s="108"/>
      <c r="TMR167" s="108"/>
      <c r="TMS167" s="108"/>
      <c r="TMT167" s="108"/>
      <c r="TMU167" s="108"/>
      <c r="TMV167" s="108"/>
      <c r="TMW167" s="108"/>
      <c r="TMX167" s="108"/>
      <c r="TMY167" s="108"/>
      <c r="TMZ167" s="108"/>
      <c r="TNA167" s="108"/>
      <c r="TNB167" s="108"/>
      <c r="TNC167" s="108"/>
      <c r="TND167" s="108"/>
      <c r="TNE167" s="108"/>
      <c r="TNF167" s="108"/>
      <c r="TNG167" s="108"/>
      <c r="TNH167" s="108"/>
      <c r="TNI167" s="108"/>
      <c r="TNJ167" s="108"/>
      <c r="TNK167" s="108"/>
      <c r="TNL167" s="108"/>
      <c r="TNM167" s="108"/>
      <c r="TNN167" s="108"/>
      <c r="TNO167" s="108"/>
      <c r="TNP167" s="108"/>
      <c r="TNQ167" s="108"/>
      <c r="TNR167" s="108"/>
      <c r="TNS167" s="108"/>
      <c r="TNT167" s="108"/>
      <c r="TNU167" s="108"/>
      <c r="TNV167" s="108"/>
      <c r="TNW167" s="108"/>
      <c r="TNX167" s="108"/>
      <c r="TNY167" s="108"/>
      <c r="TNZ167" s="108"/>
      <c r="TOA167" s="108"/>
      <c r="TOB167" s="108"/>
      <c r="TOC167" s="108"/>
      <c r="TOD167" s="108"/>
      <c r="TOE167" s="108"/>
      <c r="TOF167" s="108"/>
      <c r="TOG167" s="108"/>
      <c r="TOH167" s="108"/>
      <c r="TOI167" s="108"/>
      <c r="TOJ167" s="108"/>
      <c r="TOK167" s="108"/>
      <c r="TOL167" s="108"/>
      <c r="TOM167" s="108"/>
      <c r="TON167" s="108"/>
      <c r="TOO167" s="108"/>
      <c r="TOP167" s="108"/>
      <c r="TOQ167" s="108"/>
      <c r="TOR167" s="108"/>
      <c r="TOS167" s="108"/>
      <c r="TOT167" s="108"/>
      <c r="TOU167" s="108"/>
      <c r="TOV167" s="108"/>
      <c r="TOW167" s="108"/>
      <c r="TOX167" s="108"/>
      <c r="TOY167" s="108"/>
      <c r="TOZ167" s="108"/>
      <c r="TPA167" s="108"/>
      <c r="TPB167" s="108"/>
      <c r="TPC167" s="108"/>
      <c r="TPD167" s="108"/>
      <c r="TPE167" s="108"/>
      <c r="TPF167" s="108"/>
      <c r="TPG167" s="108"/>
      <c r="TPH167" s="108"/>
      <c r="TPI167" s="108"/>
      <c r="TPJ167" s="108"/>
      <c r="TPK167" s="108"/>
      <c r="TPL167" s="108"/>
      <c r="TPM167" s="108"/>
      <c r="TPN167" s="108"/>
      <c r="TPO167" s="108"/>
      <c r="TPP167" s="108"/>
      <c r="TPQ167" s="108"/>
      <c r="TPR167" s="108"/>
      <c r="TPS167" s="108"/>
      <c r="TPT167" s="108"/>
      <c r="TPU167" s="108"/>
      <c r="TPV167" s="108"/>
      <c r="TPW167" s="108"/>
      <c r="TPX167" s="108"/>
      <c r="TPY167" s="108"/>
      <c r="TPZ167" s="108"/>
      <c r="TQA167" s="108"/>
      <c r="TQB167" s="108"/>
      <c r="TQC167" s="108"/>
      <c r="TQD167" s="108"/>
      <c r="TQE167" s="108"/>
      <c r="TQF167" s="108"/>
      <c r="TQG167" s="108"/>
      <c r="TQH167" s="108"/>
      <c r="TQI167" s="108"/>
      <c r="TQJ167" s="108"/>
      <c r="TQK167" s="108"/>
      <c r="TQL167" s="108"/>
      <c r="TQM167" s="108"/>
      <c r="TQN167" s="108"/>
      <c r="TQO167" s="108"/>
      <c r="TQP167" s="108"/>
      <c r="TQQ167" s="108"/>
      <c r="TQR167" s="108"/>
      <c r="TQS167" s="108"/>
      <c r="TQT167" s="108"/>
      <c r="TQU167" s="108"/>
      <c r="TQV167" s="108"/>
      <c r="TQW167" s="108"/>
      <c r="TQX167" s="108"/>
      <c r="TQY167" s="108"/>
      <c r="TQZ167" s="108"/>
      <c r="TRA167" s="108"/>
      <c r="TRB167" s="108"/>
      <c r="TRC167" s="108"/>
      <c r="TRD167" s="108"/>
      <c r="TRE167" s="108"/>
      <c r="TRF167" s="108"/>
      <c r="TRG167" s="108"/>
      <c r="TRH167" s="108"/>
      <c r="TRI167" s="108"/>
      <c r="TRJ167" s="108"/>
      <c r="TRK167" s="108"/>
      <c r="TRL167" s="108"/>
      <c r="TRM167" s="108"/>
      <c r="TRN167" s="108"/>
      <c r="TRO167" s="108"/>
      <c r="TRP167" s="108"/>
      <c r="TRQ167" s="108"/>
      <c r="TRR167" s="108"/>
      <c r="TRS167" s="108"/>
      <c r="TRT167" s="108"/>
      <c r="TRU167" s="108"/>
      <c r="TRV167" s="108"/>
      <c r="TRW167" s="108"/>
      <c r="TRX167" s="108"/>
      <c r="TRY167" s="108"/>
      <c r="TRZ167" s="108"/>
      <c r="TSA167" s="108"/>
      <c r="TSB167" s="108"/>
      <c r="TSC167" s="108"/>
      <c r="TSD167" s="108"/>
      <c r="TSE167" s="108"/>
      <c r="TSF167" s="108"/>
      <c r="TSG167" s="108"/>
      <c r="TSH167" s="108"/>
      <c r="TSI167" s="108"/>
      <c r="TSJ167" s="108"/>
      <c r="TSK167" s="108"/>
      <c r="TSL167" s="108"/>
      <c r="TSM167" s="108"/>
      <c r="TSN167" s="108"/>
      <c r="TSO167" s="108"/>
      <c r="TSP167" s="108"/>
      <c r="TSQ167" s="108"/>
      <c r="TSR167" s="108"/>
      <c r="TSS167" s="108"/>
      <c r="TST167" s="108"/>
      <c r="TSU167" s="108"/>
      <c r="TSV167" s="108"/>
      <c r="TSW167" s="108"/>
      <c r="TSX167" s="108"/>
      <c r="TSY167" s="108"/>
      <c r="TSZ167" s="108"/>
      <c r="TTA167" s="108"/>
      <c r="TTB167" s="108"/>
      <c r="TTC167" s="108"/>
      <c r="TTD167" s="108"/>
      <c r="TTE167" s="108"/>
      <c r="TTF167" s="108"/>
      <c r="TTG167" s="108"/>
      <c r="TTH167" s="108"/>
      <c r="TTI167" s="108"/>
      <c r="TTJ167" s="108"/>
      <c r="TTK167" s="108"/>
      <c r="TTL167" s="108"/>
      <c r="TTM167" s="108"/>
      <c r="TTN167" s="108"/>
      <c r="TTO167" s="108"/>
      <c r="TTP167" s="108"/>
      <c r="TTQ167" s="108"/>
      <c r="TTR167" s="108"/>
      <c r="TTS167" s="108"/>
      <c r="TTT167" s="108"/>
      <c r="TTU167" s="108"/>
      <c r="TTV167" s="108"/>
      <c r="TTW167" s="108"/>
      <c r="TTX167" s="108"/>
      <c r="TTY167" s="108"/>
      <c r="TTZ167" s="108"/>
      <c r="TUA167" s="108"/>
      <c r="TUB167" s="108"/>
      <c r="TUC167" s="108"/>
      <c r="TUD167" s="108"/>
      <c r="TUE167" s="108"/>
      <c r="TUF167" s="108"/>
      <c r="TUG167" s="108"/>
      <c r="TUH167" s="108"/>
      <c r="TUI167" s="108"/>
      <c r="TUJ167" s="108"/>
      <c r="TUK167" s="108"/>
      <c r="TUL167" s="108"/>
      <c r="TUM167" s="108"/>
      <c r="TUN167" s="108"/>
      <c r="TUO167" s="108"/>
      <c r="TUP167" s="108"/>
      <c r="TUQ167" s="108"/>
      <c r="TUR167" s="108"/>
      <c r="TUS167" s="108"/>
      <c r="TUT167" s="108"/>
      <c r="TUU167" s="108"/>
      <c r="TUV167" s="108"/>
      <c r="TUW167" s="108"/>
      <c r="TUX167" s="108"/>
      <c r="TUY167" s="108"/>
      <c r="TUZ167" s="108"/>
      <c r="TVA167" s="108"/>
      <c r="TVB167" s="108"/>
      <c r="TVC167" s="108"/>
      <c r="TVD167" s="108"/>
      <c r="TVE167" s="108"/>
      <c r="TVF167" s="108"/>
      <c r="TVG167" s="108"/>
      <c r="TVH167" s="108"/>
      <c r="TVI167" s="108"/>
      <c r="TVJ167" s="108"/>
      <c r="TVK167" s="108"/>
      <c r="TVL167" s="108"/>
      <c r="TVM167" s="108"/>
      <c r="TVN167" s="108"/>
      <c r="TVO167" s="108"/>
      <c r="TVP167" s="108"/>
      <c r="TVQ167" s="108"/>
      <c r="TVR167" s="108"/>
      <c r="TVS167" s="108"/>
      <c r="TVT167" s="108"/>
      <c r="TVU167" s="108"/>
      <c r="TVV167" s="108"/>
      <c r="TVW167" s="108"/>
      <c r="TVX167" s="108"/>
      <c r="TVY167" s="108"/>
      <c r="TVZ167" s="108"/>
      <c r="TWA167" s="108"/>
      <c r="TWB167" s="108"/>
      <c r="TWC167" s="108"/>
      <c r="TWD167" s="108"/>
      <c r="TWE167" s="108"/>
      <c r="TWF167" s="108"/>
      <c r="TWG167" s="108"/>
      <c r="TWH167" s="108"/>
      <c r="TWI167" s="108"/>
      <c r="TWJ167" s="108"/>
      <c r="TWK167" s="108"/>
      <c r="TWL167" s="108"/>
      <c r="TWM167" s="108"/>
      <c r="TWN167" s="108"/>
      <c r="TWO167" s="108"/>
      <c r="TWP167" s="108"/>
      <c r="TWQ167" s="108"/>
      <c r="TWR167" s="108"/>
      <c r="TWS167" s="108"/>
      <c r="TWT167" s="108"/>
      <c r="TWU167" s="108"/>
      <c r="TWV167" s="108"/>
      <c r="TWW167" s="108"/>
      <c r="TWX167" s="108"/>
      <c r="TWY167" s="108"/>
      <c r="TWZ167" s="108"/>
      <c r="TXA167" s="108"/>
      <c r="TXB167" s="108"/>
      <c r="TXC167" s="108"/>
      <c r="TXD167" s="108"/>
      <c r="TXE167" s="108"/>
      <c r="TXF167" s="108"/>
      <c r="TXG167" s="108"/>
      <c r="TXH167" s="108"/>
      <c r="TXI167" s="108"/>
      <c r="TXJ167" s="108"/>
      <c r="TXK167" s="108"/>
      <c r="TXL167" s="108"/>
      <c r="TXM167" s="108"/>
      <c r="TXN167" s="108"/>
      <c r="TXO167" s="108"/>
      <c r="TXP167" s="108"/>
      <c r="TXQ167" s="108"/>
      <c r="TXR167" s="108"/>
      <c r="TXS167" s="108"/>
      <c r="TXT167" s="108"/>
      <c r="TXU167" s="108"/>
      <c r="TXV167" s="108"/>
      <c r="TXW167" s="108"/>
      <c r="TXX167" s="108"/>
      <c r="TXY167" s="108"/>
      <c r="TXZ167" s="108"/>
      <c r="TYA167" s="108"/>
      <c r="TYB167" s="108"/>
      <c r="TYC167" s="108"/>
      <c r="TYD167" s="108"/>
      <c r="TYE167" s="108"/>
      <c r="TYF167" s="108"/>
      <c r="TYG167" s="108"/>
      <c r="TYH167" s="108"/>
      <c r="TYI167" s="108"/>
      <c r="TYJ167" s="108"/>
      <c r="TYK167" s="108"/>
      <c r="TYL167" s="108"/>
      <c r="TYM167" s="108"/>
      <c r="TYN167" s="108"/>
      <c r="TYO167" s="108"/>
      <c r="TYP167" s="108"/>
      <c r="TYQ167" s="108"/>
      <c r="TYR167" s="108"/>
      <c r="TYS167" s="108"/>
      <c r="TYT167" s="108"/>
      <c r="TYU167" s="108"/>
      <c r="TYV167" s="108"/>
      <c r="TYW167" s="108"/>
      <c r="TYX167" s="108"/>
      <c r="TYY167" s="108"/>
      <c r="TYZ167" s="108"/>
      <c r="TZA167" s="108"/>
      <c r="TZB167" s="108"/>
      <c r="TZC167" s="108"/>
      <c r="TZD167" s="108"/>
      <c r="TZE167" s="108"/>
      <c r="TZF167" s="108"/>
      <c r="TZG167" s="108"/>
      <c r="TZH167" s="108"/>
      <c r="TZI167" s="108"/>
      <c r="TZJ167" s="108"/>
      <c r="TZK167" s="108"/>
      <c r="TZL167" s="108"/>
      <c r="TZM167" s="108"/>
      <c r="TZN167" s="108"/>
      <c r="TZO167" s="108"/>
      <c r="TZP167" s="108"/>
      <c r="TZQ167" s="108"/>
      <c r="TZR167" s="108"/>
      <c r="TZS167" s="108"/>
      <c r="TZT167" s="108"/>
      <c r="TZU167" s="108"/>
      <c r="TZV167" s="108"/>
      <c r="TZW167" s="108"/>
      <c r="TZX167" s="108"/>
      <c r="TZY167" s="108"/>
      <c r="TZZ167" s="108"/>
      <c r="UAA167" s="108"/>
      <c r="UAB167" s="108"/>
      <c r="UAC167" s="108"/>
      <c r="UAD167" s="108"/>
      <c r="UAE167" s="108"/>
      <c r="UAF167" s="108"/>
      <c r="UAG167" s="108"/>
      <c r="UAH167" s="108"/>
      <c r="UAI167" s="108"/>
      <c r="UAJ167" s="108"/>
      <c r="UAK167" s="108"/>
      <c r="UAL167" s="108"/>
      <c r="UAM167" s="108"/>
      <c r="UAN167" s="108"/>
      <c r="UAO167" s="108"/>
      <c r="UAP167" s="108"/>
      <c r="UAQ167" s="108"/>
      <c r="UAR167" s="108"/>
      <c r="UAS167" s="108"/>
      <c r="UAT167" s="108"/>
      <c r="UAU167" s="108"/>
      <c r="UAV167" s="108"/>
      <c r="UAW167" s="108"/>
      <c r="UAX167" s="108"/>
      <c r="UAY167" s="108"/>
      <c r="UAZ167" s="108"/>
      <c r="UBA167" s="108"/>
      <c r="UBB167" s="108"/>
      <c r="UBC167" s="108"/>
      <c r="UBD167" s="108"/>
      <c r="UBE167" s="108"/>
      <c r="UBF167" s="108"/>
      <c r="UBG167" s="108"/>
      <c r="UBH167" s="108"/>
      <c r="UBI167" s="108"/>
      <c r="UBJ167" s="108"/>
      <c r="UBK167" s="108"/>
      <c r="UBL167" s="108"/>
      <c r="UBM167" s="108"/>
      <c r="UBN167" s="108"/>
      <c r="UBO167" s="108"/>
      <c r="UBP167" s="108"/>
      <c r="UBQ167" s="108"/>
      <c r="UBR167" s="108"/>
      <c r="UBS167" s="108"/>
      <c r="UBT167" s="108"/>
      <c r="UBU167" s="108"/>
      <c r="UBV167" s="108"/>
      <c r="UBW167" s="108"/>
      <c r="UBX167" s="108"/>
      <c r="UBY167" s="108"/>
      <c r="UBZ167" s="108"/>
      <c r="UCA167" s="108"/>
      <c r="UCB167" s="108"/>
      <c r="UCC167" s="108"/>
      <c r="UCD167" s="108"/>
      <c r="UCE167" s="108"/>
      <c r="UCF167" s="108"/>
      <c r="UCG167" s="108"/>
      <c r="UCH167" s="108"/>
      <c r="UCI167" s="108"/>
      <c r="UCJ167" s="108"/>
      <c r="UCK167" s="108"/>
      <c r="UCL167" s="108"/>
      <c r="UCM167" s="108"/>
      <c r="UCN167" s="108"/>
      <c r="UCO167" s="108"/>
      <c r="UCP167" s="108"/>
      <c r="UCQ167" s="108"/>
      <c r="UCR167" s="108"/>
      <c r="UCS167" s="108"/>
      <c r="UCT167" s="108"/>
      <c r="UCU167" s="108"/>
      <c r="UCV167" s="108"/>
      <c r="UCW167" s="108"/>
      <c r="UCX167" s="108"/>
      <c r="UCY167" s="108"/>
      <c r="UCZ167" s="108"/>
      <c r="UDA167" s="108"/>
      <c r="UDB167" s="108"/>
      <c r="UDC167" s="108"/>
      <c r="UDD167" s="108"/>
      <c r="UDE167" s="108"/>
      <c r="UDF167" s="108"/>
      <c r="UDG167" s="108"/>
      <c r="UDH167" s="108"/>
      <c r="UDI167" s="108"/>
      <c r="UDJ167" s="108"/>
      <c r="UDK167" s="108"/>
      <c r="UDL167" s="108"/>
      <c r="UDM167" s="108"/>
      <c r="UDN167" s="108"/>
      <c r="UDO167" s="108"/>
      <c r="UDP167" s="108"/>
      <c r="UDQ167" s="108"/>
      <c r="UDR167" s="108"/>
      <c r="UDS167" s="108"/>
      <c r="UDT167" s="108"/>
      <c r="UDU167" s="108"/>
      <c r="UDV167" s="108"/>
      <c r="UDW167" s="108"/>
      <c r="UDX167" s="108"/>
      <c r="UDY167" s="108"/>
      <c r="UDZ167" s="108"/>
      <c r="UEA167" s="108"/>
      <c r="UEB167" s="108"/>
      <c r="UEC167" s="108"/>
      <c r="UED167" s="108"/>
      <c r="UEE167" s="108"/>
      <c r="UEF167" s="108"/>
      <c r="UEG167" s="108"/>
      <c r="UEH167" s="108"/>
      <c r="UEI167" s="108"/>
      <c r="UEJ167" s="108"/>
      <c r="UEK167" s="108"/>
      <c r="UEL167" s="108"/>
      <c r="UEM167" s="108"/>
      <c r="UEN167" s="108"/>
      <c r="UEO167" s="108"/>
      <c r="UEP167" s="108"/>
      <c r="UEQ167" s="108"/>
      <c r="UER167" s="108"/>
      <c r="UES167" s="108"/>
      <c r="UET167" s="108"/>
      <c r="UEU167" s="108"/>
      <c r="UEV167" s="108"/>
      <c r="UEW167" s="108"/>
      <c r="UEX167" s="108"/>
      <c r="UEY167" s="108"/>
      <c r="UEZ167" s="108"/>
      <c r="UFA167" s="108"/>
      <c r="UFB167" s="108"/>
      <c r="UFC167" s="108"/>
      <c r="UFD167" s="108"/>
      <c r="UFE167" s="108"/>
      <c r="UFF167" s="108"/>
      <c r="UFG167" s="108"/>
      <c r="UFH167" s="108"/>
      <c r="UFI167" s="108"/>
      <c r="UFJ167" s="108"/>
      <c r="UFK167" s="108"/>
      <c r="UFL167" s="108"/>
      <c r="UFM167" s="108"/>
      <c r="UFN167" s="108"/>
      <c r="UFO167" s="108"/>
      <c r="UFP167" s="108"/>
      <c r="UFQ167" s="108"/>
      <c r="UFR167" s="108"/>
      <c r="UFS167" s="108"/>
      <c r="UFT167" s="108"/>
      <c r="UFU167" s="108"/>
      <c r="UFV167" s="108"/>
      <c r="UFW167" s="108"/>
      <c r="UFX167" s="108"/>
      <c r="UFY167" s="108"/>
      <c r="UFZ167" s="108"/>
      <c r="UGA167" s="108"/>
      <c r="UGB167" s="108"/>
      <c r="UGC167" s="108"/>
      <c r="UGD167" s="108"/>
      <c r="UGE167" s="108"/>
      <c r="UGF167" s="108"/>
      <c r="UGG167" s="108"/>
      <c r="UGH167" s="108"/>
      <c r="UGI167" s="108"/>
      <c r="UGJ167" s="108"/>
      <c r="UGK167" s="108"/>
      <c r="UGL167" s="108"/>
      <c r="UGM167" s="108"/>
      <c r="UGN167" s="108"/>
      <c r="UGO167" s="108"/>
      <c r="UGP167" s="108"/>
      <c r="UGQ167" s="108"/>
      <c r="UGR167" s="108"/>
      <c r="UGS167" s="108"/>
      <c r="UGT167" s="108"/>
      <c r="UGU167" s="108"/>
      <c r="UGV167" s="108"/>
      <c r="UGW167" s="108"/>
      <c r="UGX167" s="108"/>
      <c r="UGY167" s="108"/>
      <c r="UGZ167" s="108"/>
      <c r="UHA167" s="108"/>
      <c r="UHB167" s="108"/>
      <c r="UHC167" s="108"/>
      <c r="UHD167" s="108"/>
      <c r="UHE167" s="108"/>
      <c r="UHF167" s="108"/>
      <c r="UHG167" s="108"/>
      <c r="UHH167" s="108"/>
      <c r="UHI167" s="108"/>
      <c r="UHJ167" s="108"/>
      <c r="UHK167" s="108"/>
      <c r="UHL167" s="108"/>
      <c r="UHM167" s="108"/>
      <c r="UHN167" s="108"/>
      <c r="UHO167" s="108"/>
      <c r="UHP167" s="108"/>
      <c r="UHQ167" s="108"/>
      <c r="UHR167" s="108"/>
      <c r="UHS167" s="108"/>
      <c r="UHT167" s="108"/>
      <c r="UHU167" s="108"/>
      <c r="UHV167" s="108"/>
      <c r="UHW167" s="108"/>
      <c r="UHX167" s="108"/>
      <c r="UHY167" s="108"/>
      <c r="UHZ167" s="108"/>
      <c r="UIA167" s="108"/>
      <c r="UIB167" s="108"/>
      <c r="UIC167" s="108"/>
      <c r="UID167" s="108"/>
      <c r="UIE167" s="108"/>
      <c r="UIF167" s="108"/>
      <c r="UIG167" s="108"/>
      <c r="UIH167" s="108"/>
      <c r="UII167" s="108"/>
      <c r="UIJ167" s="108"/>
      <c r="UIK167" s="108"/>
      <c r="UIL167" s="108"/>
      <c r="UIM167" s="108"/>
      <c r="UIN167" s="108"/>
      <c r="UIO167" s="108"/>
      <c r="UIP167" s="108"/>
      <c r="UIQ167" s="108"/>
      <c r="UIR167" s="108"/>
      <c r="UIS167" s="108"/>
      <c r="UIT167" s="108"/>
      <c r="UIU167" s="108"/>
      <c r="UIV167" s="108"/>
      <c r="UIW167" s="108"/>
      <c r="UIX167" s="108"/>
      <c r="UIY167" s="108"/>
      <c r="UIZ167" s="108"/>
      <c r="UJA167" s="108"/>
      <c r="UJB167" s="108"/>
      <c r="UJC167" s="108"/>
      <c r="UJD167" s="108"/>
      <c r="UJE167" s="108"/>
      <c r="UJF167" s="108"/>
      <c r="UJG167" s="108"/>
      <c r="UJH167" s="108"/>
      <c r="UJI167" s="108"/>
      <c r="UJJ167" s="108"/>
      <c r="UJK167" s="108"/>
      <c r="UJL167" s="108"/>
      <c r="UJM167" s="108"/>
      <c r="UJN167" s="108"/>
      <c r="UJO167" s="108"/>
      <c r="UJP167" s="108"/>
      <c r="UJQ167" s="108"/>
      <c r="UJR167" s="108"/>
      <c r="UJS167" s="108"/>
      <c r="UJT167" s="108"/>
      <c r="UJU167" s="108"/>
      <c r="UJV167" s="108"/>
      <c r="UJW167" s="108"/>
      <c r="UJX167" s="108"/>
      <c r="UJY167" s="108"/>
      <c r="UJZ167" s="108"/>
      <c r="UKA167" s="108"/>
      <c r="UKB167" s="108"/>
      <c r="UKC167" s="108"/>
      <c r="UKD167" s="108"/>
      <c r="UKE167" s="108"/>
      <c r="UKF167" s="108"/>
      <c r="UKG167" s="108"/>
      <c r="UKH167" s="108"/>
      <c r="UKI167" s="108"/>
      <c r="UKJ167" s="108"/>
      <c r="UKK167" s="108"/>
      <c r="UKL167" s="108"/>
      <c r="UKM167" s="108"/>
      <c r="UKN167" s="108"/>
      <c r="UKO167" s="108"/>
      <c r="UKP167" s="108"/>
      <c r="UKQ167" s="108"/>
      <c r="UKR167" s="108"/>
      <c r="UKS167" s="108"/>
      <c r="UKT167" s="108"/>
      <c r="UKU167" s="108"/>
      <c r="UKV167" s="108"/>
      <c r="UKW167" s="108"/>
      <c r="UKX167" s="108"/>
      <c r="UKY167" s="108"/>
      <c r="UKZ167" s="108"/>
      <c r="ULA167" s="108"/>
      <c r="ULB167" s="108"/>
      <c r="ULC167" s="108"/>
      <c r="ULD167" s="108"/>
      <c r="ULE167" s="108"/>
      <c r="ULF167" s="108"/>
      <c r="ULG167" s="108"/>
      <c r="ULH167" s="108"/>
      <c r="ULI167" s="108"/>
      <c r="ULJ167" s="108"/>
      <c r="ULK167" s="108"/>
      <c r="ULL167" s="108"/>
      <c r="ULM167" s="108"/>
      <c r="ULN167" s="108"/>
      <c r="ULO167" s="108"/>
      <c r="ULP167" s="108"/>
      <c r="ULQ167" s="108"/>
      <c r="ULR167" s="108"/>
      <c r="ULS167" s="108"/>
      <c r="ULT167" s="108"/>
      <c r="ULU167" s="108"/>
      <c r="ULV167" s="108"/>
      <c r="ULW167" s="108"/>
      <c r="ULX167" s="108"/>
      <c r="ULY167" s="108"/>
      <c r="ULZ167" s="108"/>
      <c r="UMA167" s="108"/>
      <c r="UMB167" s="108"/>
      <c r="UMC167" s="108"/>
      <c r="UMD167" s="108"/>
      <c r="UME167" s="108"/>
      <c r="UMF167" s="108"/>
      <c r="UMG167" s="108"/>
      <c r="UMH167" s="108"/>
      <c r="UMI167" s="108"/>
      <c r="UMJ167" s="108"/>
      <c r="UMK167" s="108"/>
      <c r="UML167" s="108"/>
      <c r="UMM167" s="108"/>
      <c r="UMN167" s="108"/>
      <c r="UMO167" s="108"/>
      <c r="UMP167" s="108"/>
      <c r="UMQ167" s="108"/>
      <c r="UMR167" s="108"/>
      <c r="UMS167" s="108"/>
      <c r="UMT167" s="108"/>
      <c r="UMU167" s="108"/>
      <c r="UMV167" s="108"/>
      <c r="UMW167" s="108"/>
      <c r="UMX167" s="108"/>
      <c r="UMY167" s="108"/>
      <c r="UMZ167" s="108"/>
      <c r="UNA167" s="108"/>
      <c r="UNB167" s="108"/>
      <c r="UNC167" s="108"/>
      <c r="UND167" s="108"/>
      <c r="UNE167" s="108"/>
      <c r="UNF167" s="108"/>
      <c r="UNG167" s="108"/>
      <c r="UNH167" s="108"/>
      <c r="UNI167" s="108"/>
      <c r="UNJ167" s="108"/>
      <c r="UNK167" s="108"/>
      <c r="UNL167" s="108"/>
      <c r="UNM167" s="108"/>
      <c r="UNN167" s="108"/>
      <c r="UNO167" s="108"/>
      <c r="UNP167" s="108"/>
      <c r="UNQ167" s="108"/>
      <c r="UNR167" s="108"/>
      <c r="UNS167" s="108"/>
      <c r="UNT167" s="108"/>
      <c r="UNU167" s="108"/>
      <c r="UNV167" s="108"/>
      <c r="UNW167" s="108"/>
      <c r="UNX167" s="108"/>
      <c r="UNY167" s="108"/>
      <c r="UNZ167" s="108"/>
      <c r="UOA167" s="108"/>
      <c r="UOB167" s="108"/>
      <c r="UOC167" s="108"/>
      <c r="UOD167" s="108"/>
      <c r="UOE167" s="108"/>
      <c r="UOF167" s="108"/>
      <c r="UOG167" s="108"/>
      <c r="UOH167" s="108"/>
      <c r="UOI167" s="108"/>
      <c r="UOJ167" s="108"/>
      <c r="UOK167" s="108"/>
      <c r="UOL167" s="108"/>
      <c r="UOM167" s="108"/>
      <c r="UON167" s="108"/>
      <c r="UOO167" s="108"/>
      <c r="UOP167" s="108"/>
      <c r="UOQ167" s="108"/>
      <c r="UOR167" s="108"/>
      <c r="UOS167" s="108"/>
      <c r="UOT167" s="108"/>
      <c r="UOU167" s="108"/>
      <c r="UOV167" s="108"/>
      <c r="UOW167" s="108"/>
      <c r="UOX167" s="108"/>
      <c r="UOY167" s="108"/>
      <c r="UOZ167" s="108"/>
      <c r="UPA167" s="108"/>
      <c r="UPB167" s="108"/>
      <c r="UPC167" s="108"/>
      <c r="UPD167" s="108"/>
      <c r="UPE167" s="108"/>
      <c r="UPF167" s="108"/>
      <c r="UPG167" s="108"/>
      <c r="UPH167" s="108"/>
      <c r="UPI167" s="108"/>
      <c r="UPJ167" s="108"/>
      <c r="UPK167" s="108"/>
      <c r="UPL167" s="108"/>
      <c r="UPM167" s="108"/>
      <c r="UPN167" s="108"/>
      <c r="UPO167" s="108"/>
      <c r="UPP167" s="108"/>
      <c r="UPQ167" s="108"/>
      <c r="UPR167" s="108"/>
      <c r="UPS167" s="108"/>
      <c r="UPT167" s="108"/>
      <c r="UPU167" s="108"/>
      <c r="UPV167" s="108"/>
      <c r="UPW167" s="108"/>
      <c r="UPX167" s="108"/>
      <c r="UPY167" s="108"/>
      <c r="UPZ167" s="108"/>
      <c r="UQA167" s="108"/>
      <c r="UQB167" s="108"/>
      <c r="UQC167" s="108"/>
      <c r="UQD167" s="108"/>
      <c r="UQE167" s="108"/>
      <c r="UQF167" s="108"/>
      <c r="UQG167" s="108"/>
      <c r="UQH167" s="108"/>
      <c r="UQI167" s="108"/>
      <c r="UQJ167" s="108"/>
      <c r="UQK167" s="108"/>
      <c r="UQL167" s="108"/>
      <c r="UQM167" s="108"/>
      <c r="UQN167" s="108"/>
      <c r="UQO167" s="108"/>
      <c r="UQP167" s="108"/>
      <c r="UQQ167" s="108"/>
      <c r="UQR167" s="108"/>
      <c r="UQS167" s="108"/>
      <c r="UQT167" s="108"/>
      <c r="UQU167" s="108"/>
      <c r="UQV167" s="108"/>
      <c r="UQW167" s="108"/>
      <c r="UQX167" s="108"/>
      <c r="UQY167" s="108"/>
      <c r="UQZ167" s="108"/>
      <c r="URA167" s="108"/>
      <c r="URB167" s="108"/>
      <c r="URC167" s="108"/>
      <c r="URD167" s="108"/>
      <c r="URE167" s="108"/>
      <c r="URF167" s="108"/>
      <c r="URG167" s="108"/>
      <c r="URH167" s="108"/>
      <c r="URI167" s="108"/>
      <c r="URJ167" s="108"/>
      <c r="URK167" s="108"/>
      <c r="URL167" s="108"/>
      <c r="URM167" s="108"/>
      <c r="URN167" s="108"/>
      <c r="URO167" s="108"/>
      <c r="URP167" s="108"/>
      <c r="URQ167" s="108"/>
      <c r="URR167" s="108"/>
      <c r="URS167" s="108"/>
      <c r="URT167" s="108"/>
      <c r="URU167" s="108"/>
      <c r="URV167" s="108"/>
      <c r="URW167" s="108"/>
      <c r="URX167" s="108"/>
      <c r="URY167" s="108"/>
      <c r="URZ167" s="108"/>
      <c r="USA167" s="108"/>
      <c r="USB167" s="108"/>
      <c r="USC167" s="108"/>
      <c r="USD167" s="108"/>
      <c r="USE167" s="108"/>
      <c r="USF167" s="108"/>
      <c r="USG167" s="108"/>
      <c r="USH167" s="108"/>
      <c r="USI167" s="108"/>
      <c r="USJ167" s="108"/>
      <c r="USK167" s="108"/>
      <c r="USL167" s="108"/>
      <c r="USM167" s="108"/>
      <c r="USN167" s="108"/>
      <c r="USO167" s="108"/>
      <c r="USP167" s="108"/>
      <c r="USQ167" s="108"/>
      <c r="USR167" s="108"/>
      <c r="USS167" s="108"/>
      <c r="UST167" s="108"/>
      <c r="USU167" s="108"/>
      <c r="USV167" s="108"/>
      <c r="USW167" s="108"/>
      <c r="USX167" s="108"/>
      <c r="USY167" s="108"/>
      <c r="USZ167" s="108"/>
      <c r="UTA167" s="108"/>
      <c r="UTB167" s="108"/>
      <c r="UTC167" s="108"/>
      <c r="UTD167" s="108"/>
      <c r="UTE167" s="108"/>
      <c r="UTF167" s="108"/>
      <c r="UTG167" s="108"/>
      <c r="UTH167" s="108"/>
      <c r="UTI167" s="108"/>
      <c r="UTJ167" s="108"/>
      <c r="UTK167" s="108"/>
      <c r="UTL167" s="108"/>
      <c r="UTM167" s="108"/>
      <c r="UTN167" s="108"/>
      <c r="UTO167" s="108"/>
      <c r="UTP167" s="108"/>
      <c r="UTQ167" s="108"/>
      <c r="UTR167" s="108"/>
      <c r="UTS167" s="108"/>
      <c r="UTT167" s="108"/>
      <c r="UTU167" s="108"/>
      <c r="UTV167" s="108"/>
      <c r="UTW167" s="108"/>
      <c r="UTX167" s="108"/>
      <c r="UTY167" s="108"/>
      <c r="UTZ167" s="108"/>
      <c r="UUA167" s="108"/>
      <c r="UUB167" s="108"/>
      <c r="UUC167" s="108"/>
      <c r="UUD167" s="108"/>
      <c r="UUE167" s="108"/>
      <c r="UUF167" s="108"/>
      <c r="UUG167" s="108"/>
      <c r="UUH167" s="108"/>
      <c r="UUI167" s="108"/>
      <c r="UUJ167" s="108"/>
      <c r="UUK167" s="108"/>
      <c r="UUL167" s="108"/>
      <c r="UUM167" s="108"/>
      <c r="UUN167" s="108"/>
      <c r="UUO167" s="108"/>
      <c r="UUP167" s="108"/>
      <c r="UUQ167" s="108"/>
      <c r="UUR167" s="108"/>
      <c r="UUS167" s="108"/>
      <c r="UUT167" s="108"/>
      <c r="UUU167" s="108"/>
      <c r="UUV167" s="108"/>
      <c r="UUW167" s="108"/>
      <c r="UUX167" s="108"/>
      <c r="UUY167" s="108"/>
      <c r="UUZ167" s="108"/>
      <c r="UVA167" s="108"/>
      <c r="UVB167" s="108"/>
      <c r="UVC167" s="108"/>
      <c r="UVD167" s="108"/>
      <c r="UVE167" s="108"/>
      <c r="UVF167" s="108"/>
      <c r="UVG167" s="108"/>
      <c r="UVH167" s="108"/>
      <c r="UVI167" s="108"/>
      <c r="UVJ167" s="108"/>
      <c r="UVK167" s="108"/>
      <c r="UVL167" s="108"/>
      <c r="UVM167" s="108"/>
      <c r="UVN167" s="108"/>
      <c r="UVO167" s="108"/>
      <c r="UVP167" s="108"/>
      <c r="UVQ167" s="108"/>
      <c r="UVR167" s="108"/>
      <c r="UVS167" s="108"/>
      <c r="UVT167" s="108"/>
      <c r="UVU167" s="108"/>
      <c r="UVV167" s="108"/>
      <c r="UVW167" s="108"/>
      <c r="UVX167" s="108"/>
      <c r="UVY167" s="108"/>
      <c r="UVZ167" s="108"/>
      <c r="UWA167" s="108"/>
      <c r="UWB167" s="108"/>
      <c r="UWC167" s="108"/>
      <c r="UWD167" s="108"/>
      <c r="UWE167" s="108"/>
      <c r="UWF167" s="108"/>
      <c r="UWG167" s="108"/>
      <c r="UWH167" s="108"/>
      <c r="UWI167" s="108"/>
      <c r="UWJ167" s="108"/>
      <c r="UWK167" s="108"/>
      <c r="UWL167" s="108"/>
      <c r="UWM167" s="108"/>
      <c r="UWN167" s="108"/>
      <c r="UWO167" s="108"/>
      <c r="UWP167" s="108"/>
      <c r="UWQ167" s="108"/>
      <c r="UWR167" s="108"/>
      <c r="UWS167" s="108"/>
      <c r="UWT167" s="108"/>
      <c r="UWU167" s="108"/>
      <c r="UWV167" s="108"/>
      <c r="UWW167" s="108"/>
      <c r="UWX167" s="108"/>
      <c r="UWY167" s="108"/>
      <c r="UWZ167" s="108"/>
      <c r="UXA167" s="108"/>
      <c r="UXB167" s="108"/>
      <c r="UXC167" s="108"/>
      <c r="UXD167" s="108"/>
      <c r="UXE167" s="108"/>
      <c r="UXF167" s="108"/>
      <c r="UXG167" s="108"/>
      <c r="UXH167" s="108"/>
      <c r="UXI167" s="108"/>
      <c r="UXJ167" s="108"/>
      <c r="UXK167" s="108"/>
      <c r="UXL167" s="108"/>
      <c r="UXM167" s="108"/>
      <c r="UXN167" s="108"/>
      <c r="UXO167" s="108"/>
      <c r="UXP167" s="108"/>
      <c r="UXQ167" s="108"/>
      <c r="UXR167" s="108"/>
      <c r="UXS167" s="108"/>
      <c r="UXT167" s="108"/>
      <c r="UXU167" s="108"/>
      <c r="UXV167" s="108"/>
      <c r="UXW167" s="108"/>
      <c r="UXX167" s="108"/>
      <c r="UXY167" s="108"/>
      <c r="UXZ167" s="108"/>
      <c r="UYA167" s="108"/>
      <c r="UYB167" s="108"/>
      <c r="UYC167" s="108"/>
      <c r="UYD167" s="108"/>
      <c r="UYE167" s="108"/>
      <c r="UYF167" s="108"/>
      <c r="UYG167" s="108"/>
      <c r="UYH167" s="108"/>
      <c r="UYI167" s="108"/>
      <c r="UYJ167" s="108"/>
      <c r="UYK167" s="108"/>
      <c r="UYL167" s="108"/>
      <c r="UYM167" s="108"/>
      <c r="UYN167" s="108"/>
      <c r="UYO167" s="108"/>
      <c r="UYP167" s="108"/>
      <c r="UYQ167" s="108"/>
      <c r="UYR167" s="108"/>
      <c r="UYS167" s="108"/>
      <c r="UYT167" s="108"/>
      <c r="UYU167" s="108"/>
      <c r="UYV167" s="108"/>
      <c r="UYW167" s="108"/>
      <c r="UYX167" s="108"/>
      <c r="UYY167" s="108"/>
      <c r="UYZ167" s="108"/>
      <c r="UZA167" s="108"/>
      <c r="UZB167" s="108"/>
      <c r="UZC167" s="108"/>
      <c r="UZD167" s="108"/>
      <c r="UZE167" s="108"/>
      <c r="UZF167" s="108"/>
      <c r="UZG167" s="108"/>
      <c r="UZH167" s="108"/>
      <c r="UZI167" s="108"/>
      <c r="UZJ167" s="108"/>
      <c r="UZK167" s="108"/>
      <c r="UZL167" s="108"/>
      <c r="UZM167" s="108"/>
      <c r="UZN167" s="108"/>
      <c r="UZO167" s="108"/>
      <c r="UZP167" s="108"/>
      <c r="UZQ167" s="108"/>
      <c r="UZR167" s="108"/>
      <c r="UZS167" s="108"/>
      <c r="UZT167" s="108"/>
      <c r="UZU167" s="108"/>
      <c r="UZV167" s="108"/>
      <c r="UZW167" s="108"/>
      <c r="UZX167" s="108"/>
      <c r="UZY167" s="108"/>
      <c r="UZZ167" s="108"/>
      <c r="VAA167" s="108"/>
      <c r="VAB167" s="108"/>
      <c r="VAC167" s="108"/>
      <c r="VAD167" s="108"/>
      <c r="VAE167" s="108"/>
      <c r="VAF167" s="108"/>
      <c r="VAG167" s="108"/>
      <c r="VAH167" s="108"/>
      <c r="VAI167" s="108"/>
      <c r="VAJ167" s="108"/>
      <c r="VAK167" s="108"/>
      <c r="VAL167" s="108"/>
      <c r="VAM167" s="108"/>
      <c r="VAN167" s="108"/>
      <c r="VAO167" s="108"/>
      <c r="VAP167" s="108"/>
      <c r="VAQ167" s="108"/>
      <c r="VAR167" s="108"/>
      <c r="VAS167" s="108"/>
      <c r="VAT167" s="108"/>
      <c r="VAU167" s="108"/>
      <c r="VAV167" s="108"/>
      <c r="VAW167" s="108"/>
      <c r="VAX167" s="108"/>
      <c r="VAY167" s="108"/>
      <c r="VAZ167" s="108"/>
      <c r="VBA167" s="108"/>
      <c r="VBB167" s="108"/>
      <c r="VBC167" s="108"/>
      <c r="VBD167" s="108"/>
      <c r="VBE167" s="108"/>
      <c r="VBF167" s="108"/>
      <c r="VBG167" s="108"/>
      <c r="VBH167" s="108"/>
      <c r="VBI167" s="108"/>
      <c r="VBJ167" s="108"/>
      <c r="VBK167" s="108"/>
      <c r="VBL167" s="108"/>
      <c r="VBM167" s="108"/>
      <c r="VBN167" s="108"/>
      <c r="VBO167" s="108"/>
      <c r="VBP167" s="108"/>
      <c r="VBQ167" s="108"/>
      <c r="VBR167" s="108"/>
      <c r="VBS167" s="108"/>
      <c r="VBT167" s="108"/>
      <c r="VBU167" s="108"/>
      <c r="VBV167" s="108"/>
      <c r="VBW167" s="108"/>
      <c r="VBX167" s="108"/>
      <c r="VBY167" s="108"/>
      <c r="VBZ167" s="108"/>
      <c r="VCA167" s="108"/>
      <c r="VCB167" s="108"/>
      <c r="VCC167" s="108"/>
      <c r="VCD167" s="108"/>
      <c r="VCE167" s="108"/>
      <c r="VCF167" s="108"/>
      <c r="VCG167" s="108"/>
      <c r="VCH167" s="108"/>
      <c r="VCI167" s="108"/>
      <c r="VCJ167" s="108"/>
      <c r="VCK167" s="108"/>
      <c r="VCL167" s="108"/>
      <c r="VCM167" s="108"/>
      <c r="VCN167" s="108"/>
      <c r="VCO167" s="108"/>
      <c r="VCP167" s="108"/>
      <c r="VCQ167" s="108"/>
      <c r="VCR167" s="108"/>
      <c r="VCS167" s="108"/>
      <c r="VCT167" s="108"/>
      <c r="VCU167" s="108"/>
      <c r="VCV167" s="108"/>
      <c r="VCW167" s="108"/>
      <c r="VCX167" s="108"/>
      <c r="VCY167" s="108"/>
      <c r="VCZ167" s="108"/>
      <c r="VDA167" s="108"/>
      <c r="VDB167" s="108"/>
      <c r="VDC167" s="108"/>
      <c r="VDD167" s="108"/>
      <c r="VDE167" s="108"/>
      <c r="VDF167" s="108"/>
      <c r="VDG167" s="108"/>
      <c r="VDH167" s="108"/>
      <c r="VDI167" s="108"/>
      <c r="VDJ167" s="108"/>
      <c r="VDK167" s="108"/>
      <c r="VDL167" s="108"/>
      <c r="VDM167" s="108"/>
      <c r="VDN167" s="108"/>
      <c r="VDO167" s="108"/>
      <c r="VDP167" s="108"/>
      <c r="VDQ167" s="108"/>
      <c r="VDR167" s="108"/>
      <c r="VDS167" s="108"/>
      <c r="VDT167" s="108"/>
      <c r="VDU167" s="108"/>
      <c r="VDV167" s="108"/>
      <c r="VDW167" s="108"/>
      <c r="VDX167" s="108"/>
      <c r="VDY167" s="108"/>
      <c r="VDZ167" s="108"/>
      <c r="VEA167" s="108"/>
      <c r="VEB167" s="108"/>
      <c r="VEC167" s="108"/>
      <c r="VED167" s="108"/>
      <c r="VEE167" s="108"/>
      <c r="VEF167" s="108"/>
      <c r="VEG167" s="108"/>
      <c r="VEH167" s="108"/>
      <c r="VEI167" s="108"/>
      <c r="VEJ167" s="108"/>
      <c r="VEK167" s="108"/>
      <c r="VEL167" s="108"/>
      <c r="VEM167" s="108"/>
      <c r="VEN167" s="108"/>
      <c r="VEO167" s="108"/>
      <c r="VEP167" s="108"/>
      <c r="VEQ167" s="108"/>
      <c r="VER167" s="108"/>
      <c r="VES167" s="108"/>
      <c r="VET167" s="108"/>
      <c r="VEU167" s="108"/>
      <c r="VEV167" s="108"/>
      <c r="VEW167" s="108"/>
      <c r="VEX167" s="108"/>
      <c r="VEY167" s="108"/>
      <c r="VEZ167" s="108"/>
      <c r="VFA167" s="108"/>
      <c r="VFB167" s="108"/>
      <c r="VFC167" s="108"/>
      <c r="VFD167" s="108"/>
      <c r="VFE167" s="108"/>
      <c r="VFF167" s="108"/>
      <c r="VFG167" s="108"/>
      <c r="VFH167" s="108"/>
      <c r="VFI167" s="108"/>
      <c r="VFJ167" s="108"/>
      <c r="VFK167" s="108"/>
      <c r="VFL167" s="108"/>
      <c r="VFM167" s="108"/>
      <c r="VFN167" s="108"/>
      <c r="VFO167" s="108"/>
      <c r="VFP167" s="108"/>
      <c r="VFQ167" s="108"/>
      <c r="VFR167" s="108"/>
      <c r="VFS167" s="108"/>
      <c r="VFT167" s="108"/>
      <c r="VFU167" s="108"/>
      <c r="VFV167" s="108"/>
      <c r="VFW167" s="108"/>
      <c r="VFX167" s="108"/>
      <c r="VFY167" s="108"/>
      <c r="VFZ167" s="108"/>
      <c r="VGA167" s="108"/>
      <c r="VGB167" s="108"/>
      <c r="VGC167" s="108"/>
      <c r="VGD167" s="108"/>
      <c r="VGE167" s="108"/>
      <c r="VGF167" s="108"/>
      <c r="VGG167" s="108"/>
      <c r="VGH167" s="108"/>
      <c r="VGI167" s="108"/>
      <c r="VGJ167" s="108"/>
      <c r="VGK167" s="108"/>
      <c r="VGL167" s="108"/>
      <c r="VGM167" s="108"/>
      <c r="VGN167" s="108"/>
      <c r="VGO167" s="108"/>
      <c r="VGP167" s="108"/>
      <c r="VGQ167" s="108"/>
      <c r="VGR167" s="108"/>
      <c r="VGS167" s="108"/>
      <c r="VGT167" s="108"/>
      <c r="VGU167" s="108"/>
      <c r="VGV167" s="108"/>
      <c r="VGW167" s="108"/>
      <c r="VGX167" s="108"/>
      <c r="VGY167" s="108"/>
      <c r="VGZ167" s="108"/>
      <c r="VHA167" s="108"/>
      <c r="VHB167" s="108"/>
      <c r="VHC167" s="108"/>
      <c r="VHD167" s="108"/>
      <c r="VHE167" s="108"/>
      <c r="VHF167" s="108"/>
      <c r="VHG167" s="108"/>
      <c r="VHH167" s="108"/>
      <c r="VHI167" s="108"/>
      <c r="VHJ167" s="108"/>
      <c r="VHK167" s="108"/>
      <c r="VHL167" s="108"/>
      <c r="VHM167" s="108"/>
      <c r="VHN167" s="108"/>
      <c r="VHO167" s="108"/>
      <c r="VHP167" s="108"/>
      <c r="VHQ167" s="108"/>
      <c r="VHR167" s="108"/>
      <c r="VHS167" s="108"/>
      <c r="VHT167" s="108"/>
      <c r="VHU167" s="108"/>
      <c r="VHV167" s="108"/>
      <c r="VHW167" s="108"/>
      <c r="VHX167" s="108"/>
      <c r="VHY167" s="108"/>
      <c r="VHZ167" s="108"/>
      <c r="VIA167" s="108"/>
      <c r="VIB167" s="108"/>
      <c r="VIC167" s="108"/>
      <c r="VID167" s="108"/>
      <c r="VIE167" s="108"/>
      <c r="VIF167" s="108"/>
      <c r="VIG167" s="108"/>
      <c r="VIH167" s="108"/>
      <c r="VII167" s="108"/>
      <c r="VIJ167" s="108"/>
      <c r="VIK167" s="108"/>
      <c r="VIL167" s="108"/>
      <c r="VIM167" s="108"/>
      <c r="VIN167" s="108"/>
      <c r="VIO167" s="108"/>
      <c r="VIP167" s="108"/>
      <c r="VIQ167" s="108"/>
      <c r="VIR167" s="108"/>
      <c r="VIS167" s="108"/>
      <c r="VIT167" s="108"/>
      <c r="VIU167" s="108"/>
      <c r="VIV167" s="108"/>
      <c r="VIW167" s="108"/>
      <c r="VIX167" s="108"/>
      <c r="VIY167" s="108"/>
      <c r="VIZ167" s="108"/>
      <c r="VJA167" s="108"/>
      <c r="VJB167" s="108"/>
      <c r="VJC167" s="108"/>
      <c r="VJD167" s="108"/>
      <c r="VJE167" s="108"/>
      <c r="VJF167" s="108"/>
      <c r="VJG167" s="108"/>
      <c r="VJH167" s="108"/>
      <c r="VJI167" s="108"/>
      <c r="VJJ167" s="108"/>
      <c r="VJK167" s="108"/>
      <c r="VJL167" s="108"/>
      <c r="VJM167" s="108"/>
      <c r="VJN167" s="108"/>
      <c r="VJO167" s="108"/>
      <c r="VJP167" s="108"/>
      <c r="VJQ167" s="108"/>
      <c r="VJR167" s="108"/>
      <c r="VJS167" s="108"/>
      <c r="VJT167" s="108"/>
      <c r="VJU167" s="108"/>
      <c r="VJV167" s="108"/>
      <c r="VJW167" s="108"/>
      <c r="VJX167" s="108"/>
      <c r="VJY167" s="108"/>
      <c r="VJZ167" s="108"/>
      <c r="VKA167" s="108"/>
      <c r="VKB167" s="108"/>
      <c r="VKC167" s="108"/>
      <c r="VKD167" s="108"/>
      <c r="VKE167" s="108"/>
      <c r="VKF167" s="108"/>
      <c r="VKG167" s="108"/>
      <c r="VKH167" s="108"/>
      <c r="VKI167" s="108"/>
      <c r="VKJ167" s="108"/>
      <c r="VKK167" s="108"/>
      <c r="VKL167" s="108"/>
      <c r="VKM167" s="108"/>
      <c r="VKN167" s="108"/>
      <c r="VKO167" s="108"/>
      <c r="VKP167" s="108"/>
      <c r="VKQ167" s="108"/>
      <c r="VKR167" s="108"/>
      <c r="VKS167" s="108"/>
      <c r="VKT167" s="108"/>
      <c r="VKU167" s="108"/>
      <c r="VKV167" s="108"/>
      <c r="VKW167" s="108"/>
      <c r="VKX167" s="108"/>
      <c r="VKY167" s="108"/>
      <c r="VKZ167" s="108"/>
      <c r="VLA167" s="108"/>
      <c r="VLB167" s="108"/>
      <c r="VLC167" s="108"/>
      <c r="VLD167" s="108"/>
      <c r="VLE167" s="108"/>
      <c r="VLF167" s="108"/>
      <c r="VLG167" s="108"/>
      <c r="VLH167" s="108"/>
      <c r="VLI167" s="108"/>
      <c r="VLJ167" s="108"/>
      <c r="VLK167" s="108"/>
      <c r="VLL167" s="108"/>
      <c r="VLM167" s="108"/>
      <c r="VLN167" s="108"/>
      <c r="VLO167" s="108"/>
      <c r="VLP167" s="108"/>
      <c r="VLQ167" s="108"/>
      <c r="VLR167" s="108"/>
      <c r="VLS167" s="108"/>
      <c r="VLT167" s="108"/>
      <c r="VLU167" s="108"/>
      <c r="VLV167" s="108"/>
      <c r="VLW167" s="108"/>
      <c r="VLX167" s="108"/>
      <c r="VLY167" s="108"/>
      <c r="VLZ167" s="108"/>
      <c r="VMA167" s="108"/>
      <c r="VMB167" s="108"/>
      <c r="VMC167" s="108"/>
      <c r="VMD167" s="108"/>
      <c r="VME167" s="108"/>
      <c r="VMF167" s="108"/>
      <c r="VMG167" s="108"/>
      <c r="VMH167" s="108"/>
      <c r="VMI167" s="108"/>
      <c r="VMJ167" s="108"/>
      <c r="VMK167" s="108"/>
      <c r="VML167" s="108"/>
      <c r="VMM167" s="108"/>
      <c r="VMN167" s="108"/>
      <c r="VMO167" s="108"/>
      <c r="VMP167" s="108"/>
      <c r="VMQ167" s="108"/>
      <c r="VMR167" s="108"/>
      <c r="VMS167" s="108"/>
      <c r="VMT167" s="108"/>
      <c r="VMU167" s="108"/>
      <c r="VMV167" s="108"/>
      <c r="VMW167" s="108"/>
      <c r="VMX167" s="108"/>
      <c r="VMY167" s="108"/>
      <c r="VMZ167" s="108"/>
      <c r="VNA167" s="108"/>
      <c r="VNB167" s="108"/>
      <c r="VNC167" s="108"/>
      <c r="VND167" s="108"/>
      <c r="VNE167" s="108"/>
      <c r="VNF167" s="108"/>
      <c r="VNG167" s="108"/>
      <c r="VNH167" s="108"/>
      <c r="VNI167" s="108"/>
      <c r="VNJ167" s="108"/>
      <c r="VNK167" s="108"/>
      <c r="VNL167" s="108"/>
      <c r="VNM167" s="108"/>
      <c r="VNN167" s="108"/>
      <c r="VNO167" s="108"/>
      <c r="VNP167" s="108"/>
      <c r="VNQ167" s="108"/>
      <c r="VNR167" s="108"/>
      <c r="VNS167" s="108"/>
      <c r="VNT167" s="108"/>
      <c r="VNU167" s="108"/>
      <c r="VNV167" s="108"/>
      <c r="VNW167" s="108"/>
      <c r="VNX167" s="108"/>
      <c r="VNY167" s="108"/>
      <c r="VNZ167" s="108"/>
      <c r="VOA167" s="108"/>
      <c r="VOB167" s="108"/>
      <c r="VOC167" s="108"/>
      <c r="VOD167" s="108"/>
      <c r="VOE167" s="108"/>
      <c r="VOF167" s="108"/>
      <c r="VOG167" s="108"/>
      <c r="VOH167" s="108"/>
      <c r="VOI167" s="108"/>
      <c r="VOJ167" s="108"/>
      <c r="VOK167" s="108"/>
      <c r="VOL167" s="108"/>
      <c r="VOM167" s="108"/>
      <c r="VON167" s="108"/>
      <c r="VOO167" s="108"/>
      <c r="VOP167" s="108"/>
      <c r="VOQ167" s="108"/>
      <c r="VOR167" s="108"/>
      <c r="VOS167" s="108"/>
      <c r="VOT167" s="108"/>
      <c r="VOU167" s="108"/>
      <c r="VOV167" s="108"/>
      <c r="VOW167" s="108"/>
      <c r="VOX167" s="108"/>
      <c r="VOY167" s="108"/>
      <c r="VOZ167" s="108"/>
      <c r="VPA167" s="108"/>
      <c r="VPB167" s="108"/>
      <c r="VPC167" s="108"/>
      <c r="VPD167" s="108"/>
      <c r="VPE167" s="108"/>
      <c r="VPF167" s="108"/>
      <c r="VPG167" s="108"/>
      <c r="VPH167" s="108"/>
      <c r="VPI167" s="108"/>
      <c r="VPJ167" s="108"/>
      <c r="VPK167" s="108"/>
      <c r="VPL167" s="108"/>
      <c r="VPM167" s="108"/>
      <c r="VPN167" s="108"/>
      <c r="VPO167" s="108"/>
      <c r="VPP167" s="108"/>
      <c r="VPQ167" s="108"/>
      <c r="VPR167" s="108"/>
      <c r="VPS167" s="108"/>
      <c r="VPT167" s="108"/>
      <c r="VPU167" s="108"/>
      <c r="VPV167" s="108"/>
      <c r="VPW167" s="108"/>
      <c r="VPX167" s="108"/>
      <c r="VPY167" s="108"/>
      <c r="VPZ167" s="108"/>
      <c r="VQA167" s="108"/>
      <c r="VQB167" s="108"/>
      <c r="VQC167" s="108"/>
      <c r="VQD167" s="108"/>
      <c r="VQE167" s="108"/>
      <c r="VQF167" s="108"/>
      <c r="VQG167" s="108"/>
      <c r="VQH167" s="108"/>
      <c r="VQI167" s="108"/>
      <c r="VQJ167" s="108"/>
      <c r="VQK167" s="108"/>
      <c r="VQL167" s="108"/>
      <c r="VQM167" s="108"/>
      <c r="VQN167" s="108"/>
      <c r="VQO167" s="108"/>
      <c r="VQP167" s="108"/>
      <c r="VQQ167" s="108"/>
      <c r="VQR167" s="108"/>
      <c r="VQS167" s="108"/>
      <c r="VQT167" s="108"/>
      <c r="VQU167" s="108"/>
      <c r="VQV167" s="108"/>
      <c r="VQW167" s="108"/>
      <c r="VQX167" s="108"/>
      <c r="VQY167" s="108"/>
      <c r="VQZ167" s="108"/>
      <c r="VRA167" s="108"/>
      <c r="VRB167" s="108"/>
      <c r="VRC167" s="108"/>
      <c r="VRD167" s="108"/>
      <c r="VRE167" s="108"/>
      <c r="VRF167" s="108"/>
      <c r="VRG167" s="108"/>
      <c r="VRH167" s="108"/>
      <c r="VRI167" s="108"/>
      <c r="VRJ167" s="108"/>
      <c r="VRK167" s="108"/>
      <c r="VRL167" s="108"/>
      <c r="VRM167" s="108"/>
      <c r="VRN167" s="108"/>
      <c r="VRO167" s="108"/>
      <c r="VRP167" s="108"/>
      <c r="VRQ167" s="108"/>
      <c r="VRR167" s="108"/>
      <c r="VRS167" s="108"/>
      <c r="VRT167" s="108"/>
      <c r="VRU167" s="108"/>
      <c r="VRV167" s="108"/>
      <c r="VRW167" s="108"/>
      <c r="VRX167" s="108"/>
      <c r="VRY167" s="108"/>
      <c r="VRZ167" s="108"/>
      <c r="VSA167" s="108"/>
      <c r="VSB167" s="108"/>
      <c r="VSC167" s="108"/>
      <c r="VSD167" s="108"/>
      <c r="VSE167" s="108"/>
      <c r="VSF167" s="108"/>
      <c r="VSG167" s="108"/>
      <c r="VSH167" s="108"/>
      <c r="VSI167" s="108"/>
      <c r="VSJ167" s="108"/>
      <c r="VSK167" s="108"/>
      <c r="VSL167" s="108"/>
      <c r="VSM167" s="108"/>
      <c r="VSN167" s="108"/>
      <c r="VSO167" s="108"/>
      <c r="VSP167" s="108"/>
      <c r="VSQ167" s="108"/>
      <c r="VSR167" s="108"/>
      <c r="VSS167" s="108"/>
      <c r="VST167" s="108"/>
      <c r="VSU167" s="108"/>
      <c r="VSV167" s="108"/>
      <c r="VSW167" s="108"/>
      <c r="VSX167" s="108"/>
      <c r="VSY167" s="108"/>
      <c r="VSZ167" s="108"/>
      <c r="VTA167" s="108"/>
      <c r="VTB167" s="108"/>
      <c r="VTC167" s="108"/>
      <c r="VTD167" s="108"/>
      <c r="VTE167" s="108"/>
      <c r="VTF167" s="108"/>
      <c r="VTG167" s="108"/>
      <c r="VTH167" s="108"/>
      <c r="VTI167" s="108"/>
      <c r="VTJ167" s="108"/>
      <c r="VTK167" s="108"/>
      <c r="VTL167" s="108"/>
      <c r="VTM167" s="108"/>
      <c r="VTN167" s="108"/>
      <c r="VTO167" s="108"/>
      <c r="VTP167" s="108"/>
      <c r="VTQ167" s="108"/>
      <c r="VTR167" s="108"/>
      <c r="VTS167" s="108"/>
      <c r="VTT167" s="108"/>
      <c r="VTU167" s="108"/>
      <c r="VTV167" s="108"/>
      <c r="VTW167" s="108"/>
      <c r="VTX167" s="108"/>
      <c r="VTY167" s="108"/>
      <c r="VTZ167" s="108"/>
      <c r="VUA167" s="108"/>
      <c r="VUB167" s="108"/>
      <c r="VUC167" s="108"/>
      <c r="VUD167" s="108"/>
      <c r="VUE167" s="108"/>
      <c r="VUF167" s="108"/>
      <c r="VUG167" s="108"/>
      <c r="VUH167" s="108"/>
      <c r="VUI167" s="108"/>
      <c r="VUJ167" s="108"/>
      <c r="VUK167" s="108"/>
      <c r="VUL167" s="108"/>
      <c r="VUM167" s="108"/>
      <c r="VUN167" s="108"/>
      <c r="VUO167" s="108"/>
      <c r="VUP167" s="108"/>
      <c r="VUQ167" s="108"/>
      <c r="VUR167" s="108"/>
      <c r="VUS167" s="108"/>
      <c r="VUT167" s="108"/>
      <c r="VUU167" s="108"/>
      <c r="VUV167" s="108"/>
      <c r="VUW167" s="108"/>
      <c r="VUX167" s="108"/>
      <c r="VUY167" s="108"/>
      <c r="VUZ167" s="108"/>
      <c r="VVA167" s="108"/>
      <c r="VVB167" s="108"/>
      <c r="VVC167" s="108"/>
      <c r="VVD167" s="108"/>
      <c r="VVE167" s="108"/>
      <c r="VVF167" s="108"/>
      <c r="VVG167" s="108"/>
      <c r="VVH167" s="108"/>
      <c r="VVI167" s="108"/>
      <c r="VVJ167" s="108"/>
      <c r="VVK167" s="108"/>
      <c r="VVL167" s="108"/>
      <c r="VVM167" s="108"/>
      <c r="VVN167" s="108"/>
      <c r="VVO167" s="108"/>
      <c r="VVP167" s="108"/>
      <c r="VVQ167" s="108"/>
      <c r="VVR167" s="108"/>
      <c r="VVS167" s="108"/>
      <c r="VVT167" s="108"/>
      <c r="VVU167" s="108"/>
      <c r="VVV167" s="108"/>
      <c r="VVW167" s="108"/>
      <c r="VVX167" s="108"/>
      <c r="VVY167" s="108"/>
      <c r="VVZ167" s="108"/>
      <c r="VWA167" s="108"/>
      <c r="VWB167" s="108"/>
      <c r="VWC167" s="108"/>
      <c r="VWD167" s="108"/>
      <c r="VWE167" s="108"/>
      <c r="VWF167" s="108"/>
      <c r="VWG167" s="108"/>
      <c r="VWH167" s="108"/>
      <c r="VWI167" s="108"/>
      <c r="VWJ167" s="108"/>
      <c r="VWK167" s="108"/>
      <c r="VWL167" s="108"/>
      <c r="VWM167" s="108"/>
      <c r="VWN167" s="108"/>
      <c r="VWO167" s="108"/>
      <c r="VWP167" s="108"/>
      <c r="VWQ167" s="108"/>
      <c r="VWR167" s="108"/>
      <c r="VWS167" s="108"/>
      <c r="VWT167" s="108"/>
      <c r="VWU167" s="108"/>
      <c r="VWV167" s="108"/>
      <c r="VWW167" s="108"/>
      <c r="VWX167" s="108"/>
      <c r="VWY167" s="108"/>
      <c r="VWZ167" s="108"/>
      <c r="VXA167" s="108"/>
      <c r="VXB167" s="108"/>
      <c r="VXC167" s="108"/>
      <c r="VXD167" s="108"/>
      <c r="VXE167" s="108"/>
      <c r="VXF167" s="108"/>
      <c r="VXG167" s="108"/>
      <c r="VXH167" s="108"/>
      <c r="VXI167" s="108"/>
      <c r="VXJ167" s="108"/>
      <c r="VXK167" s="108"/>
      <c r="VXL167" s="108"/>
      <c r="VXM167" s="108"/>
      <c r="VXN167" s="108"/>
      <c r="VXO167" s="108"/>
      <c r="VXP167" s="108"/>
      <c r="VXQ167" s="108"/>
      <c r="VXR167" s="108"/>
      <c r="VXS167" s="108"/>
      <c r="VXT167" s="108"/>
      <c r="VXU167" s="108"/>
      <c r="VXV167" s="108"/>
      <c r="VXW167" s="108"/>
      <c r="VXX167" s="108"/>
      <c r="VXY167" s="108"/>
      <c r="VXZ167" s="108"/>
      <c r="VYA167" s="108"/>
      <c r="VYB167" s="108"/>
      <c r="VYC167" s="108"/>
      <c r="VYD167" s="108"/>
      <c r="VYE167" s="108"/>
      <c r="VYF167" s="108"/>
      <c r="VYG167" s="108"/>
      <c r="VYH167" s="108"/>
      <c r="VYI167" s="108"/>
      <c r="VYJ167" s="108"/>
      <c r="VYK167" s="108"/>
      <c r="VYL167" s="108"/>
      <c r="VYM167" s="108"/>
      <c r="VYN167" s="108"/>
      <c r="VYO167" s="108"/>
      <c r="VYP167" s="108"/>
      <c r="VYQ167" s="108"/>
      <c r="VYR167" s="108"/>
      <c r="VYS167" s="108"/>
      <c r="VYT167" s="108"/>
      <c r="VYU167" s="108"/>
      <c r="VYV167" s="108"/>
      <c r="VYW167" s="108"/>
      <c r="VYX167" s="108"/>
      <c r="VYY167" s="108"/>
      <c r="VYZ167" s="108"/>
      <c r="VZA167" s="108"/>
      <c r="VZB167" s="108"/>
      <c r="VZC167" s="108"/>
      <c r="VZD167" s="108"/>
      <c r="VZE167" s="108"/>
      <c r="VZF167" s="108"/>
      <c r="VZG167" s="108"/>
      <c r="VZH167" s="108"/>
      <c r="VZI167" s="108"/>
      <c r="VZJ167" s="108"/>
      <c r="VZK167" s="108"/>
      <c r="VZL167" s="108"/>
      <c r="VZM167" s="108"/>
      <c r="VZN167" s="108"/>
      <c r="VZO167" s="108"/>
      <c r="VZP167" s="108"/>
      <c r="VZQ167" s="108"/>
      <c r="VZR167" s="108"/>
      <c r="VZS167" s="108"/>
      <c r="VZT167" s="108"/>
      <c r="VZU167" s="108"/>
      <c r="VZV167" s="108"/>
      <c r="VZW167" s="108"/>
      <c r="VZX167" s="108"/>
      <c r="VZY167" s="108"/>
      <c r="VZZ167" s="108"/>
      <c r="WAA167" s="108"/>
      <c r="WAB167" s="108"/>
      <c r="WAC167" s="108"/>
      <c r="WAD167" s="108"/>
      <c r="WAE167" s="108"/>
      <c r="WAF167" s="108"/>
      <c r="WAG167" s="108"/>
      <c r="WAH167" s="108"/>
      <c r="WAI167" s="108"/>
      <c r="WAJ167" s="108"/>
      <c r="WAK167" s="108"/>
      <c r="WAL167" s="108"/>
      <c r="WAM167" s="108"/>
      <c r="WAN167" s="108"/>
      <c r="WAO167" s="108"/>
      <c r="WAP167" s="108"/>
      <c r="WAQ167" s="108"/>
      <c r="WAR167" s="108"/>
      <c r="WAS167" s="108"/>
      <c r="WAT167" s="108"/>
      <c r="WAU167" s="108"/>
      <c r="WAV167" s="108"/>
      <c r="WAW167" s="108"/>
      <c r="WAX167" s="108"/>
      <c r="WAY167" s="108"/>
      <c r="WAZ167" s="108"/>
      <c r="WBA167" s="108"/>
      <c r="WBB167" s="108"/>
      <c r="WBC167" s="108"/>
      <c r="WBD167" s="108"/>
      <c r="WBE167" s="108"/>
      <c r="WBF167" s="108"/>
      <c r="WBG167" s="108"/>
      <c r="WBH167" s="108"/>
      <c r="WBI167" s="108"/>
      <c r="WBJ167" s="108"/>
      <c r="WBK167" s="108"/>
      <c r="WBL167" s="108"/>
      <c r="WBM167" s="108"/>
      <c r="WBN167" s="108"/>
      <c r="WBO167" s="108"/>
      <c r="WBP167" s="108"/>
      <c r="WBQ167" s="108"/>
      <c r="WBR167" s="108"/>
      <c r="WBS167" s="108"/>
      <c r="WBT167" s="108"/>
      <c r="WBU167" s="108"/>
      <c r="WBV167" s="108"/>
      <c r="WBW167" s="108"/>
      <c r="WBX167" s="108"/>
      <c r="WBY167" s="108"/>
      <c r="WBZ167" s="108"/>
      <c r="WCA167" s="108"/>
      <c r="WCB167" s="108"/>
      <c r="WCC167" s="108"/>
      <c r="WCD167" s="108"/>
      <c r="WCE167" s="108"/>
      <c r="WCF167" s="108"/>
      <c r="WCG167" s="108"/>
      <c r="WCH167" s="108"/>
      <c r="WCI167" s="108"/>
      <c r="WCJ167" s="108"/>
      <c r="WCK167" s="108"/>
      <c r="WCL167" s="108"/>
      <c r="WCM167" s="108"/>
      <c r="WCN167" s="108"/>
      <c r="WCO167" s="108"/>
      <c r="WCP167" s="108"/>
      <c r="WCQ167" s="108"/>
      <c r="WCR167" s="108"/>
      <c r="WCS167" s="108"/>
      <c r="WCT167" s="108"/>
      <c r="WCU167" s="108"/>
      <c r="WCV167" s="108"/>
      <c r="WCW167" s="108"/>
      <c r="WCX167" s="108"/>
      <c r="WCY167" s="108"/>
      <c r="WCZ167" s="108"/>
      <c r="WDA167" s="108"/>
      <c r="WDB167" s="108"/>
      <c r="WDC167" s="108"/>
      <c r="WDD167" s="108"/>
      <c r="WDE167" s="108"/>
      <c r="WDF167" s="108"/>
      <c r="WDG167" s="108"/>
      <c r="WDH167" s="108"/>
      <c r="WDI167" s="108"/>
      <c r="WDJ167" s="108"/>
      <c r="WDK167" s="108"/>
      <c r="WDL167" s="108"/>
      <c r="WDM167" s="108"/>
      <c r="WDN167" s="108"/>
      <c r="WDO167" s="108"/>
      <c r="WDP167" s="108"/>
      <c r="WDQ167" s="108"/>
      <c r="WDR167" s="108"/>
      <c r="WDS167" s="108"/>
      <c r="WDT167" s="108"/>
      <c r="WDU167" s="108"/>
      <c r="WDV167" s="108"/>
      <c r="WDW167" s="108"/>
      <c r="WDX167" s="108"/>
      <c r="WDY167" s="108"/>
      <c r="WDZ167" s="108"/>
      <c r="WEA167" s="108"/>
      <c r="WEB167" s="108"/>
      <c r="WEC167" s="108"/>
      <c r="WED167" s="108"/>
      <c r="WEE167" s="108"/>
      <c r="WEF167" s="108"/>
      <c r="WEG167" s="108"/>
      <c r="WEH167" s="108"/>
      <c r="WEI167" s="108"/>
      <c r="WEJ167" s="108"/>
      <c r="WEK167" s="108"/>
      <c r="WEL167" s="108"/>
      <c r="WEM167" s="108"/>
      <c r="WEN167" s="108"/>
      <c r="WEO167" s="108"/>
      <c r="WEP167" s="108"/>
      <c r="WEQ167" s="108"/>
      <c r="WER167" s="108"/>
      <c r="WES167" s="108"/>
      <c r="WET167" s="108"/>
      <c r="WEU167" s="108"/>
      <c r="WEV167" s="108"/>
      <c r="WEW167" s="108"/>
      <c r="WEX167" s="108"/>
      <c r="WEY167" s="108"/>
      <c r="WEZ167" s="108"/>
      <c r="WFA167" s="108"/>
      <c r="WFB167" s="108"/>
      <c r="WFC167" s="108"/>
      <c r="WFD167" s="108"/>
      <c r="WFE167" s="108"/>
      <c r="WFF167" s="108"/>
      <c r="WFG167" s="108"/>
      <c r="WFH167" s="108"/>
      <c r="WFI167" s="108"/>
      <c r="WFJ167" s="108"/>
      <c r="WFK167" s="108"/>
      <c r="WFL167" s="108"/>
      <c r="WFM167" s="108"/>
      <c r="WFN167" s="108"/>
      <c r="WFO167" s="108"/>
      <c r="WFP167" s="108"/>
      <c r="WFQ167" s="108"/>
      <c r="WFR167" s="108"/>
      <c r="WFS167" s="108"/>
      <c r="WFT167" s="108"/>
      <c r="WFU167" s="108"/>
      <c r="WFV167" s="108"/>
      <c r="WFW167" s="108"/>
      <c r="WFX167" s="108"/>
      <c r="WFY167" s="108"/>
      <c r="WFZ167" s="108"/>
      <c r="WGA167" s="108"/>
      <c r="WGB167" s="108"/>
      <c r="WGC167" s="108"/>
      <c r="WGD167" s="108"/>
      <c r="WGE167" s="108"/>
      <c r="WGF167" s="108"/>
      <c r="WGG167" s="108"/>
      <c r="WGH167" s="108"/>
      <c r="WGI167" s="108"/>
      <c r="WGJ167" s="108"/>
      <c r="WGK167" s="108"/>
      <c r="WGL167" s="108"/>
      <c r="WGM167" s="108"/>
      <c r="WGN167" s="108"/>
      <c r="WGO167" s="108"/>
      <c r="WGP167" s="108"/>
      <c r="WGQ167" s="108"/>
      <c r="WGR167" s="108"/>
      <c r="WGS167" s="108"/>
      <c r="WGT167" s="108"/>
      <c r="WGU167" s="108"/>
      <c r="WGV167" s="108"/>
      <c r="WGW167" s="108"/>
      <c r="WGX167" s="108"/>
      <c r="WGY167" s="108"/>
      <c r="WGZ167" s="108"/>
      <c r="WHA167" s="108"/>
      <c r="WHB167" s="108"/>
      <c r="WHC167" s="108"/>
      <c r="WHD167" s="108"/>
      <c r="WHE167" s="108"/>
      <c r="WHF167" s="108"/>
      <c r="WHG167" s="108"/>
      <c r="WHH167" s="108"/>
      <c r="WHI167" s="108"/>
      <c r="WHJ167" s="108"/>
      <c r="WHK167" s="108"/>
      <c r="WHL167" s="108"/>
      <c r="WHM167" s="108"/>
      <c r="WHN167" s="108"/>
      <c r="WHO167" s="108"/>
      <c r="WHP167" s="108"/>
      <c r="WHQ167" s="108"/>
      <c r="WHR167" s="108"/>
      <c r="WHS167" s="108"/>
      <c r="WHT167" s="108"/>
      <c r="WHU167" s="108"/>
      <c r="WHV167" s="108"/>
      <c r="WHW167" s="108"/>
      <c r="WHX167" s="108"/>
      <c r="WHY167" s="108"/>
      <c r="WHZ167" s="108"/>
      <c r="WIA167" s="108"/>
      <c r="WIB167" s="108"/>
      <c r="WIC167" s="108"/>
      <c r="WID167" s="108"/>
      <c r="WIE167" s="108"/>
      <c r="WIF167" s="108"/>
      <c r="WIG167" s="108"/>
      <c r="WIH167" s="108"/>
      <c r="WII167" s="108"/>
      <c r="WIJ167" s="108"/>
      <c r="WIK167" s="108"/>
      <c r="WIL167" s="108"/>
      <c r="WIM167" s="108"/>
      <c r="WIN167" s="108"/>
      <c r="WIO167" s="108"/>
      <c r="WIP167" s="108"/>
      <c r="WIQ167" s="108"/>
      <c r="WIR167" s="108"/>
      <c r="WIS167" s="108"/>
      <c r="WIT167" s="108"/>
      <c r="WIU167" s="108"/>
      <c r="WIV167" s="108"/>
      <c r="WIW167" s="108"/>
      <c r="WIX167" s="108"/>
      <c r="WIY167" s="108"/>
      <c r="WIZ167" s="108"/>
      <c r="WJA167" s="108"/>
      <c r="WJB167" s="108"/>
      <c r="WJC167" s="108"/>
      <c r="WJD167" s="108"/>
      <c r="WJE167" s="108"/>
      <c r="WJF167" s="108"/>
      <c r="WJG167" s="108"/>
      <c r="WJH167" s="108"/>
      <c r="WJI167" s="108"/>
      <c r="WJJ167" s="108"/>
      <c r="WJK167" s="108"/>
      <c r="WJL167" s="108"/>
      <c r="WJM167" s="108"/>
      <c r="WJN167" s="108"/>
      <c r="WJO167" s="108"/>
      <c r="WJP167" s="108"/>
      <c r="WJQ167" s="108"/>
      <c r="WJR167" s="108"/>
      <c r="WJS167" s="108"/>
      <c r="WJT167" s="108"/>
      <c r="WJU167" s="108"/>
      <c r="WJV167" s="108"/>
      <c r="WJW167" s="108"/>
      <c r="WJX167" s="108"/>
      <c r="WJY167" s="108"/>
      <c r="WJZ167" s="108"/>
      <c r="WKA167" s="108"/>
      <c r="WKB167" s="108"/>
      <c r="WKC167" s="108"/>
      <c r="WKD167" s="108"/>
      <c r="WKE167" s="108"/>
      <c r="WKF167" s="108"/>
      <c r="WKG167" s="108"/>
      <c r="WKH167" s="108"/>
      <c r="WKI167" s="108"/>
      <c r="WKJ167" s="108"/>
      <c r="WKK167" s="108"/>
      <c r="WKL167" s="108"/>
      <c r="WKM167" s="108"/>
      <c r="WKN167" s="108"/>
      <c r="WKO167" s="108"/>
      <c r="WKP167" s="108"/>
      <c r="WKQ167" s="108"/>
      <c r="WKR167" s="108"/>
      <c r="WKS167" s="108"/>
      <c r="WKT167" s="108"/>
      <c r="WKU167" s="108"/>
      <c r="WKV167" s="108"/>
      <c r="WKW167" s="108"/>
      <c r="WKX167" s="108"/>
      <c r="WKY167" s="108"/>
      <c r="WKZ167" s="108"/>
      <c r="WLA167" s="108"/>
      <c r="WLB167" s="108"/>
      <c r="WLC167" s="108"/>
      <c r="WLD167" s="108"/>
      <c r="WLE167" s="108"/>
      <c r="WLF167" s="108"/>
      <c r="WLG167" s="108"/>
      <c r="WLH167" s="108"/>
      <c r="WLI167" s="108"/>
      <c r="WLJ167" s="108"/>
      <c r="WLK167" s="108"/>
      <c r="WLL167" s="108"/>
      <c r="WLM167" s="108"/>
      <c r="WLN167" s="108"/>
      <c r="WLO167" s="108"/>
      <c r="WLP167" s="108"/>
      <c r="WLQ167" s="108"/>
      <c r="WLR167" s="108"/>
      <c r="WLS167" s="108"/>
      <c r="WLT167" s="108"/>
      <c r="WLU167" s="108"/>
      <c r="WLV167" s="108"/>
      <c r="WLW167" s="108"/>
      <c r="WLX167" s="108"/>
      <c r="WLY167" s="108"/>
      <c r="WLZ167" s="108"/>
      <c r="WMA167" s="108"/>
      <c r="WMB167" s="108"/>
      <c r="WMC167" s="108"/>
      <c r="WMD167" s="108"/>
      <c r="WME167" s="108"/>
      <c r="WMF167" s="108"/>
      <c r="WMG167" s="108"/>
      <c r="WMH167" s="108"/>
      <c r="WMI167" s="108"/>
      <c r="WMJ167" s="108"/>
      <c r="WMK167" s="108"/>
      <c r="WML167" s="108"/>
      <c r="WMM167" s="108"/>
      <c r="WMN167" s="108"/>
      <c r="WMO167" s="108"/>
      <c r="WMP167" s="108"/>
      <c r="WMQ167" s="108"/>
      <c r="WMR167" s="108"/>
      <c r="WMS167" s="108"/>
      <c r="WMT167" s="108"/>
      <c r="WMU167" s="108"/>
      <c r="WMV167" s="108"/>
      <c r="WMW167" s="108"/>
      <c r="WMX167" s="108"/>
      <c r="WMY167" s="108"/>
      <c r="WMZ167" s="108"/>
      <c r="WNA167" s="108"/>
      <c r="WNB167" s="108"/>
      <c r="WNC167" s="108"/>
      <c r="WND167" s="108"/>
      <c r="WNE167" s="108"/>
      <c r="WNF167" s="108"/>
      <c r="WNG167" s="108"/>
      <c r="WNH167" s="108"/>
      <c r="WNI167" s="108"/>
      <c r="WNJ167" s="108"/>
      <c r="WNK167" s="108"/>
      <c r="WNL167" s="108"/>
      <c r="WNM167" s="108"/>
      <c r="WNN167" s="108"/>
      <c r="WNO167" s="108"/>
      <c r="WNP167" s="108"/>
      <c r="WNQ167" s="108"/>
      <c r="WNR167" s="108"/>
      <c r="WNS167" s="108"/>
      <c r="WNT167" s="108"/>
      <c r="WNU167" s="108"/>
      <c r="WNV167" s="108"/>
      <c r="WNW167" s="108"/>
      <c r="WNX167" s="108"/>
      <c r="WNY167" s="108"/>
      <c r="WNZ167" s="108"/>
      <c r="WOA167" s="108"/>
      <c r="WOB167" s="108"/>
      <c r="WOC167" s="108"/>
      <c r="WOD167" s="108"/>
      <c r="WOE167" s="108"/>
      <c r="WOF167" s="108"/>
      <c r="WOG167" s="108"/>
      <c r="WOH167" s="108"/>
      <c r="WOI167" s="108"/>
      <c r="WOJ167" s="108"/>
      <c r="WOK167" s="108"/>
      <c r="WOL167" s="108"/>
      <c r="WOM167" s="108"/>
      <c r="WON167" s="108"/>
      <c r="WOO167" s="108"/>
      <c r="WOP167" s="108"/>
      <c r="WOQ167" s="108"/>
      <c r="WOR167" s="108"/>
      <c r="WOS167" s="108"/>
      <c r="WOT167" s="108"/>
      <c r="WOU167" s="108"/>
      <c r="WOV167" s="108"/>
      <c r="WOW167" s="108"/>
      <c r="WOX167" s="108"/>
      <c r="WOY167" s="108"/>
      <c r="WOZ167" s="108"/>
      <c r="WPA167" s="108"/>
      <c r="WPB167" s="108"/>
      <c r="WPC167" s="108"/>
      <c r="WPD167" s="108"/>
      <c r="WPE167" s="108"/>
      <c r="WPF167" s="108"/>
      <c r="WPG167" s="108"/>
      <c r="WPH167" s="108"/>
      <c r="WPI167" s="108"/>
      <c r="WPJ167" s="108"/>
      <c r="WPK167" s="108"/>
      <c r="WPL167" s="108"/>
      <c r="WPM167" s="108"/>
      <c r="WPN167" s="108"/>
      <c r="WPO167" s="108"/>
      <c r="WPP167" s="108"/>
      <c r="WPQ167" s="108"/>
      <c r="WPR167" s="108"/>
      <c r="WPS167" s="108"/>
      <c r="WPT167" s="108"/>
      <c r="WPU167" s="108"/>
      <c r="WPV167" s="108"/>
      <c r="WPW167" s="108"/>
      <c r="WPX167" s="108"/>
      <c r="WPY167" s="108"/>
      <c r="WPZ167" s="108"/>
      <c r="WQA167" s="108"/>
      <c r="WQB167" s="108"/>
      <c r="WQC167" s="108"/>
      <c r="WQD167" s="108"/>
      <c r="WQE167" s="108"/>
      <c r="WQF167" s="108"/>
      <c r="WQG167" s="108"/>
      <c r="WQH167" s="108"/>
      <c r="WQI167" s="108"/>
      <c r="WQJ167" s="108"/>
      <c r="WQK167" s="108"/>
      <c r="WQL167" s="108"/>
      <c r="WQM167" s="108"/>
      <c r="WQN167" s="108"/>
      <c r="WQO167" s="108"/>
      <c r="WQP167" s="108"/>
      <c r="WQQ167" s="108"/>
      <c r="WQR167" s="108"/>
      <c r="WQS167" s="108"/>
      <c r="WQT167" s="108"/>
      <c r="WQU167" s="108"/>
      <c r="WQV167" s="108"/>
      <c r="WQW167" s="108"/>
      <c r="WQX167" s="108"/>
      <c r="WQY167" s="108"/>
      <c r="WQZ167" s="108"/>
      <c r="WRA167" s="108"/>
      <c r="WRB167" s="108"/>
      <c r="WRC167" s="108"/>
      <c r="WRD167" s="108"/>
      <c r="WRE167" s="108"/>
      <c r="WRF167" s="108"/>
      <c r="WRG167" s="108"/>
      <c r="WRH167" s="108"/>
      <c r="WRI167" s="108"/>
      <c r="WRJ167" s="108"/>
      <c r="WRK167" s="108"/>
      <c r="WRL167" s="108"/>
      <c r="WRM167" s="108"/>
      <c r="WRN167" s="108"/>
      <c r="WRO167" s="108"/>
      <c r="WRP167" s="108"/>
      <c r="WRQ167" s="108"/>
      <c r="WRR167" s="108"/>
      <c r="WRS167" s="108"/>
      <c r="WRT167" s="108"/>
      <c r="WRU167" s="108"/>
      <c r="WRV167" s="108"/>
      <c r="WRW167" s="108"/>
      <c r="WRX167" s="108"/>
      <c r="WRY167" s="108"/>
      <c r="WRZ167" s="108"/>
      <c r="WSA167" s="108"/>
      <c r="WSB167" s="108"/>
      <c r="WSC167" s="108"/>
      <c r="WSD167" s="108"/>
      <c r="WSE167" s="108"/>
      <c r="WSF167" s="108"/>
      <c r="WSG167" s="108"/>
      <c r="WSH167" s="108"/>
      <c r="WSI167" s="108"/>
      <c r="WSJ167" s="108"/>
      <c r="WSK167" s="108"/>
      <c r="WSL167" s="108"/>
      <c r="WSM167" s="108"/>
      <c r="WSN167" s="108"/>
      <c r="WSO167" s="108"/>
      <c r="WSP167" s="108"/>
      <c r="WSQ167" s="108"/>
      <c r="WSR167" s="108"/>
      <c r="WSS167" s="108"/>
      <c r="WST167" s="108"/>
      <c r="WSU167" s="108"/>
      <c r="WSV167" s="108"/>
      <c r="WSW167" s="108"/>
      <c r="WSX167" s="108"/>
      <c r="WSY167" s="108"/>
      <c r="WSZ167" s="108"/>
      <c r="WTA167" s="108"/>
      <c r="WTB167" s="108"/>
      <c r="WTC167" s="108"/>
      <c r="WTD167" s="108"/>
      <c r="WTE167" s="108"/>
      <c r="WTF167" s="108"/>
      <c r="WTG167" s="108"/>
      <c r="WTH167" s="108"/>
      <c r="WTI167" s="108"/>
      <c r="WTJ167" s="108"/>
      <c r="WTK167" s="108"/>
      <c r="WTL167" s="108"/>
      <c r="WTM167" s="108"/>
      <c r="WTN167" s="108"/>
      <c r="WTO167" s="108"/>
      <c r="WTP167" s="108"/>
      <c r="WTQ167" s="108"/>
      <c r="WTR167" s="108"/>
      <c r="WTS167" s="108"/>
      <c r="WTT167" s="108"/>
      <c r="WTU167" s="108"/>
      <c r="WTV167" s="108"/>
      <c r="WTW167" s="108"/>
      <c r="WTX167" s="108"/>
      <c r="WTY167" s="108"/>
      <c r="WTZ167" s="108"/>
      <c r="WUA167" s="108"/>
      <c r="WUB167" s="108"/>
      <c r="WUC167" s="108"/>
      <c r="WUD167" s="108"/>
      <c r="WUE167" s="108"/>
      <c r="WUF167" s="108"/>
      <c r="WUG167" s="108"/>
      <c r="WUH167" s="108"/>
      <c r="WUI167" s="108"/>
      <c r="WUJ167" s="108"/>
      <c r="WUK167" s="108"/>
      <c r="WUL167" s="108"/>
      <c r="WUM167" s="108"/>
      <c r="WUN167" s="108"/>
      <c r="WUO167" s="108"/>
      <c r="WUP167" s="108"/>
      <c r="WUQ167" s="108"/>
      <c r="WUR167" s="108"/>
      <c r="WUS167" s="108"/>
      <c r="WUT167" s="108"/>
      <c r="WUU167" s="108"/>
      <c r="WUV167" s="108"/>
      <c r="WUW167" s="108"/>
      <c r="WUX167" s="108"/>
      <c r="WUY167" s="108"/>
      <c r="WUZ167" s="108"/>
      <c r="WVA167" s="108"/>
      <c r="WVB167" s="108"/>
      <c r="WVC167" s="108"/>
      <c r="WVD167" s="108"/>
      <c r="WVE167" s="108"/>
      <c r="WVF167" s="108"/>
      <c r="WVG167" s="108"/>
      <c r="WVH167" s="108"/>
      <c r="WVI167" s="108"/>
      <c r="WVJ167" s="108"/>
      <c r="WVK167" s="108"/>
      <c r="WVL167" s="108"/>
      <c r="WVM167" s="108"/>
      <c r="WVN167" s="108"/>
      <c r="WVO167" s="108"/>
      <c r="WVP167" s="108"/>
      <c r="WVQ167" s="108"/>
      <c r="WVR167" s="108"/>
      <c r="WVS167" s="108"/>
      <c r="WVT167" s="108"/>
      <c r="WVU167" s="108"/>
      <c r="WVV167" s="108"/>
      <c r="WVW167" s="108"/>
      <c r="WVX167" s="108"/>
      <c r="WVY167" s="108"/>
      <c r="WVZ167" s="108"/>
      <c r="WWA167" s="108"/>
      <c r="WWB167" s="108"/>
      <c r="WWC167" s="108"/>
      <c r="WWD167" s="108"/>
      <c r="WWE167" s="108"/>
      <c r="WWF167" s="108"/>
      <c r="WWG167" s="108"/>
      <c r="WWH167" s="108"/>
      <c r="WWI167" s="108"/>
      <c r="WWJ167" s="108"/>
      <c r="WWK167" s="108"/>
      <c r="WWL167" s="108"/>
      <c r="WWM167" s="108"/>
      <c r="WWN167" s="108"/>
      <c r="WWO167" s="108"/>
      <c r="WWP167" s="108"/>
      <c r="WWQ167" s="108"/>
      <c r="WWR167" s="108"/>
      <c r="WWS167" s="108"/>
      <c r="WWT167" s="108"/>
      <c r="WWU167" s="108"/>
      <c r="WWV167" s="108"/>
      <c r="WWW167" s="108"/>
      <c r="WWX167" s="108"/>
      <c r="WWY167" s="108"/>
      <c r="WWZ167" s="108"/>
      <c r="WXA167" s="108"/>
      <c r="WXB167" s="108"/>
      <c r="WXC167" s="108"/>
      <c r="WXD167" s="108"/>
      <c r="WXE167" s="108"/>
      <c r="WXF167" s="108"/>
      <c r="WXG167" s="108"/>
      <c r="WXH167" s="108"/>
      <c r="WXI167" s="108"/>
      <c r="WXJ167" s="108"/>
      <c r="WXK167" s="108"/>
      <c r="WXL167" s="108"/>
      <c r="WXM167" s="108"/>
      <c r="WXN167" s="108"/>
      <c r="WXO167" s="108"/>
      <c r="WXP167" s="108"/>
      <c r="WXQ167" s="108"/>
      <c r="WXR167" s="108"/>
      <c r="WXS167" s="108"/>
      <c r="WXT167" s="108"/>
      <c r="WXU167" s="108"/>
      <c r="WXV167" s="108"/>
      <c r="WXW167" s="108"/>
      <c r="WXX167" s="108"/>
      <c r="WXY167" s="108"/>
      <c r="WXZ167" s="108"/>
      <c r="WYA167" s="108"/>
      <c r="WYB167" s="108"/>
      <c r="WYC167" s="108"/>
      <c r="WYD167" s="108"/>
      <c r="WYE167" s="108"/>
      <c r="WYF167" s="108"/>
      <c r="WYG167" s="108"/>
      <c r="WYH167" s="108"/>
      <c r="WYI167" s="108"/>
      <c r="WYJ167" s="108"/>
      <c r="WYK167" s="108"/>
      <c r="WYL167" s="108"/>
      <c r="WYM167" s="108"/>
      <c r="WYN167" s="108"/>
      <c r="WYO167" s="108"/>
      <c r="WYP167" s="108"/>
      <c r="WYQ167" s="108"/>
      <c r="WYR167" s="108"/>
      <c r="WYS167" s="108"/>
      <c r="WYT167" s="108"/>
      <c r="WYU167" s="108"/>
      <c r="WYV167" s="108"/>
      <c r="WYW167" s="108"/>
      <c r="WYX167" s="108"/>
      <c r="WYY167" s="108"/>
      <c r="WYZ167" s="108"/>
      <c r="WZA167" s="108"/>
      <c r="WZB167" s="108"/>
      <c r="WZC167" s="108"/>
      <c r="WZD167" s="108"/>
      <c r="WZE167" s="108"/>
      <c r="WZF167" s="108"/>
      <c r="WZG167" s="108"/>
      <c r="WZH167" s="108"/>
      <c r="WZI167" s="108"/>
      <c r="WZJ167" s="108"/>
      <c r="WZK167" s="108"/>
      <c r="WZL167" s="108"/>
      <c r="WZM167" s="108"/>
      <c r="WZN167" s="108"/>
      <c r="WZO167" s="108"/>
      <c r="WZP167" s="108"/>
      <c r="WZQ167" s="108"/>
      <c r="WZR167" s="108"/>
      <c r="WZS167" s="108"/>
      <c r="WZT167" s="108"/>
      <c r="WZU167" s="108"/>
      <c r="WZV167" s="108"/>
      <c r="WZW167" s="108"/>
      <c r="WZX167" s="108"/>
      <c r="WZY167" s="108"/>
      <c r="WZZ167" s="108"/>
      <c r="XAA167" s="108"/>
      <c r="XAB167" s="108"/>
      <c r="XAC167" s="108"/>
      <c r="XAD167" s="108"/>
      <c r="XAE167" s="108"/>
      <c r="XAF167" s="108"/>
      <c r="XAG167" s="108"/>
      <c r="XAH167" s="108"/>
      <c r="XAI167" s="108"/>
      <c r="XAJ167" s="108"/>
      <c r="XAK167" s="108"/>
      <c r="XAL167" s="108"/>
      <c r="XAM167" s="108"/>
      <c r="XAN167" s="108"/>
      <c r="XAO167" s="108"/>
      <c r="XAP167" s="108"/>
      <c r="XAQ167" s="108"/>
      <c r="XAR167" s="108"/>
      <c r="XAS167" s="108"/>
      <c r="XAT167" s="108"/>
      <c r="XAU167" s="108"/>
      <c r="XAV167" s="108"/>
      <c r="XAW167" s="108"/>
      <c r="XAX167" s="108"/>
      <c r="XAY167" s="108"/>
      <c r="XAZ167" s="108"/>
      <c r="XBA167" s="108"/>
      <c r="XBB167" s="108"/>
      <c r="XBC167" s="108"/>
      <c r="XBD167" s="108"/>
      <c r="XBE167" s="108"/>
      <c r="XBF167" s="108"/>
      <c r="XBG167" s="108"/>
      <c r="XBH167" s="108"/>
      <c r="XBI167" s="108"/>
      <c r="XBJ167" s="108"/>
      <c r="XBK167" s="108"/>
      <c r="XBL167" s="108"/>
      <c r="XBM167" s="108"/>
      <c r="XBN167" s="108"/>
      <c r="XBO167" s="108"/>
      <c r="XBP167" s="108"/>
      <c r="XBQ167" s="108"/>
      <c r="XBR167" s="108"/>
      <c r="XBS167" s="108"/>
      <c r="XBT167" s="108"/>
      <c r="XBU167" s="108"/>
      <c r="XBV167" s="108"/>
      <c r="XBW167" s="108"/>
      <c r="XBX167" s="108"/>
      <c r="XBY167" s="108"/>
      <c r="XBZ167" s="108"/>
      <c r="XCA167" s="108"/>
      <c r="XCB167" s="108"/>
      <c r="XCC167" s="108"/>
      <c r="XCD167" s="108"/>
      <c r="XCE167" s="108"/>
      <c r="XCF167" s="108"/>
      <c r="XCG167" s="108"/>
      <c r="XCH167" s="108"/>
      <c r="XCI167" s="108"/>
      <c r="XCJ167" s="108"/>
      <c r="XCK167" s="108"/>
      <c r="XCL167" s="108"/>
      <c r="XCM167" s="108"/>
      <c r="XCN167" s="108"/>
      <c r="XCO167" s="108"/>
      <c r="XCP167" s="108"/>
      <c r="XCQ167" s="108"/>
      <c r="XCR167" s="108"/>
      <c r="XCS167" s="108"/>
      <c r="XCT167" s="108"/>
      <c r="XCU167" s="108"/>
      <c r="XCV167" s="108"/>
      <c r="XCW167" s="108"/>
      <c r="XCX167" s="108"/>
      <c r="XCY167" s="108"/>
      <c r="XCZ167" s="108"/>
      <c r="XDA167" s="108"/>
      <c r="XDB167" s="108"/>
      <c r="XDC167" s="108"/>
      <c r="XDD167" s="108"/>
      <c r="XDE167" s="108"/>
      <c r="XDF167" s="108"/>
      <c r="XDG167" s="108"/>
      <c r="XDH167" s="108"/>
      <c r="XDI167" s="108"/>
      <c r="XDJ167" s="108"/>
      <c r="XDK167" s="108"/>
      <c r="XDL167" s="108"/>
      <c r="XDM167" s="108"/>
      <c r="XDN167" s="108"/>
      <c r="XDO167" s="108"/>
      <c r="XDP167" s="108"/>
      <c r="XDQ167" s="108"/>
      <c r="XDR167" s="108"/>
      <c r="XDS167" s="108"/>
      <c r="XDT167" s="108"/>
      <c r="XDU167" s="108"/>
      <c r="XDV167" s="108"/>
      <c r="XDW167" s="108"/>
      <c r="XDX167" s="108"/>
      <c r="XDY167" s="108"/>
      <c r="XDZ167" s="108"/>
      <c r="XEA167" s="108"/>
      <c r="XEB167" s="108"/>
      <c r="XEC167" s="108"/>
      <c r="XED167" s="108"/>
      <c r="XEE167" s="108"/>
      <c r="XEF167" s="108"/>
      <c r="XEG167" s="108"/>
      <c r="XEH167" s="108"/>
      <c r="XEI167" s="108"/>
      <c r="XEJ167" s="108"/>
      <c r="XEK167" s="108"/>
      <c r="XEL167" s="108"/>
      <c r="XEM167" s="108"/>
    </row>
    <row r="168" spans="1:16367" x14ac:dyDescent="0.25">
      <c r="A168" s="87" t="s">
        <v>458</v>
      </c>
      <c r="B168" s="92">
        <v>44184</v>
      </c>
      <c r="C168" s="87" t="s">
        <v>973</v>
      </c>
      <c r="D168" s="87" t="s">
        <v>52</v>
      </c>
      <c r="E168" s="87" t="s">
        <v>1377</v>
      </c>
      <c r="F168" s="87" t="s">
        <v>1490</v>
      </c>
      <c r="G168" s="87" t="s">
        <v>48</v>
      </c>
      <c r="H168" s="87" t="s">
        <v>1612</v>
      </c>
      <c r="I168" s="89" t="s">
        <v>47</v>
      </c>
      <c r="J168" s="89" t="s">
        <v>47</v>
      </c>
      <c r="K168" s="89" t="s">
        <v>47</v>
      </c>
      <c r="L168" s="89" t="s">
        <v>47</v>
      </c>
      <c r="M168" s="89">
        <v>0</v>
      </c>
      <c r="N168" s="87" t="s">
        <v>47</v>
      </c>
      <c r="O168" s="87" t="s">
        <v>55</v>
      </c>
      <c r="P168" s="87" t="s">
        <v>47</v>
      </c>
      <c r="Q168" s="89">
        <v>684059451.426</v>
      </c>
      <c r="R168" s="89">
        <v>0</v>
      </c>
      <c r="S168" s="89">
        <v>427926017.28999996</v>
      </c>
      <c r="T168" s="89">
        <v>0</v>
      </c>
      <c r="U168" s="87" t="s">
        <v>49</v>
      </c>
      <c r="V168" s="89">
        <v>0</v>
      </c>
      <c r="W168" s="89">
        <v>220804684.59999999</v>
      </c>
      <c r="X168" s="87" t="s">
        <v>50</v>
      </c>
      <c r="Y168" s="89">
        <v>35328749.535999998</v>
      </c>
      <c r="Z168" s="89">
        <v>0</v>
      </c>
      <c r="AA168" s="87" t="s">
        <v>49</v>
      </c>
      <c r="AB168" s="89">
        <v>0</v>
      </c>
      <c r="AC168" s="89">
        <v>0</v>
      </c>
      <c r="AD168" s="87" t="s">
        <v>49</v>
      </c>
      <c r="AE168" s="89">
        <v>0</v>
      </c>
      <c r="AF168" s="87">
        <v>0</v>
      </c>
      <c r="AG168" s="87" t="s">
        <v>49</v>
      </c>
      <c r="AH168" s="89">
        <v>0</v>
      </c>
      <c r="AI168" s="89">
        <v>0</v>
      </c>
      <c r="AJ168" s="87" t="s">
        <v>49</v>
      </c>
      <c r="AK168" s="89">
        <v>0</v>
      </c>
      <c r="AL168" s="89">
        <v>0</v>
      </c>
      <c r="AM168" s="88" t="s">
        <v>47</v>
      </c>
      <c r="AN168" s="87" t="s">
        <v>47</v>
      </c>
      <c r="AO168" s="88" t="s">
        <v>47</v>
      </c>
      <c r="AP168" s="87" t="s">
        <v>47</v>
      </c>
      <c r="AR168" s="90"/>
      <c r="AS168" s="78"/>
      <c r="AT168" s="79"/>
      <c r="AU168" s="91"/>
    </row>
    <row r="169" spans="1:16367" x14ac:dyDescent="0.25">
      <c r="A169" s="87" t="s">
        <v>463</v>
      </c>
      <c r="B169" s="92">
        <v>44184</v>
      </c>
      <c r="C169" s="87" t="s">
        <v>973</v>
      </c>
      <c r="D169" s="87" t="s">
        <v>52</v>
      </c>
      <c r="E169" s="87" t="s">
        <v>1377</v>
      </c>
      <c r="F169" s="87" t="s">
        <v>1488</v>
      </c>
      <c r="G169" s="87" t="s">
        <v>48</v>
      </c>
      <c r="H169" s="87" t="s">
        <v>1615</v>
      </c>
      <c r="I169" s="89" t="s">
        <v>47</v>
      </c>
      <c r="J169" s="89" t="s">
        <v>47</v>
      </c>
      <c r="K169" s="89" t="s">
        <v>47</v>
      </c>
      <c r="L169" s="89" t="s">
        <v>47</v>
      </c>
      <c r="M169" s="89">
        <v>0</v>
      </c>
      <c r="N169" s="87" t="s">
        <v>47</v>
      </c>
      <c r="O169" s="87" t="s">
        <v>1614</v>
      </c>
      <c r="P169" s="87" t="s">
        <v>1613</v>
      </c>
      <c r="Q169" s="89">
        <v>4020792</v>
      </c>
      <c r="R169" s="89">
        <v>0</v>
      </c>
      <c r="S169" s="89">
        <v>0</v>
      </c>
      <c r="T169" s="89">
        <v>3466200</v>
      </c>
      <c r="U169" s="87" t="s">
        <v>50</v>
      </c>
      <c r="V169" s="89">
        <v>554592</v>
      </c>
      <c r="W169" s="89">
        <v>0</v>
      </c>
      <c r="X169" s="87" t="s">
        <v>49</v>
      </c>
      <c r="Y169" s="89">
        <v>0</v>
      </c>
      <c r="Z169" s="89">
        <v>0</v>
      </c>
      <c r="AA169" s="87" t="s">
        <v>49</v>
      </c>
      <c r="AB169" s="89">
        <v>0</v>
      </c>
      <c r="AC169" s="89">
        <v>0</v>
      </c>
      <c r="AD169" s="87" t="s">
        <v>49</v>
      </c>
      <c r="AE169" s="89">
        <v>0</v>
      </c>
      <c r="AF169" s="87">
        <v>0</v>
      </c>
      <c r="AG169" s="87" t="s">
        <v>49</v>
      </c>
      <c r="AH169" s="89">
        <v>0</v>
      </c>
      <c r="AI169" s="89">
        <v>0</v>
      </c>
      <c r="AJ169" s="87" t="s">
        <v>49</v>
      </c>
      <c r="AK169" s="89">
        <v>0</v>
      </c>
      <c r="AL169" s="89">
        <v>0</v>
      </c>
      <c r="AM169" s="88" t="s">
        <v>47</v>
      </c>
      <c r="AN169" s="87" t="s">
        <v>47</v>
      </c>
      <c r="AO169" s="88" t="s">
        <v>47</v>
      </c>
      <c r="AP169" s="87" t="s">
        <v>47</v>
      </c>
      <c r="AR169" s="90"/>
      <c r="AS169" s="78"/>
      <c r="AT169" s="79"/>
      <c r="AU169" s="91"/>
    </row>
    <row r="170" spans="1:16367" x14ac:dyDescent="0.25">
      <c r="A170" s="87" t="s">
        <v>465</v>
      </c>
      <c r="B170" s="92">
        <v>44184</v>
      </c>
      <c r="C170" s="87" t="s">
        <v>973</v>
      </c>
      <c r="D170" s="87" t="s">
        <v>52</v>
      </c>
      <c r="E170" s="87" t="s">
        <v>1377</v>
      </c>
      <c r="F170" s="87" t="s">
        <v>1490</v>
      </c>
      <c r="G170" s="87" t="s">
        <v>48</v>
      </c>
      <c r="H170" s="87" t="s">
        <v>1616</v>
      </c>
      <c r="I170" s="89" t="s">
        <v>47</v>
      </c>
      <c r="J170" s="89" t="s">
        <v>47</v>
      </c>
      <c r="K170" s="89" t="s">
        <v>47</v>
      </c>
      <c r="L170" s="89" t="s">
        <v>47</v>
      </c>
      <c r="M170" s="89">
        <v>0</v>
      </c>
      <c r="N170" s="87" t="s">
        <v>47</v>
      </c>
      <c r="O170" s="87" t="s">
        <v>55</v>
      </c>
      <c r="P170" s="87" t="s">
        <v>47</v>
      </c>
      <c r="Q170" s="89">
        <f>221860729.2136+44690</f>
        <v>221905419.21360001</v>
      </c>
      <c r="R170" s="89">
        <v>0</v>
      </c>
      <c r="S170" s="89">
        <f>157519489.5+44690</f>
        <v>157564179.5</v>
      </c>
      <c r="T170" s="89">
        <v>0</v>
      </c>
      <c r="U170" s="87" t="s">
        <v>49</v>
      </c>
      <c r="V170" s="89">
        <v>0</v>
      </c>
      <c r="W170" s="89">
        <v>55466585.960000001</v>
      </c>
      <c r="X170" s="87" t="s">
        <v>50</v>
      </c>
      <c r="Y170" s="89">
        <v>8874653.7535999995</v>
      </c>
      <c r="Z170" s="89">
        <v>0</v>
      </c>
      <c r="AA170" s="87" t="s">
        <v>49</v>
      </c>
      <c r="AB170" s="89">
        <v>0</v>
      </c>
      <c r="AC170" s="89">
        <v>0</v>
      </c>
      <c r="AD170" s="87" t="s">
        <v>49</v>
      </c>
      <c r="AE170" s="89">
        <v>0</v>
      </c>
      <c r="AF170" s="87">
        <v>0</v>
      </c>
      <c r="AG170" s="87" t="s">
        <v>49</v>
      </c>
      <c r="AH170" s="89">
        <v>0</v>
      </c>
      <c r="AI170" s="89">
        <v>0</v>
      </c>
      <c r="AJ170" s="87" t="s">
        <v>49</v>
      </c>
      <c r="AK170" s="89">
        <v>0</v>
      </c>
      <c r="AL170" s="89">
        <v>0</v>
      </c>
      <c r="AM170" s="88" t="s">
        <v>47</v>
      </c>
      <c r="AN170" s="87" t="s">
        <v>47</v>
      </c>
      <c r="AO170" s="88" t="s">
        <v>47</v>
      </c>
      <c r="AP170" s="87" t="s">
        <v>47</v>
      </c>
      <c r="AR170" s="90"/>
      <c r="AS170" s="78"/>
      <c r="AT170" s="79"/>
      <c r="AU170" s="91"/>
    </row>
    <row r="171" spans="1:16367" x14ac:dyDescent="0.25">
      <c r="A171" s="87" t="s">
        <v>467</v>
      </c>
      <c r="B171" s="92">
        <v>44184</v>
      </c>
      <c r="C171" s="87" t="s">
        <v>46</v>
      </c>
      <c r="D171" s="87" t="s">
        <v>52</v>
      </c>
      <c r="E171" s="87" t="s">
        <v>53</v>
      </c>
      <c r="F171" s="87" t="s">
        <v>853</v>
      </c>
      <c r="G171" s="87" t="s">
        <v>104</v>
      </c>
      <c r="H171" s="87" t="s">
        <v>47</v>
      </c>
      <c r="I171" s="89" t="s">
        <v>273</v>
      </c>
      <c r="J171" s="89" t="s">
        <v>47</v>
      </c>
      <c r="K171" s="89" t="s">
        <v>274</v>
      </c>
      <c r="L171" s="89" t="s">
        <v>263</v>
      </c>
      <c r="M171" s="89">
        <v>16207794.24</v>
      </c>
      <c r="N171" s="87" t="s">
        <v>107</v>
      </c>
      <c r="O171" s="87" t="s">
        <v>275</v>
      </c>
      <c r="P171" s="87" t="s">
        <v>276</v>
      </c>
      <c r="Q171" s="89">
        <v>-2024130</v>
      </c>
      <c r="R171" s="89">
        <v>0</v>
      </c>
      <c r="S171" s="89">
        <v>-2024130</v>
      </c>
      <c r="T171" s="89">
        <v>0</v>
      </c>
      <c r="U171" s="87" t="s">
        <v>49</v>
      </c>
      <c r="V171" s="89">
        <v>0</v>
      </c>
      <c r="W171" s="89">
        <v>0</v>
      </c>
      <c r="X171" s="87" t="s">
        <v>49</v>
      </c>
      <c r="Y171" s="89">
        <v>0</v>
      </c>
      <c r="Z171" s="89">
        <v>0</v>
      </c>
      <c r="AA171" s="87" t="s">
        <v>49</v>
      </c>
      <c r="AB171" s="89">
        <v>0</v>
      </c>
      <c r="AC171" s="89">
        <v>0</v>
      </c>
      <c r="AD171" s="87" t="s">
        <v>49</v>
      </c>
      <c r="AE171" s="89">
        <v>0</v>
      </c>
      <c r="AF171" s="87">
        <v>0</v>
      </c>
      <c r="AG171" s="87" t="s">
        <v>49</v>
      </c>
      <c r="AH171" s="89">
        <v>0</v>
      </c>
      <c r="AI171" s="89">
        <v>0</v>
      </c>
      <c r="AJ171" s="87" t="s">
        <v>49</v>
      </c>
      <c r="AK171" s="89">
        <v>0</v>
      </c>
      <c r="AL171" s="89">
        <v>0</v>
      </c>
      <c r="AM171" s="88" t="s">
        <v>47</v>
      </c>
      <c r="AN171" s="87" t="s">
        <v>47</v>
      </c>
      <c r="AO171" s="88" t="s">
        <v>47</v>
      </c>
      <c r="AP171" s="87" t="s">
        <v>47</v>
      </c>
      <c r="AR171" s="90"/>
      <c r="AS171" s="78"/>
      <c r="AT171" s="79"/>
      <c r="AU171" s="91"/>
    </row>
    <row r="172" spans="1:16367" x14ac:dyDescent="0.25">
      <c r="A172" s="87" t="s">
        <v>469</v>
      </c>
      <c r="B172" s="92">
        <v>44184</v>
      </c>
      <c r="C172" s="87" t="s">
        <v>46</v>
      </c>
      <c r="D172" s="87" t="s">
        <v>52</v>
      </c>
      <c r="E172" s="87" t="s">
        <v>53</v>
      </c>
      <c r="F172" s="87" t="s">
        <v>853</v>
      </c>
      <c r="G172" s="87" t="s">
        <v>104</v>
      </c>
      <c r="H172" s="87" t="s">
        <v>47</v>
      </c>
      <c r="I172" s="89" t="s">
        <v>267</v>
      </c>
      <c r="J172" s="89" t="s">
        <v>47</v>
      </c>
      <c r="K172" s="89" t="s">
        <v>268</v>
      </c>
      <c r="L172" s="89" t="s">
        <v>269</v>
      </c>
      <c r="M172" s="89">
        <v>67102685</v>
      </c>
      <c r="N172" s="87" t="s">
        <v>107</v>
      </c>
      <c r="O172" s="87" t="s">
        <v>270</v>
      </c>
      <c r="P172" s="87" t="s">
        <v>271</v>
      </c>
      <c r="Q172" s="89">
        <v>-1531200</v>
      </c>
      <c r="R172" s="89">
        <v>0</v>
      </c>
      <c r="S172" s="89">
        <v>0</v>
      </c>
      <c r="T172" s="89">
        <v>0</v>
      </c>
      <c r="U172" s="87" t="s">
        <v>49</v>
      </c>
      <c r="V172" s="89">
        <v>0</v>
      </c>
      <c r="W172" s="89">
        <v>-1320000</v>
      </c>
      <c r="X172" s="87" t="s">
        <v>50</v>
      </c>
      <c r="Y172" s="89">
        <v>-211200</v>
      </c>
      <c r="Z172" s="89">
        <v>0</v>
      </c>
      <c r="AA172" s="87" t="s">
        <v>49</v>
      </c>
      <c r="AB172" s="89">
        <v>0</v>
      </c>
      <c r="AC172" s="89">
        <v>0</v>
      </c>
      <c r="AD172" s="87" t="s">
        <v>49</v>
      </c>
      <c r="AE172" s="89">
        <v>0</v>
      </c>
      <c r="AF172" s="87">
        <v>0</v>
      </c>
      <c r="AG172" s="87" t="s">
        <v>49</v>
      </c>
      <c r="AH172" s="89">
        <v>0</v>
      </c>
      <c r="AI172" s="89">
        <v>0</v>
      </c>
      <c r="AJ172" s="87" t="s">
        <v>49</v>
      </c>
      <c r="AK172" s="89">
        <v>0</v>
      </c>
      <c r="AL172" s="89">
        <v>0</v>
      </c>
      <c r="AM172" s="88" t="s">
        <v>47</v>
      </c>
      <c r="AN172" s="87" t="s">
        <v>47</v>
      </c>
      <c r="AO172" s="88" t="s">
        <v>47</v>
      </c>
      <c r="AP172" s="87" t="s">
        <v>47</v>
      </c>
      <c r="AR172" s="90"/>
      <c r="AS172" s="78"/>
      <c r="AT172" s="79"/>
      <c r="AU172" s="91"/>
    </row>
    <row r="173" spans="1:16367" x14ac:dyDescent="0.25">
      <c r="A173" s="87" t="s">
        <v>471</v>
      </c>
      <c r="B173" s="92">
        <v>44184</v>
      </c>
      <c r="C173" s="87" t="s">
        <v>46</v>
      </c>
      <c r="D173" s="87" t="s">
        <v>52</v>
      </c>
      <c r="E173" s="87" t="s">
        <v>53</v>
      </c>
      <c r="F173" s="87" t="s">
        <v>853</v>
      </c>
      <c r="G173" s="87" t="s">
        <v>48</v>
      </c>
      <c r="H173" s="87" t="s">
        <v>265</v>
      </c>
      <c r="I173" s="89" t="s">
        <v>47</v>
      </c>
      <c r="J173" s="89" t="s">
        <v>47</v>
      </c>
      <c r="K173" s="89" t="s">
        <v>47</v>
      </c>
      <c r="L173" s="89" t="s">
        <v>47</v>
      </c>
      <c r="M173" s="89">
        <v>0</v>
      </c>
      <c r="N173" s="87" t="s">
        <v>47</v>
      </c>
      <c r="O173" s="87" t="s">
        <v>55</v>
      </c>
      <c r="P173" s="87" t="s">
        <v>47</v>
      </c>
      <c r="Q173" s="89">
        <v>995622833.25880015</v>
      </c>
      <c r="R173" s="89">
        <v>0</v>
      </c>
      <c r="S173" s="89">
        <v>773674630.35000014</v>
      </c>
      <c r="T173" s="89">
        <v>0</v>
      </c>
      <c r="U173" s="87" t="s">
        <v>49</v>
      </c>
      <c r="V173" s="89">
        <v>0</v>
      </c>
      <c r="W173" s="89">
        <v>191334657.68000001</v>
      </c>
      <c r="X173" s="87" t="s">
        <v>50</v>
      </c>
      <c r="Y173" s="89">
        <v>30613545.228799999</v>
      </c>
      <c r="Z173" s="89">
        <v>0</v>
      </c>
      <c r="AA173" s="87" t="s">
        <v>49</v>
      </c>
      <c r="AB173" s="89">
        <v>0</v>
      </c>
      <c r="AC173" s="89">
        <v>0</v>
      </c>
      <c r="AD173" s="87" t="s">
        <v>49</v>
      </c>
      <c r="AE173" s="89">
        <v>0</v>
      </c>
      <c r="AF173" s="87">
        <v>0</v>
      </c>
      <c r="AG173" s="87" t="s">
        <v>49</v>
      </c>
      <c r="AH173" s="89">
        <v>0</v>
      </c>
      <c r="AI173" s="89">
        <v>0</v>
      </c>
      <c r="AJ173" s="87" t="s">
        <v>49</v>
      </c>
      <c r="AK173" s="89">
        <v>0</v>
      </c>
      <c r="AL173" s="89">
        <v>0</v>
      </c>
      <c r="AM173" s="88" t="s">
        <v>47</v>
      </c>
      <c r="AN173" s="87" t="s">
        <v>47</v>
      </c>
      <c r="AO173" s="88" t="s">
        <v>47</v>
      </c>
      <c r="AP173" s="87" t="s">
        <v>47</v>
      </c>
      <c r="AR173" s="90"/>
      <c r="AS173" s="78"/>
      <c r="AT173" s="79"/>
      <c r="AU173" s="91"/>
    </row>
    <row r="174" spans="1:16367" x14ac:dyDescent="0.25">
      <c r="A174" s="87" t="s">
        <v>476</v>
      </c>
      <c r="B174" s="92">
        <v>44184</v>
      </c>
      <c r="C174" s="87" t="s">
        <v>46</v>
      </c>
      <c r="D174" s="87" t="s">
        <v>52</v>
      </c>
      <c r="E174" s="87" t="s">
        <v>1088</v>
      </c>
      <c r="F174" s="87" t="s">
        <v>1108</v>
      </c>
      <c r="G174" s="87" t="s">
        <v>48</v>
      </c>
      <c r="H174" s="87" t="s">
        <v>1089</v>
      </c>
      <c r="I174" s="89"/>
      <c r="J174" s="89"/>
      <c r="K174" s="89"/>
      <c r="L174" s="89"/>
      <c r="M174" s="89">
        <v>0</v>
      </c>
      <c r="N174" s="87"/>
      <c r="O174" s="87" t="s">
        <v>937</v>
      </c>
      <c r="P174" s="87"/>
      <c r="Q174" s="89">
        <v>0</v>
      </c>
      <c r="R174" s="89">
        <v>0</v>
      </c>
      <c r="S174" s="89">
        <v>0</v>
      </c>
      <c r="T174" s="89">
        <v>0</v>
      </c>
      <c r="U174" s="87" t="s">
        <v>49</v>
      </c>
      <c r="V174" s="89">
        <v>0</v>
      </c>
      <c r="W174" s="89">
        <v>0</v>
      </c>
      <c r="X174" s="87" t="s">
        <v>49</v>
      </c>
      <c r="Y174" s="89">
        <v>0</v>
      </c>
      <c r="Z174" s="89">
        <v>0</v>
      </c>
      <c r="AA174" s="87" t="s">
        <v>49</v>
      </c>
      <c r="AB174" s="89">
        <v>0</v>
      </c>
      <c r="AC174" s="89">
        <v>0</v>
      </c>
      <c r="AD174" s="87" t="s">
        <v>49</v>
      </c>
      <c r="AE174" s="89">
        <v>0</v>
      </c>
      <c r="AF174" s="87">
        <v>0</v>
      </c>
      <c r="AG174" s="87" t="s">
        <v>49</v>
      </c>
      <c r="AH174" s="89">
        <v>0</v>
      </c>
      <c r="AI174" s="89">
        <v>0</v>
      </c>
      <c r="AJ174" s="87" t="s">
        <v>49</v>
      </c>
      <c r="AK174" s="89">
        <v>0</v>
      </c>
      <c r="AL174" s="89">
        <v>0</v>
      </c>
      <c r="AM174" s="88" t="s">
        <v>47</v>
      </c>
      <c r="AN174" s="87" t="s">
        <v>47</v>
      </c>
      <c r="AO174" s="88" t="s">
        <v>47</v>
      </c>
      <c r="AP174" s="87" t="s">
        <v>47</v>
      </c>
      <c r="AR174" s="90"/>
      <c r="AS174" s="78"/>
      <c r="AT174" s="79"/>
      <c r="AU174" s="91"/>
    </row>
    <row r="175" spans="1:16367" x14ac:dyDescent="0.25">
      <c r="A175" s="87" t="s">
        <v>478</v>
      </c>
      <c r="B175" s="92">
        <v>44184</v>
      </c>
      <c r="C175" s="87" t="s">
        <v>973</v>
      </c>
      <c r="D175" s="87" t="s">
        <v>63</v>
      </c>
      <c r="E175" s="87" t="s">
        <v>1373</v>
      </c>
      <c r="F175" s="87" t="s">
        <v>1444</v>
      </c>
      <c r="G175" s="87" t="s">
        <v>48</v>
      </c>
      <c r="H175" s="87" t="s">
        <v>1602</v>
      </c>
      <c r="I175" s="89" t="s">
        <v>47</v>
      </c>
      <c r="J175" s="89" t="s">
        <v>47</v>
      </c>
      <c r="K175" s="89" t="s">
        <v>47</v>
      </c>
      <c r="L175" s="89" t="s">
        <v>47</v>
      </c>
      <c r="M175" s="89">
        <v>0</v>
      </c>
      <c r="N175" s="87" t="s">
        <v>47</v>
      </c>
      <c r="O175" s="87" t="s">
        <v>55</v>
      </c>
      <c r="P175" s="87" t="s">
        <v>47</v>
      </c>
      <c r="Q175" s="89">
        <v>36813036.006400004</v>
      </c>
      <c r="R175" s="89">
        <v>0</v>
      </c>
      <c r="S175" s="89">
        <v>29615200</v>
      </c>
      <c r="T175" s="89">
        <v>0</v>
      </c>
      <c r="U175" s="87" t="s">
        <v>49</v>
      </c>
      <c r="V175" s="89">
        <v>0</v>
      </c>
      <c r="W175" s="89">
        <v>6205031.04</v>
      </c>
      <c r="X175" s="87" t="s">
        <v>50</v>
      </c>
      <c r="Y175" s="89">
        <v>992804.96640000003</v>
      </c>
      <c r="Z175" s="89">
        <v>0</v>
      </c>
      <c r="AA175" s="87" t="s">
        <v>49</v>
      </c>
      <c r="AB175" s="89">
        <v>0</v>
      </c>
      <c r="AC175" s="89">
        <v>0</v>
      </c>
      <c r="AD175" s="87" t="s">
        <v>49</v>
      </c>
      <c r="AE175" s="89">
        <v>0</v>
      </c>
      <c r="AF175" s="87">
        <v>0</v>
      </c>
      <c r="AG175" s="87" t="s">
        <v>49</v>
      </c>
      <c r="AH175" s="89">
        <v>0</v>
      </c>
      <c r="AI175" s="89">
        <v>0</v>
      </c>
      <c r="AJ175" s="87" t="s">
        <v>49</v>
      </c>
      <c r="AK175" s="89">
        <v>0</v>
      </c>
      <c r="AL175" s="89">
        <v>0</v>
      </c>
      <c r="AM175" s="88" t="s">
        <v>47</v>
      </c>
      <c r="AN175" s="87" t="s">
        <v>47</v>
      </c>
      <c r="AO175" s="88" t="s">
        <v>47</v>
      </c>
      <c r="AP175" s="87" t="s">
        <v>47</v>
      </c>
      <c r="AR175" s="90"/>
      <c r="AS175" s="78"/>
      <c r="AT175" s="79"/>
      <c r="AU175" s="91"/>
    </row>
    <row r="176" spans="1:16367" x14ac:dyDescent="0.25">
      <c r="A176" s="87" t="s">
        <v>483</v>
      </c>
      <c r="B176" s="92">
        <v>44184</v>
      </c>
      <c r="C176" s="87" t="s">
        <v>973</v>
      </c>
      <c r="D176" s="87" t="s">
        <v>63</v>
      </c>
      <c r="E176" s="87" t="s">
        <v>1373</v>
      </c>
      <c r="F176" s="87" t="s">
        <v>1605</v>
      </c>
      <c r="G176" s="87" t="s">
        <v>48</v>
      </c>
      <c r="H176" s="87" t="s">
        <v>1604</v>
      </c>
      <c r="I176" s="89" t="s">
        <v>47</v>
      </c>
      <c r="J176" s="89" t="s">
        <v>47</v>
      </c>
      <c r="K176" s="89" t="s">
        <v>47</v>
      </c>
      <c r="L176" s="89" t="s">
        <v>47</v>
      </c>
      <c r="M176" s="89">
        <v>0</v>
      </c>
      <c r="N176" s="87" t="s">
        <v>47</v>
      </c>
      <c r="O176" s="87" t="s">
        <v>1388</v>
      </c>
      <c r="P176" s="87" t="s">
        <v>1387</v>
      </c>
      <c r="Q176" s="89">
        <v>13751985</v>
      </c>
      <c r="R176" s="89">
        <v>0</v>
      </c>
      <c r="S176" s="89">
        <v>13676121</v>
      </c>
      <c r="T176" s="89">
        <v>65400</v>
      </c>
      <c r="U176" s="87" t="s">
        <v>50</v>
      </c>
      <c r="V176" s="89">
        <v>10464</v>
      </c>
      <c r="W176" s="89">
        <v>0</v>
      </c>
      <c r="X176" s="87" t="s">
        <v>49</v>
      </c>
      <c r="Y176" s="89">
        <v>0</v>
      </c>
      <c r="Z176" s="89">
        <v>0</v>
      </c>
      <c r="AA176" s="87" t="s">
        <v>49</v>
      </c>
      <c r="AB176" s="89">
        <v>0</v>
      </c>
      <c r="AC176" s="89">
        <v>0</v>
      </c>
      <c r="AD176" s="87" t="s">
        <v>49</v>
      </c>
      <c r="AE176" s="89">
        <v>0</v>
      </c>
      <c r="AF176" s="87">
        <v>0</v>
      </c>
      <c r="AG176" s="87" t="s">
        <v>49</v>
      </c>
      <c r="AH176" s="89">
        <v>0</v>
      </c>
      <c r="AI176" s="89">
        <v>0</v>
      </c>
      <c r="AJ176" s="87" t="s">
        <v>49</v>
      </c>
      <c r="AK176" s="89">
        <v>0</v>
      </c>
      <c r="AL176" s="89">
        <v>0</v>
      </c>
      <c r="AM176" s="88" t="s">
        <v>47</v>
      </c>
      <c r="AN176" s="87" t="s">
        <v>47</v>
      </c>
      <c r="AO176" s="88" t="s">
        <v>47</v>
      </c>
      <c r="AP176" s="87" t="s">
        <v>47</v>
      </c>
      <c r="AR176" s="90"/>
      <c r="AS176" s="78"/>
      <c r="AT176" s="79"/>
      <c r="AU176" s="91"/>
    </row>
    <row r="177" spans="1:47" x14ac:dyDescent="0.25">
      <c r="A177" s="87" t="s">
        <v>1237</v>
      </c>
      <c r="B177" s="92">
        <v>44184</v>
      </c>
      <c r="C177" s="87" t="s">
        <v>973</v>
      </c>
      <c r="D177" s="87" t="s">
        <v>63</v>
      </c>
      <c r="E177" s="87" t="s">
        <v>1373</v>
      </c>
      <c r="F177" s="87" t="s">
        <v>1444</v>
      </c>
      <c r="G177" s="87" t="s">
        <v>48</v>
      </c>
      <c r="H177" s="87" t="s">
        <v>1607</v>
      </c>
      <c r="I177" s="89" t="s">
        <v>47</v>
      </c>
      <c r="J177" s="89" t="s">
        <v>47</v>
      </c>
      <c r="K177" s="89" t="s">
        <v>47</v>
      </c>
      <c r="L177" s="89" t="s">
        <v>47</v>
      </c>
      <c r="M177" s="89">
        <v>0</v>
      </c>
      <c r="N177" s="87" t="s">
        <v>47</v>
      </c>
      <c r="O177" s="87" t="s">
        <v>55</v>
      </c>
      <c r="P177" s="87" t="s">
        <v>47</v>
      </c>
      <c r="Q177" s="89">
        <v>51932023.812800005</v>
      </c>
      <c r="R177" s="89">
        <v>0</v>
      </c>
      <c r="S177" s="89">
        <v>40985635</v>
      </c>
      <c r="T177" s="89">
        <v>0</v>
      </c>
      <c r="U177" s="87" t="s">
        <v>49</v>
      </c>
      <c r="V177" s="89">
        <v>0</v>
      </c>
      <c r="W177" s="89">
        <v>9436542.0800000001</v>
      </c>
      <c r="X177" s="87" t="s">
        <v>50</v>
      </c>
      <c r="Y177" s="89">
        <v>1509846.7328000001</v>
      </c>
      <c r="Z177" s="89">
        <v>0</v>
      </c>
      <c r="AA177" s="87" t="s">
        <v>49</v>
      </c>
      <c r="AB177" s="89">
        <v>0</v>
      </c>
      <c r="AC177" s="89">
        <v>0</v>
      </c>
      <c r="AD177" s="87" t="s">
        <v>49</v>
      </c>
      <c r="AE177" s="89">
        <v>0</v>
      </c>
      <c r="AF177" s="87">
        <v>0</v>
      </c>
      <c r="AG177" s="87" t="s">
        <v>49</v>
      </c>
      <c r="AH177" s="89">
        <v>0</v>
      </c>
      <c r="AI177" s="89">
        <v>0</v>
      </c>
      <c r="AJ177" s="87" t="s">
        <v>49</v>
      </c>
      <c r="AK177" s="89">
        <v>0</v>
      </c>
      <c r="AL177" s="89">
        <v>0</v>
      </c>
      <c r="AM177" s="88" t="s">
        <v>47</v>
      </c>
      <c r="AN177" s="87" t="s">
        <v>47</v>
      </c>
      <c r="AO177" s="88" t="s">
        <v>47</v>
      </c>
      <c r="AP177" s="87" t="s">
        <v>47</v>
      </c>
      <c r="AR177" s="90"/>
      <c r="AS177" s="78"/>
      <c r="AT177" s="79"/>
      <c r="AU177" s="91"/>
    </row>
    <row r="178" spans="1:47" x14ac:dyDescent="0.25">
      <c r="A178" s="87" t="s">
        <v>1183</v>
      </c>
      <c r="B178" s="92">
        <v>44184</v>
      </c>
      <c r="C178" s="87" t="s">
        <v>973</v>
      </c>
      <c r="D178" s="87" t="s">
        <v>63</v>
      </c>
      <c r="E178" s="87" t="s">
        <v>1373</v>
      </c>
      <c r="F178" s="87" t="s">
        <v>1605</v>
      </c>
      <c r="G178" s="87" t="s">
        <v>48</v>
      </c>
      <c r="H178" s="87" t="s">
        <v>1609</v>
      </c>
      <c r="I178" s="89" t="s">
        <v>47</v>
      </c>
      <c r="J178" s="89" t="s">
        <v>47</v>
      </c>
      <c r="K178" s="89" t="s">
        <v>47</v>
      </c>
      <c r="L178" s="89" t="s">
        <v>47</v>
      </c>
      <c r="M178" s="89">
        <v>0</v>
      </c>
      <c r="N178" s="87" t="s">
        <v>47</v>
      </c>
      <c r="O178" s="87" t="s">
        <v>1411</v>
      </c>
      <c r="P178" s="87" t="s">
        <v>1410</v>
      </c>
      <c r="Q178" s="89">
        <v>3793200</v>
      </c>
      <c r="R178" s="89">
        <v>0</v>
      </c>
      <c r="S178" s="89">
        <v>0</v>
      </c>
      <c r="T178" s="89">
        <v>3270000</v>
      </c>
      <c r="U178" s="87" t="s">
        <v>50</v>
      </c>
      <c r="V178" s="89">
        <v>523200</v>
      </c>
      <c r="W178" s="89">
        <v>0</v>
      </c>
      <c r="X178" s="87" t="s">
        <v>49</v>
      </c>
      <c r="Y178" s="89">
        <v>0</v>
      </c>
      <c r="Z178" s="89">
        <v>0</v>
      </c>
      <c r="AA178" s="87" t="s">
        <v>49</v>
      </c>
      <c r="AB178" s="89">
        <v>0</v>
      </c>
      <c r="AC178" s="89">
        <v>0</v>
      </c>
      <c r="AD178" s="87" t="s">
        <v>49</v>
      </c>
      <c r="AE178" s="89">
        <v>0</v>
      </c>
      <c r="AF178" s="87">
        <v>0</v>
      </c>
      <c r="AG178" s="87" t="s">
        <v>49</v>
      </c>
      <c r="AH178" s="89">
        <v>0</v>
      </c>
      <c r="AI178" s="89">
        <v>0</v>
      </c>
      <c r="AJ178" s="87" t="s">
        <v>49</v>
      </c>
      <c r="AK178" s="89">
        <v>0</v>
      </c>
      <c r="AL178" s="89">
        <v>0</v>
      </c>
      <c r="AM178" s="88" t="s">
        <v>47</v>
      </c>
      <c r="AN178" s="87" t="s">
        <v>47</v>
      </c>
      <c r="AO178" s="88" t="s">
        <v>47</v>
      </c>
      <c r="AP178" s="87" t="s">
        <v>47</v>
      </c>
      <c r="AR178" s="90"/>
      <c r="AS178" s="78"/>
      <c r="AT178" s="79"/>
      <c r="AU178" s="91"/>
    </row>
    <row r="179" spans="1:47" x14ac:dyDescent="0.25">
      <c r="A179" s="87" t="s">
        <v>1181</v>
      </c>
      <c r="B179" s="92">
        <v>44184</v>
      </c>
      <c r="C179" s="87" t="s">
        <v>973</v>
      </c>
      <c r="D179" s="87" t="s">
        <v>63</v>
      </c>
      <c r="E179" s="87" t="s">
        <v>1373</v>
      </c>
      <c r="F179" s="87" t="s">
        <v>1605</v>
      </c>
      <c r="G179" s="87" t="s">
        <v>48</v>
      </c>
      <c r="H179" s="87" t="s">
        <v>1610</v>
      </c>
      <c r="I179" s="89" t="s">
        <v>47</v>
      </c>
      <c r="J179" s="89" t="s">
        <v>47</v>
      </c>
      <c r="K179" s="89" t="s">
        <v>47</v>
      </c>
      <c r="L179" s="89" t="s">
        <v>47</v>
      </c>
      <c r="M179" s="89">
        <v>0</v>
      </c>
      <c r="N179" s="87" t="s">
        <v>47</v>
      </c>
      <c r="O179" s="87" t="s">
        <v>1411</v>
      </c>
      <c r="P179" s="87" t="s">
        <v>1410</v>
      </c>
      <c r="Q179" s="89">
        <v>79771749.189999998</v>
      </c>
      <c r="R179" s="89">
        <v>0</v>
      </c>
      <c r="S179" s="89">
        <v>25330510</v>
      </c>
      <c r="T179" s="89">
        <v>46932102.75</v>
      </c>
      <c r="U179" s="87" t="s">
        <v>50</v>
      </c>
      <c r="V179" s="89">
        <v>7509136.4400000004</v>
      </c>
      <c r="W179" s="89">
        <v>0</v>
      </c>
      <c r="X179" s="87" t="s">
        <v>49</v>
      </c>
      <c r="Y179" s="89">
        <v>0</v>
      </c>
      <c r="Z179" s="89">
        <v>0</v>
      </c>
      <c r="AA179" s="87" t="s">
        <v>49</v>
      </c>
      <c r="AB179" s="89">
        <v>0</v>
      </c>
      <c r="AC179" s="89">
        <v>0</v>
      </c>
      <c r="AD179" s="87" t="s">
        <v>49</v>
      </c>
      <c r="AE179" s="89">
        <v>0</v>
      </c>
      <c r="AF179" s="87">
        <v>0</v>
      </c>
      <c r="AG179" s="87" t="s">
        <v>49</v>
      </c>
      <c r="AH179" s="89">
        <v>0</v>
      </c>
      <c r="AI179" s="89">
        <v>0</v>
      </c>
      <c r="AJ179" s="87" t="s">
        <v>49</v>
      </c>
      <c r="AK179" s="89">
        <v>0</v>
      </c>
      <c r="AL179" s="89">
        <v>0</v>
      </c>
      <c r="AM179" s="88" t="s">
        <v>47</v>
      </c>
      <c r="AN179" s="87" t="s">
        <v>47</v>
      </c>
      <c r="AO179" s="88" t="s">
        <v>47</v>
      </c>
      <c r="AP179" s="87" t="s">
        <v>47</v>
      </c>
      <c r="AR179" s="90"/>
      <c r="AS179" s="78"/>
      <c r="AT179" s="79"/>
      <c r="AU179" s="91"/>
    </row>
    <row r="180" spans="1:47" x14ac:dyDescent="0.25">
      <c r="A180" s="87" t="s">
        <v>1134</v>
      </c>
      <c r="B180" s="92">
        <v>44184</v>
      </c>
      <c r="C180" s="87" t="s">
        <v>973</v>
      </c>
      <c r="D180" s="87" t="s">
        <v>63</v>
      </c>
      <c r="E180" s="87" t="s">
        <v>1373</v>
      </c>
      <c r="F180" s="87" t="s">
        <v>1444</v>
      </c>
      <c r="G180" s="87" t="s">
        <v>48</v>
      </c>
      <c r="H180" s="87" t="s">
        <v>1611</v>
      </c>
      <c r="I180" s="89" t="s">
        <v>47</v>
      </c>
      <c r="J180" s="89" t="s">
        <v>47</v>
      </c>
      <c r="K180" s="89" t="s">
        <v>47</v>
      </c>
      <c r="L180" s="89" t="s">
        <v>47</v>
      </c>
      <c r="M180" s="89">
        <v>0</v>
      </c>
      <c r="N180" s="87" t="s">
        <v>47</v>
      </c>
      <c r="O180" s="87" t="s">
        <v>55</v>
      </c>
      <c r="P180" s="87" t="s">
        <v>47</v>
      </c>
      <c r="Q180" s="89">
        <v>124069575.67280002</v>
      </c>
      <c r="R180" s="89">
        <v>0</v>
      </c>
      <c r="S180" s="89">
        <v>105063395.5</v>
      </c>
      <c r="T180" s="89">
        <v>0</v>
      </c>
      <c r="U180" s="87" t="s">
        <v>49</v>
      </c>
      <c r="V180" s="89">
        <v>0</v>
      </c>
      <c r="W180" s="89">
        <v>16384638.079999998</v>
      </c>
      <c r="X180" s="87" t="s">
        <v>50</v>
      </c>
      <c r="Y180" s="89">
        <v>2621542.0927999998</v>
      </c>
      <c r="Z180" s="89">
        <v>0</v>
      </c>
      <c r="AA180" s="87" t="s">
        <v>49</v>
      </c>
      <c r="AB180" s="89">
        <v>0</v>
      </c>
      <c r="AC180" s="89">
        <v>0</v>
      </c>
      <c r="AD180" s="87" t="s">
        <v>49</v>
      </c>
      <c r="AE180" s="89">
        <v>0</v>
      </c>
      <c r="AF180" s="87">
        <v>0</v>
      </c>
      <c r="AG180" s="87" t="s">
        <v>49</v>
      </c>
      <c r="AH180" s="93">
        <v>0</v>
      </c>
      <c r="AI180" s="93">
        <v>0</v>
      </c>
      <c r="AJ180" s="94" t="s">
        <v>49</v>
      </c>
      <c r="AK180" s="93">
        <v>0</v>
      </c>
      <c r="AL180" s="93">
        <v>0</v>
      </c>
      <c r="AM180" s="95" t="s">
        <v>47</v>
      </c>
      <c r="AN180" s="94" t="s">
        <v>47</v>
      </c>
      <c r="AO180" s="95" t="s">
        <v>47</v>
      </c>
      <c r="AP180" s="94" t="s">
        <v>47</v>
      </c>
      <c r="AR180" s="90"/>
      <c r="AS180" s="78"/>
      <c r="AT180" s="79"/>
      <c r="AU180" s="91"/>
    </row>
    <row r="181" spans="1:47" x14ac:dyDescent="0.25">
      <c r="A181" s="87" t="s">
        <v>1132</v>
      </c>
      <c r="B181" s="92">
        <v>44184</v>
      </c>
      <c r="C181" s="87" t="s">
        <v>980</v>
      </c>
      <c r="D181" s="87" t="s">
        <v>63</v>
      </c>
      <c r="E181" s="87" t="s">
        <v>1208</v>
      </c>
      <c r="F181" s="87" t="s">
        <v>1164</v>
      </c>
      <c r="G181" s="87" t="s">
        <v>48</v>
      </c>
      <c r="H181" s="87" t="s">
        <v>1254</v>
      </c>
      <c r="I181" s="89" t="s">
        <v>47</v>
      </c>
      <c r="J181" s="89" t="s">
        <v>47</v>
      </c>
      <c r="K181" s="89" t="s">
        <v>47</v>
      </c>
      <c r="L181" s="89" t="s">
        <v>47</v>
      </c>
      <c r="M181" s="89">
        <v>0</v>
      </c>
      <c r="N181" s="87" t="s">
        <v>47</v>
      </c>
      <c r="O181" s="87" t="s">
        <v>55</v>
      </c>
      <c r="P181" s="87" t="s">
        <v>47</v>
      </c>
      <c r="Q181" s="89">
        <v>404520725.67159992</v>
      </c>
      <c r="R181" s="89">
        <v>0</v>
      </c>
      <c r="S181" s="89">
        <v>365493443.80000007</v>
      </c>
      <c r="T181" s="89">
        <v>0</v>
      </c>
      <c r="U181" s="87" t="s">
        <v>49</v>
      </c>
      <c r="V181" s="89">
        <v>0</v>
      </c>
      <c r="W181" s="89">
        <v>33644208.509999998</v>
      </c>
      <c r="X181" s="87" t="s">
        <v>49</v>
      </c>
      <c r="Y181" s="89">
        <v>5383073.3616000004</v>
      </c>
      <c r="Z181" s="89">
        <v>0</v>
      </c>
      <c r="AA181" s="87" t="s">
        <v>49</v>
      </c>
      <c r="AB181" s="89">
        <v>0</v>
      </c>
      <c r="AC181" s="89">
        <v>0</v>
      </c>
      <c r="AD181" s="87" t="s">
        <v>49</v>
      </c>
      <c r="AE181" s="89">
        <v>0</v>
      </c>
      <c r="AF181" s="87">
        <v>0</v>
      </c>
      <c r="AG181" s="87" t="s">
        <v>49</v>
      </c>
      <c r="AH181" s="89">
        <v>0</v>
      </c>
      <c r="AI181" s="89">
        <v>0</v>
      </c>
      <c r="AJ181" s="87" t="s">
        <v>49</v>
      </c>
      <c r="AK181" s="89">
        <v>0</v>
      </c>
      <c r="AL181" s="89">
        <v>0</v>
      </c>
      <c r="AM181" s="88" t="s">
        <v>47</v>
      </c>
      <c r="AN181" s="87" t="s">
        <v>47</v>
      </c>
      <c r="AO181" s="88" t="s">
        <v>47</v>
      </c>
      <c r="AP181" s="87" t="s">
        <v>47</v>
      </c>
      <c r="AR181" s="90"/>
      <c r="AS181" s="78"/>
      <c r="AT181" s="79"/>
      <c r="AU181" s="91"/>
    </row>
    <row r="182" spans="1:47" x14ac:dyDescent="0.25">
      <c r="A182" s="87" t="s">
        <v>1128</v>
      </c>
      <c r="B182" s="92">
        <v>44184</v>
      </c>
      <c r="C182" s="87" t="s">
        <v>46</v>
      </c>
      <c r="D182" s="87" t="s">
        <v>63</v>
      </c>
      <c r="E182" s="87" t="s">
        <v>1086</v>
      </c>
      <c r="F182" s="87" t="s">
        <v>1096</v>
      </c>
      <c r="G182" s="87" t="s">
        <v>48</v>
      </c>
      <c r="H182" s="87" t="s">
        <v>1097</v>
      </c>
      <c r="I182" s="89"/>
      <c r="J182" s="89"/>
      <c r="K182" s="89"/>
      <c r="L182" s="89"/>
      <c r="M182" s="89">
        <v>0</v>
      </c>
      <c r="N182" s="87"/>
      <c r="O182" s="87" t="s">
        <v>55</v>
      </c>
      <c r="P182" s="87"/>
      <c r="Q182" s="89">
        <v>225151178</v>
      </c>
      <c r="R182" s="89">
        <v>0</v>
      </c>
      <c r="S182" s="89">
        <v>225151178</v>
      </c>
      <c r="T182" s="89">
        <v>0</v>
      </c>
      <c r="U182" s="87" t="s">
        <v>49</v>
      </c>
      <c r="V182" s="89">
        <v>0</v>
      </c>
      <c r="W182" s="89">
        <v>0</v>
      </c>
      <c r="X182" s="87" t="s">
        <v>49</v>
      </c>
      <c r="Y182" s="89">
        <v>0</v>
      </c>
      <c r="Z182" s="89">
        <v>0</v>
      </c>
      <c r="AA182" s="87" t="s">
        <v>49</v>
      </c>
      <c r="AB182" s="89">
        <v>0</v>
      </c>
      <c r="AC182" s="89">
        <v>0</v>
      </c>
      <c r="AD182" s="87" t="s">
        <v>49</v>
      </c>
      <c r="AE182" s="89">
        <v>0</v>
      </c>
      <c r="AF182" s="87">
        <v>0</v>
      </c>
      <c r="AG182" s="87" t="s">
        <v>49</v>
      </c>
      <c r="AH182" s="89">
        <v>0</v>
      </c>
      <c r="AI182" s="89">
        <v>0</v>
      </c>
      <c r="AJ182" s="87" t="s">
        <v>49</v>
      </c>
      <c r="AK182" s="89">
        <v>0</v>
      </c>
      <c r="AL182" s="89">
        <v>0</v>
      </c>
      <c r="AM182" s="88" t="s">
        <v>47</v>
      </c>
      <c r="AN182" s="87" t="s">
        <v>47</v>
      </c>
      <c r="AO182" s="88" t="s">
        <v>47</v>
      </c>
      <c r="AP182" s="87" t="s">
        <v>47</v>
      </c>
      <c r="AR182" s="90"/>
      <c r="AS182" s="78"/>
      <c r="AT182" s="79"/>
      <c r="AU182" s="91"/>
    </row>
    <row r="183" spans="1:47" x14ac:dyDescent="0.25">
      <c r="A183" s="87" t="s">
        <v>1374</v>
      </c>
      <c r="B183" s="92">
        <v>44184</v>
      </c>
      <c r="C183" s="87" t="s">
        <v>46</v>
      </c>
      <c r="D183" s="87" t="s">
        <v>63</v>
      </c>
      <c r="E183" s="87" t="s">
        <v>64</v>
      </c>
      <c r="F183" s="87" t="s">
        <v>864</v>
      </c>
      <c r="G183" s="87" t="s">
        <v>48</v>
      </c>
      <c r="H183" s="87" t="s">
        <v>278</v>
      </c>
      <c r="I183" s="89" t="s">
        <v>47</v>
      </c>
      <c r="J183" s="89" t="s">
        <v>47</v>
      </c>
      <c r="K183" s="89" t="s">
        <v>47</v>
      </c>
      <c r="L183" s="89" t="s">
        <v>47</v>
      </c>
      <c r="M183" s="89">
        <v>0</v>
      </c>
      <c r="N183" s="87" t="s">
        <v>47</v>
      </c>
      <c r="O183" s="87" t="s">
        <v>55</v>
      </c>
      <c r="P183" s="87" t="s">
        <v>47</v>
      </c>
      <c r="Q183" s="89">
        <v>1382566945.8052001</v>
      </c>
      <c r="R183" s="89">
        <v>0</v>
      </c>
      <c r="S183" s="89">
        <v>1029399856.0499997</v>
      </c>
      <c r="T183" s="89">
        <v>0</v>
      </c>
      <c r="U183" s="87" t="s">
        <v>49</v>
      </c>
      <c r="V183" s="89">
        <v>0</v>
      </c>
      <c r="W183" s="89">
        <v>304454387.72000003</v>
      </c>
      <c r="X183" s="87" t="s">
        <v>50</v>
      </c>
      <c r="Y183" s="89">
        <v>48712702.035199985</v>
      </c>
      <c r="Z183" s="89">
        <v>0</v>
      </c>
      <c r="AA183" s="87" t="s">
        <v>49</v>
      </c>
      <c r="AB183" s="89">
        <v>0</v>
      </c>
      <c r="AC183" s="89">
        <v>0</v>
      </c>
      <c r="AD183" s="87" t="s">
        <v>49</v>
      </c>
      <c r="AE183" s="89">
        <v>0</v>
      </c>
      <c r="AF183" s="87">
        <v>0</v>
      </c>
      <c r="AG183" s="87" t="s">
        <v>49</v>
      </c>
      <c r="AH183" s="89">
        <v>0</v>
      </c>
      <c r="AI183" s="89">
        <v>0</v>
      </c>
      <c r="AJ183" s="87" t="s">
        <v>49</v>
      </c>
      <c r="AK183" s="89">
        <v>0</v>
      </c>
      <c r="AL183" s="89">
        <v>0</v>
      </c>
      <c r="AM183" s="88" t="s">
        <v>47</v>
      </c>
      <c r="AN183" s="87" t="s">
        <v>47</v>
      </c>
      <c r="AO183" s="88" t="s">
        <v>47</v>
      </c>
      <c r="AP183" s="87" t="s">
        <v>47</v>
      </c>
      <c r="AR183" s="90"/>
      <c r="AS183" s="78"/>
      <c r="AT183" s="79"/>
      <c r="AU183" s="91"/>
    </row>
    <row r="184" spans="1:47" x14ac:dyDescent="0.25">
      <c r="A184" s="87" t="s">
        <v>1370</v>
      </c>
      <c r="B184" s="92">
        <v>44184</v>
      </c>
      <c r="C184" s="87" t="s">
        <v>973</v>
      </c>
      <c r="D184" s="87" t="s">
        <v>67</v>
      </c>
      <c r="E184" s="87" t="s">
        <v>1362</v>
      </c>
      <c r="F184" s="87" t="s">
        <v>1416</v>
      </c>
      <c r="G184" s="87" t="s">
        <v>48</v>
      </c>
      <c r="H184" s="87" t="s">
        <v>1594</v>
      </c>
      <c r="I184" s="89" t="s">
        <v>47</v>
      </c>
      <c r="J184" s="89" t="s">
        <v>47</v>
      </c>
      <c r="K184" s="89" t="s">
        <v>47</v>
      </c>
      <c r="L184" s="89" t="s">
        <v>47</v>
      </c>
      <c r="M184" s="89">
        <v>0</v>
      </c>
      <c r="N184" s="87" t="s">
        <v>47</v>
      </c>
      <c r="O184" s="87" t="s">
        <v>55</v>
      </c>
      <c r="P184" s="87" t="s">
        <v>47</v>
      </c>
      <c r="Q184" s="89">
        <f>755703529.0712+22345</f>
        <v>755725874.07120001</v>
      </c>
      <c r="R184" s="89">
        <v>0</v>
      </c>
      <c r="S184" s="89">
        <f>507270452.5+22345</f>
        <v>507292797.5</v>
      </c>
      <c r="T184" s="89">
        <v>0</v>
      </c>
      <c r="U184" s="87" t="s">
        <v>49</v>
      </c>
      <c r="V184" s="89">
        <v>0</v>
      </c>
      <c r="W184" s="89">
        <v>214166445.31999999</v>
      </c>
      <c r="X184" s="87" t="s">
        <v>50</v>
      </c>
      <c r="Y184" s="89">
        <v>34266631.251199998</v>
      </c>
      <c r="Z184" s="89">
        <v>0</v>
      </c>
      <c r="AA184" s="87" t="s">
        <v>49</v>
      </c>
      <c r="AB184" s="89">
        <v>0</v>
      </c>
      <c r="AC184" s="89">
        <v>0</v>
      </c>
      <c r="AD184" s="87" t="s">
        <v>49</v>
      </c>
      <c r="AE184" s="89">
        <v>0</v>
      </c>
      <c r="AF184" s="87">
        <v>0</v>
      </c>
      <c r="AG184" s="87" t="s">
        <v>49</v>
      </c>
      <c r="AH184" s="89">
        <v>0</v>
      </c>
      <c r="AI184" s="89">
        <v>0</v>
      </c>
      <c r="AJ184" s="87" t="s">
        <v>49</v>
      </c>
      <c r="AK184" s="89">
        <v>0</v>
      </c>
      <c r="AL184" s="89">
        <v>0</v>
      </c>
      <c r="AM184" s="88" t="s">
        <v>47</v>
      </c>
      <c r="AN184" s="87" t="s">
        <v>47</v>
      </c>
      <c r="AO184" s="88" t="s">
        <v>47</v>
      </c>
      <c r="AP184" s="87" t="s">
        <v>47</v>
      </c>
      <c r="AR184" s="90"/>
      <c r="AS184" s="78"/>
      <c r="AT184" s="79"/>
      <c r="AU184" s="91"/>
    </row>
    <row r="185" spans="1:47" x14ac:dyDescent="0.25">
      <c r="A185" s="87" t="s">
        <v>1368</v>
      </c>
      <c r="B185" s="92">
        <v>44184</v>
      </c>
      <c r="C185" s="87" t="s">
        <v>973</v>
      </c>
      <c r="D185" s="87" t="s">
        <v>67</v>
      </c>
      <c r="E185" s="87" t="s">
        <v>1362</v>
      </c>
      <c r="F185" s="87" t="s">
        <v>1420</v>
      </c>
      <c r="G185" s="87" t="s">
        <v>48</v>
      </c>
      <c r="H185" s="87" t="s">
        <v>1598</v>
      </c>
      <c r="I185" s="89" t="s">
        <v>47</v>
      </c>
      <c r="J185" s="89" t="s">
        <v>47</v>
      </c>
      <c r="K185" s="89" t="s">
        <v>47</v>
      </c>
      <c r="L185" s="89" t="s">
        <v>47</v>
      </c>
      <c r="M185" s="89">
        <v>0</v>
      </c>
      <c r="N185" s="87" t="s">
        <v>47</v>
      </c>
      <c r="O185" s="87" t="s">
        <v>1597</v>
      </c>
      <c r="P185" s="87" t="s">
        <v>1596</v>
      </c>
      <c r="Q185" s="89">
        <v>2444870</v>
      </c>
      <c r="R185" s="89">
        <v>0</v>
      </c>
      <c r="S185" s="89">
        <v>2444870</v>
      </c>
      <c r="T185" s="89">
        <v>0</v>
      </c>
      <c r="U185" s="87" t="s">
        <v>49</v>
      </c>
      <c r="V185" s="89">
        <v>0</v>
      </c>
      <c r="W185" s="89">
        <v>0</v>
      </c>
      <c r="X185" s="87" t="s">
        <v>49</v>
      </c>
      <c r="Y185" s="89">
        <v>0</v>
      </c>
      <c r="Z185" s="89">
        <v>0</v>
      </c>
      <c r="AA185" s="87" t="s">
        <v>49</v>
      </c>
      <c r="AB185" s="89">
        <v>0</v>
      </c>
      <c r="AC185" s="89">
        <v>0</v>
      </c>
      <c r="AD185" s="87" t="s">
        <v>49</v>
      </c>
      <c r="AE185" s="89">
        <v>0</v>
      </c>
      <c r="AF185" s="87">
        <v>0</v>
      </c>
      <c r="AG185" s="87" t="s">
        <v>49</v>
      </c>
      <c r="AH185" s="89">
        <v>0</v>
      </c>
      <c r="AI185" s="89">
        <v>0</v>
      </c>
      <c r="AJ185" s="87" t="s">
        <v>49</v>
      </c>
      <c r="AK185" s="89">
        <v>0</v>
      </c>
      <c r="AL185" s="89">
        <v>0</v>
      </c>
      <c r="AM185" s="88" t="s">
        <v>47</v>
      </c>
      <c r="AN185" s="87" t="s">
        <v>47</v>
      </c>
      <c r="AO185" s="88" t="s">
        <v>47</v>
      </c>
      <c r="AP185" s="87" t="s">
        <v>47</v>
      </c>
      <c r="AR185" s="90"/>
      <c r="AS185" s="78"/>
      <c r="AT185" s="79"/>
      <c r="AU185" s="91"/>
    </row>
    <row r="186" spans="1:47" x14ac:dyDescent="0.25">
      <c r="A186" s="87" t="s">
        <v>1363</v>
      </c>
      <c r="B186" s="92">
        <v>44184</v>
      </c>
      <c r="C186" s="87" t="s">
        <v>973</v>
      </c>
      <c r="D186" s="87" t="s">
        <v>67</v>
      </c>
      <c r="E186" s="87" t="s">
        <v>1362</v>
      </c>
      <c r="F186" s="87" t="s">
        <v>1416</v>
      </c>
      <c r="G186" s="87" t="s">
        <v>48</v>
      </c>
      <c r="H186" s="87" t="s">
        <v>1600</v>
      </c>
      <c r="I186" s="89" t="s">
        <v>47</v>
      </c>
      <c r="J186" s="89" t="s">
        <v>47</v>
      </c>
      <c r="K186" s="89" t="s">
        <v>47</v>
      </c>
      <c r="L186" s="89" t="s">
        <v>47</v>
      </c>
      <c r="M186" s="89">
        <v>0</v>
      </c>
      <c r="N186" s="87" t="s">
        <v>47</v>
      </c>
      <c r="O186" s="87" t="s">
        <v>55</v>
      </c>
      <c r="P186" s="87" t="s">
        <v>47</v>
      </c>
      <c r="Q186" s="89">
        <v>52471889.827200003</v>
      </c>
      <c r="R186" s="89">
        <v>0</v>
      </c>
      <c r="S186" s="89">
        <v>37642556.060000002</v>
      </c>
      <c r="T186" s="89">
        <v>0</v>
      </c>
      <c r="U186" s="87" t="s">
        <v>49</v>
      </c>
      <c r="V186" s="89">
        <v>0</v>
      </c>
      <c r="W186" s="89">
        <v>12783908.42</v>
      </c>
      <c r="X186" s="87" t="s">
        <v>50</v>
      </c>
      <c r="Y186" s="89">
        <v>2045425.3472</v>
      </c>
      <c r="Z186" s="89">
        <v>0</v>
      </c>
      <c r="AA186" s="87" t="s">
        <v>49</v>
      </c>
      <c r="AB186" s="89">
        <v>0</v>
      </c>
      <c r="AC186" s="89">
        <v>0</v>
      </c>
      <c r="AD186" s="87" t="s">
        <v>49</v>
      </c>
      <c r="AE186" s="89">
        <v>0</v>
      </c>
      <c r="AF186" s="87">
        <v>0</v>
      </c>
      <c r="AG186" s="87" t="s">
        <v>49</v>
      </c>
      <c r="AH186" s="89">
        <v>0</v>
      </c>
      <c r="AI186" s="89">
        <v>0</v>
      </c>
      <c r="AJ186" s="87" t="s">
        <v>49</v>
      </c>
      <c r="AK186" s="89">
        <v>0</v>
      </c>
      <c r="AL186" s="89">
        <v>0</v>
      </c>
      <c r="AM186" s="88" t="s">
        <v>47</v>
      </c>
      <c r="AN186" s="87" t="s">
        <v>47</v>
      </c>
      <c r="AO186" s="88" t="s">
        <v>47</v>
      </c>
      <c r="AP186" s="87" t="s">
        <v>47</v>
      </c>
      <c r="AR186" s="90"/>
      <c r="AS186" s="78"/>
      <c r="AT186" s="79"/>
      <c r="AU186" s="91"/>
    </row>
    <row r="187" spans="1:47" x14ac:dyDescent="0.25">
      <c r="A187" s="87" t="s">
        <v>486</v>
      </c>
      <c r="B187" s="92">
        <v>44184</v>
      </c>
      <c r="C187" s="87" t="s">
        <v>980</v>
      </c>
      <c r="D187" s="87" t="s">
        <v>67</v>
      </c>
      <c r="E187" s="87" t="s">
        <v>1160</v>
      </c>
      <c r="F187" s="87" t="s">
        <v>1200</v>
      </c>
      <c r="G187" s="87" t="s">
        <v>48</v>
      </c>
      <c r="H187" s="87" t="s">
        <v>1199</v>
      </c>
      <c r="I187" s="89" t="s">
        <v>47</v>
      </c>
      <c r="J187" s="89" t="s">
        <v>47</v>
      </c>
      <c r="K187" s="89" t="s">
        <v>47</v>
      </c>
      <c r="L187" s="89" t="s">
        <v>47</v>
      </c>
      <c r="M187" s="89">
        <v>0</v>
      </c>
      <c r="N187" s="87" t="s">
        <v>47</v>
      </c>
      <c r="O187" s="87" t="s">
        <v>55</v>
      </c>
      <c r="P187" s="87" t="s">
        <v>47</v>
      </c>
      <c r="Q187" s="89">
        <v>360914061.37559998</v>
      </c>
      <c r="R187" s="89">
        <v>0</v>
      </c>
      <c r="S187" s="89">
        <v>334937271.75</v>
      </c>
      <c r="T187" s="89">
        <v>0</v>
      </c>
      <c r="U187" s="87" t="s">
        <v>49</v>
      </c>
      <c r="V187" s="89">
        <v>0</v>
      </c>
      <c r="W187" s="89">
        <v>22393784.16</v>
      </c>
      <c r="X187" s="87" t="s">
        <v>50</v>
      </c>
      <c r="Y187" s="89">
        <v>3583005.4655999998</v>
      </c>
      <c r="Z187" s="89">
        <v>0</v>
      </c>
      <c r="AA187" s="87" t="s">
        <v>49</v>
      </c>
      <c r="AB187" s="89">
        <v>0</v>
      </c>
      <c r="AC187" s="89">
        <v>0</v>
      </c>
      <c r="AD187" s="87" t="s">
        <v>49</v>
      </c>
      <c r="AE187" s="89">
        <v>0</v>
      </c>
      <c r="AF187" s="87">
        <v>0</v>
      </c>
      <c r="AG187" s="87" t="s">
        <v>49</v>
      </c>
      <c r="AH187" s="89">
        <v>0</v>
      </c>
      <c r="AI187" s="89">
        <v>0</v>
      </c>
      <c r="AJ187" s="87" t="s">
        <v>49</v>
      </c>
      <c r="AK187" s="89">
        <v>0</v>
      </c>
      <c r="AL187" s="89">
        <v>0</v>
      </c>
      <c r="AM187" s="88" t="s">
        <v>47</v>
      </c>
      <c r="AN187" s="87" t="s">
        <v>47</v>
      </c>
      <c r="AO187" s="88" t="s">
        <v>47</v>
      </c>
      <c r="AP187" s="87" t="s">
        <v>47</v>
      </c>
      <c r="AR187" s="90"/>
      <c r="AS187" s="78"/>
      <c r="AT187" s="79"/>
      <c r="AU187" s="91"/>
    </row>
    <row r="188" spans="1:47" x14ac:dyDescent="0.25">
      <c r="A188" s="87" t="s">
        <v>488</v>
      </c>
      <c r="B188" s="92">
        <v>44184</v>
      </c>
      <c r="C188" s="87" t="s">
        <v>46</v>
      </c>
      <c r="D188" s="87" t="s">
        <v>67</v>
      </c>
      <c r="E188" s="87" t="s">
        <v>68</v>
      </c>
      <c r="F188" s="87" t="s">
        <v>876</v>
      </c>
      <c r="G188" s="87" t="s">
        <v>104</v>
      </c>
      <c r="H188" s="87" t="s">
        <v>47</v>
      </c>
      <c r="I188" s="89" t="s">
        <v>294</v>
      </c>
      <c r="J188" s="89" t="s">
        <v>47</v>
      </c>
      <c r="K188" s="89" t="s">
        <v>295</v>
      </c>
      <c r="L188" s="89" t="s">
        <v>263</v>
      </c>
      <c r="M188" s="89">
        <v>37099566.210000001</v>
      </c>
      <c r="N188" s="87" t="s">
        <v>107</v>
      </c>
      <c r="O188" s="87" t="s">
        <v>296</v>
      </c>
      <c r="P188" s="87" t="s">
        <v>297</v>
      </c>
      <c r="Q188" s="89">
        <v>-37099566.2064</v>
      </c>
      <c r="R188" s="89">
        <v>0</v>
      </c>
      <c r="S188" s="89">
        <v>-30550999.600000001</v>
      </c>
      <c r="T188" s="89">
        <v>0</v>
      </c>
      <c r="U188" s="87" t="s">
        <v>49</v>
      </c>
      <c r="V188" s="89">
        <v>0</v>
      </c>
      <c r="W188" s="89">
        <v>-5645316.04</v>
      </c>
      <c r="X188" s="87" t="s">
        <v>50</v>
      </c>
      <c r="Y188" s="89">
        <v>-903250.56640000001</v>
      </c>
      <c r="Z188" s="89">
        <v>0</v>
      </c>
      <c r="AA188" s="87" t="s">
        <v>49</v>
      </c>
      <c r="AB188" s="89">
        <v>0</v>
      </c>
      <c r="AC188" s="89">
        <v>0</v>
      </c>
      <c r="AD188" s="87" t="s">
        <v>49</v>
      </c>
      <c r="AE188" s="89">
        <v>0</v>
      </c>
      <c r="AF188" s="87">
        <v>0</v>
      </c>
      <c r="AG188" s="87" t="s">
        <v>49</v>
      </c>
      <c r="AH188" s="89">
        <v>0</v>
      </c>
      <c r="AI188" s="89">
        <v>0</v>
      </c>
      <c r="AJ188" s="87" t="s">
        <v>49</v>
      </c>
      <c r="AK188" s="89">
        <v>0</v>
      </c>
      <c r="AL188" s="89">
        <v>0</v>
      </c>
      <c r="AM188" s="88" t="s">
        <v>47</v>
      </c>
      <c r="AN188" s="87" t="s">
        <v>47</v>
      </c>
      <c r="AO188" s="88" t="s">
        <v>47</v>
      </c>
      <c r="AP188" s="87" t="s">
        <v>47</v>
      </c>
      <c r="AR188" s="90"/>
      <c r="AS188" s="78"/>
      <c r="AT188" s="79"/>
      <c r="AU188" s="91"/>
    </row>
    <row r="189" spans="1:47" x14ac:dyDescent="0.25">
      <c r="A189" s="87" t="s">
        <v>490</v>
      </c>
      <c r="B189" s="92">
        <v>44184</v>
      </c>
      <c r="C189" s="87" t="s">
        <v>46</v>
      </c>
      <c r="D189" s="87" t="s">
        <v>67</v>
      </c>
      <c r="E189" s="87" t="s">
        <v>68</v>
      </c>
      <c r="F189" s="87" t="s">
        <v>876</v>
      </c>
      <c r="G189" s="87" t="s">
        <v>48</v>
      </c>
      <c r="H189" s="87" t="s">
        <v>292</v>
      </c>
      <c r="I189" s="89" t="s">
        <v>47</v>
      </c>
      <c r="J189" s="89" t="s">
        <v>47</v>
      </c>
      <c r="K189" s="89" t="s">
        <v>47</v>
      </c>
      <c r="L189" s="89" t="s">
        <v>47</v>
      </c>
      <c r="M189" s="89">
        <v>0</v>
      </c>
      <c r="N189" s="87" t="s">
        <v>47</v>
      </c>
      <c r="O189" s="87" t="s">
        <v>55</v>
      </c>
      <c r="P189" s="87" t="s">
        <v>47</v>
      </c>
      <c r="Q189" s="89">
        <v>409163115.86359996</v>
      </c>
      <c r="R189" s="89">
        <v>0</v>
      </c>
      <c r="S189" s="89">
        <v>327967740.25</v>
      </c>
      <c r="T189" s="89">
        <v>0</v>
      </c>
      <c r="U189" s="87" t="s">
        <v>49</v>
      </c>
      <c r="V189" s="89">
        <v>0</v>
      </c>
      <c r="W189" s="89">
        <v>69996013.459999993</v>
      </c>
      <c r="X189" s="87" t="s">
        <v>50</v>
      </c>
      <c r="Y189" s="89">
        <v>11199362.1536</v>
      </c>
      <c r="Z189" s="89">
        <v>0</v>
      </c>
      <c r="AA189" s="87" t="s">
        <v>49</v>
      </c>
      <c r="AB189" s="89">
        <v>0</v>
      </c>
      <c r="AC189" s="89">
        <v>0</v>
      </c>
      <c r="AD189" s="87" t="s">
        <v>49</v>
      </c>
      <c r="AE189" s="89">
        <v>0</v>
      </c>
      <c r="AF189" s="87">
        <v>0</v>
      </c>
      <c r="AG189" s="87" t="s">
        <v>49</v>
      </c>
      <c r="AH189" s="89">
        <v>0</v>
      </c>
      <c r="AI189" s="89">
        <v>0</v>
      </c>
      <c r="AJ189" s="87" t="s">
        <v>49</v>
      </c>
      <c r="AK189" s="89">
        <v>0</v>
      </c>
      <c r="AL189" s="89">
        <v>0</v>
      </c>
      <c r="AM189" s="88" t="s">
        <v>47</v>
      </c>
      <c r="AN189" s="87" t="s">
        <v>47</v>
      </c>
      <c r="AO189" s="88" t="s">
        <v>47</v>
      </c>
      <c r="AP189" s="87" t="s">
        <v>47</v>
      </c>
      <c r="AR189" s="90"/>
      <c r="AS189" s="78"/>
      <c r="AT189" s="79"/>
      <c r="AU189" s="91"/>
    </row>
    <row r="190" spans="1:47" x14ac:dyDescent="0.25">
      <c r="A190" s="87" t="s">
        <v>492</v>
      </c>
      <c r="B190" s="92">
        <v>44184</v>
      </c>
      <c r="C190" s="87" t="s">
        <v>46</v>
      </c>
      <c r="D190" s="87" t="s">
        <v>67</v>
      </c>
      <c r="E190" s="87" t="s">
        <v>68</v>
      </c>
      <c r="F190" s="87" t="s">
        <v>876</v>
      </c>
      <c r="G190" s="87" t="s">
        <v>48</v>
      </c>
      <c r="H190" s="87" t="s">
        <v>288</v>
      </c>
      <c r="I190" s="89" t="s">
        <v>47</v>
      </c>
      <c r="J190" s="89" t="s">
        <v>47</v>
      </c>
      <c r="K190" s="89" t="s">
        <v>47</v>
      </c>
      <c r="L190" s="89" t="s">
        <v>47</v>
      </c>
      <c r="M190" s="89">
        <v>0</v>
      </c>
      <c r="N190" s="87" t="s">
        <v>47</v>
      </c>
      <c r="O190" s="87" t="s">
        <v>289</v>
      </c>
      <c r="P190" s="87" t="s">
        <v>290</v>
      </c>
      <c r="Q190" s="89">
        <v>17446507.5064</v>
      </c>
      <c r="R190" s="89">
        <v>0</v>
      </c>
      <c r="S190" s="89">
        <v>10261315.5</v>
      </c>
      <c r="T190" s="89">
        <v>6194131.04</v>
      </c>
      <c r="U190" s="87" t="s">
        <v>50</v>
      </c>
      <c r="V190" s="89">
        <v>991060.96640000003</v>
      </c>
      <c r="W190" s="89">
        <v>0</v>
      </c>
      <c r="X190" s="87" t="s">
        <v>49</v>
      </c>
      <c r="Y190" s="89">
        <v>0</v>
      </c>
      <c r="Z190" s="89">
        <v>0</v>
      </c>
      <c r="AA190" s="87" t="s">
        <v>49</v>
      </c>
      <c r="AB190" s="89">
        <v>0</v>
      </c>
      <c r="AC190" s="89">
        <v>0</v>
      </c>
      <c r="AD190" s="87" t="s">
        <v>49</v>
      </c>
      <c r="AE190" s="89">
        <v>0</v>
      </c>
      <c r="AF190" s="87">
        <v>0</v>
      </c>
      <c r="AG190" s="87" t="s">
        <v>49</v>
      </c>
      <c r="AH190" s="89">
        <v>0</v>
      </c>
      <c r="AI190" s="89">
        <v>0</v>
      </c>
      <c r="AJ190" s="87" t="s">
        <v>49</v>
      </c>
      <c r="AK190" s="89">
        <v>0</v>
      </c>
      <c r="AL190" s="89">
        <v>0</v>
      </c>
      <c r="AM190" s="88" t="s">
        <v>47</v>
      </c>
      <c r="AN190" s="87" t="s">
        <v>47</v>
      </c>
      <c r="AO190" s="88" t="s">
        <v>47</v>
      </c>
      <c r="AP190" s="87" t="s">
        <v>47</v>
      </c>
      <c r="AR190" s="90"/>
      <c r="AS190" s="78"/>
      <c r="AT190" s="79"/>
      <c r="AU190" s="91"/>
    </row>
    <row r="191" spans="1:47" x14ac:dyDescent="0.25">
      <c r="A191" s="87" t="s">
        <v>494</v>
      </c>
      <c r="B191" s="92">
        <v>44184</v>
      </c>
      <c r="C191" s="87" t="s">
        <v>46</v>
      </c>
      <c r="D191" s="87" t="s">
        <v>67</v>
      </c>
      <c r="E191" s="87" t="s">
        <v>68</v>
      </c>
      <c r="F191" s="87" t="s">
        <v>876</v>
      </c>
      <c r="G191" s="87" t="s">
        <v>48</v>
      </c>
      <c r="H191" s="87" t="s">
        <v>286</v>
      </c>
      <c r="I191" s="89" t="s">
        <v>47</v>
      </c>
      <c r="J191" s="89" t="s">
        <v>47</v>
      </c>
      <c r="K191" s="89" t="s">
        <v>47</v>
      </c>
      <c r="L191" s="89" t="s">
        <v>47</v>
      </c>
      <c r="M191" s="89">
        <v>0</v>
      </c>
      <c r="N191" s="87" t="s">
        <v>47</v>
      </c>
      <c r="O191" s="87" t="s">
        <v>55</v>
      </c>
      <c r="P191" s="87" t="s">
        <v>47</v>
      </c>
      <c r="Q191" s="89">
        <v>662477265.37119997</v>
      </c>
      <c r="R191" s="89">
        <v>0</v>
      </c>
      <c r="S191" s="89">
        <v>481986334.19999999</v>
      </c>
      <c r="T191" s="89">
        <v>0</v>
      </c>
      <c r="U191" s="87" t="s">
        <v>49</v>
      </c>
      <c r="V191" s="89">
        <v>0</v>
      </c>
      <c r="W191" s="89">
        <v>155595630.31999999</v>
      </c>
      <c r="X191" s="87" t="s">
        <v>50</v>
      </c>
      <c r="Y191" s="89">
        <v>24895300.851199996</v>
      </c>
      <c r="Z191" s="89">
        <v>0</v>
      </c>
      <c r="AA191" s="87" t="s">
        <v>49</v>
      </c>
      <c r="AB191" s="89">
        <v>0</v>
      </c>
      <c r="AC191" s="89">
        <v>0</v>
      </c>
      <c r="AD191" s="87" t="s">
        <v>49</v>
      </c>
      <c r="AE191" s="89">
        <v>0</v>
      </c>
      <c r="AF191" s="87">
        <v>0</v>
      </c>
      <c r="AG191" s="87" t="s">
        <v>49</v>
      </c>
      <c r="AH191" s="89">
        <v>0</v>
      </c>
      <c r="AI191" s="89">
        <v>0</v>
      </c>
      <c r="AJ191" s="87" t="s">
        <v>49</v>
      </c>
      <c r="AK191" s="89">
        <v>0</v>
      </c>
      <c r="AL191" s="89">
        <v>0</v>
      </c>
      <c r="AM191" s="88" t="s">
        <v>47</v>
      </c>
      <c r="AN191" s="87" t="s">
        <v>47</v>
      </c>
      <c r="AO191" s="88" t="s">
        <v>47</v>
      </c>
      <c r="AP191" s="87" t="s">
        <v>47</v>
      </c>
      <c r="AR191" s="90"/>
      <c r="AS191" s="78"/>
      <c r="AT191" s="79"/>
      <c r="AU191" s="91"/>
    </row>
    <row r="192" spans="1:47" x14ac:dyDescent="0.25">
      <c r="A192" s="87" t="s">
        <v>498</v>
      </c>
      <c r="B192" s="92">
        <v>44184</v>
      </c>
      <c r="C192" s="87" t="s">
        <v>46</v>
      </c>
      <c r="D192" s="87" t="s">
        <v>67</v>
      </c>
      <c r="E192" s="87" t="s">
        <v>68</v>
      </c>
      <c r="F192" s="87" t="s">
        <v>876</v>
      </c>
      <c r="G192" s="87" t="s">
        <v>48</v>
      </c>
      <c r="H192" s="87" t="s">
        <v>282</v>
      </c>
      <c r="I192" s="89" t="s">
        <v>47</v>
      </c>
      <c r="J192" s="89" t="s">
        <v>47</v>
      </c>
      <c r="K192" s="89" t="s">
        <v>47</v>
      </c>
      <c r="L192" s="89" t="s">
        <v>47</v>
      </c>
      <c r="M192" s="89">
        <v>0</v>
      </c>
      <c r="N192" s="87" t="s">
        <v>47</v>
      </c>
      <c r="O192" s="87" t="s">
        <v>283</v>
      </c>
      <c r="P192" s="87" t="s">
        <v>284</v>
      </c>
      <c r="Q192" s="89">
        <v>104313000</v>
      </c>
      <c r="R192" s="89">
        <v>0</v>
      </c>
      <c r="S192" s="89">
        <v>104313000</v>
      </c>
      <c r="T192" s="89">
        <v>0</v>
      </c>
      <c r="U192" s="87" t="s">
        <v>49</v>
      </c>
      <c r="V192" s="89">
        <v>0</v>
      </c>
      <c r="W192" s="89">
        <v>0</v>
      </c>
      <c r="X192" s="87" t="s">
        <v>49</v>
      </c>
      <c r="Y192" s="89">
        <v>0</v>
      </c>
      <c r="Z192" s="89">
        <v>0</v>
      </c>
      <c r="AA192" s="87" t="s">
        <v>49</v>
      </c>
      <c r="AB192" s="89">
        <v>0</v>
      </c>
      <c r="AC192" s="89">
        <v>0</v>
      </c>
      <c r="AD192" s="87" t="s">
        <v>49</v>
      </c>
      <c r="AE192" s="89">
        <v>0</v>
      </c>
      <c r="AF192" s="87">
        <v>0</v>
      </c>
      <c r="AG192" s="87" t="s">
        <v>49</v>
      </c>
      <c r="AH192" s="89">
        <v>0</v>
      </c>
      <c r="AI192" s="89">
        <v>0</v>
      </c>
      <c r="AJ192" s="87" t="s">
        <v>49</v>
      </c>
      <c r="AK192" s="89">
        <v>0</v>
      </c>
      <c r="AL192" s="89">
        <v>0</v>
      </c>
      <c r="AM192" s="88" t="s">
        <v>47</v>
      </c>
      <c r="AN192" s="87" t="s">
        <v>47</v>
      </c>
      <c r="AO192" s="88" t="s">
        <v>47</v>
      </c>
      <c r="AP192" s="87" t="s">
        <v>47</v>
      </c>
      <c r="AR192" s="90"/>
      <c r="AS192" s="78"/>
      <c r="AT192" s="79"/>
      <c r="AU192" s="91"/>
    </row>
    <row r="193" spans="1:47" x14ac:dyDescent="0.25">
      <c r="A193" s="87" t="s">
        <v>500</v>
      </c>
      <c r="B193" s="92">
        <v>44184</v>
      </c>
      <c r="C193" s="87" t="s">
        <v>46</v>
      </c>
      <c r="D193" s="87" t="s">
        <v>67</v>
      </c>
      <c r="E193" s="87" t="s">
        <v>68</v>
      </c>
      <c r="F193" s="87" t="s">
        <v>876</v>
      </c>
      <c r="G193" s="87" t="s">
        <v>48</v>
      </c>
      <c r="H193" s="87" t="s">
        <v>280</v>
      </c>
      <c r="I193" s="89" t="s">
        <v>47</v>
      </c>
      <c r="J193" s="89" t="s">
        <v>47</v>
      </c>
      <c r="K193" s="89" t="s">
        <v>47</v>
      </c>
      <c r="L193" s="89" t="s">
        <v>47</v>
      </c>
      <c r="M193" s="89">
        <v>0</v>
      </c>
      <c r="N193" s="87" t="s">
        <v>47</v>
      </c>
      <c r="O193" s="87" t="s">
        <v>55</v>
      </c>
      <c r="P193" s="87" t="s">
        <v>47</v>
      </c>
      <c r="Q193" s="89">
        <v>157872781.20280001</v>
      </c>
      <c r="R193" s="89">
        <v>0</v>
      </c>
      <c r="S193" s="89">
        <v>133431956.95</v>
      </c>
      <c r="T193" s="89">
        <v>0</v>
      </c>
      <c r="U193" s="87" t="s">
        <v>49</v>
      </c>
      <c r="V193" s="89">
        <v>0</v>
      </c>
      <c r="W193" s="89">
        <v>21069676.079999998</v>
      </c>
      <c r="X193" s="87" t="s">
        <v>49</v>
      </c>
      <c r="Y193" s="89">
        <v>3371148.1727999998</v>
      </c>
      <c r="Z193" s="89">
        <v>0</v>
      </c>
      <c r="AA193" s="87" t="s">
        <v>49</v>
      </c>
      <c r="AB193" s="89">
        <v>0</v>
      </c>
      <c r="AC193" s="89">
        <v>0</v>
      </c>
      <c r="AD193" s="87" t="s">
        <v>49</v>
      </c>
      <c r="AE193" s="89">
        <v>0</v>
      </c>
      <c r="AF193" s="87">
        <v>0</v>
      </c>
      <c r="AG193" s="87" t="s">
        <v>49</v>
      </c>
      <c r="AH193" s="89">
        <v>0</v>
      </c>
      <c r="AI193" s="89">
        <v>0</v>
      </c>
      <c r="AJ193" s="87" t="s">
        <v>49</v>
      </c>
      <c r="AK193" s="89">
        <v>0</v>
      </c>
      <c r="AL193" s="89">
        <v>0</v>
      </c>
      <c r="AM193" s="88" t="s">
        <v>47</v>
      </c>
      <c r="AN193" s="87" t="s">
        <v>47</v>
      </c>
      <c r="AO193" s="88" t="s">
        <v>47</v>
      </c>
      <c r="AP193" s="87" t="s">
        <v>47</v>
      </c>
      <c r="AR193" s="90"/>
      <c r="AS193" s="78"/>
      <c r="AT193" s="79"/>
      <c r="AU193" s="91"/>
    </row>
    <row r="194" spans="1:47" x14ac:dyDescent="0.25">
      <c r="A194" s="87" t="s">
        <v>502</v>
      </c>
      <c r="B194" s="92">
        <v>44184</v>
      </c>
      <c r="C194" s="87" t="s">
        <v>973</v>
      </c>
      <c r="D194" s="87" t="s">
        <v>77</v>
      </c>
      <c r="E194" s="87" t="s">
        <v>1359</v>
      </c>
      <c r="F194" s="87" t="s">
        <v>1416</v>
      </c>
      <c r="G194" s="87" t="s">
        <v>48</v>
      </c>
      <c r="H194" s="87" t="s">
        <v>1592</v>
      </c>
      <c r="I194" s="89" t="s">
        <v>47</v>
      </c>
      <c r="J194" s="89" t="s">
        <v>47</v>
      </c>
      <c r="K194" s="89" t="s">
        <v>47</v>
      </c>
      <c r="L194" s="89" t="s">
        <v>47</v>
      </c>
      <c r="M194" s="89">
        <v>0</v>
      </c>
      <c r="N194" s="87" t="s">
        <v>47</v>
      </c>
      <c r="O194" s="87" t="s">
        <v>55</v>
      </c>
      <c r="P194" s="87" t="s">
        <v>47</v>
      </c>
      <c r="Q194" s="89">
        <f>591776793.7464+44690</f>
        <v>591821483.7464</v>
      </c>
      <c r="R194" s="89">
        <v>0</v>
      </c>
      <c r="S194" s="89">
        <f>412654053.9+44690</f>
        <v>412698743.89999998</v>
      </c>
      <c r="T194" s="89">
        <v>0</v>
      </c>
      <c r="U194" s="87" t="s">
        <v>49</v>
      </c>
      <c r="V194" s="89">
        <v>0</v>
      </c>
      <c r="W194" s="89">
        <v>154416155.03999999</v>
      </c>
      <c r="X194" s="87" t="s">
        <v>50</v>
      </c>
      <c r="Y194" s="89">
        <v>24706584.806399997</v>
      </c>
      <c r="Z194" s="89">
        <v>0</v>
      </c>
      <c r="AA194" s="87" t="s">
        <v>49</v>
      </c>
      <c r="AB194" s="89">
        <v>0</v>
      </c>
      <c r="AC194" s="89">
        <v>0</v>
      </c>
      <c r="AD194" s="87" t="s">
        <v>49</v>
      </c>
      <c r="AE194" s="89">
        <v>0</v>
      </c>
      <c r="AF194" s="87">
        <v>0</v>
      </c>
      <c r="AG194" s="87" t="s">
        <v>49</v>
      </c>
      <c r="AH194" s="89">
        <v>0</v>
      </c>
      <c r="AI194" s="89">
        <v>0</v>
      </c>
      <c r="AJ194" s="87" t="s">
        <v>49</v>
      </c>
      <c r="AK194" s="89">
        <v>0</v>
      </c>
      <c r="AL194" s="89">
        <v>0</v>
      </c>
      <c r="AM194" s="88" t="s">
        <v>47</v>
      </c>
      <c r="AN194" s="87" t="s">
        <v>47</v>
      </c>
      <c r="AO194" s="88" t="s">
        <v>47</v>
      </c>
      <c r="AP194" s="87" t="s">
        <v>47</v>
      </c>
      <c r="AR194" s="90"/>
      <c r="AS194" s="78"/>
      <c r="AT194" s="79"/>
      <c r="AU194" s="91"/>
    </row>
    <row r="195" spans="1:47" x14ac:dyDescent="0.25">
      <c r="A195" s="87" t="s">
        <v>507</v>
      </c>
      <c r="B195" s="92">
        <v>44184</v>
      </c>
      <c r="C195" s="87" t="s">
        <v>46</v>
      </c>
      <c r="D195" s="87" t="s">
        <v>77</v>
      </c>
      <c r="E195" s="87" t="s">
        <v>78</v>
      </c>
      <c r="F195" s="87" t="s">
        <v>887</v>
      </c>
      <c r="G195" s="87" t="s">
        <v>48</v>
      </c>
      <c r="H195" s="87" t="s">
        <v>305</v>
      </c>
      <c r="I195" s="89" t="s">
        <v>47</v>
      </c>
      <c r="J195" s="89" t="s">
        <v>47</v>
      </c>
      <c r="K195" s="89" t="s">
        <v>47</v>
      </c>
      <c r="L195" s="89" t="s">
        <v>47</v>
      </c>
      <c r="M195" s="89">
        <v>0</v>
      </c>
      <c r="N195" s="87" t="s">
        <v>47</v>
      </c>
      <c r="O195" s="87" t="s">
        <v>55</v>
      </c>
      <c r="P195" s="87" t="s">
        <v>47</v>
      </c>
      <c r="Q195" s="89">
        <v>613025254.67519999</v>
      </c>
      <c r="R195" s="89">
        <v>0</v>
      </c>
      <c r="S195" s="89">
        <v>451200790.44999993</v>
      </c>
      <c r="T195" s="89">
        <v>0</v>
      </c>
      <c r="U195" s="87" t="s">
        <v>49</v>
      </c>
      <c r="V195" s="89">
        <v>0</v>
      </c>
      <c r="W195" s="89">
        <v>139503848.47</v>
      </c>
      <c r="X195" s="87" t="s">
        <v>50</v>
      </c>
      <c r="Y195" s="89">
        <v>22320615.755199999</v>
      </c>
      <c r="Z195" s="89">
        <v>0</v>
      </c>
      <c r="AA195" s="87" t="s">
        <v>49</v>
      </c>
      <c r="AB195" s="89">
        <v>0</v>
      </c>
      <c r="AC195" s="89">
        <v>0</v>
      </c>
      <c r="AD195" s="87" t="s">
        <v>49</v>
      </c>
      <c r="AE195" s="89">
        <v>0</v>
      </c>
      <c r="AF195" s="87">
        <v>0</v>
      </c>
      <c r="AG195" s="87" t="s">
        <v>49</v>
      </c>
      <c r="AH195" s="89">
        <v>0</v>
      </c>
      <c r="AI195" s="89">
        <v>0</v>
      </c>
      <c r="AJ195" s="87" t="s">
        <v>49</v>
      </c>
      <c r="AK195" s="89">
        <v>0</v>
      </c>
      <c r="AL195" s="89">
        <v>0</v>
      </c>
      <c r="AM195" s="88" t="s">
        <v>47</v>
      </c>
      <c r="AN195" s="87" t="s">
        <v>47</v>
      </c>
      <c r="AO195" s="88" t="s">
        <v>47</v>
      </c>
      <c r="AP195" s="87" t="s">
        <v>47</v>
      </c>
      <c r="AR195" s="90"/>
      <c r="AS195" s="78"/>
      <c r="AT195" s="79"/>
      <c r="AU195" s="91"/>
    </row>
    <row r="196" spans="1:47" x14ac:dyDescent="0.25">
      <c r="A196" s="87" t="s">
        <v>509</v>
      </c>
      <c r="B196" s="92">
        <v>44184</v>
      </c>
      <c r="C196" s="87" t="s">
        <v>46</v>
      </c>
      <c r="D196" s="87" t="s">
        <v>77</v>
      </c>
      <c r="E196" s="87" t="s">
        <v>78</v>
      </c>
      <c r="F196" s="87" t="s">
        <v>887</v>
      </c>
      <c r="G196" s="87" t="s">
        <v>48</v>
      </c>
      <c r="H196" s="87" t="s">
        <v>301</v>
      </c>
      <c r="I196" s="89" t="s">
        <v>47</v>
      </c>
      <c r="J196" s="89" t="s">
        <v>47</v>
      </c>
      <c r="K196" s="89" t="s">
        <v>47</v>
      </c>
      <c r="L196" s="89" t="s">
        <v>47</v>
      </c>
      <c r="M196" s="89">
        <v>0</v>
      </c>
      <c r="N196" s="87" t="s">
        <v>47</v>
      </c>
      <c r="O196" s="87" t="s">
        <v>302</v>
      </c>
      <c r="P196" s="87" t="s">
        <v>303</v>
      </c>
      <c r="Q196" s="89">
        <v>158855301.28400001</v>
      </c>
      <c r="R196" s="89">
        <v>0</v>
      </c>
      <c r="S196" s="89">
        <v>65606610.5</v>
      </c>
      <c r="T196" s="89">
        <v>80386802.400000006</v>
      </c>
      <c r="U196" s="87" t="s">
        <v>50</v>
      </c>
      <c r="V196" s="89">
        <v>12861888.384</v>
      </c>
      <c r="W196" s="89">
        <v>0</v>
      </c>
      <c r="X196" s="87" t="s">
        <v>49</v>
      </c>
      <c r="Y196" s="89">
        <v>0</v>
      </c>
      <c r="Z196" s="89">
        <v>0</v>
      </c>
      <c r="AA196" s="87" t="s">
        <v>49</v>
      </c>
      <c r="AB196" s="89">
        <v>0</v>
      </c>
      <c r="AC196" s="89">
        <v>0</v>
      </c>
      <c r="AD196" s="87" t="s">
        <v>49</v>
      </c>
      <c r="AE196" s="89">
        <v>0</v>
      </c>
      <c r="AF196" s="87">
        <v>0</v>
      </c>
      <c r="AG196" s="87" t="s">
        <v>49</v>
      </c>
      <c r="AH196" s="89">
        <v>0</v>
      </c>
      <c r="AI196" s="89">
        <v>0</v>
      </c>
      <c r="AJ196" s="87" t="s">
        <v>49</v>
      </c>
      <c r="AK196" s="89">
        <v>0</v>
      </c>
      <c r="AL196" s="89">
        <v>0</v>
      </c>
      <c r="AM196" s="88" t="s">
        <v>47</v>
      </c>
      <c r="AN196" s="87" t="s">
        <v>47</v>
      </c>
      <c r="AO196" s="88" t="s">
        <v>47</v>
      </c>
      <c r="AP196" s="87" t="s">
        <v>47</v>
      </c>
      <c r="AR196" s="90"/>
      <c r="AS196" s="78"/>
      <c r="AT196" s="79"/>
      <c r="AU196" s="91"/>
    </row>
    <row r="197" spans="1:47" x14ac:dyDescent="0.25">
      <c r="A197" s="87" t="s">
        <v>511</v>
      </c>
      <c r="B197" s="92">
        <v>44184</v>
      </c>
      <c r="C197" s="87" t="s">
        <v>46</v>
      </c>
      <c r="D197" s="87" t="s">
        <v>77</v>
      </c>
      <c r="E197" s="87" t="s">
        <v>78</v>
      </c>
      <c r="F197" s="87" t="s">
        <v>887</v>
      </c>
      <c r="G197" s="87" t="s">
        <v>48</v>
      </c>
      <c r="H197" s="87" t="s">
        <v>299</v>
      </c>
      <c r="I197" s="89" t="s">
        <v>47</v>
      </c>
      <c r="J197" s="89" t="s">
        <v>47</v>
      </c>
      <c r="K197" s="89" t="s">
        <v>47</v>
      </c>
      <c r="L197" s="89" t="s">
        <v>47</v>
      </c>
      <c r="M197" s="89">
        <v>0</v>
      </c>
      <c r="N197" s="87" t="s">
        <v>47</v>
      </c>
      <c r="O197" s="87" t="s">
        <v>55</v>
      </c>
      <c r="P197" s="87" t="s">
        <v>47</v>
      </c>
      <c r="Q197" s="89">
        <v>432838812.10680002</v>
      </c>
      <c r="R197" s="89">
        <v>0</v>
      </c>
      <c r="S197" s="89">
        <v>346296937.60000002</v>
      </c>
      <c r="T197" s="89">
        <v>0</v>
      </c>
      <c r="U197" s="87" t="s">
        <v>49</v>
      </c>
      <c r="V197" s="89">
        <v>0</v>
      </c>
      <c r="W197" s="89">
        <v>74605064.230000004</v>
      </c>
      <c r="X197" s="87" t="s">
        <v>49</v>
      </c>
      <c r="Y197" s="89">
        <v>11936810.276800001</v>
      </c>
      <c r="Z197" s="89">
        <v>0</v>
      </c>
      <c r="AA197" s="87" t="s">
        <v>49</v>
      </c>
      <c r="AB197" s="89">
        <v>0</v>
      </c>
      <c r="AC197" s="89">
        <v>0</v>
      </c>
      <c r="AD197" s="87" t="s">
        <v>49</v>
      </c>
      <c r="AE197" s="89">
        <v>0</v>
      </c>
      <c r="AF197" s="87">
        <v>0</v>
      </c>
      <c r="AG197" s="87" t="s">
        <v>49</v>
      </c>
      <c r="AH197" s="89">
        <v>0</v>
      </c>
      <c r="AI197" s="89">
        <v>0</v>
      </c>
      <c r="AJ197" s="87" t="s">
        <v>49</v>
      </c>
      <c r="AK197" s="89">
        <v>0</v>
      </c>
      <c r="AL197" s="89">
        <v>0</v>
      </c>
      <c r="AM197" s="88" t="s">
        <v>47</v>
      </c>
      <c r="AN197" s="87" t="s">
        <v>47</v>
      </c>
      <c r="AO197" s="88" t="s">
        <v>47</v>
      </c>
      <c r="AP197" s="87" t="s">
        <v>47</v>
      </c>
      <c r="AR197" s="90"/>
      <c r="AS197" s="78"/>
      <c r="AT197" s="79"/>
      <c r="AU197" s="91"/>
    </row>
    <row r="198" spans="1:47" x14ac:dyDescent="0.25">
      <c r="A198" s="87" t="s">
        <v>513</v>
      </c>
      <c r="B198" s="92">
        <v>44184</v>
      </c>
      <c r="C198" s="87" t="s">
        <v>973</v>
      </c>
      <c r="D198" s="87" t="s">
        <v>87</v>
      </c>
      <c r="E198" s="87" t="s">
        <v>1356</v>
      </c>
      <c r="F198" s="87" t="s">
        <v>1590</v>
      </c>
      <c r="G198" s="87" t="s">
        <v>48</v>
      </c>
      <c r="H198" s="87" t="s">
        <v>1589</v>
      </c>
      <c r="I198" s="89" t="s">
        <v>47</v>
      </c>
      <c r="J198" s="89" t="s">
        <v>47</v>
      </c>
      <c r="K198" s="89" t="s">
        <v>47</v>
      </c>
      <c r="L198" s="89" t="s">
        <v>47</v>
      </c>
      <c r="M198" s="89">
        <v>0</v>
      </c>
      <c r="N198" s="87" t="s">
        <v>47</v>
      </c>
      <c r="O198" s="87" t="s">
        <v>55</v>
      </c>
      <c r="P198" s="87" t="s">
        <v>47</v>
      </c>
      <c r="Q198" s="89">
        <v>206871861.93920001</v>
      </c>
      <c r="R198" s="89">
        <v>0</v>
      </c>
      <c r="S198" s="89">
        <v>142915459</v>
      </c>
      <c r="T198" s="89">
        <v>0</v>
      </c>
      <c r="U198" s="87" t="s">
        <v>49</v>
      </c>
      <c r="V198" s="89">
        <v>0</v>
      </c>
      <c r="W198" s="89">
        <v>55134830.119999997</v>
      </c>
      <c r="X198" s="87" t="s">
        <v>50</v>
      </c>
      <c r="Y198" s="89">
        <v>8821572.8191999998</v>
      </c>
      <c r="Z198" s="89">
        <v>0</v>
      </c>
      <c r="AA198" s="87" t="s">
        <v>49</v>
      </c>
      <c r="AB198" s="89">
        <v>0</v>
      </c>
      <c r="AC198" s="89">
        <v>0</v>
      </c>
      <c r="AD198" s="87" t="s">
        <v>49</v>
      </c>
      <c r="AE198" s="89">
        <v>0</v>
      </c>
      <c r="AF198" s="87">
        <v>0</v>
      </c>
      <c r="AG198" s="87" t="s">
        <v>49</v>
      </c>
      <c r="AH198" s="89">
        <v>0</v>
      </c>
      <c r="AI198" s="89">
        <v>0</v>
      </c>
      <c r="AJ198" s="87" t="s">
        <v>49</v>
      </c>
      <c r="AK198" s="89">
        <v>0</v>
      </c>
      <c r="AL198" s="89">
        <v>0</v>
      </c>
      <c r="AM198" s="88" t="s">
        <v>47</v>
      </c>
      <c r="AN198" s="87" t="s">
        <v>47</v>
      </c>
      <c r="AO198" s="88" t="s">
        <v>47</v>
      </c>
      <c r="AP198" s="87" t="s">
        <v>47</v>
      </c>
      <c r="AR198" s="90"/>
      <c r="AS198" s="78"/>
      <c r="AT198" s="79"/>
      <c r="AU198" s="91"/>
    </row>
    <row r="199" spans="1:47" x14ac:dyDescent="0.25">
      <c r="A199" s="87" t="s">
        <v>518</v>
      </c>
      <c r="B199" s="92">
        <v>44184</v>
      </c>
      <c r="C199" s="87" t="s">
        <v>46</v>
      </c>
      <c r="D199" s="87" t="s">
        <v>87</v>
      </c>
      <c r="E199" s="87" t="s">
        <v>88</v>
      </c>
      <c r="F199" s="87" t="s">
        <v>898</v>
      </c>
      <c r="G199" s="87" t="s">
        <v>48</v>
      </c>
      <c r="H199" s="87" t="s">
        <v>307</v>
      </c>
      <c r="I199" s="89" t="s">
        <v>47</v>
      </c>
      <c r="J199" s="89" t="s">
        <v>47</v>
      </c>
      <c r="K199" s="89" t="s">
        <v>47</v>
      </c>
      <c r="L199" s="89" t="s">
        <v>47</v>
      </c>
      <c r="M199" s="89">
        <v>0</v>
      </c>
      <c r="N199" s="87" t="s">
        <v>47</v>
      </c>
      <c r="O199" s="87" t="s">
        <v>55</v>
      </c>
      <c r="P199" s="87" t="s">
        <v>47</v>
      </c>
      <c r="Q199" s="89">
        <v>1500122962.2400002</v>
      </c>
      <c r="R199" s="89">
        <v>0</v>
      </c>
      <c r="S199" s="89">
        <v>1164923453.2</v>
      </c>
      <c r="T199" s="89">
        <v>0</v>
      </c>
      <c r="U199" s="87" t="s">
        <v>49</v>
      </c>
      <c r="V199" s="89">
        <v>0</v>
      </c>
      <c r="W199" s="89">
        <v>288965094</v>
      </c>
      <c r="X199" s="87" t="s">
        <v>49</v>
      </c>
      <c r="Y199" s="89">
        <v>46234415.040000007</v>
      </c>
      <c r="Z199" s="89">
        <v>0</v>
      </c>
      <c r="AA199" s="87" t="s">
        <v>49</v>
      </c>
      <c r="AB199" s="89">
        <v>0</v>
      </c>
      <c r="AC199" s="89">
        <v>0</v>
      </c>
      <c r="AD199" s="87" t="s">
        <v>49</v>
      </c>
      <c r="AE199" s="89">
        <v>0</v>
      </c>
      <c r="AF199" s="87">
        <v>0</v>
      </c>
      <c r="AG199" s="87" t="s">
        <v>49</v>
      </c>
      <c r="AH199" s="89">
        <v>0</v>
      </c>
      <c r="AI199" s="89">
        <v>0</v>
      </c>
      <c r="AJ199" s="87" t="s">
        <v>49</v>
      </c>
      <c r="AK199" s="89">
        <v>0</v>
      </c>
      <c r="AL199" s="89">
        <v>0</v>
      </c>
      <c r="AM199" s="88" t="s">
        <v>47</v>
      </c>
      <c r="AN199" s="87" t="s">
        <v>47</v>
      </c>
      <c r="AO199" s="88" t="s">
        <v>47</v>
      </c>
      <c r="AP199" s="87" t="s">
        <v>47</v>
      </c>
      <c r="AR199" s="90"/>
      <c r="AS199" s="78"/>
      <c r="AT199" s="79"/>
      <c r="AU199" s="91"/>
    </row>
    <row r="200" spans="1:47" x14ac:dyDescent="0.25">
      <c r="A200" s="87" t="s">
        <v>520</v>
      </c>
      <c r="B200" s="92">
        <v>44184</v>
      </c>
      <c r="C200" s="87" t="s">
        <v>973</v>
      </c>
      <c r="D200" s="87" t="s">
        <v>96</v>
      </c>
      <c r="E200" s="87" t="s">
        <v>1353</v>
      </c>
      <c r="F200" s="87" t="s">
        <v>2512</v>
      </c>
      <c r="G200" s="87" t="s">
        <v>48</v>
      </c>
      <c r="H200" s="87" t="s">
        <v>1588</v>
      </c>
      <c r="I200" s="89" t="s">
        <v>47</v>
      </c>
      <c r="J200" s="89" t="s">
        <v>47</v>
      </c>
      <c r="K200" s="89" t="s">
        <v>47</v>
      </c>
      <c r="L200" s="89" t="s">
        <v>47</v>
      </c>
      <c r="M200" s="89">
        <v>0</v>
      </c>
      <c r="N200" s="87" t="s">
        <v>47</v>
      </c>
      <c r="O200" s="87" t="s">
        <v>55</v>
      </c>
      <c r="P200" s="87" t="s">
        <v>47</v>
      </c>
      <c r="Q200" s="89">
        <f>325423273.1168+22344.99</f>
        <v>325445618.10680002</v>
      </c>
      <c r="R200" s="89">
        <v>0</v>
      </c>
      <c r="S200" s="89">
        <f>189060846+22344.99</f>
        <v>189083190.99000001</v>
      </c>
      <c r="T200" s="89">
        <v>0</v>
      </c>
      <c r="U200" s="87" t="s">
        <v>49</v>
      </c>
      <c r="V200" s="89">
        <v>0</v>
      </c>
      <c r="W200" s="89">
        <v>117553816.48</v>
      </c>
      <c r="X200" s="87" t="s">
        <v>50</v>
      </c>
      <c r="Y200" s="89">
        <v>18808610.636799999</v>
      </c>
      <c r="Z200" s="89">
        <v>0</v>
      </c>
      <c r="AA200" s="87" t="s">
        <v>49</v>
      </c>
      <c r="AB200" s="89">
        <v>0</v>
      </c>
      <c r="AC200" s="89">
        <v>0</v>
      </c>
      <c r="AD200" s="87" t="s">
        <v>49</v>
      </c>
      <c r="AE200" s="89">
        <v>0</v>
      </c>
      <c r="AF200" s="87">
        <v>0</v>
      </c>
      <c r="AG200" s="87" t="s">
        <v>49</v>
      </c>
      <c r="AH200" s="89">
        <v>0</v>
      </c>
      <c r="AI200" s="89">
        <v>0</v>
      </c>
      <c r="AJ200" s="87" t="s">
        <v>49</v>
      </c>
      <c r="AK200" s="89">
        <v>0</v>
      </c>
      <c r="AL200" s="89">
        <v>0</v>
      </c>
      <c r="AM200" s="88" t="s">
        <v>47</v>
      </c>
      <c r="AN200" s="87" t="s">
        <v>47</v>
      </c>
      <c r="AO200" s="88" t="s">
        <v>47</v>
      </c>
      <c r="AP200" s="87" t="s">
        <v>47</v>
      </c>
      <c r="AR200" s="90"/>
      <c r="AS200" s="78"/>
      <c r="AT200" s="79"/>
      <c r="AU200" s="91"/>
    </row>
    <row r="201" spans="1:47" x14ac:dyDescent="0.25">
      <c r="A201" s="87" t="s">
        <v>522</v>
      </c>
      <c r="B201" s="92">
        <v>44184</v>
      </c>
      <c r="C201" s="87" t="s">
        <v>46</v>
      </c>
      <c r="D201" s="87" t="s">
        <v>96</v>
      </c>
      <c r="E201" s="87" t="s">
        <v>97</v>
      </c>
      <c r="F201" s="87" t="s">
        <v>905</v>
      </c>
      <c r="G201" s="87" t="s">
        <v>48</v>
      </c>
      <c r="H201" s="87" t="s">
        <v>311</v>
      </c>
      <c r="I201" s="89" t="s">
        <v>47</v>
      </c>
      <c r="J201" s="89" t="s">
        <v>47</v>
      </c>
      <c r="K201" s="89" t="s">
        <v>47</v>
      </c>
      <c r="L201" s="89" t="s">
        <v>47</v>
      </c>
      <c r="M201" s="89">
        <v>0</v>
      </c>
      <c r="N201" s="87" t="s">
        <v>47</v>
      </c>
      <c r="O201" s="87" t="s">
        <v>312</v>
      </c>
      <c r="P201" s="87" t="s">
        <v>313</v>
      </c>
      <c r="Q201" s="89">
        <v>3171900</v>
      </c>
      <c r="R201" s="89">
        <v>0</v>
      </c>
      <c r="S201" s="89">
        <v>3171900</v>
      </c>
      <c r="T201" s="89">
        <v>0</v>
      </c>
      <c r="U201" s="87" t="s">
        <v>49</v>
      </c>
      <c r="V201" s="89">
        <v>0</v>
      </c>
      <c r="W201" s="89">
        <v>0</v>
      </c>
      <c r="X201" s="87" t="s">
        <v>49</v>
      </c>
      <c r="Y201" s="89">
        <v>0</v>
      </c>
      <c r="Z201" s="89">
        <v>0</v>
      </c>
      <c r="AA201" s="87" t="s">
        <v>49</v>
      </c>
      <c r="AB201" s="89">
        <v>0</v>
      </c>
      <c r="AC201" s="89">
        <v>0</v>
      </c>
      <c r="AD201" s="87" t="s">
        <v>49</v>
      </c>
      <c r="AE201" s="89">
        <v>0</v>
      </c>
      <c r="AF201" s="87">
        <v>0</v>
      </c>
      <c r="AG201" s="87" t="s">
        <v>49</v>
      </c>
      <c r="AH201" s="89">
        <v>0</v>
      </c>
      <c r="AI201" s="89">
        <v>0</v>
      </c>
      <c r="AJ201" s="87" t="s">
        <v>49</v>
      </c>
      <c r="AK201" s="89">
        <v>0</v>
      </c>
      <c r="AL201" s="89">
        <v>0</v>
      </c>
      <c r="AM201" s="88" t="s">
        <v>47</v>
      </c>
      <c r="AN201" s="87" t="s">
        <v>47</v>
      </c>
      <c r="AO201" s="88" t="s">
        <v>47</v>
      </c>
      <c r="AP201" s="87" t="s">
        <v>47</v>
      </c>
      <c r="AR201" s="90"/>
      <c r="AS201" s="78"/>
      <c r="AT201" s="79"/>
      <c r="AU201" s="91"/>
    </row>
    <row r="202" spans="1:47" x14ac:dyDescent="0.25">
      <c r="A202" s="87" t="s">
        <v>524</v>
      </c>
      <c r="B202" s="92">
        <v>44184</v>
      </c>
      <c r="C202" s="87" t="s">
        <v>46</v>
      </c>
      <c r="D202" s="87" t="s">
        <v>96</v>
      </c>
      <c r="E202" s="87" t="s">
        <v>97</v>
      </c>
      <c r="F202" s="87" t="s">
        <v>905</v>
      </c>
      <c r="G202" s="87" t="s">
        <v>48</v>
      </c>
      <c r="H202" s="87" t="s">
        <v>309</v>
      </c>
      <c r="I202" s="89" t="s">
        <v>47</v>
      </c>
      <c r="J202" s="89" t="s">
        <v>47</v>
      </c>
      <c r="K202" s="89" t="s">
        <v>47</v>
      </c>
      <c r="L202" s="89" t="s">
        <v>47</v>
      </c>
      <c r="M202" s="89">
        <v>0</v>
      </c>
      <c r="N202" s="87" t="s">
        <v>47</v>
      </c>
      <c r="O202" s="87" t="s">
        <v>55</v>
      </c>
      <c r="P202" s="87" t="s">
        <v>47</v>
      </c>
      <c r="Q202" s="89">
        <v>1230159733.4152</v>
      </c>
      <c r="R202" s="89">
        <v>0</v>
      </c>
      <c r="S202" s="89">
        <v>877990735.5</v>
      </c>
      <c r="T202" s="89">
        <v>0</v>
      </c>
      <c r="U202" s="87" t="s">
        <v>49</v>
      </c>
      <c r="V202" s="89">
        <v>0</v>
      </c>
      <c r="W202" s="89">
        <v>303593963.71999997</v>
      </c>
      <c r="X202" s="87" t="s">
        <v>49</v>
      </c>
      <c r="Y202" s="89">
        <v>48575034.195199996</v>
      </c>
      <c r="Z202" s="89">
        <v>0</v>
      </c>
      <c r="AA202" s="87" t="s">
        <v>49</v>
      </c>
      <c r="AB202" s="89">
        <v>0</v>
      </c>
      <c r="AC202" s="89">
        <v>0</v>
      </c>
      <c r="AD202" s="87" t="s">
        <v>49</v>
      </c>
      <c r="AE202" s="89">
        <v>0</v>
      </c>
      <c r="AF202" s="87">
        <v>0</v>
      </c>
      <c r="AG202" s="87" t="s">
        <v>49</v>
      </c>
      <c r="AH202" s="89">
        <v>0</v>
      </c>
      <c r="AI202" s="89">
        <v>0</v>
      </c>
      <c r="AJ202" s="87" t="s">
        <v>49</v>
      </c>
      <c r="AK202" s="89">
        <v>0</v>
      </c>
      <c r="AL202" s="89">
        <v>0</v>
      </c>
      <c r="AM202" s="88" t="s">
        <v>47</v>
      </c>
      <c r="AN202" s="87" t="s">
        <v>47</v>
      </c>
      <c r="AO202" s="88" t="s">
        <v>47</v>
      </c>
      <c r="AP202" s="87" t="s">
        <v>47</v>
      </c>
      <c r="AR202" s="90"/>
      <c r="AS202" s="78"/>
      <c r="AT202" s="79"/>
      <c r="AU202" s="91"/>
    </row>
    <row r="203" spans="1:47" x14ac:dyDescent="0.25">
      <c r="A203" s="87" t="s">
        <v>526</v>
      </c>
      <c r="B203" s="92">
        <v>44184</v>
      </c>
      <c r="C203" s="87" t="s">
        <v>46</v>
      </c>
      <c r="D203" s="87" t="s">
        <v>100</v>
      </c>
      <c r="E203" s="87" t="s">
        <v>101</v>
      </c>
      <c r="F203" s="87" t="s">
        <v>916</v>
      </c>
      <c r="G203" s="87" t="s">
        <v>48</v>
      </c>
      <c r="H203" s="87" t="s">
        <v>325</v>
      </c>
      <c r="I203" s="89" t="s">
        <v>47</v>
      </c>
      <c r="J203" s="89" t="s">
        <v>47</v>
      </c>
      <c r="K203" s="89" t="s">
        <v>47</v>
      </c>
      <c r="L203" s="89" t="s">
        <v>47</v>
      </c>
      <c r="M203" s="89">
        <v>0</v>
      </c>
      <c r="N203" s="87" t="s">
        <v>47</v>
      </c>
      <c r="O203" s="87" t="s">
        <v>55</v>
      </c>
      <c r="P203" s="87" t="s">
        <v>47</v>
      </c>
      <c r="Q203" s="89">
        <v>692887069.82720006</v>
      </c>
      <c r="R203" s="89">
        <v>0</v>
      </c>
      <c r="S203" s="89">
        <v>486923356.04999995</v>
      </c>
      <c r="T203" s="89">
        <v>0</v>
      </c>
      <c r="U203" s="87" t="s">
        <v>49</v>
      </c>
      <c r="V203" s="89">
        <v>0</v>
      </c>
      <c r="W203" s="89">
        <v>177554925.67000005</v>
      </c>
      <c r="X203" s="87" t="s">
        <v>50</v>
      </c>
      <c r="Y203" s="89">
        <v>28408788.1072</v>
      </c>
      <c r="Z203" s="89">
        <v>0</v>
      </c>
      <c r="AA203" s="87" t="s">
        <v>49</v>
      </c>
      <c r="AB203" s="89">
        <v>0</v>
      </c>
      <c r="AC203" s="89">
        <v>0</v>
      </c>
      <c r="AD203" s="87" t="s">
        <v>49</v>
      </c>
      <c r="AE203" s="89">
        <v>0</v>
      </c>
      <c r="AF203" s="87">
        <v>0</v>
      </c>
      <c r="AG203" s="87" t="s">
        <v>49</v>
      </c>
      <c r="AH203" s="89">
        <v>0</v>
      </c>
      <c r="AI203" s="89">
        <v>0</v>
      </c>
      <c r="AJ203" s="87" t="s">
        <v>49</v>
      </c>
      <c r="AK203" s="89">
        <v>0</v>
      </c>
      <c r="AL203" s="89">
        <v>0</v>
      </c>
      <c r="AM203" s="88" t="s">
        <v>47</v>
      </c>
      <c r="AN203" s="87" t="s">
        <v>47</v>
      </c>
      <c r="AO203" s="88" t="s">
        <v>47</v>
      </c>
      <c r="AP203" s="87" t="s">
        <v>47</v>
      </c>
      <c r="AR203" s="90"/>
      <c r="AS203" s="78"/>
      <c r="AT203" s="79"/>
      <c r="AU203" s="91"/>
    </row>
    <row r="204" spans="1:47" x14ac:dyDescent="0.25">
      <c r="A204" s="87" t="s">
        <v>528</v>
      </c>
      <c r="B204" s="92">
        <v>44184</v>
      </c>
      <c r="C204" s="87" t="s">
        <v>46</v>
      </c>
      <c r="D204" s="87" t="s">
        <v>100</v>
      </c>
      <c r="E204" s="87" t="s">
        <v>101</v>
      </c>
      <c r="F204" s="87" t="s">
        <v>916</v>
      </c>
      <c r="G204" s="87" t="s">
        <v>48</v>
      </c>
      <c r="H204" s="87" t="s">
        <v>323</v>
      </c>
      <c r="I204" s="89" t="s">
        <v>47</v>
      </c>
      <c r="J204" s="89" t="s">
        <v>47</v>
      </c>
      <c r="K204" s="89" t="s">
        <v>47</v>
      </c>
      <c r="L204" s="89" t="s">
        <v>47</v>
      </c>
      <c r="M204" s="89">
        <v>0</v>
      </c>
      <c r="N204" s="87" t="s">
        <v>47</v>
      </c>
      <c r="O204" s="87" t="s">
        <v>58</v>
      </c>
      <c r="P204" s="87" t="s">
        <v>59</v>
      </c>
      <c r="Q204" s="89">
        <v>2708999.8</v>
      </c>
      <c r="R204" s="89">
        <v>0</v>
      </c>
      <c r="S204" s="89">
        <v>1056429</v>
      </c>
      <c r="T204" s="89">
        <v>1424630</v>
      </c>
      <c r="U204" s="87" t="s">
        <v>50</v>
      </c>
      <c r="V204" s="89">
        <v>227940.8</v>
      </c>
      <c r="W204" s="89">
        <v>0</v>
      </c>
      <c r="X204" s="87" t="s">
        <v>49</v>
      </c>
      <c r="Y204" s="89">
        <v>0</v>
      </c>
      <c r="Z204" s="89">
        <v>0</v>
      </c>
      <c r="AA204" s="87" t="s">
        <v>49</v>
      </c>
      <c r="AB204" s="89">
        <v>0</v>
      </c>
      <c r="AC204" s="89">
        <v>0</v>
      </c>
      <c r="AD204" s="87" t="s">
        <v>49</v>
      </c>
      <c r="AE204" s="89">
        <v>0</v>
      </c>
      <c r="AF204" s="87">
        <v>0</v>
      </c>
      <c r="AG204" s="87" t="s">
        <v>49</v>
      </c>
      <c r="AH204" s="89">
        <v>0</v>
      </c>
      <c r="AI204" s="89">
        <v>0</v>
      </c>
      <c r="AJ204" s="87" t="s">
        <v>49</v>
      </c>
      <c r="AK204" s="89">
        <v>0</v>
      </c>
      <c r="AL204" s="89">
        <v>0</v>
      </c>
      <c r="AM204" s="88" t="s">
        <v>47</v>
      </c>
      <c r="AN204" s="87" t="s">
        <v>47</v>
      </c>
      <c r="AO204" s="88" t="s">
        <v>47</v>
      </c>
      <c r="AP204" s="87" t="s">
        <v>47</v>
      </c>
      <c r="AR204" s="90"/>
      <c r="AS204" s="78"/>
      <c r="AT204" s="79"/>
      <c r="AU204" s="91"/>
    </row>
    <row r="205" spans="1:47" x14ac:dyDescent="0.25">
      <c r="A205" s="87" t="s">
        <v>530</v>
      </c>
      <c r="B205" s="92">
        <v>44184</v>
      </c>
      <c r="C205" s="87" t="s">
        <v>46</v>
      </c>
      <c r="D205" s="87" t="s">
        <v>100</v>
      </c>
      <c r="E205" s="87" t="s">
        <v>101</v>
      </c>
      <c r="F205" s="87" t="s">
        <v>916</v>
      </c>
      <c r="G205" s="87" t="s">
        <v>48</v>
      </c>
      <c r="H205" s="87" t="s">
        <v>321</v>
      </c>
      <c r="I205" s="89" t="s">
        <v>47</v>
      </c>
      <c r="J205" s="89" t="s">
        <v>47</v>
      </c>
      <c r="K205" s="89" t="s">
        <v>47</v>
      </c>
      <c r="L205" s="89" t="s">
        <v>47</v>
      </c>
      <c r="M205" s="89">
        <v>0</v>
      </c>
      <c r="N205" s="87" t="s">
        <v>47</v>
      </c>
      <c r="O205" s="87" t="s">
        <v>55</v>
      </c>
      <c r="P205" s="87" t="s">
        <v>47</v>
      </c>
      <c r="Q205" s="89">
        <v>127664659.0072</v>
      </c>
      <c r="R205" s="89">
        <v>0</v>
      </c>
      <c r="S205" s="89">
        <v>92459227.5</v>
      </c>
      <c r="T205" s="89">
        <v>0</v>
      </c>
      <c r="U205" s="87" t="s">
        <v>49</v>
      </c>
      <c r="V205" s="89">
        <v>0</v>
      </c>
      <c r="W205" s="89">
        <v>30349509.920000002</v>
      </c>
      <c r="X205" s="87" t="s">
        <v>50</v>
      </c>
      <c r="Y205" s="89">
        <v>4855921.5872</v>
      </c>
      <c r="Z205" s="89">
        <v>0</v>
      </c>
      <c r="AA205" s="87" t="s">
        <v>49</v>
      </c>
      <c r="AB205" s="89">
        <v>0</v>
      </c>
      <c r="AC205" s="89">
        <v>0</v>
      </c>
      <c r="AD205" s="87" t="s">
        <v>49</v>
      </c>
      <c r="AE205" s="89">
        <v>0</v>
      </c>
      <c r="AF205" s="87">
        <v>0</v>
      </c>
      <c r="AG205" s="87" t="s">
        <v>49</v>
      </c>
      <c r="AH205" s="89">
        <v>0</v>
      </c>
      <c r="AI205" s="89">
        <v>0</v>
      </c>
      <c r="AJ205" s="87" t="s">
        <v>49</v>
      </c>
      <c r="AK205" s="89">
        <v>0</v>
      </c>
      <c r="AL205" s="89">
        <v>0</v>
      </c>
      <c r="AM205" s="88" t="s">
        <v>47</v>
      </c>
      <c r="AN205" s="87" t="s">
        <v>47</v>
      </c>
      <c r="AO205" s="88" t="s">
        <v>47</v>
      </c>
      <c r="AP205" s="87" t="s">
        <v>47</v>
      </c>
      <c r="AR205" s="90"/>
      <c r="AS205" s="78"/>
      <c r="AT205" s="79"/>
      <c r="AU205" s="91"/>
    </row>
    <row r="206" spans="1:47" x14ac:dyDescent="0.25">
      <c r="A206" s="87" t="s">
        <v>1175</v>
      </c>
      <c r="B206" s="92">
        <v>44184</v>
      </c>
      <c r="C206" s="87" t="s">
        <v>46</v>
      </c>
      <c r="D206" s="87" t="s">
        <v>100</v>
      </c>
      <c r="E206" s="87" t="s">
        <v>101</v>
      </c>
      <c r="F206" s="87" t="s">
        <v>916</v>
      </c>
      <c r="G206" s="87" t="s">
        <v>48</v>
      </c>
      <c r="H206" s="87" t="s">
        <v>319</v>
      </c>
      <c r="I206" s="89" t="s">
        <v>47</v>
      </c>
      <c r="J206" s="89" t="s">
        <v>47</v>
      </c>
      <c r="K206" s="89" t="s">
        <v>47</v>
      </c>
      <c r="L206" s="89" t="s">
        <v>47</v>
      </c>
      <c r="M206" s="89">
        <v>0</v>
      </c>
      <c r="N206" s="87" t="s">
        <v>47</v>
      </c>
      <c r="O206" s="87" t="s">
        <v>138</v>
      </c>
      <c r="P206" s="87" t="s">
        <v>139</v>
      </c>
      <c r="Q206" s="89">
        <v>4526552</v>
      </c>
      <c r="R206" s="89">
        <v>0</v>
      </c>
      <c r="S206" s="89">
        <v>2212700</v>
      </c>
      <c r="T206" s="89">
        <v>1994700</v>
      </c>
      <c r="U206" s="87" t="s">
        <v>50</v>
      </c>
      <c r="V206" s="89">
        <v>319152</v>
      </c>
      <c r="W206" s="89">
        <v>0</v>
      </c>
      <c r="X206" s="87" t="s">
        <v>49</v>
      </c>
      <c r="Y206" s="89">
        <v>0</v>
      </c>
      <c r="Z206" s="89">
        <v>0</v>
      </c>
      <c r="AA206" s="87" t="s">
        <v>49</v>
      </c>
      <c r="AB206" s="89">
        <v>0</v>
      </c>
      <c r="AC206" s="89">
        <v>0</v>
      </c>
      <c r="AD206" s="87" t="s">
        <v>49</v>
      </c>
      <c r="AE206" s="89">
        <v>0</v>
      </c>
      <c r="AF206" s="87">
        <v>0</v>
      </c>
      <c r="AG206" s="87" t="s">
        <v>49</v>
      </c>
      <c r="AH206" s="89">
        <v>0</v>
      </c>
      <c r="AI206" s="89">
        <v>0</v>
      </c>
      <c r="AJ206" s="87" t="s">
        <v>49</v>
      </c>
      <c r="AK206" s="89">
        <v>0</v>
      </c>
      <c r="AL206" s="89">
        <v>0</v>
      </c>
      <c r="AM206" s="88" t="s">
        <v>47</v>
      </c>
      <c r="AN206" s="87" t="s">
        <v>47</v>
      </c>
      <c r="AO206" s="88" t="s">
        <v>47</v>
      </c>
      <c r="AP206" s="87" t="s">
        <v>47</v>
      </c>
      <c r="AR206" s="90"/>
      <c r="AS206" s="78"/>
      <c r="AT206" s="79"/>
      <c r="AU206" s="91"/>
    </row>
    <row r="207" spans="1:47" x14ac:dyDescent="0.25">
      <c r="A207" s="87" t="s">
        <v>1173</v>
      </c>
      <c r="B207" s="92">
        <v>44184</v>
      </c>
      <c r="C207" s="87" t="s">
        <v>46</v>
      </c>
      <c r="D207" s="87" t="s">
        <v>100</v>
      </c>
      <c r="E207" s="87" t="s">
        <v>101</v>
      </c>
      <c r="F207" s="87" t="s">
        <v>916</v>
      </c>
      <c r="G207" s="87" t="s">
        <v>48</v>
      </c>
      <c r="H207" s="87" t="s">
        <v>315</v>
      </c>
      <c r="I207" s="89" t="s">
        <v>47</v>
      </c>
      <c r="J207" s="89" t="s">
        <v>47</v>
      </c>
      <c r="K207" s="89" t="s">
        <v>47</v>
      </c>
      <c r="L207" s="89" t="s">
        <v>47</v>
      </c>
      <c r="M207" s="89">
        <v>0</v>
      </c>
      <c r="N207" s="87" t="s">
        <v>47</v>
      </c>
      <c r="O207" s="87" t="s">
        <v>316</v>
      </c>
      <c r="P207" s="87" t="s">
        <v>317</v>
      </c>
      <c r="Q207" s="89">
        <v>7441430</v>
      </c>
      <c r="R207" s="89">
        <v>0</v>
      </c>
      <c r="S207" s="89">
        <v>7441430</v>
      </c>
      <c r="T207" s="89">
        <v>0</v>
      </c>
      <c r="U207" s="87" t="s">
        <v>49</v>
      </c>
      <c r="V207" s="89">
        <v>0</v>
      </c>
      <c r="W207" s="89">
        <v>0</v>
      </c>
      <c r="X207" s="87" t="s">
        <v>49</v>
      </c>
      <c r="Y207" s="89">
        <v>0</v>
      </c>
      <c r="Z207" s="89">
        <v>0</v>
      </c>
      <c r="AA207" s="87" t="s">
        <v>49</v>
      </c>
      <c r="AB207" s="89">
        <v>0</v>
      </c>
      <c r="AC207" s="89">
        <v>0</v>
      </c>
      <c r="AD207" s="87" t="s">
        <v>49</v>
      </c>
      <c r="AE207" s="89">
        <v>0</v>
      </c>
      <c r="AF207" s="87">
        <v>0</v>
      </c>
      <c r="AG207" s="87" t="s">
        <v>49</v>
      </c>
      <c r="AH207" s="89">
        <v>0</v>
      </c>
      <c r="AI207" s="89">
        <v>0</v>
      </c>
      <c r="AJ207" s="87" t="s">
        <v>49</v>
      </c>
      <c r="AK207" s="89">
        <v>0</v>
      </c>
      <c r="AL207" s="89">
        <v>0</v>
      </c>
      <c r="AM207" s="88" t="s">
        <v>47</v>
      </c>
      <c r="AN207" s="87" t="s">
        <v>47</v>
      </c>
      <c r="AO207" s="88" t="s">
        <v>47</v>
      </c>
      <c r="AP207" s="87" t="s">
        <v>47</v>
      </c>
      <c r="AR207" s="90"/>
      <c r="AS207" s="78"/>
      <c r="AT207" s="79"/>
      <c r="AU207" s="91"/>
    </row>
    <row r="208" spans="1:47" x14ac:dyDescent="0.25">
      <c r="A208" s="87" t="s">
        <v>1169</v>
      </c>
      <c r="B208" s="92">
        <v>44184</v>
      </c>
      <c r="C208" s="87" t="s">
        <v>46</v>
      </c>
      <c r="D208" s="87" t="s">
        <v>111</v>
      </c>
      <c r="E208" s="87" t="s">
        <v>112</v>
      </c>
      <c r="F208" s="87" t="s">
        <v>924</v>
      </c>
      <c r="G208" s="87" t="s">
        <v>48</v>
      </c>
      <c r="H208" s="87" t="s">
        <v>327</v>
      </c>
      <c r="I208" s="89" t="s">
        <v>47</v>
      </c>
      <c r="J208" s="89" t="s">
        <v>47</v>
      </c>
      <c r="K208" s="89" t="s">
        <v>47</v>
      </c>
      <c r="L208" s="89" t="s">
        <v>47</v>
      </c>
      <c r="M208" s="89">
        <v>0</v>
      </c>
      <c r="N208" s="87" t="s">
        <v>47</v>
      </c>
      <c r="O208" s="87" t="s">
        <v>55</v>
      </c>
      <c r="P208" s="87" t="s">
        <v>47</v>
      </c>
      <c r="Q208" s="89">
        <v>1450030955.8295999</v>
      </c>
      <c r="R208" s="89">
        <v>0</v>
      </c>
      <c r="S208" s="89">
        <v>1094689200.0499997</v>
      </c>
      <c r="T208" s="89">
        <v>0</v>
      </c>
      <c r="U208" s="87" t="s">
        <v>49</v>
      </c>
      <c r="V208" s="89">
        <v>0</v>
      </c>
      <c r="W208" s="89">
        <v>306329099.81</v>
      </c>
      <c r="X208" s="87" t="s">
        <v>50</v>
      </c>
      <c r="Y208" s="89">
        <v>49012655.969599999</v>
      </c>
      <c r="Z208" s="89">
        <v>0</v>
      </c>
      <c r="AA208" s="87" t="s">
        <v>49</v>
      </c>
      <c r="AB208" s="89">
        <v>0</v>
      </c>
      <c r="AC208" s="89">
        <v>0</v>
      </c>
      <c r="AD208" s="87" t="s">
        <v>49</v>
      </c>
      <c r="AE208" s="89">
        <v>0</v>
      </c>
      <c r="AF208" s="87">
        <v>0</v>
      </c>
      <c r="AG208" s="87" t="s">
        <v>49</v>
      </c>
      <c r="AH208" s="89">
        <v>0</v>
      </c>
      <c r="AI208" s="89">
        <v>0</v>
      </c>
      <c r="AJ208" s="87" t="s">
        <v>49</v>
      </c>
      <c r="AK208" s="89">
        <v>0</v>
      </c>
      <c r="AL208" s="89">
        <v>0</v>
      </c>
      <c r="AM208" s="88" t="s">
        <v>47</v>
      </c>
      <c r="AN208" s="87" t="s">
        <v>47</v>
      </c>
      <c r="AO208" s="88" t="s">
        <v>47</v>
      </c>
      <c r="AP208" s="87" t="s">
        <v>47</v>
      </c>
      <c r="AR208" s="90"/>
      <c r="AS208" s="78"/>
      <c r="AT208" s="79"/>
      <c r="AU208" s="91"/>
    </row>
    <row r="209" spans="1:47" x14ac:dyDescent="0.25">
      <c r="A209" s="87" t="s">
        <v>1125</v>
      </c>
      <c r="B209" s="92">
        <v>44184</v>
      </c>
      <c r="C209" s="87" t="s">
        <v>46</v>
      </c>
      <c r="D209" s="87" t="s">
        <v>115</v>
      </c>
      <c r="E209" s="87" t="s">
        <v>116</v>
      </c>
      <c r="F209" s="87" t="s">
        <v>928</v>
      </c>
      <c r="G209" s="87" t="s">
        <v>48</v>
      </c>
      <c r="H209" s="87" t="s">
        <v>340</v>
      </c>
      <c r="I209" s="89" t="s">
        <v>47</v>
      </c>
      <c r="J209" s="89" t="s">
        <v>47</v>
      </c>
      <c r="K209" s="89" t="s">
        <v>47</v>
      </c>
      <c r="L209" s="89" t="s">
        <v>47</v>
      </c>
      <c r="M209" s="89">
        <v>0</v>
      </c>
      <c r="N209" s="87" t="s">
        <v>47</v>
      </c>
      <c r="O209" s="87" t="s">
        <v>55</v>
      </c>
      <c r="P209" s="87" t="s">
        <v>47</v>
      </c>
      <c r="Q209" s="89">
        <v>693778288.26679969</v>
      </c>
      <c r="R209" s="89">
        <v>0</v>
      </c>
      <c r="S209" s="89">
        <v>552223602.54999995</v>
      </c>
      <c r="T209" s="89">
        <v>0</v>
      </c>
      <c r="U209" s="87" t="s">
        <v>49</v>
      </c>
      <c r="V209" s="89">
        <v>0</v>
      </c>
      <c r="W209" s="89">
        <v>122029901.47999999</v>
      </c>
      <c r="X209" s="87" t="s">
        <v>50</v>
      </c>
      <c r="Y209" s="89">
        <v>19524784.2368</v>
      </c>
      <c r="Z209" s="89">
        <v>0</v>
      </c>
      <c r="AA209" s="87" t="s">
        <v>49</v>
      </c>
      <c r="AB209" s="89">
        <v>0</v>
      </c>
      <c r="AC209" s="89">
        <v>0</v>
      </c>
      <c r="AD209" s="87" t="s">
        <v>49</v>
      </c>
      <c r="AE209" s="89">
        <v>0</v>
      </c>
      <c r="AF209" s="87">
        <v>0</v>
      </c>
      <c r="AG209" s="87" t="s">
        <v>49</v>
      </c>
      <c r="AH209" s="89">
        <v>0</v>
      </c>
      <c r="AI209" s="89">
        <v>0</v>
      </c>
      <c r="AJ209" s="87" t="s">
        <v>49</v>
      </c>
      <c r="AK209" s="89">
        <v>0</v>
      </c>
      <c r="AL209" s="89">
        <v>0</v>
      </c>
      <c r="AM209" s="88" t="s">
        <v>47</v>
      </c>
      <c r="AN209" s="87" t="s">
        <v>47</v>
      </c>
      <c r="AO209" s="88" t="s">
        <v>47</v>
      </c>
      <c r="AP209" s="87" t="s">
        <v>47</v>
      </c>
      <c r="AR209" s="90"/>
      <c r="AS209" s="78"/>
      <c r="AT209" s="79"/>
      <c r="AU209" s="91"/>
    </row>
    <row r="210" spans="1:47" x14ac:dyDescent="0.25">
      <c r="A210" s="87" t="s">
        <v>2111</v>
      </c>
      <c r="B210" s="92">
        <v>44184</v>
      </c>
      <c r="C210" s="87" t="s">
        <v>46</v>
      </c>
      <c r="D210" s="87" t="s">
        <v>115</v>
      </c>
      <c r="E210" s="87" t="s">
        <v>116</v>
      </c>
      <c r="F210" s="87" t="s">
        <v>928</v>
      </c>
      <c r="G210" s="87" t="s">
        <v>48</v>
      </c>
      <c r="H210" s="87" t="s">
        <v>336</v>
      </c>
      <c r="I210" s="89" t="s">
        <v>47</v>
      </c>
      <c r="J210" s="89" t="s">
        <v>47</v>
      </c>
      <c r="K210" s="89" t="s">
        <v>47</v>
      </c>
      <c r="L210" s="89" t="s">
        <v>47</v>
      </c>
      <c r="M210" s="89">
        <v>0</v>
      </c>
      <c r="N210" s="87" t="s">
        <v>47</v>
      </c>
      <c r="O210" s="87" t="s">
        <v>337</v>
      </c>
      <c r="P210" s="87" t="s">
        <v>338</v>
      </c>
      <c r="Q210" s="89">
        <v>50812782.076800004</v>
      </c>
      <c r="R210" s="89">
        <v>0</v>
      </c>
      <c r="S210" s="89">
        <v>0</v>
      </c>
      <c r="T210" s="89">
        <v>43804122.479999997</v>
      </c>
      <c r="U210" s="87" t="s">
        <v>50</v>
      </c>
      <c r="V210" s="89">
        <v>7008659.5968000004</v>
      </c>
      <c r="W210" s="89">
        <v>0</v>
      </c>
      <c r="X210" s="87" t="s">
        <v>49</v>
      </c>
      <c r="Y210" s="89">
        <v>0</v>
      </c>
      <c r="Z210" s="89">
        <v>0</v>
      </c>
      <c r="AA210" s="87" t="s">
        <v>49</v>
      </c>
      <c r="AB210" s="89">
        <v>0</v>
      </c>
      <c r="AC210" s="89">
        <v>0</v>
      </c>
      <c r="AD210" s="87" t="s">
        <v>49</v>
      </c>
      <c r="AE210" s="89">
        <v>0</v>
      </c>
      <c r="AF210" s="87">
        <v>0</v>
      </c>
      <c r="AG210" s="87" t="s">
        <v>49</v>
      </c>
      <c r="AH210" s="89">
        <v>0</v>
      </c>
      <c r="AI210" s="89">
        <v>0</v>
      </c>
      <c r="AJ210" s="87" t="s">
        <v>49</v>
      </c>
      <c r="AK210" s="89">
        <v>0</v>
      </c>
      <c r="AL210" s="89">
        <v>0</v>
      </c>
      <c r="AM210" s="88" t="s">
        <v>47</v>
      </c>
      <c r="AN210" s="87" t="s">
        <v>47</v>
      </c>
      <c r="AO210" s="88" t="s">
        <v>47</v>
      </c>
      <c r="AP210" s="87" t="s">
        <v>47</v>
      </c>
      <c r="AR210" s="90"/>
      <c r="AS210" s="78"/>
      <c r="AT210" s="79"/>
      <c r="AU210" s="91"/>
    </row>
    <row r="211" spans="1:47" x14ac:dyDescent="0.25">
      <c r="A211" s="87" t="s">
        <v>2112</v>
      </c>
      <c r="B211" s="92">
        <v>44184</v>
      </c>
      <c r="C211" s="87" t="s">
        <v>46</v>
      </c>
      <c r="D211" s="87" t="s">
        <v>115</v>
      </c>
      <c r="E211" s="87" t="s">
        <v>116</v>
      </c>
      <c r="F211" s="87" t="s">
        <v>928</v>
      </c>
      <c r="G211" s="87" t="s">
        <v>48</v>
      </c>
      <c r="H211" s="87" t="s">
        <v>334</v>
      </c>
      <c r="I211" s="89" t="s">
        <v>47</v>
      </c>
      <c r="J211" s="89" t="s">
        <v>47</v>
      </c>
      <c r="K211" s="89" t="s">
        <v>47</v>
      </c>
      <c r="L211" s="89" t="s">
        <v>47</v>
      </c>
      <c r="M211" s="89">
        <v>0</v>
      </c>
      <c r="N211" s="87" t="s">
        <v>47</v>
      </c>
      <c r="O211" s="87" t="s">
        <v>55</v>
      </c>
      <c r="P211" s="87" t="s">
        <v>47</v>
      </c>
      <c r="Q211" s="89">
        <v>284768925.30799997</v>
      </c>
      <c r="R211" s="89">
        <v>0</v>
      </c>
      <c r="S211" s="89">
        <v>185623123.5</v>
      </c>
      <c r="T211" s="89">
        <v>0</v>
      </c>
      <c r="U211" s="87" t="s">
        <v>49</v>
      </c>
      <c r="V211" s="89">
        <v>0</v>
      </c>
      <c r="W211" s="89">
        <v>85470518.799999997</v>
      </c>
      <c r="X211" s="87" t="s">
        <v>50</v>
      </c>
      <c r="Y211" s="89">
        <v>13675283.007999999</v>
      </c>
      <c r="Z211" s="89">
        <v>0</v>
      </c>
      <c r="AA211" s="87" t="s">
        <v>49</v>
      </c>
      <c r="AB211" s="89">
        <v>0</v>
      </c>
      <c r="AC211" s="89">
        <v>0</v>
      </c>
      <c r="AD211" s="87" t="s">
        <v>49</v>
      </c>
      <c r="AE211" s="89">
        <v>0</v>
      </c>
      <c r="AF211" s="87">
        <v>0</v>
      </c>
      <c r="AG211" s="87" t="s">
        <v>49</v>
      </c>
      <c r="AH211" s="89">
        <v>0</v>
      </c>
      <c r="AI211" s="89">
        <v>0</v>
      </c>
      <c r="AJ211" s="87" t="s">
        <v>49</v>
      </c>
      <c r="AK211" s="89">
        <v>0</v>
      </c>
      <c r="AL211" s="89">
        <v>0</v>
      </c>
      <c r="AM211" s="88" t="s">
        <v>47</v>
      </c>
      <c r="AN211" s="87" t="s">
        <v>47</v>
      </c>
      <c r="AO211" s="88" t="s">
        <v>47</v>
      </c>
      <c r="AP211" s="87" t="s">
        <v>47</v>
      </c>
      <c r="AR211" s="90"/>
      <c r="AS211" s="78"/>
      <c r="AT211" s="79"/>
      <c r="AU211" s="91"/>
    </row>
    <row r="212" spans="1:47" x14ac:dyDescent="0.25">
      <c r="A212" s="87" t="s">
        <v>2113</v>
      </c>
      <c r="B212" s="92">
        <v>44184</v>
      </c>
      <c r="C212" s="87" t="s">
        <v>46</v>
      </c>
      <c r="D212" s="87" t="s">
        <v>115</v>
      </c>
      <c r="E212" s="87" t="s">
        <v>116</v>
      </c>
      <c r="F212" s="87" t="s">
        <v>928</v>
      </c>
      <c r="G212" s="87" t="s">
        <v>48</v>
      </c>
      <c r="H212" s="87" t="s">
        <v>331</v>
      </c>
      <c r="I212" s="89" t="s">
        <v>47</v>
      </c>
      <c r="J212" s="89" t="s">
        <v>47</v>
      </c>
      <c r="K212" s="89" t="s">
        <v>47</v>
      </c>
      <c r="L212" s="89" t="s">
        <v>47</v>
      </c>
      <c r="M212" s="89">
        <v>0</v>
      </c>
      <c r="N212" s="87" t="s">
        <v>47</v>
      </c>
      <c r="O212" s="87" t="s">
        <v>174</v>
      </c>
      <c r="P212" s="87" t="s">
        <v>332</v>
      </c>
      <c r="Q212" s="89">
        <v>19930650</v>
      </c>
      <c r="R212" s="89">
        <v>0</v>
      </c>
      <c r="S212" s="89">
        <v>19930650</v>
      </c>
      <c r="T212" s="89">
        <v>0</v>
      </c>
      <c r="U212" s="87" t="s">
        <v>49</v>
      </c>
      <c r="V212" s="89">
        <v>0</v>
      </c>
      <c r="W212" s="89">
        <v>0</v>
      </c>
      <c r="X212" s="87" t="s">
        <v>49</v>
      </c>
      <c r="Y212" s="89">
        <v>0</v>
      </c>
      <c r="Z212" s="89">
        <v>0</v>
      </c>
      <c r="AA212" s="87" t="s">
        <v>49</v>
      </c>
      <c r="AB212" s="89">
        <v>0</v>
      </c>
      <c r="AC212" s="89">
        <v>0</v>
      </c>
      <c r="AD212" s="87" t="s">
        <v>49</v>
      </c>
      <c r="AE212" s="89">
        <v>0</v>
      </c>
      <c r="AF212" s="87">
        <v>0</v>
      </c>
      <c r="AG212" s="87" t="s">
        <v>49</v>
      </c>
      <c r="AH212" s="89">
        <v>0</v>
      </c>
      <c r="AI212" s="89">
        <v>0</v>
      </c>
      <c r="AJ212" s="87" t="s">
        <v>49</v>
      </c>
      <c r="AK212" s="89">
        <v>0</v>
      </c>
      <c r="AL212" s="89">
        <v>0</v>
      </c>
      <c r="AM212" s="88" t="s">
        <v>47</v>
      </c>
      <c r="AN212" s="87" t="s">
        <v>47</v>
      </c>
      <c r="AO212" s="88" t="s">
        <v>47</v>
      </c>
      <c r="AP212" s="87" t="s">
        <v>47</v>
      </c>
      <c r="AR212" s="90"/>
      <c r="AS212" s="78"/>
      <c r="AT212" s="79"/>
      <c r="AU212" s="91"/>
    </row>
    <row r="213" spans="1:47" x14ac:dyDescent="0.25">
      <c r="A213" s="87" t="s">
        <v>2114</v>
      </c>
      <c r="B213" s="92">
        <v>44184</v>
      </c>
      <c r="C213" s="87" t="s">
        <v>46</v>
      </c>
      <c r="D213" s="87" t="s">
        <v>115</v>
      </c>
      <c r="E213" s="87" t="s">
        <v>116</v>
      </c>
      <c r="F213" s="87" t="s">
        <v>928</v>
      </c>
      <c r="G213" s="87" t="s">
        <v>48</v>
      </c>
      <c r="H213" s="87" t="s">
        <v>329</v>
      </c>
      <c r="I213" s="89" t="s">
        <v>47</v>
      </c>
      <c r="J213" s="89" t="s">
        <v>47</v>
      </c>
      <c r="K213" s="89" t="s">
        <v>47</v>
      </c>
      <c r="L213" s="89" t="s">
        <v>47</v>
      </c>
      <c r="M213" s="89">
        <v>0</v>
      </c>
      <c r="N213" s="87" t="s">
        <v>47</v>
      </c>
      <c r="O213" s="87" t="s">
        <v>55</v>
      </c>
      <c r="P213" s="87" t="s">
        <v>47</v>
      </c>
      <c r="Q213" s="89">
        <v>65922871.306400001</v>
      </c>
      <c r="R213" s="89">
        <v>0</v>
      </c>
      <c r="S213" s="89">
        <v>47671650.5</v>
      </c>
      <c r="T213" s="89">
        <v>0</v>
      </c>
      <c r="U213" s="87" t="s">
        <v>49</v>
      </c>
      <c r="V213" s="89">
        <v>0</v>
      </c>
      <c r="W213" s="89">
        <v>15733811.039999999</v>
      </c>
      <c r="X213" s="87" t="s">
        <v>49</v>
      </c>
      <c r="Y213" s="89">
        <v>2517409.7664000001</v>
      </c>
      <c r="Z213" s="89">
        <v>0</v>
      </c>
      <c r="AA213" s="87" t="s">
        <v>49</v>
      </c>
      <c r="AB213" s="89">
        <v>0</v>
      </c>
      <c r="AC213" s="89">
        <v>0</v>
      </c>
      <c r="AD213" s="87" t="s">
        <v>49</v>
      </c>
      <c r="AE213" s="89">
        <v>0</v>
      </c>
      <c r="AF213" s="87">
        <v>0</v>
      </c>
      <c r="AG213" s="87" t="s">
        <v>49</v>
      </c>
      <c r="AH213" s="89">
        <v>0</v>
      </c>
      <c r="AI213" s="89">
        <v>0</v>
      </c>
      <c r="AJ213" s="87" t="s">
        <v>49</v>
      </c>
      <c r="AK213" s="89">
        <v>0</v>
      </c>
      <c r="AL213" s="89">
        <v>0</v>
      </c>
      <c r="AM213" s="88" t="s">
        <v>47</v>
      </c>
      <c r="AN213" s="87" t="s">
        <v>47</v>
      </c>
      <c r="AO213" s="88" t="s">
        <v>47</v>
      </c>
      <c r="AP213" s="87" t="s">
        <v>47</v>
      </c>
      <c r="AR213" s="90"/>
      <c r="AS213" s="78"/>
      <c r="AT213" s="79"/>
      <c r="AU213" s="91"/>
    </row>
    <row r="214" spans="1:47" x14ac:dyDescent="0.25">
      <c r="A214" s="87" t="s">
        <v>2115</v>
      </c>
      <c r="B214" s="92">
        <v>44184</v>
      </c>
      <c r="C214" s="87" t="s">
        <v>46</v>
      </c>
      <c r="D214" s="87" t="s">
        <v>1281</v>
      </c>
      <c r="E214" s="87" t="s">
        <v>1280</v>
      </c>
      <c r="F214" s="87" t="s">
        <v>1333</v>
      </c>
      <c r="G214" s="87" t="s">
        <v>48</v>
      </c>
      <c r="H214" s="87" t="s">
        <v>1332</v>
      </c>
      <c r="I214" s="89" t="s">
        <v>47</v>
      </c>
      <c r="J214" s="89" t="s">
        <v>47</v>
      </c>
      <c r="K214" s="89" t="s">
        <v>47</v>
      </c>
      <c r="L214" s="89" t="s">
        <v>47</v>
      </c>
      <c r="M214" s="89">
        <v>0</v>
      </c>
      <c r="N214" s="87" t="s">
        <v>47</v>
      </c>
      <c r="O214" s="87" t="s">
        <v>55</v>
      </c>
      <c r="P214" s="87" t="s">
        <v>47</v>
      </c>
      <c r="Q214" s="89">
        <v>34409121.5</v>
      </c>
      <c r="R214" s="89">
        <v>0</v>
      </c>
      <c r="S214" s="89">
        <v>32765401.5</v>
      </c>
      <c r="T214" s="89">
        <v>0</v>
      </c>
      <c r="U214" s="87" t="s">
        <v>49</v>
      </c>
      <c r="V214" s="89">
        <v>0</v>
      </c>
      <c r="W214" s="89">
        <v>1417000</v>
      </c>
      <c r="X214" s="87" t="s">
        <v>49</v>
      </c>
      <c r="Y214" s="89">
        <v>226720</v>
      </c>
      <c r="Z214" s="89">
        <v>0</v>
      </c>
      <c r="AA214" s="87" t="s">
        <v>49</v>
      </c>
      <c r="AB214" s="89">
        <v>0</v>
      </c>
      <c r="AC214" s="89">
        <v>0</v>
      </c>
      <c r="AD214" s="87" t="s">
        <v>49</v>
      </c>
      <c r="AE214" s="89">
        <v>0</v>
      </c>
      <c r="AF214" s="87">
        <v>0</v>
      </c>
      <c r="AG214" s="87" t="s">
        <v>49</v>
      </c>
      <c r="AH214" s="89">
        <v>0</v>
      </c>
      <c r="AI214" s="89">
        <v>0</v>
      </c>
      <c r="AJ214" s="87" t="s">
        <v>49</v>
      </c>
      <c r="AK214" s="89">
        <v>0</v>
      </c>
      <c r="AL214" s="89">
        <v>0</v>
      </c>
      <c r="AM214" s="88" t="s">
        <v>47</v>
      </c>
      <c r="AN214" s="87" t="s">
        <v>47</v>
      </c>
      <c r="AO214" s="88" t="s">
        <v>47</v>
      </c>
      <c r="AP214" s="87" t="s">
        <v>47</v>
      </c>
      <c r="AR214" s="90"/>
      <c r="AS214" s="78"/>
      <c r="AT214" s="79"/>
      <c r="AU214" s="91"/>
    </row>
    <row r="215" spans="1:47" x14ac:dyDescent="0.25">
      <c r="A215" s="87" t="s">
        <v>2116</v>
      </c>
      <c r="B215" s="92">
        <v>44184</v>
      </c>
      <c r="C215" s="87" t="s">
        <v>46</v>
      </c>
      <c r="D215" s="87" t="s">
        <v>1281</v>
      </c>
      <c r="E215" s="87" t="s">
        <v>1280</v>
      </c>
      <c r="F215" s="87" t="s">
        <v>1333</v>
      </c>
      <c r="G215" s="87" t="s">
        <v>48</v>
      </c>
      <c r="H215" s="87" t="s">
        <v>1326</v>
      </c>
      <c r="I215" s="89" t="s">
        <v>47</v>
      </c>
      <c r="J215" s="89" t="s">
        <v>47</v>
      </c>
      <c r="K215" s="89" t="s">
        <v>47</v>
      </c>
      <c r="L215" s="89" t="s">
        <v>47</v>
      </c>
      <c r="M215" s="89">
        <v>0</v>
      </c>
      <c r="N215" s="87" t="s">
        <v>47</v>
      </c>
      <c r="O215" s="87" t="s">
        <v>1324</v>
      </c>
      <c r="P215" s="87" t="s">
        <v>1323</v>
      </c>
      <c r="Q215" s="89">
        <v>1918672.5</v>
      </c>
      <c r="R215" s="89">
        <v>0</v>
      </c>
      <c r="S215" s="89">
        <v>1918672.5</v>
      </c>
      <c r="T215" s="89">
        <v>0</v>
      </c>
      <c r="U215" s="87" t="s">
        <v>49</v>
      </c>
      <c r="V215" s="89">
        <v>0</v>
      </c>
      <c r="W215" s="89">
        <v>0</v>
      </c>
      <c r="X215" s="87" t="s">
        <v>49</v>
      </c>
      <c r="Y215" s="89">
        <v>0</v>
      </c>
      <c r="Z215" s="89">
        <v>0</v>
      </c>
      <c r="AA215" s="87" t="s">
        <v>49</v>
      </c>
      <c r="AB215" s="89">
        <v>0</v>
      </c>
      <c r="AC215" s="89">
        <v>0</v>
      </c>
      <c r="AD215" s="87" t="s">
        <v>49</v>
      </c>
      <c r="AE215" s="89">
        <v>0</v>
      </c>
      <c r="AF215" s="87">
        <v>0</v>
      </c>
      <c r="AG215" s="87" t="s">
        <v>49</v>
      </c>
      <c r="AH215" s="89">
        <v>0</v>
      </c>
      <c r="AI215" s="89">
        <v>0</v>
      </c>
      <c r="AJ215" s="87" t="s">
        <v>49</v>
      </c>
      <c r="AK215" s="89">
        <v>0</v>
      </c>
      <c r="AL215" s="89">
        <v>0</v>
      </c>
      <c r="AM215" s="88" t="s">
        <v>47</v>
      </c>
      <c r="AN215" s="87" t="s">
        <v>47</v>
      </c>
      <c r="AO215" s="88" t="s">
        <v>47</v>
      </c>
      <c r="AP215" s="87" t="s">
        <v>47</v>
      </c>
      <c r="AR215" s="90"/>
      <c r="AS215" s="78"/>
      <c r="AT215" s="79"/>
      <c r="AU215" s="91"/>
    </row>
    <row r="216" spans="1:47" x14ac:dyDescent="0.25">
      <c r="A216" s="87" t="s">
        <v>2117</v>
      </c>
      <c r="B216" s="92">
        <v>44184</v>
      </c>
      <c r="C216" s="87" t="s">
        <v>46</v>
      </c>
      <c r="D216" s="87" t="s">
        <v>1281</v>
      </c>
      <c r="E216" s="87" t="s">
        <v>1280</v>
      </c>
      <c r="F216" s="87" t="s">
        <v>1333</v>
      </c>
      <c r="G216" s="87" t="s">
        <v>48</v>
      </c>
      <c r="H216" s="87" t="s">
        <v>1334</v>
      </c>
      <c r="I216" s="89" t="s">
        <v>47</v>
      </c>
      <c r="J216" s="89" t="s">
        <v>47</v>
      </c>
      <c r="K216" s="89" t="s">
        <v>47</v>
      </c>
      <c r="L216" s="89" t="s">
        <v>47</v>
      </c>
      <c r="M216" s="89">
        <v>0</v>
      </c>
      <c r="N216" s="87" t="s">
        <v>47</v>
      </c>
      <c r="O216" s="87" t="s">
        <v>55</v>
      </c>
      <c r="P216" s="87" t="s">
        <v>47</v>
      </c>
      <c r="Q216" s="89">
        <v>372962661.92560011</v>
      </c>
      <c r="R216" s="89">
        <v>0</v>
      </c>
      <c r="S216" s="89">
        <v>335302816.29999995</v>
      </c>
      <c r="T216" s="89">
        <v>0</v>
      </c>
      <c r="U216" s="87" t="s">
        <v>49</v>
      </c>
      <c r="V216" s="89">
        <v>0</v>
      </c>
      <c r="W216" s="89">
        <v>32465384.159999996</v>
      </c>
      <c r="X216" s="87" t="s">
        <v>50</v>
      </c>
      <c r="Y216" s="89">
        <v>5194461.4655999988</v>
      </c>
      <c r="Z216" s="89">
        <v>0</v>
      </c>
      <c r="AA216" s="87" t="s">
        <v>49</v>
      </c>
      <c r="AB216" s="89">
        <v>0</v>
      </c>
      <c r="AC216" s="89">
        <v>0</v>
      </c>
      <c r="AD216" s="87" t="s">
        <v>49</v>
      </c>
      <c r="AE216" s="89">
        <v>0</v>
      </c>
      <c r="AF216" s="87">
        <v>0</v>
      </c>
      <c r="AG216" s="87" t="s">
        <v>49</v>
      </c>
      <c r="AH216" s="89">
        <v>0</v>
      </c>
      <c r="AI216" s="89">
        <v>0</v>
      </c>
      <c r="AJ216" s="87" t="s">
        <v>49</v>
      </c>
      <c r="AK216" s="89">
        <v>0</v>
      </c>
      <c r="AL216" s="89">
        <v>0</v>
      </c>
      <c r="AM216" s="88" t="s">
        <v>47</v>
      </c>
      <c r="AN216" s="87" t="s">
        <v>47</v>
      </c>
      <c r="AO216" s="88" t="s">
        <v>47</v>
      </c>
      <c r="AP216" s="87" t="s">
        <v>47</v>
      </c>
      <c r="AR216" s="90"/>
      <c r="AS216" s="78"/>
      <c r="AT216" s="79"/>
      <c r="AU216" s="91"/>
    </row>
    <row r="217" spans="1:47" x14ac:dyDescent="0.25">
      <c r="A217" s="87" t="s">
        <v>536</v>
      </c>
      <c r="B217" s="92">
        <v>44184</v>
      </c>
      <c r="C217" s="87" t="s">
        <v>46</v>
      </c>
      <c r="D217" s="87" t="s">
        <v>1281</v>
      </c>
      <c r="E217" s="87" t="s">
        <v>1280</v>
      </c>
      <c r="F217" s="87" t="s">
        <v>1333</v>
      </c>
      <c r="G217" s="87" t="s">
        <v>48</v>
      </c>
      <c r="H217" s="87" t="s">
        <v>1335</v>
      </c>
      <c r="I217" s="89" t="s">
        <v>47</v>
      </c>
      <c r="J217" s="89" t="s">
        <v>47</v>
      </c>
      <c r="K217" s="89" t="s">
        <v>47</v>
      </c>
      <c r="L217" s="89" t="s">
        <v>47</v>
      </c>
      <c r="M217" s="89">
        <v>0</v>
      </c>
      <c r="N217" s="87" t="s">
        <v>47</v>
      </c>
      <c r="O217" s="87" t="s">
        <v>55</v>
      </c>
      <c r="P217" s="87" t="s">
        <v>47</v>
      </c>
      <c r="Q217" s="89">
        <v>40765353</v>
      </c>
      <c r="R217" s="89">
        <v>0</v>
      </c>
      <c r="S217" s="89">
        <v>38008961</v>
      </c>
      <c r="T217" s="89">
        <v>0</v>
      </c>
      <c r="U217" s="87" t="s">
        <v>49</v>
      </c>
      <c r="V217" s="89">
        <v>0</v>
      </c>
      <c r="W217" s="89">
        <v>2376200</v>
      </c>
      <c r="X217" s="87" t="s">
        <v>49</v>
      </c>
      <c r="Y217" s="89">
        <v>380192</v>
      </c>
      <c r="Z217" s="89">
        <v>0</v>
      </c>
      <c r="AA217" s="87" t="s">
        <v>49</v>
      </c>
      <c r="AB217" s="89">
        <v>0</v>
      </c>
      <c r="AC217" s="89">
        <v>0</v>
      </c>
      <c r="AD217" s="87" t="s">
        <v>49</v>
      </c>
      <c r="AE217" s="89">
        <v>0</v>
      </c>
      <c r="AF217" s="87">
        <v>0</v>
      </c>
      <c r="AG217" s="87" t="s">
        <v>49</v>
      </c>
      <c r="AH217" s="89">
        <v>0</v>
      </c>
      <c r="AI217" s="89">
        <v>0</v>
      </c>
      <c r="AJ217" s="87" t="s">
        <v>49</v>
      </c>
      <c r="AK217" s="89">
        <v>0</v>
      </c>
      <c r="AL217" s="89">
        <v>0</v>
      </c>
      <c r="AM217" s="88" t="s">
        <v>47</v>
      </c>
      <c r="AN217" s="87" t="s">
        <v>47</v>
      </c>
      <c r="AO217" s="88" t="s">
        <v>47</v>
      </c>
      <c r="AP217" s="87" t="s">
        <v>47</v>
      </c>
      <c r="AR217" s="90"/>
      <c r="AS217" s="78"/>
      <c r="AT217" s="79"/>
      <c r="AU217" s="91"/>
    </row>
    <row r="218" spans="1:47" x14ac:dyDescent="0.25">
      <c r="A218" s="87" t="s">
        <v>538</v>
      </c>
      <c r="B218" s="92">
        <v>44184</v>
      </c>
      <c r="C218" s="87" t="s">
        <v>46</v>
      </c>
      <c r="D218" s="87" t="s">
        <v>248</v>
      </c>
      <c r="E218" s="87" t="s">
        <v>249</v>
      </c>
      <c r="F218" s="87" t="s">
        <v>941</v>
      </c>
      <c r="G218" s="87" t="s">
        <v>48</v>
      </c>
      <c r="H218" s="87" t="s">
        <v>342</v>
      </c>
      <c r="I218" s="89" t="s">
        <v>47</v>
      </c>
      <c r="J218" s="89" t="s">
        <v>47</v>
      </c>
      <c r="K218" s="89" t="s">
        <v>47</v>
      </c>
      <c r="L218" s="89" t="s">
        <v>47</v>
      </c>
      <c r="M218" s="89">
        <v>0</v>
      </c>
      <c r="N218" s="87" t="s">
        <v>47</v>
      </c>
      <c r="O218" s="87" t="s">
        <v>55</v>
      </c>
      <c r="P218" s="87" t="s">
        <v>47</v>
      </c>
      <c r="Q218" s="89">
        <v>49902544</v>
      </c>
      <c r="R218" s="89">
        <v>0</v>
      </c>
      <c r="S218" s="89">
        <v>23242670</v>
      </c>
      <c r="T218" s="89">
        <v>0</v>
      </c>
      <c r="U218" s="87" t="s">
        <v>49</v>
      </c>
      <c r="V218" s="89">
        <v>0</v>
      </c>
      <c r="W218" s="89">
        <v>22982650</v>
      </c>
      <c r="X218" s="87" t="s">
        <v>50</v>
      </c>
      <c r="Y218" s="89">
        <v>3677224</v>
      </c>
      <c r="Z218" s="89">
        <v>0</v>
      </c>
      <c r="AA218" s="87" t="s">
        <v>49</v>
      </c>
      <c r="AB218" s="89">
        <v>0</v>
      </c>
      <c r="AC218" s="89">
        <v>0</v>
      </c>
      <c r="AD218" s="87" t="s">
        <v>49</v>
      </c>
      <c r="AE218" s="89">
        <v>0</v>
      </c>
      <c r="AF218" s="87">
        <v>0</v>
      </c>
      <c r="AG218" s="87" t="s">
        <v>49</v>
      </c>
      <c r="AH218" s="89">
        <v>0</v>
      </c>
      <c r="AI218" s="89">
        <v>0</v>
      </c>
      <c r="AJ218" s="87" t="s">
        <v>49</v>
      </c>
      <c r="AK218" s="89">
        <v>0</v>
      </c>
      <c r="AL218" s="89">
        <v>0</v>
      </c>
      <c r="AM218" s="88" t="s">
        <v>47</v>
      </c>
      <c r="AN218" s="87" t="s">
        <v>47</v>
      </c>
      <c r="AO218" s="88" t="s">
        <v>47</v>
      </c>
      <c r="AP218" s="87" t="s">
        <v>47</v>
      </c>
      <c r="AR218" s="90"/>
      <c r="AS218" s="78"/>
      <c r="AT218" s="79"/>
      <c r="AU218" s="91"/>
    </row>
    <row r="219" spans="1:47" x14ac:dyDescent="0.25">
      <c r="A219" s="87" t="s">
        <v>540</v>
      </c>
      <c r="B219" s="92">
        <v>44184</v>
      </c>
      <c r="C219" s="87" t="s">
        <v>46</v>
      </c>
      <c r="D219" s="87" t="s">
        <v>1117</v>
      </c>
      <c r="E219" s="87" t="s">
        <v>1112</v>
      </c>
      <c r="F219" s="87" t="s">
        <v>1148</v>
      </c>
      <c r="G219" s="87" t="s">
        <v>48</v>
      </c>
      <c r="H219" s="87" t="s">
        <v>1147</v>
      </c>
      <c r="I219" s="89" t="s">
        <v>47</v>
      </c>
      <c r="J219" s="89" t="s">
        <v>47</v>
      </c>
      <c r="K219" s="89" t="s">
        <v>47</v>
      </c>
      <c r="L219" s="89" t="s">
        <v>47</v>
      </c>
      <c r="M219" s="89">
        <v>0</v>
      </c>
      <c r="N219" s="87" t="s">
        <v>47</v>
      </c>
      <c r="O219" s="87" t="s">
        <v>55</v>
      </c>
      <c r="P219" s="87" t="s">
        <v>47</v>
      </c>
      <c r="Q219" s="89">
        <v>310025788.61279994</v>
      </c>
      <c r="R219" s="89">
        <v>0</v>
      </c>
      <c r="S219" s="89">
        <v>251111857</v>
      </c>
      <c r="T219" s="89">
        <v>0</v>
      </c>
      <c r="U219" s="87" t="s">
        <v>49</v>
      </c>
      <c r="V219" s="89">
        <v>0</v>
      </c>
      <c r="W219" s="89">
        <v>50787872.079999998</v>
      </c>
      <c r="X219" s="87" t="s">
        <v>49</v>
      </c>
      <c r="Y219" s="89">
        <v>8126059.5328000002</v>
      </c>
      <c r="Z219" s="89">
        <v>0</v>
      </c>
      <c r="AA219" s="87" t="s">
        <v>49</v>
      </c>
      <c r="AB219" s="89">
        <v>0</v>
      </c>
      <c r="AC219" s="89">
        <v>0</v>
      </c>
      <c r="AD219" s="87" t="s">
        <v>49</v>
      </c>
      <c r="AE219" s="89">
        <v>0</v>
      </c>
      <c r="AF219" s="87">
        <v>0</v>
      </c>
      <c r="AG219" s="87" t="s">
        <v>49</v>
      </c>
      <c r="AH219" s="89">
        <v>0</v>
      </c>
      <c r="AI219" s="89">
        <v>0</v>
      </c>
      <c r="AJ219" s="87" t="s">
        <v>49</v>
      </c>
      <c r="AK219" s="89">
        <v>0</v>
      </c>
      <c r="AL219" s="89">
        <v>0</v>
      </c>
      <c r="AM219" s="88" t="s">
        <v>47</v>
      </c>
      <c r="AN219" s="87" t="s">
        <v>47</v>
      </c>
      <c r="AO219" s="88" t="s">
        <v>47</v>
      </c>
      <c r="AP219" s="87" t="s">
        <v>47</v>
      </c>
      <c r="AR219" s="90"/>
      <c r="AS219" s="78"/>
      <c r="AT219" s="79"/>
      <c r="AU219" s="91"/>
    </row>
    <row r="220" spans="1:47" x14ac:dyDescent="0.25">
      <c r="A220" s="87" t="s">
        <v>542</v>
      </c>
      <c r="B220" s="92">
        <v>44184</v>
      </c>
      <c r="C220" s="87" t="s">
        <v>46</v>
      </c>
      <c r="D220" s="87" t="s">
        <v>119</v>
      </c>
      <c r="E220" s="87" t="s">
        <v>120</v>
      </c>
      <c r="F220" s="87" t="s">
        <v>952</v>
      </c>
      <c r="G220" s="87" t="s">
        <v>48</v>
      </c>
      <c r="H220" s="87" t="s">
        <v>344</v>
      </c>
      <c r="I220" s="89" t="s">
        <v>47</v>
      </c>
      <c r="J220" s="89" t="s">
        <v>47</v>
      </c>
      <c r="K220" s="89" t="s">
        <v>47</v>
      </c>
      <c r="L220" s="89" t="s">
        <v>47</v>
      </c>
      <c r="M220" s="89">
        <v>0</v>
      </c>
      <c r="N220" s="87" t="s">
        <v>47</v>
      </c>
      <c r="O220" s="87" t="s">
        <v>55</v>
      </c>
      <c r="P220" s="87" t="s">
        <v>47</v>
      </c>
      <c r="Q220" s="89">
        <v>193252945.19999999</v>
      </c>
      <c r="R220" s="89">
        <v>0</v>
      </c>
      <c r="S220" s="89">
        <v>152181440</v>
      </c>
      <c r="T220" s="89">
        <v>0</v>
      </c>
      <c r="U220" s="87" t="s">
        <v>49</v>
      </c>
      <c r="V220" s="89">
        <v>0</v>
      </c>
      <c r="W220" s="89">
        <v>35406470</v>
      </c>
      <c r="X220" s="87" t="s">
        <v>50</v>
      </c>
      <c r="Y220" s="89">
        <v>5665035.2000000002</v>
      </c>
      <c r="Z220" s="89">
        <v>0</v>
      </c>
      <c r="AA220" s="87" t="s">
        <v>49</v>
      </c>
      <c r="AB220" s="89">
        <v>0</v>
      </c>
      <c r="AC220" s="89">
        <v>0</v>
      </c>
      <c r="AD220" s="87" t="s">
        <v>49</v>
      </c>
      <c r="AE220" s="89">
        <v>0</v>
      </c>
      <c r="AF220" s="87">
        <v>0</v>
      </c>
      <c r="AG220" s="87" t="s">
        <v>49</v>
      </c>
      <c r="AH220" s="89">
        <v>0</v>
      </c>
      <c r="AI220" s="89">
        <v>0</v>
      </c>
      <c r="AJ220" s="87" t="s">
        <v>49</v>
      </c>
      <c r="AK220" s="89">
        <v>0</v>
      </c>
      <c r="AL220" s="89">
        <v>0</v>
      </c>
      <c r="AM220" s="88" t="s">
        <v>47</v>
      </c>
      <c r="AN220" s="87" t="s">
        <v>47</v>
      </c>
      <c r="AO220" s="88" t="s">
        <v>47</v>
      </c>
      <c r="AP220" s="87" t="s">
        <v>47</v>
      </c>
      <c r="AR220" s="90"/>
      <c r="AS220" s="78"/>
      <c r="AT220" s="79"/>
      <c r="AU220" s="91"/>
    </row>
    <row r="221" spans="1:47" x14ac:dyDescent="0.25">
      <c r="A221" s="87" t="s">
        <v>544</v>
      </c>
      <c r="B221" s="92">
        <v>44184</v>
      </c>
      <c r="C221" s="87" t="s">
        <v>46</v>
      </c>
      <c r="D221" s="87" t="s">
        <v>260</v>
      </c>
      <c r="E221" s="87" t="s">
        <v>261</v>
      </c>
      <c r="F221" s="87" t="s">
        <v>964</v>
      </c>
      <c r="G221" s="87" t="s">
        <v>48</v>
      </c>
      <c r="H221" s="87" t="s">
        <v>352</v>
      </c>
      <c r="I221" s="89" t="s">
        <v>47</v>
      </c>
      <c r="J221" s="89" t="s">
        <v>47</v>
      </c>
      <c r="K221" s="89" t="s">
        <v>47</v>
      </c>
      <c r="L221" s="89" t="s">
        <v>47</v>
      </c>
      <c r="M221" s="89">
        <v>0</v>
      </c>
      <c r="N221" s="87" t="s">
        <v>47</v>
      </c>
      <c r="O221" s="87" t="s">
        <v>55</v>
      </c>
      <c r="P221" s="87" t="s">
        <v>47</v>
      </c>
      <c r="Q221" s="89">
        <v>218875791.96159998</v>
      </c>
      <c r="R221" s="89">
        <v>0</v>
      </c>
      <c r="S221" s="89">
        <v>143087408</v>
      </c>
      <c r="T221" s="89">
        <v>0</v>
      </c>
      <c r="U221" s="87" t="s">
        <v>49</v>
      </c>
      <c r="V221" s="89">
        <v>0</v>
      </c>
      <c r="W221" s="89">
        <v>65334813.759999998</v>
      </c>
      <c r="X221" s="87" t="s">
        <v>50</v>
      </c>
      <c r="Y221" s="89">
        <v>10453570.2016</v>
      </c>
      <c r="Z221" s="89">
        <v>0</v>
      </c>
      <c r="AA221" s="87" t="s">
        <v>49</v>
      </c>
      <c r="AB221" s="89">
        <v>0</v>
      </c>
      <c r="AC221" s="89">
        <v>0</v>
      </c>
      <c r="AD221" s="87" t="s">
        <v>49</v>
      </c>
      <c r="AE221" s="89">
        <v>0</v>
      </c>
      <c r="AF221" s="87">
        <v>0</v>
      </c>
      <c r="AG221" s="87" t="s">
        <v>49</v>
      </c>
      <c r="AH221" s="89">
        <v>0</v>
      </c>
      <c r="AI221" s="89">
        <v>0</v>
      </c>
      <c r="AJ221" s="87" t="s">
        <v>49</v>
      </c>
      <c r="AK221" s="89">
        <v>0</v>
      </c>
      <c r="AL221" s="89">
        <v>0</v>
      </c>
      <c r="AM221" s="88" t="s">
        <v>47</v>
      </c>
      <c r="AN221" s="87" t="s">
        <v>47</v>
      </c>
      <c r="AO221" s="88" t="s">
        <v>47</v>
      </c>
      <c r="AP221" s="87" t="s">
        <v>47</v>
      </c>
      <c r="AR221" s="90"/>
      <c r="AS221" s="78"/>
      <c r="AT221" s="79"/>
      <c r="AU221" s="91"/>
    </row>
    <row r="222" spans="1:47" x14ac:dyDescent="0.25">
      <c r="A222" s="87" t="s">
        <v>546</v>
      </c>
      <c r="B222" s="92">
        <v>44184</v>
      </c>
      <c r="C222" s="87" t="s">
        <v>46</v>
      </c>
      <c r="D222" s="87" t="s">
        <v>260</v>
      </c>
      <c r="E222" s="87" t="s">
        <v>261</v>
      </c>
      <c r="F222" s="87" t="s">
        <v>964</v>
      </c>
      <c r="G222" s="87" t="s">
        <v>48</v>
      </c>
      <c r="H222" s="87" t="s">
        <v>348</v>
      </c>
      <c r="I222" s="89" t="s">
        <v>47</v>
      </c>
      <c r="J222" s="89" t="s">
        <v>47</v>
      </c>
      <c r="K222" s="89" t="s">
        <v>47</v>
      </c>
      <c r="L222" s="89" t="s">
        <v>47</v>
      </c>
      <c r="M222" s="89">
        <v>0</v>
      </c>
      <c r="N222" s="87" t="s">
        <v>47</v>
      </c>
      <c r="O222" s="87" t="s">
        <v>349</v>
      </c>
      <c r="P222" s="87" t="s">
        <v>350</v>
      </c>
      <c r="Q222" s="89">
        <v>8223657.5999999996</v>
      </c>
      <c r="R222" s="89">
        <v>0</v>
      </c>
      <c r="S222" s="89">
        <v>0</v>
      </c>
      <c r="T222" s="89">
        <v>7089360</v>
      </c>
      <c r="U222" s="87" t="s">
        <v>50</v>
      </c>
      <c r="V222" s="89">
        <v>1134297.6000000001</v>
      </c>
      <c r="W222" s="89">
        <v>0</v>
      </c>
      <c r="X222" s="87" t="s">
        <v>49</v>
      </c>
      <c r="Y222" s="89">
        <v>0</v>
      </c>
      <c r="Z222" s="89">
        <v>0</v>
      </c>
      <c r="AA222" s="87" t="s">
        <v>49</v>
      </c>
      <c r="AB222" s="89">
        <v>0</v>
      </c>
      <c r="AC222" s="89">
        <v>0</v>
      </c>
      <c r="AD222" s="87" t="s">
        <v>49</v>
      </c>
      <c r="AE222" s="89">
        <v>0</v>
      </c>
      <c r="AF222" s="87">
        <v>0</v>
      </c>
      <c r="AG222" s="87" t="s">
        <v>49</v>
      </c>
      <c r="AH222" s="89">
        <v>0</v>
      </c>
      <c r="AI222" s="89">
        <v>0</v>
      </c>
      <c r="AJ222" s="87" t="s">
        <v>49</v>
      </c>
      <c r="AK222" s="89">
        <v>0</v>
      </c>
      <c r="AL222" s="89">
        <v>0</v>
      </c>
      <c r="AM222" s="88" t="s">
        <v>47</v>
      </c>
      <c r="AN222" s="87" t="s">
        <v>47</v>
      </c>
      <c r="AO222" s="88" t="s">
        <v>47</v>
      </c>
      <c r="AP222" s="87" t="s">
        <v>47</v>
      </c>
      <c r="AR222" s="90"/>
      <c r="AS222" s="78"/>
      <c r="AT222" s="79"/>
      <c r="AU222" s="91"/>
    </row>
    <row r="223" spans="1:47" x14ac:dyDescent="0.25">
      <c r="A223" s="87" t="s">
        <v>548</v>
      </c>
      <c r="B223" s="92">
        <v>44184</v>
      </c>
      <c r="C223" s="87" t="s">
        <v>46</v>
      </c>
      <c r="D223" s="87" t="s">
        <v>260</v>
      </c>
      <c r="E223" s="87" t="s">
        <v>261</v>
      </c>
      <c r="F223" s="87" t="s">
        <v>964</v>
      </c>
      <c r="G223" s="87" t="s">
        <v>48</v>
      </c>
      <c r="H223" s="87" t="s">
        <v>346</v>
      </c>
      <c r="I223" s="89" t="s">
        <v>47</v>
      </c>
      <c r="J223" s="89" t="s">
        <v>47</v>
      </c>
      <c r="K223" s="89" t="s">
        <v>47</v>
      </c>
      <c r="L223" s="89" t="s">
        <v>47</v>
      </c>
      <c r="M223" s="89">
        <v>0</v>
      </c>
      <c r="N223" s="87" t="s">
        <v>47</v>
      </c>
      <c r="O223" s="87" t="s">
        <v>55</v>
      </c>
      <c r="P223" s="87" t="s">
        <v>47</v>
      </c>
      <c r="Q223" s="89">
        <v>362124243.24199998</v>
      </c>
      <c r="R223" s="89">
        <v>0</v>
      </c>
      <c r="S223" s="89">
        <v>296420525.25</v>
      </c>
      <c r="T223" s="89">
        <v>0</v>
      </c>
      <c r="U223" s="87" t="s">
        <v>49</v>
      </c>
      <c r="V223" s="89">
        <v>0</v>
      </c>
      <c r="W223" s="89">
        <v>56641136.199999996</v>
      </c>
      <c r="X223" s="87" t="s">
        <v>49</v>
      </c>
      <c r="Y223" s="89">
        <v>9062581.7919999994</v>
      </c>
      <c r="Z223" s="89">
        <v>0</v>
      </c>
      <c r="AA223" s="87" t="s">
        <v>49</v>
      </c>
      <c r="AB223" s="89">
        <v>0</v>
      </c>
      <c r="AC223" s="89">
        <v>0</v>
      </c>
      <c r="AD223" s="87" t="s">
        <v>49</v>
      </c>
      <c r="AE223" s="89">
        <v>0</v>
      </c>
      <c r="AF223" s="87">
        <v>0</v>
      </c>
      <c r="AG223" s="87" t="s">
        <v>49</v>
      </c>
      <c r="AH223" s="89">
        <v>0</v>
      </c>
      <c r="AI223" s="89">
        <v>0</v>
      </c>
      <c r="AJ223" s="87" t="s">
        <v>49</v>
      </c>
      <c r="AK223" s="89">
        <v>0</v>
      </c>
      <c r="AL223" s="89">
        <v>0</v>
      </c>
      <c r="AM223" s="88" t="s">
        <v>47</v>
      </c>
      <c r="AN223" s="87" t="s">
        <v>47</v>
      </c>
      <c r="AO223" s="88" t="s">
        <v>47</v>
      </c>
      <c r="AP223" s="87" t="s">
        <v>47</v>
      </c>
      <c r="AR223" s="90"/>
      <c r="AS223" s="78"/>
      <c r="AT223" s="79"/>
      <c r="AU223" s="91"/>
    </row>
    <row r="224" spans="1:47" x14ac:dyDescent="0.25">
      <c r="A224" s="87" t="s">
        <v>552</v>
      </c>
      <c r="B224" s="92">
        <v>44185</v>
      </c>
      <c r="C224" s="87" t="s">
        <v>973</v>
      </c>
      <c r="D224" s="87" t="s">
        <v>52</v>
      </c>
      <c r="E224" s="87" t="s">
        <v>1377</v>
      </c>
      <c r="F224" s="87" t="s">
        <v>1459</v>
      </c>
      <c r="G224" s="87" t="s">
        <v>48</v>
      </c>
      <c r="H224" s="87" t="s">
        <v>1585</v>
      </c>
      <c r="I224" s="89" t="s">
        <v>47</v>
      </c>
      <c r="J224" s="89" t="s">
        <v>47</v>
      </c>
      <c r="K224" s="89" t="s">
        <v>47</v>
      </c>
      <c r="L224" s="89" t="s">
        <v>47</v>
      </c>
      <c r="M224" s="89">
        <v>0</v>
      </c>
      <c r="N224" s="87" t="s">
        <v>47</v>
      </c>
      <c r="O224" s="87" t="s">
        <v>55</v>
      </c>
      <c r="P224" s="87" t="s">
        <v>47</v>
      </c>
      <c r="Q224" s="89">
        <v>390340094.45039999</v>
      </c>
      <c r="R224" s="89">
        <v>0</v>
      </c>
      <c r="S224" s="89">
        <v>254385865.00000006</v>
      </c>
      <c r="T224" s="89">
        <v>0</v>
      </c>
      <c r="U224" s="87" t="s">
        <v>49</v>
      </c>
      <c r="V224" s="89">
        <v>0</v>
      </c>
      <c r="W224" s="89">
        <v>117201921.94</v>
      </c>
      <c r="X224" s="87" t="s">
        <v>49</v>
      </c>
      <c r="Y224" s="89">
        <v>18752307.510400001</v>
      </c>
      <c r="Z224" s="89">
        <v>0</v>
      </c>
      <c r="AA224" s="87" t="s">
        <v>49</v>
      </c>
      <c r="AB224" s="89">
        <v>0</v>
      </c>
      <c r="AC224" s="89">
        <v>0</v>
      </c>
      <c r="AD224" s="87" t="s">
        <v>49</v>
      </c>
      <c r="AE224" s="89">
        <v>0</v>
      </c>
      <c r="AF224" s="87">
        <v>0</v>
      </c>
      <c r="AG224" s="87" t="s">
        <v>49</v>
      </c>
      <c r="AH224" s="89">
        <v>0</v>
      </c>
      <c r="AI224" s="89">
        <v>0</v>
      </c>
      <c r="AJ224" s="87" t="s">
        <v>49</v>
      </c>
      <c r="AK224" s="89">
        <v>0</v>
      </c>
      <c r="AL224" s="89">
        <v>0</v>
      </c>
      <c r="AM224" s="88" t="s">
        <v>47</v>
      </c>
      <c r="AN224" s="87" t="s">
        <v>47</v>
      </c>
      <c r="AO224" s="88" t="s">
        <v>47</v>
      </c>
      <c r="AP224" s="87" t="s">
        <v>47</v>
      </c>
      <c r="AR224" s="90"/>
      <c r="AS224" s="78"/>
      <c r="AT224" s="79"/>
      <c r="AU224" s="91"/>
    </row>
    <row r="225" spans="1:47" x14ac:dyDescent="0.25">
      <c r="A225" s="87" t="s">
        <v>553</v>
      </c>
      <c r="B225" s="92">
        <v>44185</v>
      </c>
      <c r="C225" s="87" t="s">
        <v>973</v>
      </c>
      <c r="D225" s="87" t="s">
        <v>52</v>
      </c>
      <c r="E225" s="87" t="s">
        <v>1377</v>
      </c>
      <c r="F225" s="87" t="s">
        <v>1457</v>
      </c>
      <c r="G225" s="87" t="s">
        <v>48</v>
      </c>
      <c r="H225" s="87" t="s">
        <v>1586</v>
      </c>
      <c r="I225" s="89" t="s">
        <v>47</v>
      </c>
      <c r="J225" s="89" t="s">
        <v>47</v>
      </c>
      <c r="K225" s="89" t="s">
        <v>47</v>
      </c>
      <c r="L225" s="89" t="s">
        <v>47</v>
      </c>
      <c r="M225" s="89">
        <v>0</v>
      </c>
      <c r="N225" s="87" t="s">
        <v>47</v>
      </c>
      <c r="O225" s="87" t="s">
        <v>1388</v>
      </c>
      <c r="P225" s="87" t="s">
        <v>1387</v>
      </c>
      <c r="Q225" s="89">
        <v>6530190</v>
      </c>
      <c r="R225" s="89">
        <v>0</v>
      </c>
      <c r="S225" s="89">
        <v>6454326</v>
      </c>
      <c r="T225" s="89">
        <v>65400</v>
      </c>
      <c r="U225" s="87" t="s">
        <v>50</v>
      </c>
      <c r="V225" s="89">
        <v>10464</v>
      </c>
      <c r="W225" s="89">
        <v>0</v>
      </c>
      <c r="X225" s="87" t="s">
        <v>49</v>
      </c>
      <c r="Y225" s="89">
        <v>0</v>
      </c>
      <c r="Z225" s="89">
        <v>0</v>
      </c>
      <c r="AA225" s="87" t="s">
        <v>49</v>
      </c>
      <c r="AB225" s="89">
        <v>0</v>
      </c>
      <c r="AC225" s="89">
        <v>0</v>
      </c>
      <c r="AD225" s="87" t="s">
        <v>49</v>
      </c>
      <c r="AE225" s="89">
        <v>0</v>
      </c>
      <c r="AF225" s="87">
        <v>0</v>
      </c>
      <c r="AG225" s="87" t="s">
        <v>49</v>
      </c>
      <c r="AH225" s="89">
        <v>0</v>
      </c>
      <c r="AI225" s="89">
        <v>0</v>
      </c>
      <c r="AJ225" s="87" t="s">
        <v>49</v>
      </c>
      <c r="AK225" s="89">
        <v>0</v>
      </c>
      <c r="AL225" s="89">
        <v>0</v>
      </c>
      <c r="AM225" s="88" t="s">
        <v>47</v>
      </c>
      <c r="AN225" s="87" t="s">
        <v>47</v>
      </c>
      <c r="AO225" s="88" t="s">
        <v>47</v>
      </c>
      <c r="AP225" s="87" t="s">
        <v>47</v>
      </c>
      <c r="AR225" s="90"/>
      <c r="AS225" s="78"/>
      <c r="AT225" s="79"/>
      <c r="AU225" s="91"/>
    </row>
    <row r="226" spans="1:47" x14ac:dyDescent="0.25">
      <c r="A226" s="87" t="s">
        <v>555</v>
      </c>
      <c r="B226" s="92">
        <v>44185</v>
      </c>
      <c r="C226" s="87" t="s">
        <v>973</v>
      </c>
      <c r="D226" s="87" t="s">
        <v>52</v>
      </c>
      <c r="E226" s="87" t="s">
        <v>1377</v>
      </c>
      <c r="F226" s="87" t="s">
        <v>1459</v>
      </c>
      <c r="G226" s="87" t="s">
        <v>48</v>
      </c>
      <c r="H226" s="87" t="s">
        <v>1587</v>
      </c>
      <c r="I226" s="89" t="s">
        <v>47</v>
      </c>
      <c r="J226" s="89" t="s">
        <v>47</v>
      </c>
      <c r="K226" s="89" t="s">
        <v>47</v>
      </c>
      <c r="L226" s="89" t="s">
        <v>47</v>
      </c>
      <c r="M226" s="89">
        <v>0</v>
      </c>
      <c r="N226" s="87" t="s">
        <v>47</v>
      </c>
      <c r="O226" s="87" t="s">
        <v>55</v>
      </c>
      <c r="P226" s="87" t="s">
        <v>47</v>
      </c>
      <c r="Q226" s="89">
        <v>211684716.87</v>
      </c>
      <c r="R226" s="89">
        <v>0</v>
      </c>
      <c r="S226" s="89">
        <v>178882076.78999999</v>
      </c>
      <c r="T226" s="89">
        <v>0</v>
      </c>
      <c r="U226" s="87" t="s">
        <v>49</v>
      </c>
      <c r="V226" s="89">
        <v>0</v>
      </c>
      <c r="W226" s="89">
        <v>28278138</v>
      </c>
      <c r="X226" s="87" t="s">
        <v>50</v>
      </c>
      <c r="Y226" s="89">
        <v>4524502.08</v>
      </c>
      <c r="Z226" s="89">
        <v>0</v>
      </c>
      <c r="AA226" s="87" t="s">
        <v>49</v>
      </c>
      <c r="AB226" s="89">
        <v>0</v>
      </c>
      <c r="AC226" s="89">
        <v>0</v>
      </c>
      <c r="AD226" s="87" t="s">
        <v>49</v>
      </c>
      <c r="AE226" s="89">
        <v>0</v>
      </c>
      <c r="AF226" s="87">
        <v>0</v>
      </c>
      <c r="AG226" s="87" t="s">
        <v>49</v>
      </c>
      <c r="AH226" s="89">
        <v>0</v>
      </c>
      <c r="AI226" s="89">
        <v>0</v>
      </c>
      <c r="AJ226" s="87" t="s">
        <v>49</v>
      </c>
      <c r="AK226" s="89">
        <v>0</v>
      </c>
      <c r="AL226" s="89">
        <v>0</v>
      </c>
      <c r="AM226" s="88" t="s">
        <v>47</v>
      </c>
      <c r="AN226" s="87" t="s">
        <v>47</v>
      </c>
      <c r="AO226" s="88" t="s">
        <v>47</v>
      </c>
      <c r="AP226" s="87" t="s">
        <v>47</v>
      </c>
      <c r="AR226" s="90"/>
      <c r="AS226" s="78"/>
      <c r="AT226" s="79"/>
      <c r="AU226" s="91"/>
    </row>
    <row r="227" spans="1:47" x14ac:dyDescent="0.25">
      <c r="A227" s="87" t="s">
        <v>557</v>
      </c>
      <c r="B227" s="92">
        <v>44185</v>
      </c>
      <c r="C227" s="87" t="s">
        <v>46</v>
      </c>
      <c r="D227" s="87" t="s">
        <v>52</v>
      </c>
      <c r="E227" s="87" t="s">
        <v>53</v>
      </c>
      <c r="F227" s="87" t="s">
        <v>854</v>
      </c>
      <c r="G227" s="87" t="s">
        <v>104</v>
      </c>
      <c r="H227" s="87" t="s">
        <v>47</v>
      </c>
      <c r="I227" s="89" t="s">
        <v>357</v>
      </c>
      <c r="J227" s="89" t="s">
        <v>47</v>
      </c>
      <c r="K227" s="89" t="s">
        <v>358</v>
      </c>
      <c r="L227" s="89" t="s">
        <v>263</v>
      </c>
      <c r="M227" s="89">
        <v>20722278</v>
      </c>
      <c r="N227" s="87" t="s">
        <v>107</v>
      </c>
      <c r="O227" s="87" t="s">
        <v>359</v>
      </c>
      <c r="P227" s="87" t="s">
        <v>360</v>
      </c>
      <c r="Q227" s="89">
        <v>-2289000</v>
      </c>
      <c r="R227" s="89">
        <v>0</v>
      </c>
      <c r="S227" s="89">
        <v>-2289000</v>
      </c>
      <c r="T227" s="89">
        <v>0</v>
      </c>
      <c r="U227" s="87" t="s">
        <v>49</v>
      </c>
      <c r="V227" s="89">
        <v>0</v>
      </c>
      <c r="W227" s="89">
        <v>0</v>
      </c>
      <c r="X227" s="87" t="s">
        <v>49</v>
      </c>
      <c r="Y227" s="89">
        <v>0</v>
      </c>
      <c r="Z227" s="89">
        <v>0</v>
      </c>
      <c r="AA227" s="87" t="s">
        <v>49</v>
      </c>
      <c r="AB227" s="89">
        <v>0</v>
      </c>
      <c r="AC227" s="89">
        <v>0</v>
      </c>
      <c r="AD227" s="87" t="s">
        <v>49</v>
      </c>
      <c r="AE227" s="89">
        <v>0</v>
      </c>
      <c r="AF227" s="87">
        <v>0</v>
      </c>
      <c r="AG227" s="87" t="s">
        <v>49</v>
      </c>
      <c r="AH227" s="89">
        <v>0</v>
      </c>
      <c r="AI227" s="89">
        <v>0</v>
      </c>
      <c r="AJ227" s="87" t="s">
        <v>49</v>
      </c>
      <c r="AK227" s="89">
        <v>0</v>
      </c>
      <c r="AL227" s="89">
        <v>0</v>
      </c>
      <c r="AM227" s="88" t="s">
        <v>47</v>
      </c>
      <c r="AN227" s="87" t="s">
        <v>47</v>
      </c>
      <c r="AO227" s="88" t="s">
        <v>47</v>
      </c>
      <c r="AP227" s="87" t="s">
        <v>47</v>
      </c>
      <c r="AR227" s="90"/>
      <c r="AS227" s="78"/>
      <c r="AT227" s="79"/>
      <c r="AU227" s="91"/>
    </row>
    <row r="228" spans="1:47" x14ac:dyDescent="0.25">
      <c r="A228" s="87" t="s">
        <v>559</v>
      </c>
      <c r="B228" s="92">
        <v>44185</v>
      </c>
      <c r="C228" s="87" t="s">
        <v>46</v>
      </c>
      <c r="D228" s="87" t="s">
        <v>52</v>
      </c>
      <c r="E228" s="87" t="s">
        <v>53</v>
      </c>
      <c r="F228" s="87" t="s">
        <v>854</v>
      </c>
      <c r="G228" s="87" t="s">
        <v>48</v>
      </c>
      <c r="H228" s="87" t="s">
        <v>355</v>
      </c>
      <c r="I228" s="89" t="s">
        <v>47</v>
      </c>
      <c r="J228" s="89" t="s">
        <v>47</v>
      </c>
      <c r="K228" s="89" t="s">
        <v>47</v>
      </c>
      <c r="L228" s="89" t="s">
        <v>47</v>
      </c>
      <c r="M228" s="89">
        <v>0</v>
      </c>
      <c r="N228" s="87" t="s">
        <v>47</v>
      </c>
      <c r="O228" s="87" t="s">
        <v>55</v>
      </c>
      <c r="P228" s="87" t="s">
        <v>47</v>
      </c>
      <c r="Q228" s="89">
        <v>816200591.11079991</v>
      </c>
      <c r="R228" s="89">
        <v>0</v>
      </c>
      <c r="S228" s="89">
        <v>656013169.45000005</v>
      </c>
      <c r="T228" s="89">
        <v>0</v>
      </c>
      <c r="U228" s="87" t="s">
        <v>49</v>
      </c>
      <c r="V228" s="89">
        <v>0</v>
      </c>
      <c r="W228" s="89">
        <v>138092604.88</v>
      </c>
      <c r="X228" s="87" t="s">
        <v>50</v>
      </c>
      <c r="Y228" s="89">
        <v>22094816.7808</v>
      </c>
      <c r="Z228" s="89">
        <v>0</v>
      </c>
      <c r="AA228" s="87" t="s">
        <v>49</v>
      </c>
      <c r="AB228" s="89">
        <v>0</v>
      </c>
      <c r="AC228" s="89">
        <v>0</v>
      </c>
      <c r="AD228" s="87" t="s">
        <v>49</v>
      </c>
      <c r="AE228" s="89">
        <v>0</v>
      </c>
      <c r="AF228" s="87">
        <v>0</v>
      </c>
      <c r="AG228" s="87" t="s">
        <v>49</v>
      </c>
      <c r="AH228" s="89">
        <v>0</v>
      </c>
      <c r="AI228" s="89">
        <v>0</v>
      </c>
      <c r="AJ228" s="87" t="s">
        <v>49</v>
      </c>
      <c r="AK228" s="89">
        <v>0</v>
      </c>
      <c r="AL228" s="89">
        <v>0</v>
      </c>
      <c r="AM228" s="88" t="s">
        <v>47</v>
      </c>
      <c r="AN228" s="87" t="s">
        <v>47</v>
      </c>
      <c r="AO228" s="88" t="s">
        <v>47</v>
      </c>
      <c r="AP228" s="87" t="s">
        <v>47</v>
      </c>
      <c r="AR228" s="90"/>
      <c r="AS228" s="78"/>
      <c r="AT228" s="79"/>
      <c r="AU228" s="91"/>
    </row>
    <row r="229" spans="1:47" x14ac:dyDescent="0.25">
      <c r="A229" s="87" t="s">
        <v>561</v>
      </c>
      <c r="B229" s="92">
        <v>44185</v>
      </c>
      <c r="C229" s="87" t="s">
        <v>973</v>
      </c>
      <c r="D229" s="87" t="s">
        <v>63</v>
      </c>
      <c r="E229" s="87" t="s">
        <v>1373</v>
      </c>
      <c r="F229" s="87" t="s">
        <v>1416</v>
      </c>
      <c r="G229" s="87" t="s">
        <v>48</v>
      </c>
      <c r="H229" s="87" t="s">
        <v>1584</v>
      </c>
      <c r="I229" s="89" t="s">
        <v>47</v>
      </c>
      <c r="J229" s="89" t="s">
        <v>47</v>
      </c>
      <c r="K229" s="89" t="s">
        <v>47</v>
      </c>
      <c r="L229" s="89" t="s">
        <v>47</v>
      </c>
      <c r="M229" s="89">
        <v>0</v>
      </c>
      <c r="N229" s="87" t="s">
        <v>47</v>
      </c>
      <c r="O229" s="87" t="s">
        <v>55</v>
      </c>
      <c r="P229" s="87" t="s">
        <v>47</v>
      </c>
      <c r="Q229" s="89">
        <f>496549216.3908+22345.06</f>
        <v>496571561.4508</v>
      </c>
      <c r="R229" s="89">
        <v>0</v>
      </c>
      <c r="S229" s="89">
        <f>364213022.08+22345.06</f>
        <v>364235367.13999999</v>
      </c>
      <c r="T229" s="89">
        <v>0</v>
      </c>
      <c r="U229" s="87" t="s">
        <v>49</v>
      </c>
      <c r="V229" s="89">
        <v>0</v>
      </c>
      <c r="W229" s="89">
        <v>114082926.13</v>
      </c>
      <c r="X229" s="87" t="s">
        <v>50</v>
      </c>
      <c r="Y229" s="89">
        <v>18253268.180799998</v>
      </c>
      <c r="Z229" s="89">
        <v>0</v>
      </c>
      <c r="AA229" s="87" t="s">
        <v>49</v>
      </c>
      <c r="AB229" s="89">
        <v>0</v>
      </c>
      <c r="AC229" s="89">
        <v>0</v>
      </c>
      <c r="AD229" s="87" t="s">
        <v>49</v>
      </c>
      <c r="AE229" s="89">
        <v>0</v>
      </c>
      <c r="AF229" s="87">
        <v>0</v>
      </c>
      <c r="AG229" s="87" t="s">
        <v>49</v>
      </c>
      <c r="AH229" s="89">
        <v>0</v>
      </c>
      <c r="AI229" s="89">
        <v>0</v>
      </c>
      <c r="AJ229" s="87" t="s">
        <v>49</v>
      </c>
      <c r="AK229" s="89">
        <v>0</v>
      </c>
      <c r="AL229" s="89">
        <v>0</v>
      </c>
      <c r="AM229" s="88" t="s">
        <v>47</v>
      </c>
      <c r="AN229" s="87" t="s">
        <v>47</v>
      </c>
      <c r="AO229" s="88" t="s">
        <v>47</v>
      </c>
      <c r="AP229" s="87" t="s">
        <v>47</v>
      </c>
      <c r="AR229" s="90"/>
      <c r="AS229" s="78"/>
      <c r="AT229" s="79"/>
      <c r="AU229" s="91"/>
    </row>
    <row r="230" spans="1:47" x14ac:dyDescent="0.25">
      <c r="A230" s="87" t="s">
        <v>566</v>
      </c>
      <c r="B230" s="92">
        <v>44185</v>
      </c>
      <c r="C230" s="87" t="s">
        <v>980</v>
      </c>
      <c r="D230" s="87" t="s">
        <v>63</v>
      </c>
      <c r="E230" s="87" t="s">
        <v>1208</v>
      </c>
      <c r="F230" s="87" t="s">
        <v>1253</v>
      </c>
      <c r="G230" s="87" t="s">
        <v>48</v>
      </c>
      <c r="H230" s="87" t="s">
        <v>1252</v>
      </c>
      <c r="I230" s="89" t="s">
        <v>47</v>
      </c>
      <c r="J230" s="89" t="s">
        <v>47</v>
      </c>
      <c r="K230" s="89" t="s">
        <v>47</v>
      </c>
      <c r="L230" s="89" t="s">
        <v>47</v>
      </c>
      <c r="M230" s="89">
        <v>0</v>
      </c>
      <c r="N230" s="87" t="s">
        <v>47</v>
      </c>
      <c r="O230" s="87" t="s">
        <v>55</v>
      </c>
      <c r="P230" s="87" t="s">
        <v>47</v>
      </c>
      <c r="Q230" s="89">
        <v>310404295.66280001</v>
      </c>
      <c r="R230" s="89">
        <v>0</v>
      </c>
      <c r="S230" s="89">
        <v>268406771.65000004</v>
      </c>
      <c r="T230" s="89">
        <v>0</v>
      </c>
      <c r="U230" s="87" t="s">
        <v>49</v>
      </c>
      <c r="V230" s="89">
        <v>0</v>
      </c>
      <c r="W230" s="89">
        <v>36204762.079999998</v>
      </c>
      <c r="X230" s="87" t="s">
        <v>49</v>
      </c>
      <c r="Y230" s="89">
        <v>5792761.9327999996</v>
      </c>
      <c r="Z230" s="89">
        <v>0</v>
      </c>
      <c r="AA230" s="87" t="s">
        <v>49</v>
      </c>
      <c r="AB230" s="89">
        <v>0</v>
      </c>
      <c r="AC230" s="89">
        <v>0</v>
      </c>
      <c r="AD230" s="87" t="s">
        <v>49</v>
      </c>
      <c r="AE230" s="89">
        <v>0</v>
      </c>
      <c r="AF230" s="87">
        <v>0</v>
      </c>
      <c r="AG230" s="87" t="s">
        <v>49</v>
      </c>
      <c r="AH230" s="89">
        <v>0</v>
      </c>
      <c r="AI230" s="89">
        <v>0</v>
      </c>
      <c r="AJ230" s="87" t="s">
        <v>49</v>
      </c>
      <c r="AK230" s="89">
        <v>0</v>
      </c>
      <c r="AL230" s="89">
        <v>0</v>
      </c>
      <c r="AM230" s="88" t="s">
        <v>47</v>
      </c>
      <c r="AN230" s="87" t="s">
        <v>47</v>
      </c>
      <c r="AO230" s="88" t="s">
        <v>47</v>
      </c>
      <c r="AP230" s="87" t="s">
        <v>47</v>
      </c>
      <c r="AR230" s="90"/>
      <c r="AS230" s="78"/>
      <c r="AT230" s="79"/>
      <c r="AU230" s="91"/>
    </row>
    <row r="231" spans="1:47" x14ac:dyDescent="0.25">
      <c r="A231" s="87" t="s">
        <v>568</v>
      </c>
      <c r="B231" s="92">
        <v>44185</v>
      </c>
      <c r="C231" s="87" t="s">
        <v>46</v>
      </c>
      <c r="D231" s="87" t="s">
        <v>63</v>
      </c>
      <c r="E231" s="87" t="s">
        <v>1086</v>
      </c>
      <c r="F231" s="87" t="s">
        <v>1098</v>
      </c>
      <c r="G231" s="87" t="s">
        <v>48</v>
      </c>
      <c r="H231" s="87" t="s">
        <v>1099</v>
      </c>
      <c r="I231" s="89"/>
      <c r="J231" s="89"/>
      <c r="K231" s="89"/>
      <c r="L231" s="89"/>
      <c r="M231" s="89">
        <v>0</v>
      </c>
      <c r="N231" s="87"/>
      <c r="O231" s="87" t="s">
        <v>55</v>
      </c>
      <c r="P231" s="87"/>
      <c r="Q231" s="89">
        <v>242500834</v>
      </c>
      <c r="R231" s="89">
        <v>0</v>
      </c>
      <c r="S231" s="89">
        <v>242500834</v>
      </c>
      <c r="T231" s="89">
        <v>0</v>
      </c>
      <c r="U231" s="87" t="s">
        <v>49</v>
      </c>
      <c r="V231" s="89">
        <v>0</v>
      </c>
      <c r="W231" s="89">
        <v>0</v>
      </c>
      <c r="X231" s="87" t="s">
        <v>49</v>
      </c>
      <c r="Y231" s="89">
        <v>0</v>
      </c>
      <c r="Z231" s="89">
        <v>0</v>
      </c>
      <c r="AA231" s="87" t="s">
        <v>49</v>
      </c>
      <c r="AB231" s="89">
        <v>0</v>
      </c>
      <c r="AC231" s="89">
        <v>0</v>
      </c>
      <c r="AD231" s="87" t="s">
        <v>49</v>
      </c>
      <c r="AE231" s="89">
        <v>0</v>
      </c>
      <c r="AF231" s="87">
        <v>0</v>
      </c>
      <c r="AG231" s="87" t="s">
        <v>49</v>
      </c>
      <c r="AH231" s="89">
        <v>0</v>
      </c>
      <c r="AI231" s="89">
        <v>0</v>
      </c>
      <c r="AJ231" s="87" t="s">
        <v>49</v>
      </c>
      <c r="AK231" s="89">
        <v>0</v>
      </c>
      <c r="AL231" s="89">
        <v>0</v>
      </c>
      <c r="AM231" s="88" t="s">
        <v>47</v>
      </c>
      <c r="AN231" s="87" t="s">
        <v>47</v>
      </c>
      <c r="AO231" s="88" t="s">
        <v>47</v>
      </c>
      <c r="AP231" s="87" t="s">
        <v>47</v>
      </c>
      <c r="AR231" s="90"/>
      <c r="AS231" s="78"/>
      <c r="AT231" s="79"/>
      <c r="AU231" s="91"/>
    </row>
    <row r="232" spans="1:47" x14ac:dyDescent="0.25">
      <c r="A232" s="87" t="s">
        <v>572</v>
      </c>
      <c r="B232" s="92">
        <v>44185</v>
      </c>
      <c r="C232" s="87" t="s">
        <v>46</v>
      </c>
      <c r="D232" s="87" t="s">
        <v>63</v>
      </c>
      <c r="E232" s="87" t="s">
        <v>64</v>
      </c>
      <c r="F232" s="87" t="s">
        <v>865</v>
      </c>
      <c r="G232" s="87" t="s">
        <v>48</v>
      </c>
      <c r="H232" s="87" t="s">
        <v>362</v>
      </c>
      <c r="I232" s="89" t="s">
        <v>47</v>
      </c>
      <c r="J232" s="89" t="s">
        <v>47</v>
      </c>
      <c r="K232" s="89" t="s">
        <v>47</v>
      </c>
      <c r="L232" s="89" t="s">
        <v>47</v>
      </c>
      <c r="M232" s="89">
        <v>0</v>
      </c>
      <c r="N232" s="87" t="s">
        <v>47</v>
      </c>
      <c r="O232" s="87" t="s">
        <v>55</v>
      </c>
      <c r="P232" s="87" t="s">
        <v>47</v>
      </c>
      <c r="Q232" s="89">
        <v>761027367.03199983</v>
      </c>
      <c r="R232" s="89">
        <v>0</v>
      </c>
      <c r="S232" s="89">
        <v>558346903.29999995</v>
      </c>
      <c r="T232" s="89">
        <v>0</v>
      </c>
      <c r="U232" s="87" t="s">
        <v>49</v>
      </c>
      <c r="V232" s="89">
        <v>0</v>
      </c>
      <c r="W232" s="89">
        <v>174724537.70000002</v>
      </c>
      <c r="X232" s="87" t="s">
        <v>49</v>
      </c>
      <c r="Y232" s="89">
        <v>27955926.032000002</v>
      </c>
      <c r="Z232" s="89">
        <v>0</v>
      </c>
      <c r="AA232" s="87" t="s">
        <v>49</v>
      </c>
      <c r="AB232" s="89">
        <v>0</v>
      </c>
      <c r="AC232" s="89">
        <v>0</v>
      </c>
      <c r="AD232" s="87" t="s">
        <v>49</v>
      </c>
      <c r="AE232" s="89">
        <v>0</v>
      </c>
      <c r="AF232" s="87">
        <v>0</v>
      </c>
      <c r="AG232" s="87" t="s">
        <v>49</v>
      </c>
      <c r="AH232" s="89">
        <v>0</v>
      </c>
      <c r="AI232" s="89">
        <v>0</v>
      </c>
      <c r="AJ232" s="87" t="s">
        <v>49</v>
      </c>
      <c r="AK232" s="89">
        <v>0</v>
      </c>
      <c r="AL232" s="89">
        <v>0</v>
      </c>
      <c r="AM232" s="88" t="s">
        <v>47</v>
      </c>
      <c r="AN232" s="87" t="s">
        <v>47</v>
      </c>
      <c r="AO232" s="88" t="s">
        <v>47</v>
      </c>
      <c r="AP232" s="87" t="s">
        <v>47</v>
      </c>
      <c r="AR232" s="90"/>
      <c r="AS232" s="78"/>
      <c r="AT232" s="79"/>
      <c r="AU232" s="91"/>
    </row>
    <row r="233" spans="1:47" x14ac:dyDescent="0.25">
      <c r="A233" s="87" t="s">
        <v>574</v>
      </c>
      <c r="B233" s="92">
        <v>44185</v>
      </c>
      <c r="C233" s="87" t="s">
        <v>973</v>
      </c>
      <c r="D233" s="87" t="s">
        <v>67</v>
      </c>
      <c r="E233" s="87" t="s">
        <v>1362</v>
      </c>
      <c r="F233" s="87" t="s">
        <v>1381</v>
      </c>
      <c r="G233" s="87" t="s">
        <v>48</v>
      </c>
      <c r="H233" s="87" t="s">
        <v>1583</v>
      </c>
      <c r="I233" s="89" t="s">
        <v>47</v>
      </c>
      <c r="J233" s="89" t="s">
        <v>47</v>
      </c>
      <c r="K233" s="89" t="s">
        <v>47</v>
      </c>
      <c r="L233" s="89" t="s">
        <v>47</v>
      </c>
      <c r="M233" s="89">
        <v>0</v>
      </c>
      <c r="N233" s="87" t="s">
        <v>47</v>
      </c>
      <c r="O233" s="87" t="s">
        <v>55</v>
      </c>
      <c r="P233" s="87" t="s">
        <v>47</v>
      </c>
      <c r="Q233" s="89">
        <v>184077840.64160001</v>
      </c>
      <c r="R233" s="89">
        <v>0</v>
      </c>
      <c r="S233" s="89">
        <v>89880172.00000003</v>
      </c>
      <c r="T233" s="89">
        <v>0</v>
      </c>
      <c r="U233" s="87" t="s">
        <v>49</v>
      </c>
      <c r="V233" s="89">
        <v>0</v>
      </c>
      <c r="W233" s="89">
        <v>81204886.75999999</v>
      </c>
      <c r="X233" s="87" t="s">
        <v>50</v>
      </c>
      <c r="Y233" s="89">
        <v>12992781.8816</v>
      </c>
      <c r="Z233" s="89">
        <v>0</v>
      </c>
      <c r="AA233" s="87" t="s">
        <v>49</v>
      </c>
      <c r="AB233" s="89">
        <v>0</v>
      </c>
      <c r="AC233" s="89">
        <v>0</v>
      </c>
      <c r="AD233" s="87" t="s">
        <v>49</v>
      </c>
      <c r="AE233" s="89">
        <v>0</v>
      </c>
      <c r="AF233" s="87">
        <v>0</v>
      </c>
      <c r="AG233" s="87" t="s">
        <v>49</v>
      </c>
      <c r="AH233" s="89">
        <v>0</v>
      </c>
      <c r="AI233" s="89">
        <v>0</v>
      </c>
      <c r="AJ233" s="87" t="s">
        <v>49</v>
      </c>
      <c r="AK233" s="89">
        <v>0</v>
      </c>
      <c r="AL233" s="89">
        <v>0</v>
      </c>
      <c r="AM233" s="88" t="s">
        <v>47</v>
      </c>
      <c r="AN233" s="87" t="s">
        <v>47</v>
      </c>
      <c r="AO233" s="88" t="s">
        <v>47</v>
      </c>
      <c r="AP233" s="87" t="s">
        <v>47</v>
      </c>
      <c r="AR233" s="90"/>
      <c r="AS233" s="78"/>
      <c r="AT233" s="79"/>
      <c r="AU233" s="91"/>
    </row>
    <row r="234" spans="1:47" x14ac:dyDescent="0.25">
      <c r="A234" s="87" t="s">
        <v>576</v>
      </c>
      <c r="B234" s="92">
        <v>44185</v>
      </c>
      <c r="C234" s="87" t="s">
        <v>980</v>
      </c>
      <c r="D234" s="87" t="s">
        <v>67</v>
      </c>
      <c r="E234" s="87" t="s">
        <v>1160</v>
      </c>
      <c r="F234" s="87" t="s">
        <v>1198</v>
      </c>
      <c r="G234" s="87" t="s">
        <v>48</v>
      </c>
      <c r="H234" s="87" t="s">
        <v>1197</v>
      </c>
      <c r="I234" s="89" t="s">
        <v>47</v>
      </c>
      <c r="J234" s="89" t="s">
        <v>47</v>
      </c>
      <c r="K234" s="89" t="s">
        <v>47</v>
      </c>
      <c r="L234" s="89" t="s">
        <v>47</v>
      </c>
      <c r="M234" s="89">
        <v>0</v>
      </c>
      <c r="N234" s="87" t="s">
        <v>47</v>
      </c>
      <c r="O234" s="87" t="s">
        <v>55</v>
      </c>
      <c r="P234" s="87" t="s">
        <v>47</v>
      </c>
      <c r="Q234" s="89">
        <v>276534421.21279997</v>
      </c>
      <c r="R234" s="89">
        <v>0</v>
      </c>
      <c r="S234" s="89">
        <f>242541334+1569600</f>
        <v>244110934</v>
      </c>
      <c r="T234" s="89">
        <v>0</v>
      </c>
      <c r="U234" s="87" t="s">
        <v>49</v>
      </c>
      <c r="V234" s="89">
        <v>0</v>
      </c>
      <c r="W234" s="89">
        <v>27951282.079999998</v>
      </c>
      <c r="X234" s="87" t="s">
        <v>49</v>
      </c>
      <c r="Y234" s="89">
        <v>4472205.1327999998</v>
      </c>
      <c r="Z234" s="89">
        <v>0</v>
      </c>
      <c r="AA234" s="87" t="s">
        <v>49</v>
      </c>
      <c r="AB234" s="89">
        <v>0</v>
      </c>
      <c r="AC234" s="89">
        <v>0</v>
      </c>
      <c r="AD234" s="87" t="s">
        <v>49</v>
      </c>
      <c r="AE234" s="89">
        <v>0</v>
      </c>
      <c r="AF234" s="87">
        <v>0</v>
      </c>
      <c r="AG234" s="87" t="s">
        <v>49</v>
      </c>
      <c r="AH234" s="89">
        <v>0</v>
      </c>
      <c r="AI234" s="89">
        <v>0</v>
      </c>
      <c r="AJ234" s="87" t="s">
        <v>49</v>
      </c>
      <c r="AK234" s="89">
        <v>0</v>
      </c>
      <c r="AL234" s="89">
        <v>0</v>
      </c>
      <c r="AM234" s="88" t="s">
        <v>47</v>
      </c>
      <c r="AN234" s="87" t="s">
        <v>47</v>
      </c>
      <c r="AO234" s="88" t="s">
        <v>47</v>
      </c>
      <c r="AP234" s="87" t="s">
        <v>47</v>
      </c>
      <c r="AR234" s="90"/>
      <c r="AS234" s="78"/>
      <c r="AT234" s="79"/>
      <c r="AU234" s="91"/>
    </row>
    <row r="235" spans="1:47" x14ac:dyDescent="0.25">
      <c r="A235" s="87" t="s">
        <v>580</v>
      </c>
      <c r="B235" s="92">
        <v>44185</v>
      </c>
      <c r="C235" s="87" t="s">
        <v>46</v>
      </c>
      <c r="D235" s="87" t="s">
        <v>67</v>
      </c>
      <c r="E235" s="87" t="s">
        <v>68</v>
      </c>
      <c r="F235" s="87" t="s">
        <v>877</v>
      </c>
      <c r="G235" s="87" t="s">
        <v>48</v>
      </c>
      <c r="H235" s="87" t="s">
        <v>364</v>
      </c>
      <c r="I235" s="89" t="s">
        <v>47</v>
      </c>
      <c r="J235" s="89" t="s">
        <v>47</v>
      </c>
      <c r="K235" s="89" t="s">
        <v>47</v>
      </c>
      <c r="L235" s="89" t="s">
        <v>47</v>
      </c>
      <c r="M235" s="89">
        <v>0</v>
      </c>
      <c r="N235" s="87" t="s">
        <v>47</v>
      </c>
      <c r="O235" s="87" t="s">
        <v>55</v>
      </c>
      <c r="P235" s="87" t="s">
        <v>47</v>
      </c>
      <c r="Q235" s="89">
        <v>862386286.32320011</v>
      </c>
      <c r="R235" s="89">
        <v>0</v>
      </c>
      <c r="S235" s="89">
        <v>629131958.00000012</v>
      </c>
      <c r="T235" s="89">
        <v>0</v>
      </c>
      <c r="U235" s="87" t="s">
        <v>49</v>
      </c>
      <c r="V235" s="89">
        <v>0</v>
      </c>
      <c r="W235" s="89">
        <v>201081317.51999998</v>
      </c>
      <c r="X235" s="87" t="s">
        <v>50</v>
      </c>
      <c r="Y235" s="89">
        <v>32173010.803200003</v>
      </c>
      <c r="Z235" s="89">
        <v>0</v>
      </c>
      <c r="AA235" s="87" t="s">
        <v>49</v>
      </c>
      <c r="AB235" s="89">
        <v>0</v>
      </c>
      <c r="AC235" s="89">
        <v>0</v>
      </c>
      <c r="AD235" s="87" t="s">
        <v>49</v>
      </c>
      <c r="AE235" s="89">
        <v>0</v>
      </c>
      <c r="AF235" s="87">
        <v>0</v>
      </c>
      <c r="AG235" s="87" t="s">
        <v>49</v>
      </c>
      <c r="AH235" s="89">
        <v>0</v>
      </c>
      <c r="AI235" s="89">
        <v>0</v>
      </c>
      <c r="AJ235" s="87" t="s">
        <v>49</v>
      </c>
      <c r="AK235" s="89">
        <v>0</v>
      </c>
      <c r="AL235" s="89">
        <v>0</v>
      </c>
      <c r="AM235" s="88" t="s">
        <v>47</v>
      </c>
      <c r="AN235" s="87" t="s">
        <v>47</v>
      </c>
      <c r="AO235" s="88" t="s">
        <v>47</v>
      </c>
      <c r="AP235" s="87" t="s">
        <v>47</v>
      </c>
      <c r="AR235" s="90"/>
      <c r="AS235" s="78"/>
      <c r="AT235" s="79"/>
      <c r="AU235" s="91"/>
    </row>
    <row r="236" spans="1:47" x14ac:dyDescent="0.25">
      <c r="A236" s="87" t="s">
        <v>582</v>
      </c>
      <c r="B236" s="92">
        <v>44185</v>
      </c>
      <c r="C236" s="87" t="s">
        <v>973</v>
      </c>
      <c r="D236" s="87" t="s">
        <v>77</v>
      </c>
      <c r="E236" s="87" t="s">
        <v>1359</v>
      </c>
      <c r="F236" s="87" t="s">
        <v>1385</v>
      </c>
      <c r="G236" s="87" t="s">
        <v>48</v>
      </c>
      <c r="H236" s="87" t="s">
        <v>1575</v>
      </c>
      <c r="I236" s="89" t="s">
        <v>47</v>
      </c>
      <c r="J236" s="89" t="s">
        <v>47</v>
      </c>
      <c r="K236" s="89" t="s">
        <v>47</v>
      </c>
      <c r="L236" s="89" t="s">
        <v>47</v>
      </c>
      <c r="M236" s="89">
        <v>0</v>
      </c>
      <c r="N236" s="87" t="s">
        <v>47</v>
      </c>
      <c r="O236" s="87" t="s">
        <v>1574</v>
      </c>
      <c r="P236" s="87" t="s">
        <v>1573</v>
      </c>
      <c r="Q236" s="89">
        <v>23764528.800000001</v>
      </c>
      <c r="R236" s="89">
        <v>0</v>
      </c>
      <c r="S236" s="89">
        <v>19633734</v>
      </c>
      <c r="T236" s="89">
        <v>0</v>
      </c>
      <c r="U236" s="87" t="s">
        <v>49</v>
      </c>
      <c r="V236" s="89">
        <v>0</v>
      </c>
      <c r="W236" s="89">
        <v>3561030</v>
      </c>
      <c r="X236" s="87" t="s">
        <v>50</v>
      </c>
      <c r="Y236" s="89">
        <v>569764.80000000005</v>
      </c>
      <c r="Z236" s="89">
        <v>0</v>
      </c>
      <c r="AA236" s="87" t="s">
        <v>49</v>
      </c>
      <c r="AB236" s="89">
        <v>0</v>
      </c>
      <c r="AC236" s="89">
        <v>0</v>
      </c>
      <c r="AD236" s="87" t="s">
        <v>49</v>
      </c>
      <c r="AE236" s="89">
        <v>0</v>
      </c>
      <c r="AF236" s="87">
        <v>0</v>
      </c>
      <c r="AG236" s="87" t="s">
        <v>49</v>
      </c>
      <c r="AH236" s="89">
        <v>0</v>
      </c>
      <c r="AI236" s="89">
        <v>0</v>
      </c>
      <c r="AJ236" s="87" t="s">
        <v>49</v>
      </c>
      <c r="AK236" s="89">
        <v>0</v>
      </c>
      <c r="AL236" s="89">
        <v>0</v>
      </c>
      <c r="AM236" s="88" t="s">
        <v>47</v>
      </c>
      <c r="AN236" s="87" t="s">
        <v>47</v>
      </c>
      <c r="AO236" s="88" t="s">
        <v>47</v>
      </c>
      <c r="AP236" s="87" t="s">
        <v>47</v>
      </c>
      <c r="AR236" s="90"/>
      <c r="AS236" s="78"/>
      <c r="AT236" s="79"/>
      <c r="AU236" s="91"/>
    </row>
    <row r="237" spans="1:47" x14ac:dyDescent="0.25">
      <c r="A237" s="87" t="s">
        <v>585</v>
      </c>
      <c r="B237" s="92">
        <v>44185</v>
      </c>
      <c r="C237" s="87" t="s">
        <v>973</v>
      </c>
      <c r="D237" s="87" t="s">
        <v>77</v>
      </c>
      <c r="E237" s="87" t="s">
        <v>1359</v>
      </c>
      <c r="F237" s="87" t="s">
        <v>1385</v>
      </c>
      <c r="G237" s="87" t="s">
        <v>48</v>
      </c>
      <c r="H237" s="87" t="s">
        <v>1578</v>
      </c>
      <c r="I237" s="89" t="s">
        <v>47</v>
      </c>
      <c r="J237" s="89" t="s">
        <v>47</v>
      </c>
      <c r="K237" s="89" t="s">
        <v>47</v>
      </c>
      <c r="L237" s="89" t="s">
        <v>47</v>
      </c>
      <c r="M237" s="89">
        <v>0</v>
      </c>
      <c r="N237" s="87" t="s">
        <v>47</v>
      </c>
      <c r="O237" s="87" t="s">
        <v>1577</v>
      </c>
      <c r="P237" s="87" t="s">
        <v>1576</v>
      </c>
      <c r="Q237" s="89">
        <v>44869380.18</v>
      </c>
      <c r="R237" s="89">
        <v>0</v>
      </c>
      <c r="S237" s="89">
        <v>26381070.5</v>
      </c>
      <c r="T237" s="89">
        <v>15938198</v>
      </c>
      <c r="U237" s="87" t="s">
        <v>50</v>
      </c>
      <c r="V237" s="89">
        <v>2550111.6800000002</v>
      </c>
      <c r="W237" s="89">
        <v>0</v>
      </c>
      <c r="X237" s="87" t="s">
        <v>49</v>
      </c>
      <c r="Y237" s="89">
        <v>0</v>
      </c>
      <c r="Z237" s="89">
        <v>0</v>
      </c>
      <c r="AA237" s="87" t="s">
        <v>49</v>
      </c>
      <c r="AB237" s="89">
        <v>0</v>
      </c>
      <c r="AC237" s="89">
        <v>0</v>
      </c>
      <c r="AD237" s="87" t="s">
        <v>49</v>
      </c>
      <c r="AE237" s="89">
        <v>0</v>
      </c>
      <c r="AF237" s="87">
        <v>0</v>
      </c>
      <c r="AG237" s="87" t="s">
        <v>49</v>
      </c>
      <c r="AH237" s="89">
        <v>0</v>
      </c>
      <c r="AI237" s="89">
        <v>0</v>
      </c>
      <c r="AJ237" s="87" t="s">
        <v>49</v>
      </c>
      <c r="AK237" s="89">
        <v>0</v>
      </c>
      <c r="AL237" s="89">
        <v>0</v>
      </c>
      <c r="AM237" s="88" t="s">
        <v>47</v>
      </c>
      <c r="AN237" s="87" t="s">
        <v>47</v>
      </c>
      <c r="AO237" s="88" t="s">
        <v>47</v>
      </c>
      <c r="AP237" s="87" t="s">
        <v>47</v>
      </c>
      <c r="AR237" s="90"/>
      <c r="AS237" s="78"/>
      <c r="AT237" s="79"/>
      <c r="AU237" s="91"/>
    </row>
    <row r="238" spans="1:47" x14ac:dyDescent="0.25">
      <c r="A238" s="87" t="s">
        <v>587</v>
      </c>
      <c r="B238" s="92">
        <v>44185</v>
      </c>
      <c r="C238" s="87" t="s">
        <v>973</v>
      </c>
      <c r="D238" s="87" t="s">
        <v>77</v>
      </c>
      <c r="E238" s="87" t="s">
        <v>1359</v>
      </c>
      <c r="F238" s="87" t="s">
        <v>1381</v>
      </c>
      <c r="G238" s="87" t="s">
        <v>48</v>
      </c>
      <c r="H238" s="87" t="s">
        <v>1579</v>
      </c>
      <c r="I238" s="89" t="s">
        <v>47</v>
      </c>
      <c r="J238" s="89" t="s">
        <v>47</v>
      </c>
      <c r="K238" s="89" t="s">
        <v>47</v>
      </c>
      <c r="L238" s="89" t="s">
        <v>47</v>
      </c>
      <c r="M238" s="89">
        <v>0</v>
      </c>
      <c r="N238" s="87" t="s">
        <v>47</v>
      </c>
      <c r="O238" s="87" t="s">
        <v>55</v>
      </c>
      <c r="P238" s="87" t="s">
        <v>47</v>
      </c>
      <c r="Q238" s="89">
        <v>283236576.24559999</v>
      </c>
      <c r="R238" s="89">
        <v>0</v>
      </c>
      <c r="S238" s="89">
        <v>153433717.50000003</v>
      </c>
      <c r="T238" s="89">
        <v>0</v>
      </c>
      <c r="U238" s="87" t="s">
        <v>49</v>
      </c>
      <c r="V238" s="89">
        <v>0</v>
      </c>
      <c r="W238" s="89">
        <v>111899016.16</v>
      </c>
      <c r="X238" s="87" t="s">
        <v>49</v>
      </c>
      <c r="Y238" s="89">
        <v>17903842.5856</v>
      </c>
      <c r="Z238" s="89">
        <v>0</v>
      </c>
      <c r="AA238" s="87" t="s">
        <v>49</v>
      </c>
      <c r="AB238" s="89">
        <v>0</v>
      </c>
      <c r="AC238" s="89">
        <v>0</v>
      </c>
      <c r="AD238" s="87" t="s">
        <v>49</v>
      </c>
      <c r="AE238" s="89">
        <v>0</v>
      </c>
      <c r="AF238" s="87">
        <v>0</v>
      </c>
      <c r="AG238" s="87" t="s">
        <v>49</v>
      </c>
      <c r="AH238" s="89">
        <v>0</v>
      </c>
      <c r="AI238" s="89">
        <v>0</v>
      </c>
      <c r="AJ238" s="87" t="s">
        <v>49</v>
      </c>
      <c r="AK238" s="89">
        <v>0</v>
      </c>
      <c r="AL238" s="89">
        <v>0</v>
      </c>
      <c r="AM238" s="88" t="s">
        <v>47</v>
      </c>
      <c r="AN238" s="87" t="s">
        <v>47</v>
      </c>
      <c r="AO238" s="88" t="s">
        <v>47</v>
      </c>
      <c r="AP238" s="87" t="s">
        <v>47</v>
      </c>
      <c r="AR238" s="90"/>
      <c r="AS238" s="78"/>
      <c r="AT238" s="79"/>
      <c r="AU238" s="91"/>
    </row>
    <row r="239" spans="1:47" x14ac:dyDescent="0.25">
      <c r="A239" s="87" t="s">
        <v>589</v>
      </c>
      <c r="B239" s="92">
        <v>44185</v>
      </c>
      <c r="C239" s="87" t="s">
        <v>973</v>
      </c>
      <c r="D239" s="87" t="s">
        <v>77</v>
      </c>
      <c r="E239" s="87" t="s">
        <v>1359</v>
      </c>
      <c r="F239" s="87" t="s">
        <v>1385</v>
      </c>
      <c r="G239" s="87" t="s">
        <v>48</v>
      </c>
      <c r="H239" s="87" t="s">
        <v>1582</v>
      </c>
      <c r="I239" s="89" t="s">
        <v>47</v>
      </c>
      <c r="J239" s="89" t="s">
        <v>47</v>
      </c>
      <c r="K239" s="89" t="s">
        <v>47</v>
      </c>
      <c r="L239" s="89" t="s">
        <v>47</v>
      </c>
      <c r="M239" s="89">
        <v>0</v>
      </c>
      <c r="N239" s="87" t="s">
        <v>47</v>
      </c>
      <c r="O239" s="87" t="s">
        <v>1581</v>
      </c>
      <c r="P239" s="87" t="s">
        <v>1580</v>
      </c>
      <c r="Q239" s="89">
        <v>12800415</v>
      </c>
      <c r="R239" s="89">
        <v>0</v>
      </c>
      <c r="S239" s="89">
        <v>12762483</v>
      </c>
      <c r="T239" s="89">
        <v>32700</v>
      </c>
      <c r="U239" s="87" t="s">
        <v>50</v>
      </c>
      <c r="V239" s="89">
        <v>5232</v>
      </c>
      <c r="W239" s="89">
        <v>0</v>
      </c>
      <c r="X239" s="87" t="s">
        <v>49</v>
      </c>
      <c r="Y239" s="89">
        <v>0</v>
      </c>
      <c r="Z239" s="89">
        <v>0</v>
      </c>
      <c r="AA239" s="87" t="s">
        <v>49</v>
      </c>
      <c r="AB239" s="89">
        <v>0</v>
      </c>
      <c r="AC239" s="89">
        <v>0</v>
      </c>
      <c r="AD239" s="87" t="s">
        <v>49</v>
      </c>
      <c r="AE239" s="89">
        <v>0</v>
      </c>
      <c r="AF239" s="87">
        <v>0</v>
      </c>
      <c r="AG239" s="87" t="s">
        <v>49</v>
      </c>
      <c r="AH239" s="89">
        <v>0</v>
      </c>
      <c r="AI239" s="89">
        <v>0</v>
      </c>
      <c r="AJ239" s="87" t="s">
        <v>49</v>
      </c>
      <c r="AK239" s="89">
        <v>0</v>
      </c>
      <c r="AL239" s="89">
        <v>0</v>
      </c>
      <c r="AM239" s="88" t="s">
        <v>47</v>
      </c>
      <c r="AN239" s="87" t="s">
        <v>47</v>
      </c>
      <c r="AO239" s="88" t="s">
        <v>47</v>
      </c>
      <c r="AP239" s="87" t="s">
        <v>47</v>
      </c>
      <c r="AR239" s="90"/>
      <c r="AS239" s="78"/>
      <c r="AT239" s="79"/>
      <c r="AU239" s="91"/>
    </row>
    <row r="240" spans="1:47" x14ac:dyDescent="0.25">
      <c r="A240" s="87" t="s">
        <v>591</v>
      </c>
      <c r="B240" s="92">
        <v>44185</v>
      </c>
      <c r="C240" s="87" t="s">
        <v>46</v>
      </c>
      <c r="D240" s="87" t="s">
        <v>77</v>
      </c>
      <c r="E240" s="87" t="s">
        <v>78</v>
      </c>
      <c r="F240" s="87" t="s">
        <v>888</v>
      </c>
      <c r="G240" s="87" t="s">
        <v>104</v>
      </c>
      <c r="H240" s="87" t="s">
        <v>47</v>
      </c>
      <c r="I240" s="89" t="s">
        <v>381</v>
      </c>
      <c r="J240" s="89" t="s">
        <v>47</v>
      </c>
      <c r="K240" s="89" t="s">
        <v>382</v>
      </c>
      <c r="L240" s="89" t="s">
        <v>263</v>
      </c>
      <c r="M240" s="89">
        <v>991900</v>
      </c>
      <c r="N240" s="87" t="s">
        <v>107</v>
      </c>
      <c r="O240" s="87" t="s">
        <v>383</v>
      </c>
      <c r="P240" s="87" t="s">
        <v>384</v>
      </c>
      <c r="Q240" s="89">
        <v>-991900</v>
      </c>
      <c r="R240" s="89">
        <v>0</v>
      </c>
      <c r="S240" s="89">
        <v>-991900</v>
      </c>
      <c r="T240" s="89">
        <v>0</v>
      </c>
      <c r="U240" s="87" t="s">
        <v>49</v>
      </c>
      <c r="V240" s="89">
        <v>0</v>
      </c>
      <c r="W240" s="89">
        <v>0</v>
      </c>
      <c r="X240" s="87" t="s">
        <v>49</v>
      </c>
      <c r="Y240" s="89">
        <v>0</v>
      </c>
      <c r="Z240" s="89">
        <v>0</v>
      </c>
      <c r="AA240" s="87" t="s">
        <v>49</v>
      </c>
      <c r="AB240" s="89">
        <v>0</v>
      </c>
      <c r="AC240" s="89">
        <v>0</v>
      </c>
      <c r="AD240" s="87" t="s">
        <v>49</v>
      </c>
      <c r="AE240" s="89">
        <v>0</v>
      </c>
      <c r="AF240" s="87">
        <v>0</v>
      </c>
      <c r="AG240" s="87" t="s">
        <v>49</v>
      </c>
      <c r="AH240" s="89">
        <v>0</v>
      </c>
      <c r="AI240" s="89">
        <v>0</v>
      </c>
      <c r="AJ240" s="87" t="s">
        <v>49</v>
      </c>
      <c r="AK240" s="89">
        <v>0</v>
      </c>
      <c r="AL240" s="89">
        <v>0</v>
      </c>
      <c r="AM240" s="88" t="s">
        <v>47</v>
      </c>
      <c r="AN240" s="87" t="s">
        <v>47</v>
      </c>
      <c r="AO240" s="88" t="s">
        <v>47</v>
      </c>
      <c r="AP240" s="87" t="s">
        <v>47</v>
      </c>
      <c r="AR240" s="90"/>
      <c r="AS240" s="78"/>
      <c r="AT240" s="79"/>
      <c r="AU240" s="91"/>
    </row>
    <row r="241" spans="1:47" x14ac:dyDescent="0.25">
      <c r="A241" s="87" t="s">
        <v>593</v>
      </c>
      <c r="B241" s="92">
        <v>44185</v>
      </c>
      <c r="C241" s="87" t="s">
        <v>46</v>
      </c>
      <c r="D241" s="87" t="s">
        <v>77</v>
      </c>
      <c r="E241" s="87" t="s">
        <v>78</v>
      </c>
      <c r="F241" s="87" t="s">
        <v>888</v>
      </c>
      <c r="G241" s="87" t="s">
        <v>104</v>
      </c>
      <c r="H241" s="87" t="s">
        <v>47</v>
      </c>
      <c r="I241" s="89" t="s">
        <v>376</v>
      </c>
      <c r="J241" s="89" t="s">
        <v>47</v>
      </c>
      <c r="K241" s="89" t="s">
        <v>377</v>
      </c>
      <c r="L241" s="89" t="s">
        <v>353</v>
      </c>
      <c r="M241" s="89">
        <v>43275154.840000004</v>
      </c>
      <c r="N241" s="87" t="s">
        <v>107</v>
      </c>
      <c r="O241" s="87" t="s">
        <v>378</v>
      </c>
      <c r="P241" s="87" t="s">
        <v>379</v>
      </c>
      <c r="Q241" s="89">
        <v>-4011200</v>
      </c>
      <c r="R241" s="89">
        <v>0</v>
      </c>
      <c r="S241" s="89">
        <v>-4011200</v>
      </c>
      <c r="T241" s="89">
        <v>0</v>
      </c>
      <c r="U241" s="87" t="s">
        <v>49</v>
      </c>
      <c r="V241" s="89">
        <v>0</v>
      </c>
      <c r="W241" s="89">
        <v>0</v>
      </c>
      <c r="X241" s="87" t="s">
        <v>49</v>
      </c>
      <c r="Y241" s="89">
        <v>0</v>
      </c>
      <c r="Z241" s="89">
        <v>0</v>
      </c>
      <c r="AA241" s="87" t="s">
        <v>49</v>
      </c>
      <c r="AB241" s="89">
        <v>0</v>
      </c>
      <c r="AC241" s="89">
        <v>0</v>
      </c>
      <c r="AD241" s="87" t="s">
        <v>49</v>
      </c>
      <c r="AE241" s="89">
        <v>0</v>
      </c>
      <c r="AF241" s="87">
        <v>0</v>
      </c>
      <c r="AG241" s="87" t="s">
        <v>49</v>
      </c>
      <c r="AH241" s="89">
        <v>0</v>
      </c>
      <c r="AI241" s="89">
        <v>0</v>
      </c>
      <c r="AJ241" s="87" t="s">
        <v>49</v>
      </c>
      <c r="AK241" s="89">
        <v>0</v>
      </c>
      <c r="AL241" s="89">
        <v>0</v>
      </c>
      <c r="AM241" s="88" t="s">
        <v>47</v>
      </c>
      <c r="AN241" s="87" t="s">
        <v>47</v>
      </c>
      <c r="AO241" s="88" t="s">
        <v>47</v>
      </c>
      <c r="AP241" s="87" t="s">
        <v>47</v>
      </c>
      <c r="AR241" s="90"/>
      <c r="AS241" s="78"/>
      <c r="AT241" s="79"/>
      <c r="AU241" s="91"/>
    </row>
    <row r="242" spans="1:47" x14ac:dyDescent="0.25">
      <c r="A242" s="87" t="s">
        <v>595</v>
      </c>
      <c r="B242" s="92">
        <v>44185</v>
      </c>
      <c r="C242" s="87" t="s">
        <v>46</v>
      </c>
      <c r="D242" s="87" t="s">
        <v>77</v>
      </c>
      <c r="E242" s="87" t="s">
        <v>78</v>
      </c>
      <c r="F242" s="87" t="s">
        <v>888</v>
      </c>
      <c r="G242" s="87" t="s">
        <v>48</v>
      </c>
      <c r="H242" s="87" t="s">
        <v>374</v>
      </c>
      <c r="I242" s="89" t="s">
        <v>47</v>
      </c>
      <c r="J242" s="89" t="s">
        <v>47</v>
      </c>
      <c r="K242" s="89" t="s">
        <v>47</v>
      </c>
      <c r="L242" s="89" t="s">
        <v>47</v>
      </c>
      <c r="M242" s="89">
        <v>0</v>
      </c>
      <c r="N242" s="87" t="s">
        <v>47</v>
      </c>
      <c r="O242" s="87" t="s">
        <v>55</v>
      </c>
      <c r="P242" s="87" t="s">
        <v>47</v>
      </c>
      <c r="Q242" s="89">
        <v>1102965472.6820002</v>
      </c>
      <c r="R242" s="89">
        <v>0</v>
      </c>
      <c r="S242" s="89">
        <v>742324484.0999999</v>
      </c>
      <c r="T242" s="89">
        <v>0</v>
      </c>
      <c r="U242" s="87" t="s">
        <v>49</v>
      </c>
      <c r="V242" s="89">
        <v>0</v>
      </c>
      <c r="W242" s="89">
        <v>310897403.95000005</v>
      </c>
      <c r="X242" s="87" t="s">
        <v>49</v>
      </c>
      <c r="Y242" s="89">
        <v>49743584.632000022</v>
      </c>
      <c r="Z242" s="89">
        <v>0</v>
      </c>
      <c r="AA242" s="87" t="s">
        <v>49</v>
      </c>
      <c r="AB242" s="89">
        <v>0</v>
      </c>
      <c r="AC242" s="89">
        <v>0</v>
      </c>
      <c r="AD242" s="87" t="s">
        <v>49</v>
      </c>
      <c r="AE242" s="89">
        <v>0</v>
      </c>
      <c r="AF242" s="87">
        <v>0</v>
      </c>
      <c r="AG242" s="87" t="s">
        <v>49</v>
      </c>
      <c r="AH242" s="89">
        <v>0</v>
      </c>
      <c r="AI242" s="89">
        <v>0</v>
      </c>
      <c r="AJ242" s="87" t="s">
        <v>49</v>
      </c>
      <c r="AK242" s="89">
        <v>0</v>
      </c>
      <c r="AL242" s="89">
        <v>0</v>
      </c>
      <c r="AM242" s="88" t="s">
        <v>47</v>
      </c>
      <c r="AN242" s="87" t="s">
        <v>47</v>
      </c>
      <c r="AO242" s="88" t="s">
        <v>47</v>
      </c>
      <c r="AP242" s="87" t="s">
        <v>47</v>
      </c>
      <c r="AR242" s="90"/>
      <c r="AS242" s="78"/>
      <c r="AT242" s="79"/>
      <c r="AU242" s="91"/>
    </row>
    <row r="243" spans="1:47" x14ac:dyDescent="0.25">
      <c r="A243" s="87" t="s">
        <v>597</v>
      </c>
      <c r="B243" s="92">
        <v>44185</v>
      </c>
      <c r="C243" s="87" t="s">
        <v>46</v>
      </c>
      <c r="D243" s="87" t="s">
        <v>77</v>
      </c>
      <c r="E243" s="87" t="s">
        <v>78</v>
      </c>
      <c r="F243" s="87" t="s">
        <v>888</v>
      </c>
      <c r="G243" s="87" t="s">
        <v>48</v>
      </c>
      <c r="H243" s="87" t="s">
        <v>370</v>
      </c>
      <c r="I243" s="89" t="s">
        <v>47</v>
      </c>
      <c r="J243" s="89" t="s">
        <v>47</v>
      </c>
      <c r="K243" s="89" t="s">
        <v>47</v>
      </c>
      <c r="L243" s="89" t="s">
        <v>47</v>
      </c>
      <c r="M243" s="89">
        <v>0</v>
      </c>
      <c r="N243" s="87" t="s">
        <v>47</v>
      </c>
      <c r="O243" s="87" t="s">
        <v>371</v>
      </c>
      <c r="P243" s="87" t="s">
        <v>372</v>
      </c>
      <c r="Q243" s="89">
        <v>38477000</v>
      </c>
      <c r="R243" s="89">
        <v>0</v>
      </c>
      <c r="S243" s="89">
        <v>38477000</v>
      </c>
      <c r="T243" s="89">
        <v>0</v>
      </c>
      <c r="U243" s="87" t="s">
        <v>49</v>
      </c>
      <c r="V243" s="89">
        <v>0</v>
      </c>
      <c r="W243" s="89">
        <v>0</v>
      </c>
      <c r="X243" s="87" t="s">
        <v>49</v>
      </c>
      <c r="Y243" s="89">
        <v>0</v>
      </c>
      <c r="Z243" s="89">
        <v>0</v>
      </c>
      <c r="AA243" s="87" t="s">
        <v>49</v>
      </c>
      <c r="AB243" s="89">
        <v>0</v>
      </c>
      <c r="AC243" s="89">
        <v>0</v>
      </c>
      <c r="AD243" s="87" t="s">
        <v>49</v>
      </c>
      <c r="AE243" s="89">
        <v>0</v>
      </c>
      <c r="AF243" s="87">
        <v>0</v>
      </c>
      <c r="AG243" s="87" t="s">
        <v>49</v>
      </c>
      <c r="AH243" s="89">
        <v>0</v>
      </c>
      <c r="AI243" s="89">
        <v>0</v>
      </c>
      <c r="AJ243" s="87" t="s">
        <v>49</v>
      </c>
      <c r="AK243" s="89">
        <v>0</v>
      </c>
      <c r="AL243" s="89">
        <v>0</v>
      </c>
      <c r="AM243" s="88" t="s">
        <v>47</v>
      </c>
      <c r="AN243" s="87" t="s">
        <v>47</v>
      </c>
      <c r="AO243" s="88" t="s">
        <v>47</v>
      </c>
      <c r="AP243" s="87" t="s">
        <v>47</v>
      </c>
      <c r="AR243" s="90"/>
      <c r="AS243" s="78"/>
      <c r="AT243" s="79"/>
      <c r="AU243" s="91"/>
    </row>
    <row r="244" spans="1:47" x14ac:dyDescent="0.25">
      <c r="A244" s="87" t="s">
        <v>599</v>
      </c>
      <c r="B244" s="92">
        <v>44185</v>
      </c>
      <c r="C244" s="87" t="s">
        <v>46</v>
      </c>
      <c r="D244" s="87" t="s">
        <v>77</v>
      </c>
      <c r="E244" s="87" t="s">
        <v>78</v>
      </c>
      <c r="F244" s="87" t="s">
        <v>888</v>
      </c>
      <c r="G244" s="87" t="s">
        <v>48</v>
      </c>
      <c r="H244" s="87" t="s">
        <v>366</v>
      </c>
      <c r="I244" s="89" t="s">
        <v>47</v>
      </c>
      <c r="J244" s="89" t="s">
        <v>47</v>
      </c>
      <c r="K244" s="89" t="s">
        <v>47</v>
      </c>
      <c r="L244" s="89" t="s">
        <v>47</v>
      </c>
      <c r="M244" s="89">
        <v>0</v>
      </c>
      <c r="N244" s="87" t="s">
        <v>47</v>
      </c>
      <c r="O244" s="87" t="s">
        <v>367</v>
      </c>
      <c r="P244" s="87" t="s">
        <v>368</v>
      </c>
      <c r="Q244" s="89">
        <v>720000</v>
      </c>
      <c r="R244" s="89">
        <v>0</v>
      </c>
      <c r="S244" s="89">
        <v>720000</v>
      </c>
      <c r="T244" s="89">
        <v>0</v>
      </c>
      <c r="U244" s="87" t="s">
        <v>49</v>
      </c>
      <c r="V244" s="89">
        <v>0</v>
      </c>
      <c r="W244" s="89">
        <v>0</v>
      </c>
      <c r="X244" s="87" t="s">
        <v>49</v>
      </c>
      <c r="Y244" s="89">
        <v>0</v>
      </c>
      <c r="Z244" s="89">
        <v>0</v>
      </c>
      <c r="AA244" s="87" t="s">
        <v>49</v>
      </c>
      <c r="AB244" s="89">
        <v>0</v>
      </c>
      <c r="AC244" s="89">
        <v>0</v>
      </c>
      <c r="AD244" s="87" t="s">
        <v>49</v>
      </c>
      <c r="AE244" s="89">
        <v>0</v>
      </c>
      <c r="AF244" s="87">
        <v>0</v>
      </c>
      <c r="AG244" s="87" t="s">
        <v>49</v>
      </c>
      <c r="AH244" s="89">
        <v>0</v>
      </c>
      <c r="AI244" s="89">
        <v>0</v>
      </c>
      <c r="AJ244" s="87" t="s">
        <v>49</v>
      </c>
      <c r="AK244" s="89">
        <v>0</v>
      </c>
      <c r="AL244" s="89">
        <v>0</v>
      </c>
      <c r="AM244" s="88" t="s">
        <v>47</v>
      </c>
      <c r="AN244" s="87" t="s">
        <v>47</v>
      </c>
      <c r="AO244" s="88" t="s">
        <v>47</v>
      </c>
      <c r="AP244" s="87" t="s">
        <v>47</v>
      </c>
      <c r="AR244" s="90"/>
      <c r="AS244" s="78"/>
      <c r="AT244" s="79"/>
      <c r="AU244" s="91"/>
    </row>
    <row r="245" spans="1:47" x14ac:dyDescent="0.25">
      <c r="A245" s="87" t="s">
        <v>602</v>
      </c>
      <c r="B245" s="92">
        <v>44185</v>
      </c>
      <c r="C245" s="87" t="s">
        <v>973</v>
      </c>
      <c r="D245" s="87" t="s">
        <v>87</v>
      </c>
      <c r="E245" s="87" t="s">
        <v>1356</v>
      </c>
      <c r="F245" s="87" t="s">
        <v>1572</v>
      </c>
      <c r="G245" s="87" t="s">
        <v>48</v>
      </c>
      <c r="H245" s="87" t="s">
        <v>1571</v>
      </c>
      <c r="I245" s="89" t="s">
        <v>47</v>
      </c>
      <c r="J245" s="89" t="s">
        <v>47</v>
      </c>
      <c r="K245" s="89" t="s">
        <v>47</v>
      </c>
      <c r="L245" s="89" t="s">
        <v>47</v>
      </c>
      <c r="M245" s="89">
        <v>0</v>
      </c>
      <c r="N245" s="87" t="s">
        <v>47</v>
      </c>
      <c r="O245" s="87" t="s">
        <v>55</v>
      </c>
      <c r="P245" s="87" t="s">
        <v>47</v>
      </c>
      <c r="Q245" s="89">
        <v>357939973.09239995</v>
      </c>
      <c r="R245" s="89">
        <v>0</v>
      </c>
      <c r="S245" s="89">
        <v>234539943.16999996</v>
      </c>
      <c r="T245" s="89">
        <v>0</v>
      </c>
      <c r="U245" s="87" t="s">
        <v>49</v>
      </c>
      <c r="V245" s="89">
        <v>0</v>
      </c>
      <c r="W245" s="89">
        <v>106379336.14</v>
      </c>
      <c r="X245" s="87" t="s">
        <v>50</v>
      </c>
      <c r="Y245" s="89">
        <v>17020693.782399997</v>
      </c>
      <c r="Z245" s="89">
        <v>0</v>
      </c>
      <c r="AA245" s="87" t="s">
        <v>49</v>
      </c>
      <c r="AB245" s="89">
        <v>0</v>
      </c>
      <c r="AC245" s="89">
        <v>0</v>
      </c>
      <c r="AD245" s="87" t="s">
        <v>49</v>
      </c>
      <c r="AE245" s="89">
        <v>0</v>
      </c>
      <c r="AF245" s="87">
        <v>0</v>
      </c>
      <c r="AG245" s="87" t="s">
        <v>49</v>
      </c>
      <c r="AH245" s="89">
        <v>0</v>
      </c>
      <c r="AI245" s="89">
        <v>0</v>
      </c>
      <c r="AJ245" s="87" t="s">
        <v>49</v>
      </c>
      <c r="AK245" s="89">
        <v>0</v>
      </c>
      <c r="AL245" s="89">
        <v>0</v>
      </c>
      <c r="AM245" s="88" t="s">
        <v>47</v>
      </c>
      <c r="AN245" s="87" t="s">
        <v>47</v>
      </c>
      <c r="AO245" s="88" t="s">
        <v>47</v>
      </c>
      <c r="AP245" s="87" t="s">
        <v>47</v>
      </c>
      <c r="AR245" s="90"/>
      <c r="AS245" s="78"/>
      <c r="AT245" s="79"/>
      <c r="AU245" s="91"/>
    </row>
    <row r="246" spans="1:47" x14ac:dyDescent="0.25">
      <c r="A246" s="87" t="s">
        <v>604</v>
      </c>
      <c r="B246" s="92">
        <v>44185</v>
      </c>
      <c r="C246" s="87" t="s">
        <v>46</v>
      </c>
      <c r="D246" s="87" t="s">
        <v>87</v>
      </c>
      <c r="E246" s="87" t="s">
        <v>88</v>
      </c>
      <c r="F246" s="87" t="s">
        <v>899</v>
      </c>
      <c r="G246" s="87" t="s">
        <v>48</v>
      </c>
      <c r="H246" s="87" t="s">
        <v>386</v>
      </c>
      <c r="I246" s="89" t="s">
        <v>47</v>
      </c>
      <c r="J246" s="89" t="s">
        <v>47</v>
      </c>
      <c r="K246" s="89" t="s">
        <v>47</v>
      </c>
      <c r="L246" s="89" t="s">
        <v>47</v>
      </c>
      <c r="M246" s="89">
        <v>0</v>
      </c>
      <c r="N246" s="87" t="s">
        <v>47</v>
      </c>
      <c r="O246" s="87" t="s">
        <v>55</v>
      </c>
      <c r="P246" s="87" t="s">
        <v>47</v>
      </c>
      <c r="Q246" s="89">
        <v>1435829410.5748003</v>
      </c>
      <c r="R246" s="89">
        <v>0</v>
      </c>
      <c r="S246" s="89">
        <v>1120608743.8999999</v>
      </c>
      <c r="T246" s="89">
        <v>0</v>
      </c>
      <c r="U246" s="87" t="s">
        <v>49</v>
      </c>
      <c r="V246" s="89">
        <v>0</v>
      </c>
      <c r="W246" s="89">
        <v>271741954.02999997</v>
      </c>
      <c r="X246" s="87" t="s">
        <v>50</v>
      </c>
      <c r="Y246" s="89">
        <v>43478712.644799992</v>
      </c>
      <c r="Z246" s="89">
        <v>0</v>
      </c>
      <c r="AA246" s="87" t="s">
        <v>49</v>
      </c>
      <c r="AB246" s="89">
        <v>0</v>
      </c>
      <c r="AC246" s="89">
        <v>0</v>
      </c>
      <c r="AD246" s="87" t="s">
        <v>49</v>
      </c>
      <c r="AE246" s="89">
        <v>0</v>
      </c>
      <c r="AF246" s="87">
        <v>0</v>
      </c>
      <c r="AG246" s="87" t="s">
        <v>49</v>
      </c>
      <c r="AH246" s="89">
        <v>0</v>
      </c>
      <c r="AI246" s="89">
        <v>0</v>
      </c>
      <c r="AJ246" s="87" t="s">
        <v>49</v>
      </c>
      <c r="AK246" s="89">
        <v>0</v>
      </c>
      <c r="AL246" s="89">
        <v>0</v>
      </c>
      <c r="AM246" s="88" t="s">
        <v>47</v>
      </c>
      <c r="AN246" s="87" t="s">
        <v>47</v>
      </c>
      <c r="AO246" s="88" t="s">
        <v>47</v>
      </c>
      <c r="AP246" s="87" t="s">
        <v>47</v>
      </c>
      <c r="AR246" s="90"/>
      <c r="AS246" s="78"/>
      <c r="AT246" s="79"/>
      <c r="AU246" s="91"/>
    </row>
    <row r="247" spans="1:47" x14ac:dyDescent="0.25">
      <c r="A247" s="87" t="s">
        <v>606</v>
      </c>
      <c r="B247" s="92">
        <v>44185</v>
      </c>
      <c r="C247" s="87" t="s">
        <v>973</v>
      </c>
      <c r="D247" s="87" t="s">
        <v>96</v>
      </c>
      <c r="E247" s="87" t="s">
        <v>1353</v>
      </c>
      <c r="F247" s="87" t="s">
        <v>1565</v>
      </c>
      <c r="G247" s="87" t="s">
        <v>48</v>
      </c>
      <c r="H247" s="87" t="s">
        <v>1564</v>
      </c>
      <c r="I247" s="89" t="s">
        <v>47</v>
      </c>
      <c r="J247" s="89" t="s">
        <v>47</v>
      </c>
      <c r="K247" s="89" t="s">
        <v>47</v>
      </c>
      <c r="L247" s="89" t="s">
        <v>47</v>
      </c>
      <c r="M247" s="89">
        <v>0</v>
      </c>
      <c r="N247" s="87" t="s">
        <v>47</v>
      </c>
      <c r="O247" s="87" t="s">
        <v>55</v>
      </c>
      <c r="P247" s="87" t="s">
        <v>47</v>
      </c>
      <c r="Q247" s="89">
        <f>436284926.9288+22345</f>
        <v>436307271.92879999</v>
      </c>
      <c r="R247" s="89">
        <v>0</v>
      </c>
      <c r="S247" s="89">
        <f>351436335.8+22345</f>
        <v>351458680.80000001</v>
      </c>
      <c r="T247" s="89">
        <v>0</v>
      </c>
      <c r="U247" s="87" t="s">
        <v>49</v>
      </c>
      <c r="V247" s="89">
        <v>0</v>
      </c>
      <c r="W247" s="89">
        <v>73145337.180000007</v>
      </c>
      <c r="X247" s="87" t="s">
        <v>50</v>
      </c>
      <c r="Y247" s="89">
        <v>11703253.948800001</v>
      </c>
      <c r="Z247" s="89">
        <v>0</v>
      </c>
      <c r="AA247" s="87" t="s">
        <v>49</v>
      </c>
      <c r="AB247" s="89">
        <v>0</v>
      </c>
      <c r="AC247" s="89">
        <v>0</v>
      </c>
      <c r="AD247" s="87" t="s">
        <v>49</v>
      </c>
      <c r="AE247" s="89">
        <v>0</v>
      </c>
      <c r="AF247" s="87">
        <v>0</v>
      </c>
      <c r="AG247" s="87" t="s">
        <v>49</v>
      </c>
      <c r="AH247" s="89">
        <v>0</v>
      </c>
      <c r="AI247" s="89">
        <v>0</v>
      </c>
      <c r="AJ247" s="87" t="s">
        <v>49</v>
      </c>
      <c r="AK247" s="89">
        <v>0</v>
      </c>
      <c r="AL247" s="89">
        <v>0</v>
      </c>
      <c r="AM247" s="88" t="s">
        <v>47</v>
      </c>
      <c r="AN247" s="87" t="s">
        <v>47</v>
      </c>
      <c r="AO247" s="88" t="s">
        <v>47</v>
      </c>
      <c r="AP247" s="87" t="s">
        <v>47</v>
      </c>
      <c r="AR247" s="90"/>
      <c r="AS247" s="78"/>
      <c r="AT247" s="79"/>
      <c r="AU247" s="91"/>
    </row>
    <row r="248" spans="1:47" x14ac:dyDescent="0.25">
      <c r="A248" s="87" t="s">
        <v>2118</v>
      </c>
      <c r="B248" s="92">
        <v>44185</v>
      </c>
      <c r="C248" s="87" t="s">
        <v>973</v>
      </c>
      <c r="D248" s="87" t="s">
        <v>96</v>
      </c>
      <c r="E248" s="87" t="s">
        <v>1353</v>
      </c>
      <c r="F248" s="87" t="s">
        <v>1569</v>
      </c>
      <c r="G248" s="87" t="s">
        <v>48</v>
      </c>
      <c r="H248" s="87" t="s">
        <v>1568</v>
      </c>
      <c r="I248" s="89" t="s">
        <v>47</v>
      </c>
      <c r="J248" s="89" t="s">
        <v>47</v>
      </c>
      <c r="K248" s="89" t="s">
        <v>47</v>
      </c>
      <c r="L248" s="89" t="s">
        <v>47</v>
      </c>
      <c r="M248" s="89">
        <v>0</v>
      </c>
      <c r="N248" s="87" t="s">
        <v>47</v>
      </c>
      <c r="O248" s="87" t="s">
        <v>1567</v>
      </c>
      <c r="P248" s="87" t="s">
        <v>1566</v>
      </c>
      <c r="Q248" s="89">
        <v>11538928</v>
      </c>
      <c r="R248" s="89">
        <v>0</v>
      </c>
      <c r="S248" s="89">
        <v>6392820</v>
      </c>
      <c r="T248" s="89">
        <v>4436300</v>
      </c>
      <c r="U248" s="87" t="s">
        <v>50</v>
      </c>
      <c r="V248" s="89">
        <v>709808</v>
      </c>
      <c r="W248" s="89">
        <v>0</v>
      </c>
      <c r="X248" s="87" t="s">
        <v>49</v>
      </c>
      <c r="Y248" s="89">
        <v>0</v>
      </c>
      <c r="Z248" s="89">
        <v>0</v>
      </c>
      <c r="AA248" s="87" t="s">
        <v>49</v>
      </c>
      <c r="AB248" s="89">
        <v>0</v>
      </c>
      <c r="AC248" s="89">
        <v>0</v>
      </c>
      <c r="AD248" s="87" t="s">
        <v>49</v>
      </c>
      <c r="AE248" s="89">
        <v>0</v>
      </c>
      <c r="AF248" s="87">
        <v>0</v>
      </c>
      <c r="AG248" s="87" t="s">
        <v>49</v>
      </c>
      <c r="AH248" s="89">
        <v>0</v>
      </c>
      <c r="AI248" s="89">
        <v>0</v>
      </c>
      <c r="AJ248" s="87" t="s">
        <v>49</v>
      </c>
      <c r="AK248" s="89">
        <v>0</v>
      </c>
      <c r="AL248" s="89">
        <v>0</v>
      </c>
      <c r="AM248" s="88" t="s">
        <v>47</v>
      </c>
      <c r="AN248" s="87" t="s">
        <v>47</v>
      </c>
      <c r="AO248" s="88" t="s">
        <v>47</v>
      </c>
      <c r="AP248" s="87" t="s">
        <v>47</v>
      </c>
      <c r="AR248" s="90"/>
      <c r="AS248" s="78"/>
      <c r="AT248" s="79"/>
      <c r="AU248" s="91"/>
    </row>
    <row r="249" spans="1:47" x14ac:dyDescent="0.25">
      <c r="A249" s="87" t="s">
        <v>2119</v>
      </c>
      <c r="B249" s="92">
        <v>44185</v>
      </c>
      <c r="C249" s="87" t="s">
        <v>973</v>
      </c>
      <c r="D249" s="87" t="s">
        <v>96</v>
      </c>
      <c r="E249" s="87" t="s">
        <v>1353</v>
      </c>
      <c r="F249" s="87" t="s">
        <v>1565</v>
      </c>
      <c r="G249" s="87" t="s">
        <v>48</v>
      </c>
      <c r="H249" s="87" t="s">
        <v>1570</v>
      </c>
      <c r="I249" s="89" t="s">
        <v>47</v>
      </c>
      <c r="J249" s="89" t="s">
        <v>47</v>
      </c>
      <c r="K249" s="89" t="s">
        <v>47</v>
      </c>
      <c r="L249" s="89" t="s">
        <v>47</v>
      </c>
      <c r="M249" s="89">
        <v>0</v>
      </c>
      <c r="N249" s="87" t="s">
        <v>47</v>
      </c>
      <c r="O249" s="87" t="s">
        <v>55</v>
      </c>
      <c r="P249" s="87" t="s">
        <v>47</v>
      </c>
      <c r="Q249" s="89">
        <v>28840092</v>
      </c>
      <c r="R249" s="89">
        <v>0</v>
      </c>
      <c r="S249" s="89">
        <v>20520340</v>
      </c>
      <c r="T249" s="89">
        <v>0</v>
      </c>
      <c r="U249" s="87" t="s">
        <v>49</v>
      </c>
      <c r="V249" s="89">
        <v>0</v>
      </c>
      <c r="W249" s="89">
        <v>7172200</v>
      </c>
      <c r="X249" s="87" t="s">
        <v>49</v>
      </c>
      <c r="Y249" s="89">
        <v>1147552</v>
      </c>
      <c r="Z249" s="89">
        <v>0</v>
      </c>
      <c r="AA249" s="87" t="s">
        <v>49</v>
      </c>
      <c r="AB249" s="89">
        <v>0</v>
      </c>
      <c r="AC249" s="89">
        <v>0</v>
      </c>
      <c r="AD249" s="87" t="s">
        <v>49</v>
      </c>
      <c r="AE249" s="89">
        <v>0</v>
      </c>
      <c r="AF249" s="87">
        <v>0</v>
      </c>
      <c r="AG249" s="87" t="s">
        <v>49</v>
      </c>
      <c r="AH249" s="89">
        <v>0</v>
      </c>
      <c r="AI249" s="89">
        <v>0</v>
      </c>
      <c r="AJ249" s="87" t="s">
        <v>49</v>
      </c>
      <c r="AK249" s="89">
        <v>0</v>
      </c>
      <c r="AL249" s="89">
        <v>0</v>
      </c>
      <c r="AM249" s="88" t="s">
        <v>47</v>
      </c>
      <c r="AN249" s="87" t="s">
        <v>47</v>
      </c>
      <c r="AO249" s="88" t="s">
        <v>47</v>
      </c>
      <c r="AP249" s="87" t="s">
        <v>47</v>
      </c>
      <c r="AR249" s="90"/>
      <c r="AS249" s="78"/>
      <c r="AT249" s="79"/>
      <c r="AU249" s="91"/>
    </row>
    <row r="250" spans="1:47" x14ac:dyDescent="0.25">
      <c r="A250" s="87" t="s">
        <v>2120</v>
      </c>
      <c r="B250" s="92">
        <v>44185</v>
      </c>
      <c r="C250" s="87" t="s">
        <v>46</v>
      </c>
      <c r="D250" s="87" t="s">
        <v>96</v>
      </c>
      <c r="E250" s="87" t="s">
        <v>97</v>
      </c>
      <c r="F250" s="87" t="s">
        <v>906</v>
      </c>
      <c r="G250" s="87" t="s">
        <v>48</v>
      </c>
      <c r="H250" s="87" t="s">
        <v>400</v>
      </c>
      <c r="I250" s="89" t="s">
        <v>47</v>
      </c>
      <c r="J250" s="89" t="s">
        <v>47</v>
      </c>
      <c r="K250" s="89" t="s">
        <v>47</v>
      </c>
      <c r="L250" s="89" t="s">
        <v>47</v>
      </c>
      <c r="M250" s="89">
        <v>0</v>
      </c>
      <c r="N250" s="87" t="s">
        <v>47</v>
      </c>
      <c r="O250" s="87" t="s">
        <v>55</v>
      </c>
      <c r="P250" s="87" t="s">
        <v>47</v>
      </c>
      <c r="Q250" s="89">
        <v>451116318.59199995</v>
      </c>
      <c r="R250" s="89">
        <v>0</v>
      </c>
      <c r="S250" s="89">
        <v>319931554.70000005</v>
      </c>
      <c r="T250" s="89">
        <v>0</v>
      </c>
      <c r="U250" s="87" t="s">
        <v>49</v>
      </c>
      <c r="V250" s="89">
        <v>0</v>
      </c>
      <c r="W250" s="89">
        <v>113090313.7</v>
      </c>
      <c r="X250" s="87" t="s">
        <v>50</v>
      </c>
      <c r="Y250" s="89">
        <v>18094450.192000002</v>
      </c>
      <c r="Z250" s="89">
        <v>0</v>
      </c>
      <c r="AA250" s="87" t="s">
        <v>49</v>
      </c>
      <c r="AB250" s="89">
        <v>0</v>
      </c>
      <c r="AC250" s="89">
        <v>0</v>
      </c>
      <c r="AD250" s="87" t="s">
        <v>49</v>
      </c>
      <c r="AE250" s="89">
        <v>0</v>
      </c>
      <c r="AF250" s="87">
        <v>0</v>
      </c>
      <c r="AG250" s="87" t="s">
        <v>49</v>
      </c>
      <c r="AH250" s="89">
        <v>0</v>
      </c>
      <c r="AI250" s="89">
        <v>0</v>
      </c>
      <c r="AJ250" s="87" t="s">
        <v>49</v>
      </c>
      <c r="AK250" s="89">
        <v>0</v>
      </c>
      <c r="AL250" s="89">
        <v>0</v>
      </c>
      <c r="AM250" s="88" t="s">
        <v>47</v>
      </c>
      <c r="AN250" s="87" t="s">
        <v>47</v>
      </c>
      <c r="AO250" s="88" t="s">
        <v>47</v>
      </c>
      <c r="AP250" s="87" t="s">
        <v>47</v>
      </c>
      <c r="AR250" s="90"/>
      <c r="AS250" s="78"/>
      <c r="AT250" s="79"/>
      <c r="AU250" s="91"/>
    </row>
    <row r="251" spans="1:47" x14ac:dyDescent="0.25">
      <c r="A251" s="87" t="s">
        <v>1302</v>
      </c>
      <c r="B251" s="92">
        <v>44185</v>
      </c>
      <c r="C251" s="87" t="s">
        <v>46</v>
      </c>
      <c r="D251" s="87" t="s">
        <v>96</v>
      </c>
      <c r="E251" s="87" t="s">
        <v>97</v>
      </c>
      <c r="F251" s="87" t="s">
        <v>906</v>
      </c>
      <c r="G251" s="87" t="s">
        <v>48</v>
      </c>
      <c r="H251" s="87" t="s">
        <v>396</v>
      </c>
      <c r="I251" s="89" t="s">
        <v>47</v>
      </c>
      <c r="J251" s="89" t="s">
        <v>47</v>
      </c>
      <c r="K251" s="89" t="s">
        <v>47</v>
      </c>
      <c r="L251" s="89" t="s">
        <v>47</v>
      </c>
      <c r="M251" s="89">
        <v>0</v>
      </c>
      <c r="N251" s="87" t="s">
        <v>47</v>
      </c>
      <c r="O251" s="87" t="s">
        <v>397</v>
      </c>
      <c r="P251" s="87" t="s">
        <v>398</v>
      </c>
      <c r="Q251" s="89">
        <v>10847680</v>
      </c>
      <c r="R251" s="89">
        <v>0</v>
      </c>
      <c r="S251" s="89">
        <v>10847680</v>
      </c>
      <c r="T251" s="89">
        <v>0</v>
      </c>
      <c r="U251" s="87" t="s">
        <v>49</v>
      </c>
      <c r="V251" s="89">
        <v>0</v>
      </c>
      <c r="W251" s="89">
        <v>0</v>
      </c>
      <c r="X251" s="87" t="s">
        <v>49</v>
      </c>
      <c r="Y251" s="89">
        <v>0</v>
      </c>
      <c r="Z251" s="89">
        <v>0</v>
      </c>
      <c r="AA251" s="87" t="s">
        <v>49</v>
      </c>
      <c r="AB251" s="89">
        <v>0</v>
      </c>
      <c r="AC251" s="89">
        <v>0</v>
      </c>
      <c r="AD251" s="87" t="s">
        <v>49</v>
      </c>
      <c r="AE251" s="89">
        <v>0</v>
      </c>
      <c r="AF251" s="87">
        <v>0</v>
      </c>
      <c r="AG251" s="87" t="s">
        <v>49</v>
      </c>
      <c r="AH251" s="89">
        <v>0</v>
      </c>
      <c r="AI251" s="89">
        <v>0</v>
      </c>
      <c r="AJ251" s="87" t="s">
        <v>49</v>
      </c>
      <c r="AK251" s="89">
        <v>0</v>
      </c>
      <c r="AL251" s="89">
        <v>0</v>
      </c>
      <c r="AM251" s="88" t="s">
        <v>47</v>
      </c>
      <c r="AN251" s="87" t="s">
        <v>47</v>
      </c>
      <c r="AO251" s="88" t="s">
        <v>47</v>
      </c>
      <c r="AP251" s="87" t="s">
        <v>47</v>
      </c>
      <c r="AR251" s="90"/>
      <c r="AS251" s="78"/>
      <c r="AT251" s="79"/>
      <c r="AU251" s="91"/>
    </row>
    <row r="252" spans="1:47" x14ac:dyDescent="0.25">
      <c r="A252" s="87" t="s">
        <v>1300</v>
      </c>
      <c r="B252" s="92">
        <v>44185</v>
      </c>
      <c r="C252" s="87" t="s">
        <v>46</v>
      </c>
      <c r="D252" s="87" t="s">
        <v>96</v>
      </c>
      <c r="E252" s="87" t="s">
        <v>97</v>
      </c>
      <c r="F252" s="87" t="s">
        <v>906</v>
      </c>
      <c r="G252" s="87" t="s">
        <v>48</v>
      </c>
      <c r="H252" s="87" t="s">
        <v>394</v>
      </c>
      <c r="I252" s="89" t="s">
        <v>47</v>
      </c>
      <c r="J252" s="89" t="s">
        <v>47</v>
      </c>
      <c r="K252" s="89" t="s">
        <v>47</v>
      </c>
      <c r="L252" s="89" t="s">
        <v>47</v>
      </c>
      <c r="M252" s="89">
        <v>0</v>
      </c>
      <c r="N252" s="87" t="s">
        <v>47</v>
      </c>
      <c r="O252" s="87" t="s">
        <v>55</v>
      </c>
      <c r="P252" s="87" t="s">
        <v>47</v>
      </c>
      <c r="Q252" s="89">
        <v>235909078.47839999</v>
      </c>
      <c r="R252" s="89">
        <v>0</v>
      </c>
      <c r="S252" s="89">
        <v>155086646.60000002</v>
      </c>
      <c r="T252" s="89">
        <v>0</v>
      </c>
      <c r="U252" s="87" t="s">
        <v>49</v>
      </c>
      <c r="V252" s="89">
        <v>0</v>
      </c>
      <c r="W252" s="89">
        <v>69674510.239999995</v>
      </c>
      <c r="X252" s="87" t="s">
        <v>49</v>
      </c>
      <c r="Y252" s="89">
        <v>11147921.638400001</v>
      </c>
      <c r="Z252" s="89">
        <v>0</v>
      </c>
      <c r="AA252" s="87" t="s">
        <v>49</v>
      </c>
      <c r="AB252" s="89">
        <v>0</v>
      </c>
      <c r="AC252" s="89">
        <v>0</v>
      </c>
      <c r="AD252" s="87" t="s">
        <v>49</v>
      </c>
      <c r="AE252" s="89">
        <v>0</v>
      </c>
      <c r="AF252" s="87">
        <v>0</v>
      </c>
      <c r="AG252" s="87" t="s">
        <v>49</v>
      </c>
      <c r="AH252" s="89">
        <v>0</v>
      </c>
      <c r="AI252" s="89">
        <v>0</v>
      </c>
      <c r="AJ252" s="87" t="s">
        <v>49</v>
      </c>
      <c r="AK252" s="89">
        <v>0</v>
      </c>
      <c r="AL252" s="89">
        <v>0</v>
      </c>
      <c r="AM252" s="88" t="s">
        <v>47</v>
      </c>
      <c r="AN252" s="87" t="s">
        <v>47</v>
      </c>
      <c r="AO252" s="88" t="s">
        <v>47</v>
      </c>
      <c r="AP252" s="87" t="s">
        <v>47</v>
      </c>
      <c r="AR252" s="90"/>
      <c r="AS252" s="78"/>
      <c r="AT252" s="79"/>
      <c r="AU252" s="91"/>
    </row>
    <row r="253" spans="1:47" x14ac:dyDescent="0.25">
      <c r="A253" s="87" t="s">
        <v>1296</v>
      </c>
      <c r="B253" s="92">
        <v>44185</v>
      </c>
      <c r="C253" s="87" t="s">
        <v>46</v>
      </c>
      <c r="D253" s="87" t="s">
        <v>96</v>
      </c>
      <c r="E253" s="87" t="s">
        <v>97</v>
      </c>
      <c r="F253" s="87" t="s">
        <v>906</v>
      </c>
      <c r="G253" s="87" t="s">
        <v>48</v>
      </c>
      <c r="H253" s="87" t="s">
        <v>390</v>
      </c>
      <c r="I253" s="89" t="s">
        <v>47</v>
      </c>
      <c r="J253" s="89" t="s">
        <v>47</v>
      </c>
      <c r="K253" s="89" t="s">
        <v>47</v>
      </c>
      <c r="L253" s="89" t="s">
        <v>47</v>
      </c>
      <c r="M253" s="89">
        <v>0</v>
      </c>
      <c r="N253" s="87" t="s">
        <v>47</v>
      </c>
      <c r="O253" s="87" t="s">
        <v>391</v>
      </c>
      <c r="P253" s="87" t="s">
        <v>392</v>
      </c>
      <c r="Q253" s="89">
        <v>20530673.199999999</v>
      </c>
      <c r="R253" s="89">
        <v>0</v>
      </c>
      <c r="S253" s="89">
        <v>20492741.199999999</v>
      </c>
      <c r="T253" s="89">
        <v>32700</v>
      </c>
      <c r="U253" s="87" t="s">
        <v>50</v>
      </c>
      <c r="V253" s="89">
        <v>5232</v>
      </c>
      <c r="W253" s="89">
        <v>0</v>
      </c>
      <c r="X253" s="87" t="s">
        <v>49</v>
      </c>
      <c r="Y253" s="89">
        <v>0</v>
      </c>
      <c r="Z253" s="89">
        <v>0</v>
      </c>
      <c r="AA253" s="87" t="s">
        <v>49</v>
      </c>
      <c r="AB253" s="89">
        <v>0</v>
      </c>
      <c r="AC253" s="89">
        <v>0</v>
      </c>
      <c r="AD253" s="87" t="s">
        <v>49</v>
      </c>
      <c r="AE253" s="89">
        <v>0</v>
      </c>
      <c r="AF253" s="87">
        <v>0</v>
      </c>
      <c r="AG253" s="87" t="s">
        <v>49</v>
      </c>
      <c r="AH253" s="89">
        <v>0</v>
      </c>
      <c r="AI253" s="89">
        <v>0</v>
      </c>
      <c r="AJ253" s="87" t="s">
        <v>49</v>
      </c>
      <c r="AK253" s="89">
        <v>0</v>
      </c>
      <c r="AL253" s="89">
        <v>0</v>
      </c>
      <c r="AM253" s="88" t="s">
        <v>47</v>
      </c>
      <c r="AN253" s="87" t="s">
        <v>47</v>
      </c>
      <c r="AO253" s="88" t="s">
        <v>47</v>
      </c>
      <c r="AP253" s="87" t="s">
        <v>47</v>
      </c>
      <c r="AR253" s="90"/>
      <c r="AS253" s="78"/>
      <c r="AT253" s="79"/>
      <c r="AU253" s="91"/>
    </row>
    <row r="254" spans="1:47" x14ac:dyDescent="0.25">
      <c r="A254" s="87" t="s">
        <v>609</v>
      </c>
      <c r="B254" s="92">
        <v>44185</v>
      </c>
      <c r="C254" s="87" t="s">
        <v>46</v>
      </c>
      <c r="D254" s="87" t="s">
        <v>96</v>
      </c>
      <c r="E254" s="87" t="s">
        <v>97</v>
      </c>
      <c r="F254" s="87" t="s">
        <v>906</v>
      </c>
      <c r="G254" s="87" t="s">
        <v>48</v>
      </c>
      <c r="H254" s="87" t="s">
        <v>388</v>
      </c>
      <c r="I254" s="89" t="s">
        <v>47</v>
      </c>
      <c r="J254" s="89" t="s">
        <v>47</v>
      </c>
      <c r="K254" s="89" t="s">
        <v>47</v>
      </c>
      <c r="L254" s="89" t="s">
        <v>47</v>
      </c>
      <c r="M254" s="89">
        <v>0</v>
      </c>
      <c r="N254" s="87" t="s">
        <v>47</v>
      </c>
      <c r="O254" s="87" t="s">
        <v>55</v>
      </c>
      <c r="P254" s="87" t="s">
        <v>47</v>
      </c>
      <c r="Q254" s="89">
        <v>443327133.2112</v>
      </c>
      <c r="R254" s="89">
        <v>0</v>
      </c>
      <c r="S254" s="89">
        <v>332807513.40000004</v>
      </c>
      <c r="T254" s="89">
        <v>0</v>
      </c>
      <c r="U254" s="87" t="s">
        <v>49</v>
      </c>
      <c r="V254" s="89">
        <v>0</v>
      </c>
      <c r="W254" s="89">
        <v>95275534.319999993</v>
      </c>
      <c r="X254" s="87" t="s">
        <v>50</v>
      </c>
      <c r="Y254" s="89">
        <v>15244085.4912</v>
      </c>
      <c r="Z254" s="89">
        <v>0</v>
      </c>
      <c r="AA254" s="87" t="s">
        <v>49</v>
      </c>
      <c r="AB254" s="89">
        <v>0</v>
      </c>
      <c r="AC254" s="89">
        <v>0</v>
      </c>
      <c r="AD254" s="87" t="s">
        <v>49</v>
      </c>
      <c r="AE254" s="89">
        <v>0</v>
      </c>
      <c r="AF254" s="87">
        <v>0</v>
      </c>
      <c r="AG254" s="87" t="s">
        <v>49</v>
      </c>
      <c r="AH254" s="89">
        <v>0</v>
      </c>
      <c r="AI254" s="89">
        <v>0</v>
      </c>
      <c r="AJ254" s="87" t="s">
        <v>49</v>
      </c>
      <c r="AK254" s="89">
        <v>0</v>
      </c>
      <c r="AL254" s="89">
        <v>0</v>
      </c>
      <c r="AM254" s="88" t="s">
        <v>47</v>
      </c>
      <c r="AN254" s="87" t="s">
        <v>47</v>
      </c>
      <c r="AO254" s="88" t="s">
        <v>47</v>
      </c>
      <c r="AP254" s="87" t="s">
        <v>47</v>
      </c>
      <c r="AR254" s="90"/>
      <c r="AS254" s="78"/>
      <c r="AT254" s="79"/>
      <c r="AU254" s="91"/>
    </row>
    <row r="255" spans="1:47" x14ac:dyDescent="0.25">
      <c r="A255" s="87" t="s">
        <v>611</v>
      </c>
      <c r="B255" s="92">
        <v>44185</v>
      </c>
      <c r="C255" s="87" t="s">
        <v>46</v>
      </c>
      <c r="D255" s="87" t="s">
        <v>100</v>
      </c>
      <c r="E255" s="87" t="s">
        <v>101</v>
      </c>
      <c r="F255" s="87" t="s">
        <v>917</v>
      </c>
      <c r="G255" s="87" t="s">
        <v>48</v>
      </c>
      <c r="H255" s="87" t="s">
        <v>402</v>
      </c>
      <c r="I255" s="89" t="s">
        <v>47</v>
      </c>
      <c r="J255" s="89" t="s">
        <v>47</v>
      </c>
      <c r="K255" s="89" t="s">
        <v>47</v>
      </c>
      <c r="L255" s="89" t="s">
        <v>47</v>
      </c>
      <c r="M255" s="89">
        <v>0</v>
      </c>
      <c r="N255" s="87" t="s">
        <v>47</v>
      </c>
      <c r="O255" s="87" t="s">
        <v>55</v>
      </c>
      <c r="P255" s="87" t="s">
        <v>47</v>
      </c>
      <c r="Q255" s="89">
        <f>838384803.7124+71700.2</f>
        <v>838456503.91240001</v>
      </c>
      <c r="R255" s="89">
        <v>0</v>
      </c>
      <c r="S255" s="89">
        <f>579074578.45+71700.2</f>
        <v>579146278.6500001</v>
      </c>
      <c r="T255" s="89">
        <v>0</v>
      </c>
      <c r="U255" s="87" t="s">
        <v>49</v>
      </c>
      <c r="V255" s="89">
        <v>0</v>
      </c>
      <c r="W255" s="89">
        <v>223543297.63999999</v>
      </c>
      <c r="X255" s="87" t="s">
        <v>50</v>
      </c>
      <c r="Y255" s="89">
        <v>35766927.622400008</v>
      </c>
      <c r="Z255" s="89">
        <v>0</v>
      </c>
      <c r="AA255" s="87" t="s">
        <v>49</v>
      </c>
      <c r="AB255" s="89">
        <v>0</v>
      </c>
      <c r="AC255" s="89">
        <v>0</v>
      </c>
      <c r="AD255" s="87" t="s">
        <v>49</v>
      </c>
      <c r="AE255" s="89">
        <v>0</v>
      </c>
      <c r="AF255" s="87">
        <v>0</v>
      </c>
      <c r="AG255" s="87" t="s">
        <v>49</v>
      </c>
      <c r="AH255" s="89">
        <v>0</v>
      </c>
      <c r="AI255" s="89">
        <v>0</v>
      </c>
      <c r="AJ255" s="87" t="s">
        <v>49</v>
      </c>
      <c r="AK255" s="89">
        <v>0</v>
      </c>
      <c r="AL255" s="89">
        <v>0</v>
      </c>
      <c r="AM255" s="88" t="s">
        <v>47</v>
      </c>
      <c r="AN255" s="87" t="s">
        <v>47</v>
      </c>
      <c r="AO255" s="88" t="s">
        <v>47</v>
      </c>
      <c r="AP255" s="87" t="s">
        <v>47</v>
      </c>
      <c r="AR255" s="90"/>
      <c r="AS255" s="78"/>
      <c r="AT255" s="79"/>
      <c r="AU255" s="91"/>
    </row>
    <row r="256" spans="1:47" x14ac:dyDescent="0.25">
      <c r="A256" s="87" t="s">
        <v>616</v>
      </c>
      <c r="B256" s="92">
        <v>44185</v>
      </c>
      <c r="C256" s="87" t="s">
        <v>46</v>
      </c>
      <c r="D256" s="87" t="s">
        <v>111</v>
      </c>
      <c r="E256" s="87" t="s">
        <v>112</v>
      </c>
      <c r="F256" s="87" t="s">
        <v>861</v>
      </c>
      <c r="G256" s="87" t="s">
        <v>48</v>
      </c>
      <c r="H256" s="87" t="s">
        <v>404</v>
      </c>
      <c r="I256" s="89" t="s">
        <v>47</v>
      </c>
      <c r="J256" s="89" t="s">
        <v>47</v>
      </c>
      <c r="K256" s="89" t="s">
        <v>47</v>
      </c>
      <c r="L256" s="89" t="s">
        <v>47</v>
      </c>
      <c r="M256" s="89">
        <v>0</v>
      </c>
      <c r="N256" s="87" t="s">
        <v>47</v>
      </c>
      <c r="O256" s="87" t="s">
        <v>55</v>
      </c>
      <c r="P256" s="87" t="s">
        <v>47</v>
      </c>
      <c r="Q256" s="89">
        <v>1293605702.9808002</v>
      </c>
      <c r="R256" s="89">
        <v>0</v>
      </c>
      <c r="S256" s="89">
        <v>954261505.37999976</v>
      </c>
      <c r="T256" s="89">
        <v>0</v>
      </c>
      <c r="U256" s="87" t="s">
        <v>49</v>
      </c>
      <c r="V256" s="89">
        <v>0</v>
      </c>
      <c r="W256" s="89">
        <v>292538101.38</v>
      </c>
      <c r="X256" s="87" t="s">
        <v>50</v>
      </c>
      <c r="Y256" s="89">
        <v>46806096.220800012</v>
      </c>
      <c r="Z256" s="89">
        <v>0</v>
      </c>
      <c r="AA256" s="87" t="s">
        <v>49</v>
      </c>
      <c r="AB256" s="89">
        <v>0</v>
      </c>
      <c r="AC256" s="89">
        <v>0</v>
      </c>
      <c r="AD256" s="87" t="s">
        <v>49</v>
      </c>
      <c r="AE256" s="89">
        <v>0</v>
      </c>
      <c r="AF256" s="87">
        <v>0</v>
      </c>
      <c r="AG256" s="87" t="s">
        <v>49</v>
      </c>
      <c r="AH256" s="89">
        <v>0</v>
      </c>
      <c r="AI256" s="89">
        <v>0</v>
      </c>
      <c r="AJ256" s="87" t="s">
        <v>49</v>
      </c>
      <c r="AK256" s="89">
        <v>0</v>
      </c>
      <c r="AL256" s="89">
        <v>0</v>
      </c>
      <c r="AM256" s="88" t="s">
        <v>47</v>
      </c>
      <c r="AN256" s="87" t="s">
        <v>47</v>
      </c>
      <c r="AO256" s="88" t="s">
        <v>47</v>
      </c>
      <c r="AP256" s="87" t="s">
        <v>47</v>
      </c>
      <c r="AR256" s="90"/>
      <c r="AS256" s="78"/>
      <c r="AT256" s="79"/>
      <c r="AU256" s="91"/>
    </row>
    <row r="257" spans="1:47" x14ac:dyDescent="0.25">
      <c r="A257" s="87" t="s">
        <v>618</v>
      </c>
      <c r="B257" s="92">
        <v>44185</v>
      </c>
      <c r="C257" s="87" t="s">
        <v>46</v>
      </c>
      <c r="D257" s="87" t="s">
        <v>115</v>
      </c>
      <c r="E257" s="87" t="s">
        <v>116</v>
      </c>
      <c r="F257" s="87" t="s">
        <v>929</v>
      </c>
      <c r="G257" s="87" t="s">
        <v>104</v>
      </c>
      <c r="H257" s="87" t="s">
        <v>47</v>
      </c>
      <c r="I257" s="89" t="s">
        <v>408</v>
      </c>
      <c r="J257" s="89" t="s">
        <v>47</v>
      </c>
      <c r="K257" s="89" t="s">
        <v>409</v>
      </c>
      <c r="L257" s="89" t="s">
        <v>353</v>
      </c>
      <c r="M257" s="89">
        <v>7673600</v>
      </c>
      <c r="N257" s="87" t="s">
        <v>107</v>
      </c>
      <c r="O257" s="87" t="s">
        <v>410</v>
      </c>
      <c r="P257" s="87" t="s">
        <v>411</v>
      </c>
      <c r="Q257" s="89">
        <v>-2005600</v>
      </c>
      <c r="R257" s="89">
        <v>0</v>
      </c>
      <c r="S257" s="89">
        <v>-2005600</v>
      </c>
      <c r="T257" s="89">
        <v>0</v>
      </c>
      <c r="U257" s="87" t="s">
        <v>49</v>
      </c>
      <c r="V257" s="89">
        <v>0</v>
      </c>
      <c r="W257" s="89">
        <v>0</v>
      </c>
      <c r="X257" s="87" t="s">
        <v>49</v>
      </c>
      <c r="Y257" s="89">
        <v>0</v>
      </c>
      <c r="Z257" s="89">
        <v>0</v>
      </c>
      <c r="AA257" s="87" t="s">
        <v>49</v>
      </c>
      <c r="AB257" s="89">
        <v>0</v>
      </c>
      <c r="AC257" s="89">
        <v>0</v>
      </c>
      <c r="AD257" s="87" t="s">
        <v>49</v>
      </c>
      <c r="AE257" s="89">
        <v>0</v>
      </c>
      <c r="AF257" s="87">
        <v>0</v>
      </c>
      <c r="AG257" s="87" t="s">
        <v>49</v>
      </c>
      <c r="AH257" s="89">
        <v>0</v>
      </c>
      <c r="AI257" s="89">
        <v>0</v>
      </c>
      <c r="AJ257" s="87" t="s">
        <v>49</v>
      </c>
      <c r="AK257" s="89">
        <v>0</v>
      </c>
      <c r="AL257" s="89">
        <v>0</v>
      </c>
      <c r="AM257" s="88" t="s">
        <v>47</v>
      </c>
      <c r="AN257" s="87" t="s">
        <v>47</v>
      </c>
      <c r="AO257" s="88" t="s">
        <v>47</v>
      </c>
      <c r="AP257" s="87" t="s">
        <v>47</v>
      </c>
      <c r="AR257" s="90"/>
      <c r="AS257" s="78"/>
      <c r="AT257" s="79"/>
      <c r="AU257" s="91"/>
    </row>
    <row r="258" spans="1:47" x14ac:dyDescent="0.25">
      <c r="A258" s="87" t="s">
        <v>620</v>
      </c>
      <c r="B258" s="92">
        <v>44185</v>
      </c>
      <c r="C258" s="87" t="s">
        <v>46</v>
      </c>
      <c r="D258" s="87" t="s">
        <v>115</v>
      </c>
      <c r="E258" s="87" t="s">
        <v>116</v>
      </c>
      <c r="F258" s="87" t="s">
        <v>929</v>
      </c>
      <c r="G258" s="87" t="s">
        <v>48</v>
      </c>
      <c r="H258" s="87" t="s">
        <v>406</v>
      </c>
      <c r="I258" s="89" t="s">
        <v>47</v>
      </c>
      <c r="J258" s="89" t="s">
        <v>47</v>
      </c>
      <c r="K258" s="89" t="s">
        <v>47</v>
      </c>
      <c r="L258" s="89" t="s">
        <v>47</v>
      </c>
      <c r="M258" s="89">
        <v>0</v>
      </c>
      <c r="N258" s="87" t="s">
        <v>47</v>
      </c>
      <c r="O258" s="87" t="s">
        <v>55</v>
      </c>
      <c r="P258" s="87" t="s">
        <v>47</v>
      </c>
      <c r="Q258" s="89">
        <v>891954496.61920023</v>
      </c>
      <c r="R258" s="89">
        <v>0</v>
      </c>
      <c r="S258" s="89">
        <v>653853896.4000001</v>
      </c>
      <c r="T258" s="89">
        <v>0</v>
      </c>
      <c r="U258" s="87" t="s">
        <v>49</v>
      </c>
      <c r="V258" s="89">
        <v>0</v>
      </c>
      <c r="W258" s="89">
        <v>205259138.12000003</v>
      </c>
      <c r="X258" s="87" t="s">
        <v>50</v>
      </c>
      <c r="Y258" s="89">
        <v>32841462.099199992</v>
      </c>
      <c r="Z258" s="89">
        <v>0</v>
      </c>
      <c r="AA258" s="87" t="s">
        <v>49</v>
      </c>
      <c r="AB258" s="89">
        <v>0</v>
      </c>
      <c r="AC258" s="89">
        <v>0</v>
      </c>
      <c r="AD258" s="87" t="s">
        <v>49</v>
      </c>
      <c r="AE258" s="89">
        <v>0</v>
      </c>
      <c r="AF258" s="87">
        <v>0</v>
      </c>
      <c r="AG258" s="87" t="s">
        <v>49</v>
      </c>
      <c r="AH258" s="89">
        <v>0</v>
      </c>
      <c r="AI258" s="89">
        <v>0</v>
      </c>
      <c r="AJ258" s="87" t="s">
        <v>49</v>
      </c>
      <c r="AK258" s="89">
        <v>0</v>
      </c>
      <c r="AL258" s="89">
        <v>0</v>
      </c>
      <c r="AM258" s="88" t="s">
        <v>47</v>
      </c>
      <c r="AN258" s="87" t="s">
        <v>47</v>
      </c>
      <c r="AO258" s="88" t="s">
        <v>47</v>
      </c>
      <c r="AP258" s="87" t="s">
        <v>47</v>
      </c>
      <c r="AR258" s="90"/>
      <c r="AS258" s="78"/>
      <c r="AT258" s="79"/>
      <c r="AU258" s="91"/>
    </row>
    <row r="259" spans="1:47" x14ac:dyDescent="0.25">
      <c r="A259" s="87" t="s">
        <v>625</v>
      </c>
      <c r="B259" s="92">
        <v>44185</v>
      </c>
      <c r="C259" s="87" t="s">
        <v>46</v>
      </c>
      <c r="D259" s="87" t="s">
        <v>1281</v>
      </c>
      <c r="E259" s="87" t="s">
        <v>1280</v>
      </c>
      <c r="F259" s="87" t="s">
        <v>1328</v>
      </c>
      <c r="G259" s="87" t="s">
        <v>104</v>
      </c>
      <c r="H259" s="87" t="s">
        <v>47</v>
      </c>
      <c r="I259" s="89" t="s">
        <v>1327</v>
      </c>
      <c r="J259" s="89" t="s">
        <v>47</v>
      </c>
      <c r="K259" s="89" t="s">
        <v>1326</v>
      </c>
      <c r="L259" s="89" t="s">
        <v>1325</v>
      </c>
      <c r="M259" s="89">
        <v>49990.2</v>
      </c>
      <c r="N259" s="87" t="s">
        <v>107</v>
      </c>
      <c r="O259" s="87" t="s">
        <v>1324</v>
      </c>
      <c r="P259" s="87" t="s">
        <v>1323</v>
      </c>
      <c r="Q259" s="89">
        <v>-610672.5</v>
      </c>
      <c r="R259" s="89">
        <v>0</v>
      </c>
      <c r="S259" s="89">
        <v>-610672.5</v>
      </c>
      <c r="T259" s="89">
        <v>0</v>
      </c>
      <c r="U259" s="87" t="s">
        <v>49</v>
      </c>
      <c r="V259" s="89">
        <v>0</v>
      </c>
      <c r="W259" s="89">
        <v>0</v>
      </c>
      <c r="X259" s="87" t="s">
        <v>49</v>
      </c>
      <c r="Y259" s="89">
        <v>0</v>
      </c>
      <c r="Z259" s="89">
        <v>0</v>
      </c>
      <c r="AA259" s="87" t="s">
        <v>49</v>
      </c>
      <c r="AB259" s="89">
        <v>0</v>
      </c>
      <c r="AC259" s="89">
        <v>0</v>
      </c>
      <c r="AD259" s="87" t="s">
        <v>49</v>
      </c>
      <c r="AE259" s="89">
        <v>0</v>
      </c>
      <c r="AF259" s="87">
        <v>0</v>
      </c>
      <c r="AG259" s="87" t="s">
        <v>49</v>
      </c>
      <c r="AH259" s="89">
        <v>0</v>
      </c>
      <c r="AI259" s="89">
        <v>0</v>
      </c>
      <c r="AJ259" s="87" t="s">
        <v>49</v>
      </c>
      <c r="AK259" s="89">
        <v>0</v>
      </c>
      <c r="AL259" s="89">
        <v>0</v>
      </c>
      <c r="AM259" s="88" t="s">
        <v>47</v>
      </c>
      <c r="AN259" s="87" t="s">
        <v>47</v>
      </c>
      <c r="AO259" s="88" t="s">
        <v>47</v>
      </c>
      <c r="AP259" s="87" t="s">
        <v>47</v>
      </c>
      <c r="AR259" s="90"/>
      <c r="AS259" s="78"/>
      <c r="AT259" s="79"/>
      <c r="AU259" s="91"/>
    </row>
    <row r="260" spans="1:47" x14ac:dyDescent="0.25">
      <c r="A260" s="87" t="s">
        <v>627</v>
      </c>
      <c r="B260" s="92">
        <v>44185</v>
      </c>
      <c r="C260" s="87" t="s">
        <v>46</v>
      </c>
      <c r="D260" s="87" t="s">
        <v>1281</v>
      </c>
      <c r="E260" s="87" t="s">
        <v>1280</v>
      </c>
      <c r="F260" s="87" t="s">
        <v>1328</v>
      </c>
      <c r="G260" s="87" t="s">
        <v>48</v>
      </c>
      <c r="H260" s="87" t="s">
        <v>1329</v>
      </c>
      <c r="I260" s="89" t="s">
        <v>47</v>
      </c>
      <c r="J260" s="89" t="s">
        <v>47</v>
      </c>
      <c r="K260" s="89" t="s">
        <v>47</v>
      </c>
      <c r="L260" s="89" t="s">
        <v>47</v>
      </c>
      <c r="M260" s="89">
        <v>0</v>
      </c>
      <c r="N260" s="87" t="s">
        <v>47</v>
      </c>
      <c r="O260" s="87" t="s">
        <v>55</v>
      </c>
      <c r="P260" s="87" t="s">
        <v>47</v>
      </c>
      <c r="Q260" s="89">
        <v>122956492.70640001</v>
      </c>
      <c r="R260" s="89">
        <v>0</v>
      </c>
      <c r="S260" s="89">
        <v>110298977.5</v>
      </c>
      <c r="T260" s="89">
        <v>0</v>
      </c>
      <c r="U260" s="87" t="s">
        <v>49</v>
      </c>
      <c r="V260" s="89">
        <v>0</v>
      </c>
      <c r="W260" s="89">
        <v>10911651.039999999</v>
      </c>
      <c r="X260" s="87" t="s">
        <v>50</v>
      </c>
      <c r="Y260" s="89">
        <v>1745864.1664</v>
      </c>
      <c r="Z260" s="89">
        <v>0</v>
      </c>
      <c r="AA260" s="87" t="s">
        <v>49</v>
      </c>
      <c r="AB260" s="89">
        <v>0</v>
      </c>
      <c r="AC260" s="89">
        <v>0</v>
      </c>
      <c r="AD260" s="87" t="s">
        <v>49</v>
      </c>
      <c r="AE260" s="89">
        <v>0</v>
      </c>
      <c r="AF260" s="87">
        <v>0</v>
      </c>
      <c r="AG260" s="87" t="s">
        <v>49</v>
      </c>
      <c r="AH260" s="89">
        <v>0</v>
      </c>
      <c r="AI260" s="89">
        <v>0</v>
      </c>
      <c r="AJ260" s="87" t="s">
        <v>49</v>
      </c>
      <c r="AK260" s="89">
        <v>0</v>
      </c>
      <c r="AL260" s="89">
        <v>0</v>
      </c>
      <c r="AM260" s="88" t="s">
        <v>47</v>
      </c>
      <c r="AN260" s="87" t="s">
        <v>47</v>
      </c>
      <c r="AO260" s="88" t="s">
        <v>47</v>
      </c>
      <c r="AP260" s="87" t="s">
        <v>47</v>
      </c>
      <c r="AR260" s="90"/>
      <c r="AS260" s="78"/>
      <c r="AT260" s="79"/>
      <c r="AU260" s="91"/>
    </row>
    <row r="261" spans="1:47" x14ac:dyDescent="0.25">
      <c r="A261" s="87" t="s">
        <v>629</v>
      </c>
      <c r="B261" s="92">
        <v>44185</v>
      </c>
      <c r="C261" s="87" t="s">
        <v>46</v>
      </c>
      <c r="D261" s="87" t="s">
        <v>1281</v>
      </c>
      <c r="E261" s="87" t="s">
        <v>1280</v>
      </c>
      <c r="F261" s="87" t="s">
        <v>1328</v>
      </c>
      <c r="G261" s="87" t="s">
        <v>48</v>
      </c>
      <c r="H261" s="87" t="s">
        <v>1330</v>
      </c>
      <c r="I261" s="89" t="s">
        <v>47</v>
      </c>
      <c r="J261" s="89" t="s">
        <v>47</v>
      </c>
      <c r="K261" s="89" t="s">
        <v>47</v>
      </c>
      <c r="L261" s="89" t="s">
        <v>47</v>
      </c>
      <c r="M261" s="89">
        <v>0</v>
      </c>
      <c r="N261" s="87" t="s">
        <v>47</v>
      </c>
      <c r="O261" s="87" t="s">
        <v>1324</v>
      </c>
      <c r="P261" s="87" t="s">
        <v>1323</v>
      </c>
      <c r="Q261" s="89">
        <v>1373400</v>
      </c>
      <c r="R261" s="89">
        <v>0</v>
      </c>
      <c r="S261" s="89">
        <v>1373400</v>
      </c>
      <c r="T261" s="89">
        <v>0</v>
      </c>
      <c r="U261" s="87" t="s">
        <v>49</v>
      </c>
      <c r="V261" s="89">
        <v>0</v>
      </c>
      <c r="W261" s="89">
        <v>0</v>
      </c>
      <c r="X261" s="87" t="s">
        <v>49</v>
      </c>
      <c r="Y261" s="89">
        <v>0</v>
      </c>
      <c r="Z261" s="89">
        <v>0</v>
      </c>
      <c r="AA261" s="87" t="s">
        <v>49</v>
      </c>
      <c r="AB261" s="89">
        <v>0</v>
      </c>
      <c r="AC261" s="89">
        <v>0</v>
      </c>
      <c r="AD261" s="87" t="s">
        <v>49</v>
      </c>
      <c r="AE261" s="89">
        <v>0</v>
      </c>
      <c r="AF261" s="87">
        <v>0</v>
      </c>
      <c r="AG261" s="87" t="s">
        <v>49</v>
      </c>
      <c r="AH261" s="89">
        <v>0</v>
      </c>
      <c r="AI261" s="89">
        <v>0</v>
      </c>
      <c r="AJ261" s="87" t="s">
        <v>49</v>
      </c>
      <c r="AK261" s="89">
        <v>0</v>
      </c>
      <c r="AL261" s="89">
        <v>0</v>
      </c>
      <c r="AM261" s="88" t="s">
        <v>47</v>
      </c>
      <c r="AN261" s="87" t="s">
        <v>47</v>
      </c>
      <c r="AO261" s="88" t="s">
        <v>47</v>
      </c>
      <c r="AP261" s="87" t="s">
        <v>47</v>
      </c>
      <c r="AR261" s="90"/>
      <c r="AS261" s="78"/>
      <c r="AT261" s="79"/>
      <c r="AU261" s="91"/>
    </row>
    <row r="262" spans="1:47" x14ac:dyDescent="0.25">
      <c r="A262" s="87" t="s">
        <v>631</v>
      </c>
      <c r="B262" s="92">
        <v>44185</v>
      </c>
      <c r="C262" s="87" t="s">
        <v>46</v>
      </c>
      <c r="D262" s="87" t="s">
        <v>1281</v>
      </c>
      <c r="E262" s="87" t="s">
        <v>1280</v>
      </c>
      <c r="F262" s="87" t="s">
        <v>1328</v>
      </c>
      <c r="G262" s="87" t="s">
        <v>48</v>
      </c>
      <c r="H262" s="87" t="s">
        <v>1331</v>
      </c>
      <c r="I262" s="89" t="s">
        <v>47</v>
      </c>
      <c r="J262" s="89" t="s">
        <v>47</v>
      </c>
      <c r="K262" s="89" t="s">
        <v>47</v>
      </c>
      <c r="L262" s="89" t="s">
        <v>47</v>
      </c>
      <c r="M262" s="89">
        <v>0</v>
      </c>
      <c r="N262" s="87" t="s">
        <v>47</v>
      </c>
      <c r="O262" s="87" t="s">
        <v>55</v>
      </c>
      <c r="P262" s="87" t="s">
        <v>47</v>
      </c>
      <c r="Q262" s="89">
        <v>58830200.700000003</v>
      </c>
      <c r="R262" s="89">
        <v>0</v>
      </c>
      <c r="S262" s="89">
        <v>55669200.700000003</v>
      </c>
      <c r="T262" s="89">
        <v>0</v>
      </c>
      <c r="U262" s="87" t="s">
        <v>49</v>
      </c>
      <c r="V262" s="89">
        <v>0</v>
      </c>
      <c r="W262" s="89">
        <v>2725000</v>
      </c>
      <c r="X262" s="87" t="s">
        <v>49</v>
      </c>
      <c r="Y262" s="89">
        <v>436000</v>
      </c>
      <c r="Z262" s="89">
        <v>0</v>
      </c>
      <c r="AA262" s="87" t="s">
        <v>49</v>
      </c>
      <c r="AB262" s="89">
        <v>0</v>
      </c>
      <c r="AC262" s="89">
        <v>0</v>
      </c>
      <c r="AD262" s="87" t="s">
        <v>49</v>
      </c>
      <c r="AE262" s="89">
        <v>0</v>
      </c>
      <c r="AF262" s="87">
        <v>0</v>
      </c>
      <c r="AG262" s="87" t="s">
        <v>49</v>
      </c>
      <c r="AH262" s="89">
        <v>0</v>
      </c>
      <c r="AI262" s="89">
        <v>0</v>
      </c>
      <c r="AJ262" s="87" t="s">
        <v>49</v>
      </c>
      <c r="AK262" s="89">
        <v>0</v>
      </c>
      <c r="AL262" s="89">
        <v>0</v>
      </c>
      <c r="AM262" s="88" t="s">
        <v>47</v>
      </c>
      <c r="AN262" s="87" t="s">
        <v>47</v>
      </c>
      <c r="AO262" s="88" t="s">
        <v>47</v>
      </c>
      <c r="AP262" s="87" t="s">
        <v>47</v>
      </c>
      <c r="AR262" s="90"/>
      <c r="AS262" s="78"/>
      <c r="AT262" s="79"/>
      <c r="AU262" s="91"/>
    </row>
    <row r="263" spans="1:47" x14ac:dyDescent="0.25">
      <c r="A263" s="87" t="s">
        <v>633</v>
      </c>
      <c r="B263" s="92">
        <v>44185</v>
      </c>
      <c r="C263" s="87" t="s">
        <v>46</v>
      </c>
      <c r="D263" s="87" t="s">
        <v>248</v>
      </c>
      <c r="E263" s="87" t="s">
        <v>249</v>
      </c>
      <c r="F263" s="87" t="s">
        <v>942</v>
      </c>
      <c r="G263" s="87" t="s">
        <v>48</v>
      </c>
      <c r="H263" s="87" t="s">
        <v>413</v>
      </c>
      <c r="I263" s="89" t="s">
        <v>47</v>
      </c>
      <c r="J263" s="89" t="s">
        <v>47</v>
      </c>
      <c r="K263" s="89" t="s">
        <v>47</v>
      </c>
      <c r="L263" s="89" t="s">
        <v>47</v>
      </c>
      <c r="M263" s="89">
        <v>0</v>
      </c>
      <c r="N263" s="87" t="s">
        <v>47</v>
      </c>
      <c r="O263" s="87" t="s">
        <v>55</v>
      </c>
      <c r="P263" s="87" t="s">
        <v>47</v>
      </c>
      <c r="Q263" s="89">
        <v>113565723.2244</v>
      </c>
      <c r="R263" s="89">
        <v>0</v>
      </c>
      <c r="S263" s="89">
        <v>69946909.249999985</v>
      </c>
      <c r="T263" s="89">
        <v>0</v>
      </c>
      <c r="U263" s="87" t="s">
        <v>49</v>
      </c>
      <c r="V263" s="89">
        <v>0</v>
      </c>
      <c r="W263" s="89">
        <v>37602425.840000004</v>
      </c>
      <c r="X263" s="87" t="s">
        <v>50</v>
      </c>
      <c r="Y263" s="89">
        <v>6016388.1343999989</v>
      </c>
      <c r="Z263" s="89">
        <v>0</v>
      </c>
      <c r="AA263" s="87" t="s">
        <v>49</v>
      </c>
      <c r="AB263" s="89">
        <v>0</v>
      </c>
      <c r="AC263" s="89">
        <v>0</v>
      </c>
      <c r="AD263" s="87" t="s">
        <v>49</v>
      </c>
      <c r="AE263" s="89">
        <v>0</v>
      </c>
      <c r="AF263" s="87">
        <v>0</v>
      </c>
      <c r="AG263" s="87" t="s">
        <v>49</v>
      </c>
      <c r="AH263" s="89">
        <v>0</v>
      </c>
      <c r="AI263" s="89">
        <v>0</v>
      </c>
      <c r="AJ263" s="87" t="s">
        <v>49</v>
      </c>
      <c r="AK263" s="89">
        <v>0</v>
      </c>
      <c r="AL263" s="89">
        <v>0</v>
      </c>
      <c r="AM263" s="88" t="s">
        <v>47</v>
      </c>
      <c r="AN263" s="87" t="s">
        <v>47</v>
      </c>
      <c r="AO263" s="88" t="s">
        <v>47</v>
      </c>
      <c r="AP263" s="87" t="s">
        <v>47</v>
      </c>
      <c r="AR263" s="90"/>
      <c r="AS263" s="78"/>
      <c r="AT263" s="79"/>
      <c r="AU263" s="91"/>
    </row>
    <row r="264" spans="1:47" x14ac:dyDescent="0.25">
      <c r="A264" s="87" t="s">
        <v>637</v>
      </c>
      <c r="B264" s="92">
        <v>44185</v>
      </c>
      <c r="C264" s="87" t="s">
        <v>46</v>
      </c>
      <c r="D264" s="87" t="s">
        <v>1117</v>
      </c>
      <c r="E264" s="87" t="s">
        <v>1112</v>
      </c>
      <c r="F264" s="87" t="s">
        <v>1146</v>
      </c>
      <c r="G264" s="87" t="s">
        <v>48</v>
      </c>
      <c r="H264" s="87" t="s">
        <v>1145</v>
      </c>
      <c r="I264" s="89" t="s">
        <v>47</v>
      </c>
      <c r="J264" s="89" t="s">
        <v>47</v>
      </c>
      <c r="K264" s="89" t="s">
        <v>47</v>
      </c>
      <c r="L264" s="89" t="s">
        <v>47</v>
      </c>
      <c r="M264" s="89">
        <v>0</v>
      </c>
      <c r="N264" s="87" t="s">
        <v>47</v>
      </c>
      <c r="O264" s="87" t="s">
        <v>55</v>
      </c>
      <c r="P264" s="87" t="s">
        <v>47</v>
      </c>
      <c r="Q264" s="89">
        <v>364547699.20000005</v>
      </c>
      <c r="R264" s="89">
        <v>0</v>
      </c>
      <c r="S264" s="89">
        <v>317692828.39999998</v>
      </c>
      <c r="T264" s="89">
        <v>0</v>
      </c>
      <c r="U264" s="87" t="s">
        <v>49</v>
      </c>
      <c r="V264" s="89">
        <v>0</v>
      </c>
      <c r="W264" s="89">
        <v>40392130</v>
      </c>
      <c r="X264" s="87" t="s">
        <v>49</v>
      </c>
      <c r="Y264" s="89">
        <v>6462740.7999999989</v>
      </c>
      <c r="Z264" s="89">
        <v>0</v>
      </c>
      <c r="AA264" s="87" t="s">
        <v>49</v>
      </c>
      <c r="AB264" s="89">
        <v>0</v>
      </c>
      <c r="AC264" s="89">
        <v>0</v>
      </c>
      <c r="AD264" s="87" t="s">
        <v>49</v>
      </c>
      <c r="AE264" s="89">
        <v>0</v>
      </c>
      <c r="AF264" s="87">
        <v>0</v>
      </c>
      <c r="AG264" s="87" t="s">
        <v>49</v>
      </c>
      <c r="AH264" s="89">
        <v>0</v>
      </c>
      <c r="AI264" s="89">
        <v>0</v>
      </c>
      <c r="AJ264" s="87" t="s">
        <v>49</v>
      </c>
      <c r="AK264" s="89">
        <v>0</v>
      </c>
      <c r="AL264" s="89">
        <v>0</v>
      </c>
      <c r="AM264" s="88" t="s">
        <v>47</v>
      </c>
      <c r="AN264" s="87" t="s">
        <v>47</v>
      </c>
      <c r="AO264" s="88" t="s">
        <v>47</v>
      </c>
      <c r="AP264" s="87" t="s">
        <v>47</v>
      </c>
      <c r="AR264" s="90"/>
      <c r="AS264" s="78"/>
      <c r="AT264" s="79"/>
      <c r="AU264" s="91"/>
    </row>
    <row r="265" spans="1:47" x14ac:dyDescent="0.25">
      <c r="A265" s="87" t="s">
        <v>639</v>
      </c>
      <c r="B265" s="92">
        <v>44185</v>
      </c>
      <c r="C265" s="87" t="s">
        <v>46</v>
      </c>
      <c r="D265" s="87" t="s">
        <v>119</v>
      </c>
      <c r="E265" s="87" t="s">
        <v>120</v>
      </c>
      <c r="F265" s="87" t="s">
        <v>953</v>
      </c>
      <c r="G265" s="87" t="s">
        <v>48</v>
      </c>
      <c r="H265" s="87" t="s">
        <v>421</v>
      </c>
      <c r="I265" s="89" t="s">
        <v>47</v>
      </c>
      <c r="J265" s="89" t="s">
        <v>47</v>
      </c>
      <c r="K265" s="89" t="s">
        <v>47</v>
      </c>
      <c r="L265" s="89" t="s">
        <v>47</v>
      </c>
      <c r="M265" s="89">
        <v>0</v>
      </c>
      <c r="N265" s="87" t="s">
        <v>47</v>
      </c>
      <c r="O265" s="87" t="s">
        <v>55</v>
      </c>
      <c r="P265" s="87" t="s">
        <v>47</v>
      </c>
      <c r="Q265" s="89">
        <v>184093588.00000003</v>
      </c>
      <c r="R265" s="89">
        <v>0</v>
      </c>
      <c r="S265" s="89">
        <v>135041190</v>
      </c>
      <c r="T265" s="89">
        <v>0</v>
      </c>
      <c r="U265" s="87" t="s">
        <v>49</v>
      </c>
      <c r="V265" s="89">
        <v>0</v>
      </c>
      <c r="W265" s="89">
        <v>42286550</v>
      </c>
      <c r="X265" s="87" t="s">
        <v>49</v>
      </c>
      <c r="Y265" s="89">
        <v>6765848</v>
      </c>
      <c r="Z265" s="89">
        <v>0</v>
      </c>
      <c r="AA265" s="87" t="s">
        <v>49</v>
      </c>
      <c r="AB265" s="89">
        <v>0</v>
      </c>
      <c r="AC265" s="89">
        <v>0</v>
      </c>
      <c r="AD265" s="87" t="s">
        <v>49</v>
      </c>
      <c r="AE265" s="89">
        <v>0</v>
      </c>
      <c r="AF265" s="87">
        <v>0</v>
      </c>
      <c r="AG265" s="87" t="s">
        <v>49</v>
      </c>
      <c r="AH265" s="89">
        <v>0</v>
      </c>
      <c r="AI265" s="89">
        <v>0</v>
      </c>
      <c r="AJ265" s="87" t="s">
        <v>49</v>
      </c>
      <c r="AK265" s="89">
        <v>0</v>
      </c>
      <c r="AL265" s="89">
        <v>0</v>
      </c>
      <c r="AM265" s="88" t="s">
        <v>47</v>
      </c>
      <c r="AN265" s="87" t="s">
        <v>47</v>
      </c>
      <c r="AO265" s="88" t="s">
        <v>47</v>
      </c>
      <c r="AP265" s="87" t="s">
        <v>47</v>
      </c>
      <c r="AR265" s="90"/>
      <c r="AS265" s="78"/>
      <c r="AT265" s="79"/>
      <c r="AU265" s="91"/>
    </row>
    <row r="266" spans="1:47" x14ac:dyDescent="0.25">
      <c r="A266" s="87" t="s">
        <v>641</v>
      </c>
      <c r="B266" s="92">
        <v>44185</v>
      </c>
      <c r="C266" s="87" t="s">
        <v>46</v>
      </c>
      <c r="D266" s="87" t="s">
        <v>119</v>
      </c>
      <c r="E266" s="87" t="s">
        <v>120</v>
      </c>
      <c r="F266" s="87" t="s">
        <v>953</v>
      </c>
      <c r="G266" s="87" t="s">
        <v>48</v>
      </c>
      <c r="H266" s="87" t="s">
        <v>417</v>
      </c>
      <c r="I266" s="89" t="s">
        <v>47</v>
      </c>
      <c r="J266" s="89" t="s">
        <v>47</v>
      </c>
      <c r="K266" s="89" t="s">
        <v>47</v>
      </c>
      <c r="L266" s="89" t="s">
        <v>47</v>
      </c>
      <c r="M266" s="89">
        <v>0</v>
      </c>
      <c r="N266" s="87" t="s">
        <v>47</v>
      </c>
      <c r="O266" s="87" t="s">
        <v>418</v>
      </c>
      <c r="P266" s="87" t="s">
        <v>419</v>
      </c>
      <c r="Q266" s="89">
        <v>2398000</v>
      </c>
      <c r="R266" s="89">
        <v>0</v>
      </c>
      <c r="S266" s="89">
        <v>2398000</v>
      </c>
      <c r="T266" s="89">
        <v>0</v>
      </c>
      <c r="U266" s="87" t="s">
        <v>49</v>
      </c>
      <c r="V266" s="89">
        <v>0</v>
      </c>
      <c r="W266" s="89">
        <v>0</v>
      </c>
      <c r="X266" s="87" t="s">
        <v>49</v>
      </c>
      <c r="Y266" s="89">
        <v>0</v>
      </c>
      <c r="Z266" s="89">
        <v>0</v>
      </c>
      <c r="AA266" s="87" t="s">
        <v>49</v>
      </c>
      <c r="AB266" s="89">
        <v>0</v>
      </c>
      <c r="AC266" s="89">
        <v>0</v>
      </c>
      <c r="AD266" s="87" t="s">
        <v>49</v>
      </c>
      <c r="AE266" s="89">
        <v>0</v>
      </c>
      <c r="AF266" s="87">
        <v>0</v>
      </c>
      <c r="AG266" s="87" t="s">
        <v>49</v>
      </c>
      <c r="AH266" s="89">
        <v>0</v>
      </c>
      <c r="AI266" s="89">
        <v>0</v>
      </c>
      <c r="AJ266" s="87" t="s">
        <v>49</v>
      </c>
      <c r="AK266" s="89">
        <v>0</v>
      </c>
      <c r="AL266" s="89">
        <v>0</v>
      </c>
      <c r="AM266" s="88" t="s">
        <v>47</v>
      </c>
      <c r="AN266" s="87" t="s">
        <v>47</v>
      </c>
      <c r="AO266" s="88" t="s">
        <v>47</v>
      </c>
      <c r="AP266" s="87" t="s">
        <v>47</v>
      </c>
      <c r="AR266" s="90"/>
      <c r="AS266" s="78"/>
      <c r="AT266" s="79"/>
      <c r="AU266" s="91"/>
    </row>
    <row r="267" spans="1:47" x14ac:dyDescent="0.25">
      <c r="A267" s="87" t="s">
        <v>645</v>
      </c>
      <c r="B267" s="92">
        <v>44185</v>
      </c>
      <c r="C267" s="87" t="s">
        <v>46</v>
      </c>
      <c r="D267" s="87" t="s">
        <v>119</v>
      </c>
      <c r="E267" s="87" t="s">
        <v>120</v>
      </c>
      <c r="F267" s="87" t="s">
        <v>953</v>
      </c>
      <c r="G267" s="87" t="s">
        <v>48</v>
      </c>
      <c r="H267" s="87" t="s">
        <v>415</v>
      </c>
      <c r="I267" s="89" t="s">
        <v>47</v>
      </c>
      <c r="J267" s="89" t="s">
        <v>47</v>
      </c>
      <c r="K267" s="89" t="s">
        <v>47</v>
      </c>
      <c r="L267" s="89" t="s">
        <v>47</v>
      </c>
      <c r="M267" s="89">
        <v>0</v>
      </c>
      <c r="N267" s="87" t="s">
        <v>47</v>
      </c>
      <c r="O267" s="87" t="s">
        <v>55</v>
      </c>
      <c r="P267" s="87" t="s">
        <v>47</v>
      </c>
      <c r="Q267" s="89">
        <v>33934359.600000001</v>
      </c>
      <c r="R267" s="89">
        <v>0</v>
      </c>
      <c r="S267" s="89">
        <v>24819300</v>
      </c>
      <c r="T267" s="89">
        <v>0</v>
      </c>
      <c r="U267" s="87" t="s">
        <v>49</v>
      </c>
      <c r="V267" s="89">
        <v>0</v>
      </c>
      <c r="W267" s="89">
        <v>7857810</v>
      </c>
      <c r="X267" s="87" t="s">
        <v>49</v>
      </c>
      <c r="Y267" s="89">
        <v>1257249.6000000001</v>
      </c>
      <c r="Z267" s="89">
        <v>0</v>
      </c>
      <c r="AA267" s="87" t="s">
        <v>49</v>
      </c>
      <c r="AB267" s="89">
        <v>0</v>
      </c>
      <c r="AC267" s="89">
        <v>0</v>
      </c>
      <c r="AD267" s="87" t="s">
        <v>49</v>
      </c>
      <c r="AE267" s="89">
        <v>0</v>
      </c>
      <c r="AF267" s="87">
        <v>0</v>
      </c>
      <c r="AG267" s="87" t="s">
        <v>49</v>
      </c>
      <c r="AH267" s="89">
        <v>0</v>
      </c>
      <c r="AI267" s="89">
        <v>0</v>
      </c>
      <c r="AJ267" s="87" t="s">
        <v>49</v>
      </c>
      <c r="AK267" s="89">
        <v>0</v>
      </c>
      <c r="AL267" s="89">
        <v>0</v>
      </c>
      <c r="AM267" s="88" t="s">
        <v>47</v>
      </c>
      <c r="AN267" s="87" t="s">
        <v>47</v>
      </c>
      <c r="AO267" s="88" t="s">
        <v>47</v>
      </c>
      <c r="AP267" s="87" t="s">
        <v>47</v>
      </c>
      <c r="AR267" s="90"/>
      <c r="AS267" s="78"/>
      <c r="AT267" s="79"/>
      <c r="AU267" s="91"/>
    </row>
    <row r="268" spans="1:47" x14ac:dyDescent="0.25">
      <c r="A268" s="87" t="s">
        <v>647</v>
      </c>
      <c r="B268" s="92">
        <v>44185</v>
      </c>
      <c r="C268" s="87" t="s">
        <v>46</v>
      </c>
      <c r="D268" s="87" t="s">
        <v>260</v>
      </c>
      <c r="E268" s="87" t="s">
        <v>261</v>
      </c>
      <c r="F268" s="87" t="s">
        <v>965</v>
      </c>
      <c r="G268" s="87" t="s">
        <v>48</v>
      </c>
      <c r="H268" s="87" t="s">
        <v>423</v>
      </c>
      <c r="I268" s="89" t="s">
        <v>47</v>
      </c>
      <c r="J268" s="89" t="s">
        <v>47</v>
      </c>
      <c r="K268" s="89" t="s">
        <v>47</v>
      </c>
      <c r="L268" s="89" t="s">
        <v>47</v>
      </c>
      <c r="M268" s="89">
        <v>0</v>
      </c>
      <c r="N268" s="87" t="s">
        <v>47</v>
      </c>
      <c r="O268" s="87" t="s">
        <v>55</v>
      </c>
      <c r="P268" s="87" t="s">
        <v>47</v>
      </c>
      <c r="Q268" s="89">
        <v>754495482.40079999</v>
      </c>
      <c r="R268" s="89">
        <v>0</v>
      </c>
      <c r="S268" s="89">
        <v>617308685.45000005</v>
      </c>
      <c r="T268" s="89">
        <v>0</v>
      </c>
      <c r="U268" s="87" t="s">
        <v>49</v>
      </c>
      <c r="V268" s="89">
        <v>0</v>
      </c>
      <c r="W268" s="89">
        <v>118264480.13</v>
      </c>
      <c r="X268" s="87" t="s">
        <v>50</v>
      </c>
      <c r="Y268" s="89">
        <v>18922316.820799999</v>
      </c>
      <c r="Z268" s="89">
        <v>0</v>
      </c>
      <c r="AA268" s="87" t="s">
        <v>49</v>
      </c>
      <c r="AB268" s="89">
        <v>0</v>
      </c>
      <c r="AC268" s="89">
        <v>0</v>
      </c>
      <c r="AD268" s="87" t="s">
        <v>49</v>
      </c>
      <c r="AE268" s="89">
        <v>0</v>
      </c>
      <c r="AF268" s="87">
        <v>0</v>
      </c>
      <c r="AG268" s="87" t="s">
        <v>49</v>
      </c>
      <c r="AH268" s="89">
        <v>0</v>
      </c>
      <c r="AI268" s="89">
        <v>0</v>
      </c>
      <c r="AJ268" s="87" t="s">
        <v>49</v>
      </c>
      <c r="AK268" s="89">
        <v>0</v>
      </c>
      <c r="AL268" s="89">
        <v>0</v>
      </c>
      <c r="AM268" s="88" t="s">
        <v>47</v>
      </c>
      <c r="AN268" s="87" t="s">
        <v>47</v>
      </c>
      <c r="AO268" s="88" t="s">
        <v>47</v>
      </c>
      <c r="AP268" s="87" t="s">
        <v>47</v>
      </c>
      <c r="AR268" s="90"/>
      <c r="AS268" s="78"/>
      <c r="AT268" s="79"/>
      <c r="AU268" s="91"/>
    </row>
    <row r="269" spans="1:47" x14ac:dyDescent="0.25">
      <c r="A269" s="87" t="s">
        <v>649</v>
      </c>
      <c r="B269" s="92">
        <v>44186</v>
      </c>
      <c r="C269" s="87" t="s">
        <v>973</v>
      </c>
      <c r="D269" s="87" t="s">
        <v>52</v>
      </c>
      <c r="E269" s="87" t="s">
        <v>1377</v>
      </c>
      <c r="F269" s="87" t="s">
        <v>1429</v>
      </c>
      <c r="G269" s="87" t="s">
        <v>104</v>
      </c>
      <c r="H269" s="87" t="s">
        <v>47</v>
      </c>
      <c r="I269" s="89" t="s">
        <v>672</v>
      </c>
      <c r="J269" s="89" t="s">
        <v>47</v>
      </c>
      <c r="K269" s="89" t="s">
        <v>1560</v>
      </c>
      <c r="L269" s="89" t="s">
        <v>424</v>
      </c>
      <c r="M269" s="89">
        <v>1499840</v>
      </c>
      <c r="N269" s="87" t="s">
        <v>107</v>
      </c>
      <c r="O269" s="87" t="s">
        <v>1559</v>
      </c>
      <c r="P269" s="87" t="s">
        <v>1558</v>
      </c>
      <c r="Q269" s="89">
        <v>-1499840</v>
      </c>
      <c r="R269" s="89">
        <v>0</v>
      </c>
      <c r="S269" s="89">
        <v>-1499840</v>
      </c>
      <c r="T269" s="89">
        <v>0</v>
      </c>
      <c r="U269" s="87" t="s">
        <v>49</v>
      </c>
      <c r="V269" s="89">
        <v>0</v>
      </c>
      <c r="W269" s="89">
        <v>0</v>
      </c>
      <c r="X269" s="87" t="s">
        <v>49</v>
      </c>
      <c r="Y269" s="89">
        <v>0</v>
      </c>
      <c r="Z269" s="89">
        <v>0</v>
      </c>
      <c r="AA269" s="87" t="s">
        <v>49</v>
      </c>
      <c r="AB269" s="89">
        <v>0</v>
      </c>
      <c r="AC269" s="89">
        <v>0</v>
      </c>
      <c r="AD269" s="87" t="s">
        <v>49</v>
      </c>
      <c r="AE269" s="89">
        <v>0</v>
      </c>
      <c r="AF269" s="87">
        <v>0</v>
      </c>
      <c r="AG269" s="87" t="s">
        <v>49</v>
      </c>
      <c r="AH269" s="89">
        <v>0</v>
      </c>
      <c r="AI269" s="89">
        <v>0</v>
      </c>
      <c r="AJ269" s="87" t="s">
        <v>49</v>
      </c>
      <c r="AK269" s="89">
        <v>0</v>
      </c>
      <c r="AL269" s="89">
        <v>0</v>
      </c>
      <c r="AM269" s="88" t="s">
        <v>47</v>
      </c>
      <c r="AN269" s="87" t="s">
        <v>47</v>
      </c>
      <c r="AO269" s="88" t="s">
        <v>47</v>
      </c>
      <c r="AP269" s="87" t="s">
        <v>47</v>
      </c>
      <c r="AR269" s="90"/>
      <c r="AS269" s="78"/>
      <c r="AT269" s="79"/>
      <c r="AU269" s="91"/>
    </row>
    <row r="270" spans="1:47" x14ac:dyDescent="0.25">
      <c r="A270" s="87" t="s">
        <v>651</v>
      </c>
      <c r="B270" s="92">
        <v>44186</v>
      </c>
      <c r="C270" s="87" t="s">
        <v>973</v>
      </c>
      <c r="D270" s="87" t="s">
        <v>52</v>
      </c>
      <c r="E270" s="87" t="s">
        <v>1377</v>
      </c>
      <c r="F270" s="87" t="s">
        <v>1425</v>
      </c>
      <c r="G270" s="87" t="s">
        <v>48</v>
      </c>
      <c r="H270" s="87" t="s">
        <v>1561</v>
      </c>
      <c r="I270" s="89" t="s">
        <v>47</v>
      </c>
      <c r="J270" s="89" t="s">
        <v>47</v>
      </c>
      <c r="K270" s="89" t="s">
        <v>47</v>
      </c>
      <c r="L270" s="89" t="s">
        <v>47</v>
      </c>
      <c r="M270" s="89">
        <v>0</v>
      </c>
      <c r="N270" s="87" t="s">
        <v>47</v>
      </c>
      <c r="O270" s="87" t="s">
        <v>55</v>
      </c>
      <c r="P270" s="87" t="s">
        <v>47</v>
      </c>
      <c r="Q270" s="89">
        <v>629411241.61759996</v>
      </c>
      <c r="R270" s="89">
        <v>0</v>
      </c>
      <c r="S270" s="89">
        <v>394298652.05999994</v>
      </c>
      <c r="T270" s="89">
        <v>0</v>
      </c>
      <c r="U270" s="87" t="s">
        <v>49</v>
      </c>
      <c r="V270" s="89">
        <v>0</v>
      </c>
      <c r="W270" s="89">
        <v>202683266.86000001</v>
      </c>
      <c r="X270" s="87" t="s">
        <v>50</v>
      </c>
      <c r="Y270" s="89">
        <v>32429322.6976</v>
      </c>
      <c r="Z270" s="89">
        <v>0</v>
      </c>
      <c r="AA270" s="87" t="s">
        <v>49</v>
      </c>
      <c r="AB270" s="89">
        <v>0</v>
      </c>
      <c r="AC270" s="89">
        <v>0</v>
      </c>
      <c r="AD270" s="87" t="s">
        <v>49</v>
      </c>
      <c r="AE270" s="89">
        <v>0</v>
      </c>
      <c r="AF270" s="87">
        <v>0</v>
      </c>
      <c r="AG270" s="87" t="s">
        <v>49</v>
      </c>
      <c r="AH270" s="89">
        <v>0</v>
      </c>
      <c r="AI270" s="89">
        <v>0</v>
      </c>
      <c r="AJ270" s="87" t="s">
        <v>49</v>
      </c>
      <c r="AK270" s="89">
        <v>0</v>
      </c>
      <c r="AL270" s="89">
        <v>0</v>
      </c>
      <c r="AM270" s="88" t="s">
        <v>47</v>
      </c>
      <c r="AN270" s="87" t="s">
        <v>47</v>
      </c>
      <c r="AO270" s="88" t="s">
        <v>47</v>
      </c>
      <c r="AP270" s="87" t="s">
        <v>47</v>
      </c>
      <c r="AR270" s="90"/>
      <c r="AS270" s="78"/>
      <c r="AT270" s="79"/>
      <c r="AU270" s="91"/>
    </row>
    <row r="271" spans="1:47" x14ac:dyDescent="0.25">
      <c r="A271" s="87" t="s">
        <v>653</v>
      </c>
      <c r="B271" s="92">
        <v>44186</v>
      </c>
      <c r="C271" s="87" t="s">
        <v>973</v>
      </c>
      <c r="D271" s="87" t="s">
        <v>52</v>
      </c>
      <c r="E271" s="87" t="s">
        <v>1377</v>
      </c>
      <c r="F271" s="87" t="s">
        <v>1429</v>
      </c>
      <c r="G271" s="87" t="s">
        <v>48</v>
      </c>
      <c r="H271" s="87" t="s">
        <v>1562</v>
      </c>
      <c r="I271" s="89" t="s">
        <v>47</v>
      </c>
      <c r="J271" s="89" t="s">
        <v>47</v>
      </c>
      <c r="K271" s="89" t="s">
        <v>47</v>
      </c>
      <c r="L271" s="89" t="s">
        <v>47</v>
      </c>
      <c r="M271" s="89">
        <v>0</v>
      </c>
      <c r="N271" s="87" t="s">
        <v>47</v>
      </c>
      <c r="O271" s="87" t="s">
        <v>1388</v>
      </c>
      <c r="P271" s="87" t="s">
        <v>1387</v>
      </c>
      <c r="Q271" s="89">
        <v>3207325</v>
      </c>
      <c r="R271" s="89">
        <v>0</v>
      </c>
      <c r="S271" s="89">
        <v>3207325</v>
      </c>
      <c r="T271" s="89">
        <v>0</v>
      </c>
      <c r="U271" s="87" t="s">
        <v>49</v>
      </c>
      <c r="V271" s="89">
        <v>0</v>
      </c>
      <c r="W271" s="89">
        <v>0</v>
      </c>
      <c r="X271" s="87" t="s">
        <v>49</v>
      </c>
      <c r="Y271" s="89">
        <v>0</v>
      </c>
      <c r="Z271" s="89">
        <v>0</v>
      </c>
      <c r="AA271" s="87" t="s">
        <v>49</v>
      </c>
      <c r="AB271" s="89">
        <v>0</v>
      </c>
      <c r="AC271" s="89">
        <v>0</v>
      </c>
      <c r="AD271" s="87" t="s">
        <v>49</v>
      </c>
      <c r="AE271" s="89">
        <v>0</v>
      </c>
      <c r="AF271" s="87">
        <v>0</v>
      </c>
      <c r="AG271" s="87" t="s">
        <v>49</v>
      </c>
      <c r="AH271" s="89">
        <v>0</v>
      </c>
      <c r="AI271" s="89">
        <v>0</v>
      </c>
      <c r="AJ271" s="87" t="s">
        <v>49</v>
      </c>
      <c r="AK271" s="89">
        <v>0</v>
      </c>
      <c r="AL271" s="89">
        <v>0</v>
      </c>
      <c r="AM271" s="88" t="s">
        <v>47</v>
      </c>
      <c r="AN271" s="87" t="s">
        <v>47</v>
      </c>
      <c r="AO271" s="88" t="s">
        <v>47</v>
      </c>
      <c r="AP271" s="87" t="s">
        <v>47</v>
      </c>
      <c r="AR271" s="90"/>
      <c r="AS271" s="78"/>
      <c r="AT271" s="79"/>
      <c r="AU271" s="91"/>
    </row>
    <row r="272" spans="1:47" x14ac:dyDescent="0.25">
      <c r="A272" s="87" t="s">
        <v>655</v>
      </c>
      <c r="B272" s="92">
        <v>44186</v>
      </c>
      <c r="C272" s="87" t="s">
        <v>973</v>
      </c>
      <c r="D272" s="87" t="s">
        <v>52</v>
      </c>
      <c r="E272" s="87" t="s">
        <v>1377</v>
      </c>
      <c r="F272" s="87" t="s">
        <v>1425</v>
      </c>
      <c r="G272" s="87" t="s">
        <v>48</v>
      </c>
      <c r="H272" s="87" t="s">
        <v>1563</v>
      </c>
      <c r="I272" s="89" t="s">
        <v>47</v>
      </c>
      <c r="J272" s="89" t="s">
        <v>47</v>
      </c>
      <c r="K272" s="89" t="s">
        <v>47</v>
      </c>
      <c r="L272" s="89" t="s">
        <v>47</v>
      </c>
      <c r="M272" s="89">
        <v>0</v>
      </c>
      <c r="N272" s="87" t="s">
        <v>47</v>
      </c>
      <c r="O272" s="87" t="s">
        <v>55</v>
      </c>
      <c r="P272" s="87" t="s">
        <v>47</v>
      </c>
      <c r="Q272" s="89">
        <v>35447890</v>
      </c>
      <c r="R272" s="89">
        <v>0</v>
      </c>
      <c r="S272" s="89">
        <v>26293634</v>
      </c>
      <c r="T272" s="89">
        <v>0</v>
      </c>
      <c r="U272" s="87" t="s">
        <v>49</v>
      </c>
      <c r="V272" s="89">
        <v>0</v>
      </c>
      <c r="W272" s="89">
        <v>7891600</v>
      </c>
      <c r="X272" s="87" t="s">
        <v>50</v>
      </c>
      <c r="Y272" s="89">
        <v>1262656</v>
      </c>
      <c r="Z272" s="89">
        <v>0</v>
      </c>
      <c r="AA272" s="87" t="s">
        <v>49</v>
      </c>
      <c r="AB272" s="89">
        <v>0</v>
      </c>
      <c r="AC272" s="89">
        <v>0</v>
      </c>
      <c r="AD272" s="87" t="s">
        <v>49</v>
      </c>
      <c r="AE272" s="89">
        <v>0</v>
      </c>
      <c r="AF272" s="87">
        <v>0</v>
      </c>
      <c r="AG272" s="87" t="s">
        <v>49</v>
      </c>
      <c r="AH272" s="89">
        <v>0</v>
      </c>
      <c r="AI272" s="89">
        <v>0</v>
      </c>
      <c r="AJ272" s="87" t="s">
        <v>49</v>
      </c>
      <c r="AK272" s="89">
        <v>0</v>
      </c>
      <c r="AL272" s="89">
        <v>0</v>
      </c>
      <c r="AM272" s="88" t="s">
        <v>47</v>
      </c>
      <c r="AN272" s="87" t="s">
        <v>47</v>
      </c>
      <c r="AO272" s="88" t="s">
        <v>47</v>
      </c>
      <c r="AP272" s="87" t="s">
        <v>47</v>
      </c>
      <c r="AR272" s="90"/>
      <c r="AS272" s="78"/>
      <c r="AT272" s="79"/>
      <c r="AU272" s="91"/>
    </row>
    <row r="273" spans="1:47" x14ac:dyDescent="0.25">
      <c r="A273" s="87" t="s">
        <v>658</v>
      </c>
      <c r="B273" s="92">
        <v>44186</v>
      </c>
      <c r="C273" s="87" t="s">
        <v>46</v>
      </c>
      <c r="D273" s="87" t="s">
        <v>52</v>
      </c>
      <c r="E273" s="87" t="s">
        <v>53</v>
      </c>
      <c r="F273" s="87" t="s">
        <v>855</v>
      </c>
      <c r="G273" s="87" t="s">
        <v>48</v>
      </c>
      <c r="H273" s="87" t="s">
        <v>426</v>
      </c>
      <c r="I273" s="89" t="s">
        <v>47</v>
      </c>
      <c r="J273" s="89" t="s">
        <v>47</v>
      </c>
      <c r="K273" s="89" t="s">
        <v>47</v>
      </c>
      <c r="L273" s="89" t="s">
        <v>47</v>
      </c>
      <c r="M273" s="89">
        <v>0</v>
      </c>
      <c r="N273" s="87" t="s">
        <v>47</v>
      </c>
      <c r="O273" s="87" t="s">
        <v>55</v>
      </c>
      <c r="P273" s="87" t="s">
        <v>47</v>
      </c>
      <c r="Q273" s="89">
        <v>915556363.96319985</v>
      </c>
      <c r="R273" s="89">
        <v>0</v>
      </c>
      <c r="S273" s="89">
        <v>582382125.00000012</v>
      </c>
      <c r="T273" s="89">
        <v>0</v>
      </c>
      <c r="U273" s="87" t="s">
        <v>49</v>
      </c>
      <c r="V273" s="89">
        <v>0</v>
      </c>
      <c r="W273" s="89">
        <v>287219171.51999998</v>
      </c>
      <c r="X273" s="87" t="s">
        <v>50</v>
      </c>
      <c r="Y273" s="89">
        <v>45955067.443199992</v>
      </c>
      <c r="Z273" s="89">
        <v>0</v>
      </c>
      <c r="AA273" s="87" t="s">
        <v>49</v>
      </c>
      <c r="AB273" s="89">
        <v>0</v>
      </c>
      <c r="AC273" s="89">
        <v>0</v>
      </c>
      <c r="AD273" s="87" t="s">
        <v>49</v>
      </c>
      <c r="AE273" s="89">
        <v>0</v>
      </c>
      <c r="AF273" s="87">
        <v>0</v>
      </c>
      <c r="AG273" s="87" t="s">
        <v>49</v>
      </c>
      <c r="AH273" s="89">
        <v>0</v>
      </c>
      <c r="AI273" s="89">
        <v>0</v>
      </c>
      <c r="AJ273" s="87" t="s">
        <v>49</v>
      </c>
      <c r="AK273" s="89">
        <v>0</v>
      </c>
      <c r="AL273" s="89">
        <v>0</v>
      </c>
      <c r="AM273" s="88" t="s">
        <v>47</v>
      </c>
      <c r="AN273" s="87" t="s">
        <v>47</v>
      </c>
      <c r="AO273" s="88" t="s">
        <v>47</v>
      </c>
      <c r="AP273" s="87" t="s">
        <v>47</v>
      </c>
      <c r="AR273" s="90"/>
      <c r="AS273" s="78"/>
      <c r="AT273" s="79"/>
      <c r="AU273" s="91"/>
    </row>
    <row r="274" spans="1:47" x14ac:dyDescent="0.25">
      <c r="A274" s="87" t="s">
        <v>660</v>
      </c>
      <c r="B274" s="92">
        <v>44186</v>
      </c>
      <c r="C274" s="87" t="s">
        <v>973</v>
      </c>
      <c r="D274" s="87" t="s">
        <v>63</v>
      </c>
      <c r="E274" s="87" t="s">
        <v>1373</v>
      </c>
      <c r="F274" s="87" t="s">
        <v>1385</v>
      </c>
      <c r="G274" s="87" t="s">
        <v>104</v>
      </c>
      <c r="H274" s="87" t="s">
        <v>47</v>
      </c>
      <c r="I274" s="89" t="s">
        <v>1552</v>
      </c>
      <c r="J274" s="89" t="s">
        <v>47</v>
      </c>
      <c r="K274" s="89" t="s">
        <v>1551</v>
      </c>
      <c r="L274" s="89" t="s">
        <v>353</v>
      </c>
      <c r="M274" s="89">
        <v>1289688</v>
      </c>
      <c r="N274" s="87" t="s">
        <v>107</v>
      </c>
      <c r="O274" s="87" t="s">
        <v>1550</v>
      </c>
      <c r="P274" s="87" t="s">
        <v>1549</v>
      </c>
      <c r="Q274" s="89">
        <v>-1289688</v>
      </c>
      <c r="R274" s="89">
        <v>0</v>
      </c>
      <c r="S274" s="89">
        <v>0</v>
      </c>
      <c r="T274" s="89">
        <v>0</v>
      </c>
      <c r="U274" s="87" t="s">
        <v>49</v>
      </c>
      <c r="V274" s="89">
        <v>0</v>
      </c>
      <c r="W274" s="89">
        <v>-1111800</v>
      </c>
      <c r="X274" s="87" t="s">
        <v>50</v>
      </c>
      <c r="Y274" s="89">
        <v>-177888</v>
      </c>
      <c r="Z274" s="89">
        <v>0</v>
      </c>
      <c r="AA274" s="87" t="s">
        <v>49</v>
      </c>
      <c r="AB274" s="89">
        <v>0</v>
      </c>
      <c r="AC274" s="89">
        <v>0</v>
      </c>
      <c r="AD274" s="87" t="s">
        <v>49</v>
      </c>
      <c r="AE274" s="89">
        <v>0</v>
      </c>
      <c r="AF274" s="87">
        <v>0</v>
      </c>
      <c r="AG274" s="87" t="s">
        <v>49</v>
      </c>
      <c r="AH274" s="89">
        <v>0</v>
      </c>
      <c r="AI274" s="89">
        <v>0</v>
      </c>
      <c r="AJ274" s="87" t="s">
        <v>49</v>
      </c>
      <c r="AK274" s="89">
        <v>0</v>
      </c>
      <c r="AL274" s="89">
        <v>0</v>
      </c>
      <c r="AM274" s="88" t="s">
        <v>47</v>
      </c>
      <c r="AN274" s="87" t="s">
        <v>47</v>
      </c>
      <c r="AO274" s="88" t="s">
        <v>47</v>
      </c>
      <c r="AP274" s="87" t="s">
        <v>47</v>
      </c>
      <c r="AR274" s="90"/>
      <c r="AS274" s="78"/>
      <c r="AT274" s="79"/>
      <c r="AU274" s="91"/>
    </row>
    <row r="275" spans="1:47" x14ac:dyDescent="0.25">
      <c r="A275" s="87" t="s">
        <v>664</v>
      </c>
      <c r="B275" s="92">
        <v>44186</v>
      </c>
      <c r="C275" s="87" t="s">
        <v>973</v>
      </c>
      <c r="D275" s="87" t="s">
        <v>63</v>
      </c>
      <c r="E275" s="87" t="s">
        <v>1373</v>
      </c>
      <c r="F275" s="87" t="s">
        <v>1381</v>
      </c>
      <c r="G275" s="87" t="s">
        <v>48</v>
      </c>
      <c r="H275" s="87" t="s">
        <v>1553</v>
      </c>
      <c r="I275" s="89" t="s">
        <v>47</v>
      </c>
      <c r="J275" s="89" t="s">
        <v>47</v>
      </c>
      <c r="K275" s="89" t="s">
        <v>47</v>
      </c>
      <c r="L275" s="89" t="s">
        <v>47</v>
      </c>
      <c r="M275" s="89">
        <v>0</v>
      </c>
      <c r="N275" s="87" t="s">
        <v>47</v>
      </c>
      <c r="O275" s="87" t="s">
        <v>55</v>
      </c>
      <c r="P275" s="87" t="s">
        <v>47</v>
      </c>
      <c r="Q275" s="89">
        <v>149004511.45200002</v>
      </c>
      <c r="R275" s="89">
        <v>0</v>
      </c>
      <c r="S275" s="89">
        <v>116434098.49999999</v>
      </c>
      <c r="T275" s="89">
        <v>0</v>
      </c>
      <c r="U275" s="87" t="s">
        <v>49</v>
      </c>
      <c r="V275" s="89">
        <v>0</v>
      </c>
      <c r="W275" s="89">
        <v>28077942.199999999</v>
      </c>
      <c r="X275" s="87" t="s">
        <v>50</v>
      </c>
      <c r="Y275" s="89">
        <v>4492470.7519999994</v>
      </c>
      <c r="Z275" s="89">
        <v>0</v>
      </c>
      <c r="AA275" s="87" t="s">
        <v>49</v>
      </c>
      <c r="AB275" s="89">
        <v>0</v>
      </c>
      <c r="AC275" s="89">
        <v>0</v>
      </c>
      <c r="AD275" s="87" t="s">
        <v>49</v>
      </c>
      <c r="AE275" s="89">
        <v>0</v>
      </c>
      <c r="AF275" s="87">
        <v>0</v>
      </c>
      <c r="AG275" s="87" t="s">
        <v>49</v>
      </c>
      <c r="AH275" s="89">
        <v>0</v>
      </c>
      <c r="AI275" s="89">
        <v>0</v>
      </c>
      <c r="AJ275" s="87" t="s">
        <v>49</v>
      </c>
      <c r="AK275" s="89">
        <v>0</v>
      </c>
      <c r="AL275" s="89">
        <v>0</v>
      </c>
      <c r="AM275" s="88" t="s">
        <v>47</v>
      </c>
      <c r="AN275" s="87" t="s">
        <v>47</v>
      </c>
      <c r="AO275" s="88" t="s">
        <v>47</v>
      </c>
      <c r="AP275" s="87" t="s">
        <v>47</v>
      </c>
      <c r="AR275" s="90"/>
      <c r="AS275" s="78"/>
      <c r="AT275" s="79"/>
      <c r="AU275" s="91"/>
    </row>
    <row r="276" spans="1:47" x14ac:dyDescent="0.25">
      <c r="A276" s="87" t="s">
        <v>666</v>
      </c>
      <c r="B276" s="92">
        <v>44186</v>
      </c>
      <c r="C276" s="87" t="s">
        <v>973</v>
      </c>
      <c r="D276" s="87" t="s">
        <v>63</v>
      </c>
      <c r="E276" s="87" t="s">
        <v>1373</v>
      </c>
      <c r="F276" s="87" t="s">
        <v>1385</v>
      </c>
      <c r="G276" s="87" t="s">
        <v>48</v>
      </c>
      <c r="H276" s="87" t="s">
        <v>1556</v>
      </c>
      <c r="I276" s="89" t="s">
        <v>47</v>
      </c>
      <c r="J276" s="89" t="s">
        <v>47</v>
      </c>
      <c r="K276" s="89" t="s">
        <v>47</v>
      </c>
      <c r="L276" s="89" t="s">
        <v>47</v>
      </c>
      <c r="M276" s="89">
        <v>0</v>
      </c>
      <c r="N276" s="87" t="s">
        <v>47</v>
      </c>
      <c r="O276" s="87" t="s">
        <v>1555</v>
      </c>
      <c r="P276" s="87" t="s">
        <v>1554</v>
      </c>
      <c r="Q276" s="89">
        <v>1758780.4</v>
      </c>
      <c r="R276" s="89">
        <v>0</v>
      </c>
      <c r="S276" s="89">
        <v>0</v>
      </c>
      <c r="T276" s="89">
        <v>1516190</v>
      </c>
      <c r="U276" s="87" t="s">
        <v>50</v>
      </c>
      <c r="V276" s="89">
        <v>242590.4</v>
      </c>
      <c r="W276" s="89">
        <v>0</v>
      </c>
      <c r="X276" s="87" t="s">
        <v>49</v>
      </c>
      <c r="Y276" s="89">
        <v>0</v>
      </c>
      <c r="Z276" s="89">
        <v>0</v>
      </c>
      <c r="AA276" s="87" t="s">
        <v>49</v>
      </c>
      <c r="AB276" s="89">
        <v>0</v>
      </c>
      <c r="AC276" s="89">
        <v>0</v>
      </c>
      <c r="AD276" s="87" t="s">
        <v>49</v>
      </c>
      <c r="AE276" s="89">
        <v>0</v>
      </c>
      <c r="AF276" s="87">
        <v>0</v>
      </c>
      <c r="AG276" s="87" t="s">
        <v>49</v>
      </c>
      <c r="AH276" s="89">
        <v>0</v>
      </c>
      <c r="AI276" s="89">
        <v>0</v>
      </c>
      <c r="AJ276" s="87" t="s">
        <v>49</v>
      </c>
      <c r="AK276" s="89">
        <v>0</v>
      </c>
      <c r="AL276" s="89">
        <v>0</v>
      </c>
      <c r="AM276" s="88" t="s">
        <v>47</v>
      </c>
      <c r="AN276" s="87" t="s">
        <v>47</v>
      </c>
      <c r="AO276" s="88" t="s">
        <v>47</v>
      </c>
      <c r="AP276" s="87" t="s">
        <v>47</v>
      </c>
      <c r="AR276" s="90"/>
      <c r="AS276" s="78"/>
      <c r="AT276" s="79"/>
      <c r="AU276" s="91"/>
    </row>
    <row r="277" spans="1:47" x14ac:dyDescent="0.25">
      <c r="A277" s="87" t="s">
        <v>671</v>
      </c>
      <c r="B277" s="92">
        <v>44186</v>
      </c>
      <c r="C277" s="87" t="s">
        <v>973</v>
      </c>
      <c r="D277" s="87" t="s">
        <v>63</v>
      </c>
      <c r="E277" s="87" t="s">
        <v>1373</v>
      </c>
      <c r="F277" s="87" t="s">
        <v>1381</v>
      </c>
      <c r="G277" s="87" t="s">
        <v>48</v>
      </c>
      <c r="H277" s="87" t="s">
        <v>1557</v>
      </c>
      <c r="I277" s="89" t="s">
        <v>47</v>
      </c>
      <c r="J277" s="89" t="s">
        <v>47</v>
      </c>
      <c r="K277" s="89" t="s">
        <v>47</v>
      </c>
      <c r="L277" s="89" t="s">
        <v>47</v>
      </c>
      <c r="M277" s="89">
        <v>0</v>
      </c>
      <c r="N277" s="87" t="s">
        <v>47</v>
      </c>
      <c r="O277" s="87" t="s">
        <v>55</v>
      </c>
      <c r="P277" s="87" t="s">
        <v>47</v>
      </c>
      <c r="Q277" s="89">
        <v>66199432.936399996</v>
      </c>
      <c r="R277" s="89">
        <v>0</v>
      </c>
      <c r="S277" s="89">
        <v>53696174.530000001</v>
      </c>
      <c r="T277" s="89">
        <v>0</v>
      </c>
      <c r="U277" s="87" t="s">
        <v>49</v>
      </c>
      <c r="V277" s="89">
        <v>0</v>
      </c>
      <c r="W277" s="89">
        <v>10778671.039999999</v>
      </c>
      <c r="X277" s="87" t="s">
        <v>49</v>
      </c>
      <c r="Y277" s="89">
        <v>1724587.3663999999</v>
      </c>
      <c r="Z277" s="89">
        <v>0</v>
      </c>
      <c r="AA277" s="87" t="s">
        <v>49</v>
      </c>
      <c r="AB277" s="89">
        <v>0</v>
      </c>
      <c r="AC277" s="89">
        <v>0</v>
      </c>
      <c r="AD277" s="87" t="s">
        <v>49</v>
      </c>
      <c r="AE277" s="89">
        <v>0</v>
      </c>
      <c r="AF277" s="87">
        <v>0</v>
      </c>
      <c r="AG277" s="87" t="s">
        <v>49</v>
      </c>
      <c r="AH277" s="89">
        <v>0</v>
      </c>
      <c r="AI277" s="89">
        <v>0</v>
      </c>
      <c r="AJ277" s="87" t="s">
        <v>49</v>
      </c>
      <c r="AK277" s="89">
        <v>0</v>
      </c>
      <c r="AL277" s="89">
        <v>0</v>
      </c>
      <c r="AM277" s="88" t="s">
        <v>47</v>
      </c>
      <c r="AN277" s="87" t="s">
        <v>47</v>
      </c>
      <c r="AO277" s="88" t="s">
        <v>47</v>
      </c>
      <c r="AP277" s="87" t="s">
        <v>47</v>
      </c>
      <c r="AR277" s="90"/>
      <c r="AS277" s="78"/>
      <c r="AT277" s="79"/>
      <c r="AU277" s="91"/>
    </row>
    <row r="278" spans="1:47" x14ac:dyDescent="0.25">
      <c r="A278" s="87" t="s">
        <v>676</v>
      </c>
      <c r="B278" s="92">
        <v>44186</v>
      </c>
      <c r="C278" s="87" t="s">
        <v>980</v>
      </c>
      <c r="D278" s="87" t="s">
        <v>63</v>
      </c>
      <c r="E278" s="87" t="s">
        <v>1208</v>
      </c>
      <c r="F278" s="87" t="s">
        <v>1251</v>
      </c>
      <c r="G278" s="87" t="s">
        <v>48</v>
      </c>
      <c r="H278" s="87" t="s">
        <v>1250</v>
      </c>
      <c r="I278" s="89" t="s">
        <v>47</v>
      </c>
      <c r="J278" s="89" t="s">
        <v>47</v>
      </c>
      <c r="K278" s="89" t="s">
        <v>47</v>
      </c>
      <c r="L278" s="89" t="s">
        <v>47</v>
      </c>
      <c r="M278" s="89">
        <v>0</v>
      </c>
      <c r="N278" s="87" t="s">
        <v>47</v>
      </c>
      <c r="O278" s="87" t="s">
        <v>55</v>
      </c>
      <c r="P278" s="87" t="s">
        <v>47</v>
      </c>
      <c r="Q278" s="89">
        <v>304628179.81279999</v>
      </c>
      <c r="R278" s="89">
        <v>0</v>
      </c>
      <c r="S278" s="89">
        <v>275853751.00000006</v>
      </c>
      <c r="T278" s="89">
        <v>0</v>
      </c>
      <c r="U278" s="87" t="s">
        <v>49</v>
      </c>
      <c r="V278" s="89">
        <v>0</v>
      </c>
      <c r="W278" s="89">
        <v>24805542.079999998</v>
      </c>
      <c r="X278" s="87" t="s">
        <v>49</v>
      </c>
      <c r="Y278" s="89">
        <v>3968886.7327999994</v>
      </c>
      <c r="Z278" s="89">
        <v>0</v>
      </c>
      <c r="AA278" s="87" t="s">
        <v>49</v>
      </c>
      <c r="AB278" s="89">
        <v>0</v>
      </c>
      <c r="AC278" s="89">
        <v>0</v>
      </c>
      <c r="AD278" s="87" t="s">
        <v>49</v>
      </c>
      <c r="AE278" s="89">
        <v>0</v>
      </c>
      <c r="AF278" s="87">
        <v>0</v>
      </c>
      <c r="AG278" s="87" t="s">
        <v>49</v>
      </c>
      <c r="AH278" s="89">
        <v>0</v>
      </c>
      <c r="AI278" s="89">
        <v>0</v>
      </c>
      <c r="AJ278" s="87" t="s">
        <v>49</v>
      </c>
      <c r="AK278" s="89">
        <v>0</v>
      </c>
      <c r="AL278" s="89">
        <v>0</v>
      </c>
      <c r="AM278" s="88" t="s">
        <v>47</v>
      </c>
      <c r="AN278" s="87" t="s">
        <v>47</v>
      </c>
      <c r="AO278" s="88" t="s">
        <v>47</v>
      </c>
      <c r="AP278" s="87" t="s">
        <v>47</v>
      </c>
      <c r="AR278" s="90"/>
      <c r="AS278" s="78"/>
      <c r="AT278" s="79"/>
      <c r="AU278" s="91"/>
    </row>
    <row r="279" spans="1:47" x14ac:dyDescent="0.25">
      <c r="A279" s="87" t="s">
        <v>678</v>
      </c>
      <c r="B279" s="92">
        <v>44186</v>
      </c>
      <c r="C279" s="87" t="s">
        <v>46</v>
      </c>
      <c r="D279" s="87" t="s">
        <v>63</v>
      </c>
      <c r="E279" s="87" t="s">
        <v>1086</v>
      </c>
      <c r="F279" s="87" t="s">
        <v>1100</v>
      </c>
      <c r="G279" s="87" t="s">
        <v>48</v>
      </c>
      <c r="H279" s="87" t="s">
        <v>1101</v>
      </c>
      <c r="I279" s="89"/>
      <c r="J279" s="89"/>
      <c r="K279" s="89"/>
      <c r="L279" s="89"/>
      <c r="M279" s="89">
        <v>0</v>
      </c>
      <c r="N279" s="87"/>
      <c r="O279" s="87" t="s">
        <v>55</v>
      </c>
      <c r="P279" s="87"/>
      <c r="Q279" s="89">
        <v>198001665.91999999</v>
      </c>
      <c r="R279" s="89">
        <v>0</v>
      </c>
      <c r="S279" s="89">
        <v>198001665.91999999</v>
      </c>
      <c r="T279" s="89">
        <v>0</v>
      </c>
      <c r="U279" s="87" t="s">
        <v>49</v>
      </c>
      <c r="V279" s="89">
        <v>0</v>
      </c>
      <c r="W279" s="89">
        <v>0</v>
      </c>
      <c r="X279" s="87" t="s">
        <v>49</v>
      </c>
      <c r="Y279" s="89">
        <v>0</v>
      </c>
      <c r="Z279" s="89">
        <v>0</v>
      </c>
      <c r="AA279" s="87" t="s">
        <v>49</v>
      </c>
      <c r="AB279" s="89">
        <v>0</v>
      </c>
      <c r="AC279" s="89">
        <v>0</v>
      </c>
      <c r="AD279" s="87" t="s">
        <v>49</v>
      </c>
      <c r="AE279" s="89">
        <v>0</v>
      </c>
      <c r="AF279" s="87">
        <v>0</v>
      </c>
      <c r="AG279" s="87" t="s">
        <v>49</v>
      </c>
      <c r="AH279" s="89">
        <v>0</v>
      </c>
      <c r="AI279" s="89">
        <v>0</v>
      </c>
      <c r="AJ279" s="87" t="s">
        <v>49</v>
      </c>
      <c r="AK279" s="89">
        <v>0</v>
      </c>
      <c r="AL279" s="89">
        <v>0</v>
      </c>
      <c r="AM279" s="88" t="s">
        <v>47</v>
      </c>
      <c r="AN279" s="87" t="s">
        <v>47</v>
      </c>
      <c r="AO279" s="88" t="s">
        <v>47</v>
      </c>
      <c r="AP279" s="87" t="s">
        <v>47</v>
      </c>
      <c r="AR279" s="90"/>
      <c r="AS279" s="78"/>
      <c r="AT279" s="79"/>
      <c r="AU279" s="91"/>
    </row>
    <row r="280" spans="1:47" x14ac:dyDescent="0.25">
      <c r="A280" s="87" t="s">
        <v>680</v>
      </c>
      <c r="B280" s="92">
        <v>44186</v>
      </c>
      <c r="C280" s="87" t="s">
        <v>46</v>
      </c>
      <c r="D280" s="87" t="s">
        <v>63</v>
      </c>
      <c r="E280" s="87" t="s">
        <v>64</v>
      </c>
      <c r="F280" s="87" t="s">
        <v>866</v>
      </c>
      <c r="G280" s="87" t="s">
        <v>48</v>
      </c>
      <c r="H280" s="87" t="s">
        <v>434</v>
      </c>
      <c r="I280" s="89" t="s">
        <v>47</v>
      </c>
      <c r="J280" s="89" t="s">
        <v>47</v>
      </c>
      <c r="K280" s="89" t="s">
        <v>47</v>
      </c>
      <c r="L280" s="89" t="s">
        <v>47</v>
      </c>
      <c r="M280" s="89">
        <v>0</v>
      </c>
      <c r="N280" s="87" t="s">
        <v>47</v>
      </c>
      <c r="O280" s="87" t="s">
        <v>55</v>
      </c>
      <c r="P280" s="87" t="s">
        <v>47</v>
      </c>
      <c r="Q280" s="89">
        <v>539371924.19720006</v>
      </c>
      <c r="R280" s="89">
        <v>0</v>
      </c>
      <c r="S280" s="89">
        <v>372422782.45000005</v>
      </c>
      <c r="T280" s="89">
        <v>0</v>
      </c>
      <c r="U280" s="87" t="s">
        <v>49</v>
      </c>
      <c r="V280" s="89">
        <v>0</v>
      </c>
      <c r="W280" s="89">
        <v>143921673.91999999</v>
      </c>
      <c r="X280" s="87" t="s">
        <v>50</v>
      </c>
      <c r="Y280" s="89">
        <v>23027467.827200003</v>
      </c>
      <c r="Z280" s="89">
        <v>0</v>
      </c>
      <c r="AA280" s="87" t="s">
        <v>49</v>
      </c>
      <c r="AB280" s="89">
        <v>0</v>
      </c>
      <c r="AC280" s="89">
        <v>0</v>
      </c>
      <c r="AD280" s="87" t="s">
        <v>49</v>
      </c>
      <c r="AE280" s="89">
        <v>0</v>
      </c>
      <c r="AF280" s="87">
        <v>0</v>
      </c>
      <c r="AG280" s="87" t="s">
        <v>49</v>
      </c>
      <c r="AH280" s="89">
        <v>0</v>
      </c>
      <c r="AI280" s="89">
        <v>0</v>
      </c>
      <c r="AJ280" s="87" t="s">
        <v>49</v>
      </c>
      <c r="AK280" s="89">
        <v>0</v>
      </c>
      <c r="AL280" s="89">
        <v>0</v>
      </c>
      <c r="AM280" s="88" t="s">
        <v>47</v>
      </c>
      <c r="AN280" s="87" t="s">
        <v>47</v>
      </c>
      <c r="AO280" s="88" t="s">
        <v>47</v>
      </c>
      <c r="AP280" s="87" t="s">
        <v>47</v>
      </c>
      <c r="AR280" s="90"/>
      <c r="AS280" s="78"/>
      <c r="AT280" s="79"/>
      <c r="AU280" s="91"/>
    </row>
    <row r="281" spans="1:47" x14ac:dyDescent="0.25">
      <c r="A281" s="87" t="s">
        <v>682</v>
      </c>
      <c r="B281" s="92">
        <v>44186</v>
      </c>
      <c r="C281" s="87" t="s">
        <v>46</v>
      </c>
      <c r="D281" s="87" t="s">
        <v>63</v>
      </c>
      <c r="E281" s="87" t="s">
        <v>64</v>
      </c>
      <c r="F281" s="87" t="s">
        <v>866</v>
      </c>
      <c r="G281" s="87" t="s">
        <v>48</v>
      </c>
      <c r="H281" s="87" t="s">
        <v>430</v>
      </c>
      <c r="I281" s="89" t="s">
        <v>47</v>
      </c>
      <c r="J281" s="89" t="s">
        <v>47</v>
      </c>
      <c r="K281" s="89" t="s">
        <v>47</v>
      </c>
      <c r="L281" s="89" t="s">
        <v>47</v>
      </c>
      <c r="M281" s="89">
        <v>0</v>
      </c>
      <c r="N281" s="87" t="s">
        <v>47</v>
      </c>
      <c r="O281" s="87" t="s">
        <v>431</v>
      </c>
      <c r="P281" s="87" t="s">
        <v>432</v>
      </c>
      <c r="Q281" s="89">
        <v>19293000</v>
      </c>
      <c r="R281" s="89">
        <v>0</v>
      </c>
      <c r="S281" s="89">
        <v>19293000</v>
      </c>
      <c r="T281" s="89">
        <v>0</v>
      </c>
      <c r="U281" s="87" t="s">
        <v>49</v>
      </c>
      <c r="V281" s="89">
        <v>0</v>
      </c>
      <c r="W281" s="89">
        <v>0</v>
      </c>
      <c r="X281" s="87" t="s">
        <v>49</v>
      </c>
      <c r="Y281" s="89">
        <v>0</v>
      </c>
      <c r="Z281" s="89">
        <v>0</v>
      </c>
      <c r="AA281" s="87" t="s">
        <v>49</v>
      </c>
      <c r="AB281" s="89">
        <v>0</v>
      </c>
      <c r="AC281" s="89">
        <v>0</v>
      </c>
      <c r="AD281" s="87" t="s">
        <v>49</v>
      </c>
      <c r="AE281" s="89">
        <v>0</v>
      </c>
      <c r="AF281" s="87">
        <v>0</v>
      </c>
      <c r="AG281" s="87" t="s">
        <v>49</v>
      </c>
      <c r="AH281" s="89">
        <v>0</v>
      </c>
      <c r="AI281" s="89">
        <v>0</v>
      </c>
      <c r="AJ281" s="87" t="s">
        <v>49</v>
      </c>
      <c r="AK281" s="89">
        <v>0</v>
      </c>
      <c r="AL281" s="89">
        <v>0</v>
      </c>
      <c r="AM281" s="88" t="s">
        <v>47</v>
      </c>
      <c r="AN281" s="87" t="s">
        <v>47</v>
      </c>
      <c r="AO281" s="88" t="s">
        <v>47</v>
      </c>
      <c r="AP281" s="87" t="s">
        <v>47</v>
      </c>
      <c r="AR281" s="90"/>
      <c r="AS281" s="78"/>
      <c r="AT281" s="79"/>
      <c r="AU281" s="91"/>
    </row>
    <row r="282" spans="1:47" x14ac:dyDescent="0.25">
      <c r="A282" s="87" t="s">
        <v>684</v>
      </c>
      <c r="B282" s="92">
        <v>44186</v>
      </c>
      <c r="C282" s="87" t="s">
        <v>46</v>
      </c>
      <c r="D282" s="87" t="s">
        <v>63</v>
      </c>
      <c r="E282" s="87" t="s">
        <v>64</v>
      </c>
      <c r="F282" s="87" t="s">
        <v>866</v>
      </c>
      <c r="G282" s="87" t="s">
        <v>48</v>
      </c>
      <c r="H282" s="87" t="s">
        <v>428</v>
      </c>
      <c r="I282" s="89" t="s">
        <v>47</v>
      </c>
      <c r="J282" s="89" t="s">
        <v>47</v>
      </c>
      <c r="K282" s="89" t="s">
        <v>47</v>
      </c>
      <c r="L282" s="89" t="s">
        <v>47</v>
      </c>
      <c r="M282" s="89">
        <v>0</v>
      </c>
      <c r="N282" s="87" t="s">
        <v>47</v>
      </c>
      <c r="O282" s="87" t="s">
        <v>55</v>
      </c>
      <c r="P282" s="87" t="s">
        <v>47</v>
      </c>
      <c r="Q282" s="89">
        <v>118961184.95</v>
      </c>
      <c r="R282" s="89">
        <v>0</v>
      </c>
      <c r="S282" s="89">
        <v>83743851.75</v>
      </c>
      <c r="T282" s="89">
        <v>0</v>
      </c>
      <c r="U282" s="87" t="s">
        <v>49</v>
      </c>
      <c r="V282" s="89">
        <v>0</v>
      </c>
      <c r="W282" s="89">
        <v>30359770</v>
      </c>
      <c r="X282" s="87" t="s">
        <v>49</v>
      </c>
      <c r="Y282" s="89">
        <v>4857563.2</v>
      </c>
      <c r="Z282" s="89">
        <v>0</v>
      </c>
      <c r="AA282" s="87" t="s">
        <v>49</v>
      </c>
      <c r="AB282" s="89">
        <v>0</v>
      </c>
      <c r="AC282" s="89">
        <v>0</v>
      </c>
      <c r="AD282" s="87" t="s">
        <v>49</v>
      </c>
      <c r="AE282" s="89">
        <v>0</v>
      </c>
      <c r="AF282" s="87">
        <v>0</v>
      </c>
      <c r="AG282" s="87" t="s">
        <v>49</v>
      </c>
      <c r="AH282" s="89">
        <v>0</v>
      </c>
      <c r="AI282" s="89">
        <v>0</v>
      </c>
      <c r="AJ282" s="87" t="s">
        <v>49</v>
      </c>
      <c r="AK282" s="89">
        <v>0</v>
      </c>
      <c r="AL282" s="89">
        <v>0</v>
      </c>
      <c r="AM282" s="88" t="s">
        <v>47</v>
      </c>
      <c r="AN282" s="87" t="s">
        <v>47</v>
      </c>
      <c r="AO282" s="88" t="s">
        <v>47</v>
      </c>
      <c r="AP282" s="87" t="s">
        <v>47</v>
      </c>
      <c r="AR282" s="90"/>
      <c r="AS282" s="78"/>
      <c r="AT282" s="79"/>
      <c r="AU282" s="91"/>
    </row>
    <row r="283" spans="1:47" x14ac:dyDescent="0.25">
      <c r="A283" s="87" t="s">
        <v>686</v>
      </c>
      <c r="B283" s="92">
        <v>44186</v>
      </c>
      <c r="C283" s="87" t="s">
        <v>973</v>
      </c>
      <c r="D283" s="87" t="s">
        <v>67</v>
      </c>
      <c r="E283" s="87" t="s">
        <v>1362</v>
      </c>
      <c r="F283" s="87" t="s">
        <v>1355</v>
      </c>
      <c r="G283" s="87" t="s">
        <v>48</v>
      </c>
      <c r="H283" s="87" t="s">
        <v>1547</v>
      </c>
      <c r="I283" s="89" t="s">
        <v>47</v>
      </c>
      <c r="J283" s="89" t="s">
        <v>47</v>
      </c>
      <c r="K283" s="89" t="s">
        <v>47</v>
      </c>
      <c r="L283" s="89" t="s">
        <v>47</v>
      </c>
      <c r="M283" s="89">
        <v>0</v>
      </c>
      <c r="N283" s="87" t="s">
        <v>47</v>
      </c>
      <c r="O283" s="87" t="s">
        <v>55</v>
      </c>
      <c r="P283" s="87" t="s">
        <v>47</v>
      </c>
      <c r="Q283" s="89">
        <v>527370204.34886748</v>
      </c>
      <c r="R283" s="89">
        <v>0</v>
      </c>
      <c r="S283" s="89">
        <v>401786941.41926754</v>
      </c>
      <c r="T283" s="89">
        <v>0</v>
      </c>
      <c r="U283" s="87" t="s">
        <v>49</v>
      </c>
      <c r="V283" s="89">
        <v>0</v>
      </c>
      <c r="W283" s="89">
        <v>108261433.56</v>
      </c>
      <c r="X283" s="87" t="s">
        <v>50</v>
      </c>
      <c r="Y283" s="89">
        <v>17321829.369600002</v>
      </c>
      <c r="Z283" s="89">
        <v>0</v>
      </c>
      <c r="AA283" s="87" t="s">
        <v>49</v>
      </c>
      <c r="AB283" s="89">
        <v>0</v>
      </c>
      <c r="AC283" s="89">
        <v>0</v>
      </c>
      <c r="AD283" s="87" t="s">
        <v>49</v>
      </c>
      <c r="AE283" s="89">
        <v>0</v>
      </c>
      <c r="AF283" s="87">
        <v>0</v>
      </c>
      <c r="AG283" s="87" t="s">
        <v>49</v>
      </c>
      <c r="AH283" s="89">
        <v>0</v>
      </c>
      <c r="AI283" s="89">
        <v>0</v>
      </c>
      <c r="AJ283" s="87" t="s">
        <v>49</v>
      </c>
      <c r="AK283" s="89">
        <v>0</v>
      </c>
      <c r="AL283" s="89">
        <v>0</v>
      </c>
      <c r="AM283" s="88" t="s">
        <v>47</v>
      </c>
      <c r="AN283" s="87" t="s">
        <v>47</v>
      </c>
      <c r="AO283" s="88" t="s">
        <v>47</v>
      </c>
      <c r="AP283" s="87" t="s">
        <v>47</v>
      </c>
      <c r="AR283" s="90"/>
      <c r="AS283" s="78"/>
      <c r="AT283" s="79"/>
      <c r="AU283" s="91"/>
    </row>
    <row r="284" spans="1:47" x14ac:dyDescent="0.25">
      <c r="A284" s="87" t="s">
        <v>2121</v>
      </c>
      <c r="B284" s="92">
        <v>44186</v>
      </c>
      <c r="C284" s="87" t="s">
        <v>980</v>
      </c>
      <c r="D284" s="87" t="s">
        <v>67</v>
      </c>
      <c r="E284" s="87" t="s">
        <v>1160</v>
      </c>
      <c r="F284" s="87" t="s">
        <v>1192</v>
      </c>
      <c r="G284" s="87" t="s">
        <v>48</v>
      </c>
      <c r="H284" s="87" t="s">
        <v>1191</v>
      </c>
      <c r="I284" s="89" t="s">
        <v>47</v>
      </c>
      <c r="J284" s="89" t="s">
        <v>47</v>
      </c>
      <c r="K284" s="89" t="s">
        <v>47</v>
      </c>
      <c r="L284" s="89" t="s">
        <v>47</v>
      </c>
      <c r="M284" s="89">
        <v>0</v>
      </c>
      <c r="N284" s="87" t="s">
        <v>47</v>
      </c>
      <c r="O284" s="87" t="s">
        <v>55</v>
      </c>
      <c r="P284" s="87" t="s">
        <v>47</v>
      </c>
      <c r="Q284" s="89">
        <v>122641445.3564</v>
      </c>
      <c r="R284" s="89">
        <v>0</v>
      </c>
      <c r="S284" s="89">
        <v>97326021.75</v>
      </c>
      <c r="T284" s="89">
        <v>0</v>
      </c>
      <c r="U284" s="87" t="s">
        <v>49</v>
      </c>
      <c r="V284" s="89">
        <v>0</v>
      </c>
      <c r="W284" s="89">
        <v>21823641.039999999</v>
      </c>
      <c r="X284" s="87" t="s">
        <v>49</v>
      </c>
      <c r="Y284" s="89">
        <v>3491782.5663999999</v>
      </c>
      <c r="Z284" s="89">
        <v>0</v>
      </c>
      <c r="AA284" s="87" t="s">
        <v>49</v>
      </c>
      <c r="AB284" s="89">
        <v>0</v>
      </c>
      <c r="AC284" s="89">
        <v>0</v>
      </c>
      <c r="AD284" s="87" t="s">
        <v>49</v>
      </c>
      <c r="AE284" s="89">
        <v>0</v>
      </c>
      <c r="AF284" s="87">
        <v>0</v>
      </c>
      <c r="AG284" s="87" t="s">
        <v>49</v>
      </c>
      <c r="AH284" s="89">
        <v>0</v>
      </c>
      <c r="AI284" s="89">
        <v>0</v>
      </c>
      <c r="AJ284" s="87" t="s">
        <v>49</v>
      </c>
      <c r="AK284" s="89">
        <v>0</v>
      </c>
      <c r="AL284" s="89">
        <v>0</v>
      </c>
      <c r="AM284" s="88" t="s">
        <v>47</v>
      </c>
      <c r="AN284" s="87" t="s">
        <v>47</v>
      </c>
      <c r="AO284" s="88" t="s">
        <v>47</v>
      </c>
      <c r="AP284" s="87" t="s">
        <v>47</v>
      </c>
      <c r="AR284" s="90"/>
      <c r="AS284" s="78"/>
      <c r="AT284" s="79"/>
      <c r="AU284" s="91"/>
    </row>
    <row r="285" spans="1:47" x14ac:dyDescent="0.25">
      <c r="A285" s="87" t="s">
        <v>2122</v>
      </c>
      <c r="B285" s="92">
        <v>44186</v>
      </c>
      <c r="C285" s="87" t="s">
        <v>980</v>
      </c>
      <c r="D285" s="87" t="s">
        <v>67</v>
      </c>
      <c r="E285" s="87" t="s">
        <v>1160</v>
      </c>
      <c r="F285" s="87" t="s">
        <v>1192</v>
      </c>
      <c r="G285" s="87" t="s">
        <v>48</v>
      </c>
      <c r="H285" s="87" t="s">
        <v>1195</v>
      </c>
      <c r="I285" s="89" t="s">
        <v>47</v>
      </c>
      <c r="J285" s="89" t="s">
        <v>47</v>
      </c>
      <c r="K285" s="89" t="s">
        <v>47</v>
      </c>
      <c r="L285" s="89" t="s">
        <v>47</v>
      </c>
      <c r="M285" s="89">
        <v>0</v>
      </c>
      <c r="N285" s="87" t="s">
        <v>47</v>
      </c>
      <c r="O285" s="87" t="s">
        <v>1194</v>
      </c>
      <c r="P285" s="87" t="s">
        <v>1193</v>
      </c>
      <c r="Q285" s="89">
        <v>599500</v>
      </c>
      <c r="R285" s="89">
        <v>0</v>
      </c>
      <c r="S285" s="89">
        <v>599500</v>
      </c>
      <c r="T285" s="89">
        <v>0</v>
      </c>
      <c r="U285" s="87" t="s">
        <v>49</v>
      </c>
      <c r="V285" s="89">
        <v>0</v>
      </c>
      <c r="W285" s="89">
        <v>0</v>
      </c>
      <c r="X285" s="87" t="s">
        <v>49</v>
      </c>
      <c r="Y285" s="89">
        <v>0</v>
      </c>
      <c r="Z285" s="89">
        <v>0</v>
      </c>
      <c r="AA285" s="87" t="s">
        <v>49</v>
      </c>
      <c r="AB285" s="89">
        <v>0</v>
      </c>
      <c r="AC285" s="89">
        <v>0</v>
      </c>
      <c r="AD285" s="87" t="s">
        <v>49</v>
      </c>
      <c r="AE285" s="89">
        <v>0</v>
      </c>
      <c r="AF285" s="87">
        <v>0</v>
      </c>
      <c r="AG285" s="87" t="s">
        <v>49</v>
      </c>
      <c r="AH285" s="89">
        <v>0</v>
      </c>
      <c r="AI285" s="89">
        <v>0</v>
      </c>
      <c r="AJ285" s="87" t="s">
        <v>49</v>
      </c>
      <c r="AK285" s="89">
        <v>0</v>
      </c>
      <c r="AL285" s="89">
        <v>0</v>
      </c>
      <c r="AM285" s="88" t="s">
        <v>47</v>
      </c>
      <c r="AN285" s="87" t="s">
        <v>47</v>
      </c>
      <c r="AO285" s="88" t="s">
        <v>47</v>
      </c>
      <c r="AP285" s="87" t="s">
        <v>47</v>
      </c>
      <c r="AR285" s="90"/>
      <c r="AS285" s="78"/>
      <c r="AT285" s="79"/>
      <c r="AU285" s="91"/>
    </row>
    <row r="286" spans="1:47" x14ac:dyDescent="0.25">
      <c r="A286" s="87" t="s">
        <v>2123</v>
      </c>
      <c r="B286" s="92">
        <v>44186</v>
      </c>
      <c r="C286" s="87" t="s">
        <v>980</v>
      </c>
      <c r="D286" s="87" t="s">
        <v>67</v>
      </c>
      <c r="E286" s="87" t="s">
        <v>1160</v>
      </c>
      <c r="F286" s="87" t="s">
        <v>1192</v>
      </c>
      <c r="G286" s="87" t="s">
        <v>48</v>
      </c>
      <c r="H286" s="87" t="s">
        <v>1196</v>
      </c>
      <c r="I286" s="89" t="s">
        <v>47</v>
      </c>
      <c r="J286" s="89" t="s">
        <v>47</v>
      </c>
      <c r="K286" s="89" t="s">
        <v>47</v>
      </c>
      <c r="L286" s="89" t="s">
        <v>47</v>
      </c>
      <c r="M286" s="89">
        <v>0</v>
      </c>
      <c r="N286" s="87" t="s">
        <v>47</v>
      </c>
      <c r="O286" s="87" t="s">
        <v>55</v>
      </c>
      <c r="P286" s="87" t="s">
        <v>47</v>
      </c>
      <c r="Q286" s="89">
        <v>214570007.10639998</v>
      </c>
      <c r="R286" s="89">
        <v>0</v>
      </c>
      <c r="S286" s="89">
        <v>194369081.5</v>
      </c>
      <c r="T286" s="89">
        <v>0</v>
      </c>
      <c r="U286" s="87" t="s">
        <v>49</v>
      </c>
      <c r="V286" s="89">
        <v>0</v>
      </c>
      <c r="W286" s="89">
        <v>17414591.039999999</v>
      </c>
      <c r="X286" s="87" t="s">
        <v>49</v>
      </c>
      <c r="Y286" s="89">
        <v>2786334.5663999999</v>
      </c>
      <c r="Z286" s="89">
        <v>0</v>
      </c>
      <c r="AA286" s="87" t="s">
        <v>49</v>
      </c>
      <c r="AB286" s="89">
        <v>0</v>
      </c>
      <c r="AC286" s="89">
        <v>0</v>
      </c>
      <c r="AD286" s="87" t="s">
        <v>49</v>
      </c>
      <c r="AE286" s="89">
        <v>0</v>
      </c>
      <c r="AF286" s="87">
        <v>0</v>
      </c>
      <c r="AG286" s="87" t="s">
        <v>49</v>
      </c>
      <c r="AH286" s="89">
        <v>0</v>
      </c>
      <c r="AI286" s="89">
        <v>0</v>
      </c>
      <c r="AJ286" s="87" t="s">
        <v>49</v>
      </c>
      <c r="AK286" s="89">
        <v>0</v>
      </c>
      <c r="AL286" s="89">
        <v>0</v>
      </c>
      <c r="AM286" s="88" t="s">
        <v>47</v>
      </c>
      <c r="AN286" s="87" t="s">
        <v>47</v>
      </c>
      <c r="AO286" s="88" t="s">
        <v>47</v>
      </c>
      <c r="AP286" s="87" t="s">
        <v>47</v>
      </c>
      <c r="AR286" s="90"/>
      <c r="AS286" s="78"/>
      <c r="AT286" s="79"/>
      <c r="AU286" s="91"/>
    </row>
    <row r="287" spans="1:47" x14ac:dyDescent="0.25">
      <c r="A287" s="87" t="s">
        <v>1288</v>
      </c>
      <c r="B287" s="92">
        <v>44186</v>
      </c>
      <c r="C287" s="87" t="s">
        <v>46</v>
      </c>
      <c r="D287" s="87" t="s">
        <v>67</v>
      </c>
      <c r="E287" s="87" t="s">
        <v>68</v>
      </c>
      <c r="F287" s="87" t="s">
        <v>878</v>
      </c>
      <c r="G287" s="87" t="s">
        <v>48</v>
      </c>
      <c r="H287" s="87" t="s">
        <v>448</v>
      </c>
      <c r="I287" s="89" t="s">
        <v>47</v>
      </c>
      <c r="J287" s="89" t="s">
        <v>47</v>
      </c>
      <c r="K287" s="89" t="s">
        <v>47</v>
      </c>
      <c r="L287" s="89" t="s">
        <v>47</v>
      </c>
      <c r="M287" s="89">
        <v>0</v>
      </c>
      <c r="N287" s="87" t="s">
        <v>47</v>
      </c>
      <c r="O287" s="87" t="s">
        <v>55</v>
      </c>
      <c r="P287" s="87" t="s">
        <v>47</v>
      </c>
      <c r="Q287" s="89">
        <v>709597504.86679995</v>
      </c>
      <c r="R287" s="89">
        <v>0</v>
      </c>
      <c r="S287" s="89">
        <v>632078989.3499999</v>
      </c>
      <c r="T287" s="89">
        <v>0</v>
      </c>
      <c r="U287" s="87" t="s">
        <v>49</v>
      </c>
      <c r="V287" s="89">
        <v>0</v>
      </c>
      <c r="W287" s="89">
        <v>66826306.479999997</v>
      </c>
      <c r="X287" s="87" t="s">
        <v>50</v>
      </c>
      <c r="Y287" s="89">
        <v>10692209.036799999</v>
      </c>
      <c r="Z287" s="89">
        <v>0</v>
      </c>
      <c r="AA287" s="87" t="s">
        <v>49</v>
      </c>
      <c r="AB287" s="89">
        <v>0</v>
      </c>
      <c r="AC287" s="89">
        <v>0</v>
      </c>
      <c r="AD287" s="87" t="s">
        <v>49</v>
      </c>
      <c r="AE287" s="89">
        <v>0</v>
      </c>
      <c r="AF287" s="87">
        <v>0</v>
      </c>
      <c r="AG287" s="87" t="s">
        <v>49</v>
      </c>
      <c r="AH287" s="89">
        <v>0</v>
      </c>
      <c r="AI287" s="89">
        <v>0</v>
      </c>
      <c r="AJ287" s="87" t="s">
        <v>49</v>
      </c>
      <c r="AK287" s="89">
        <v>0</v>
      </c>
      <c r="AL287" s="89">
        <v>0</v>
      </c>
      <c r="AM287" s="88" t="s">
        <v>47</v>
      </c>
      <c r="AN287" s="87" t="s">
        <v>47</v>
      </c>
      <c r="AO287" s="88" t="s">
        <v>47</v>
      </c>
      <c r="AP287" s="87" t="s">
        <v>47</v>
      </c>
      <c r="AR287" s="90"/>
      <c r="AS287" s="78"/>
      <c r="AT287" s="79"/>
      <c r="AU287" s="91"/>
    </row>
    <row r="288" spans="1:47" x14ac:dyDescent="0.25">
      <c r="A288" s="87" t="s">
        <v>1286</v>
      </c>
      <c r="B288" s="92">
        <v>44186</v>
      </c>
      <c r="C288" s="87" t="s">
        <v>46</v>
      </c>
      <c r="D288" s="87" t="s">
        <v>67</v>
      </c>
      <c r="E288" s="87" t="s">
        <v>68</v>
      </c>
      <c r="F288" s="87" t="s">
        <v>878</v>
      </c>
      <c r="G288" s="87" t="s">
        <v>48</v>
      </c>
      <c r="H288" s="87" t="s">
        <v>444</v>
      </c>
      <c r="I288" s="89" t="s">
        <v>47</v>
      </c>
      <c r="J288" s="89" t="s">
        <v>47</v>
      </c>
      <c r="K288" s="89" t="s">
        <v>47</v>
      </c>
      <c r="L288" s="89" t="s">
        <v>47</v>
      </c>
      <c r="M288" s="89">
        <v>0</v>
      </c>
      <c r="N288" s="87" t="s">
        <v>47</v>
      </c>
      <c r="O288" s="87" t="s">
        <v>445</v>
      </c>
      <c r="P288" s="87" t="s">
        <v>446</v>
      </c>
      <c r="Q288" s="89">
        <v>38586000</v>
      </c>
      <c r="R288" s="89">
        <v>0</v>
      </c>
      <c r="S288" s="89">
        <v>38586000</v>
      </c>
      <c r="T288" s="89">
        <v>0</v>
      </c>
      <c r="U288" s="87" t="s">
        <v>49</v>
      </c>
      <c r="V288" s="89">
        <v>0</v>
      </c>
      <c r="W288" s="89">
        <v>0</v>
      </c>
      <c r="X288" s="87" t="s">
        <v>49</v>
      </c>
      <c r="Y288" s="89">
        <v>0</v>
      </c>
      <c r="Z288" s="89">
        <v>0</v>
      </c>
      <c r="AA288" s="87" t="s">
        <v>49</v>
      </c>
      <c r="AB288" s="89">
        <v>0</v>
      </c>
      <c r="AC288" s="89">
        <v>0</v>
      </c>
      <c r="AD288" s="87" t="s">
        <v>49</v>
      </c>
      <c r="AE288" s="89">
        <v>0</v>
      </c>
      <c r="AF288" s="87">
        <v>0</v>
      </c>
      <c r="AG288" s="87" t="s">
        <v>49</v>
      </c>
      <c r="AH288" s="89">
        <v>0</v>
      </c>
      <c r="AI288" s="89">
        <v>0</v>
      </c>
      <c r="AJ288" s="87" t="s">
        <v>49</v>
      </c>
      <c r="AK288" s="89">
        <v>0</v>
      </c>
      <c r="AL288" s="89">
        <v>0</v>
      </c>
      <c r="AM288" s="88" t="s">
        <v>47</v>
      </c>
      <c r="AN288" s="87" t="s">
        <v>47</v>
      </c>
      <c r="AO288" s="88" t="s">
        <v>47</v>
      </c>
      <c r="AP288" s="87" t="s">
        <v>47</v>
      </c>
      <c r="AR288" s="90"/>
      <c r="AS288" s="78"/>
      <c r="AT288" s="79"/>
      <c r="AU288" s="91"/>
    </row>
    <row r="289" spans="1:47" x14ac:dyDescent="0.25">
      <c r="A289" s="87" t="s">
        <v>689</v>
      </c>
      <c r="B289" s="92">
        <v>44186</v>
      </c>
      <c r="C289" s="87" t="s">
        <v>46</v>
      </c>
      <c r="D289" s="87" t="s">
        <v>67</v>
      </c>
      <c r="E289" s="87" t="s">
        <v>68</v>
      </c>
      <c r="F289" s="87" t="s">
        <v>878</v>
      </c>
      <c r="G289" s="87" t="s">
        <v>48</v>
      </c>
      <c r="H289" s="87" t="s">
        <v>442</v>
      </c>
      <c r="I289" s="89" t="s">
        <v>47</v>
      </c>
      <c r="J289" s="89" t="s">
        <v>47</v>
      </c>
      <c r="K289" s="89" t="s">
        <v>47</v>
      </c>
      <c r="L289" s="89" t="s">
        <v>47</v>
      </c>
      <c r="M289" s="89">
        <v>0</v>
      </c>
      <c r="N289" s="87" t="s">
        <v>47</v>
      </c>
      <c r="O289" s="87" t="s">
        <v>55</v>
      </c>
      <c r="P289" s="87" t="s">
        <v>47</v>
      </c>
      <c r="Q289" s="89">
        <v>418009534.67559993</v>
      </c>
      <c r="R289" s="89">
        <v>0</v>
      </c>
      <c r="S289" s="89">
        <v>333976661.95000005</v>
      </c>
      <c r="T289" s="89">
        <v>0</v>
      </c>
      <c r="U289" s="87" t="s">
        <v>49</v>
      </c>
      <c r="V289" s="89">
        <v>0</v>
      </c>
      <c r="W289" s="89">
        <v>72442131.659999996</v>
      </c>
      <c r="X289" s="87" t="s">
        <v>49</v>
      </c>
      <c r="Y289" s="89">
        <v>11590741.0656</v>
      </c>
      <c r="Z289" s="89">
        <v>0</v>
      </c>
      <c r="AA289" s="87" t="s">
        <v>49</v>
      </c>
      <c r="AB289" s="89">
        <v>0</v>
      </c>
      <c r="AC289" s="89">
        <v>0</v>
      </c>
      <c r="AD289" s="87" t="s">
        <v>49</v>
      </c>
      <c r="AE289" s="89">
        <v>0</v>
      </c>
      <c r="AF289" s="87">
        <v>0</v>
      </c>
      <c r="AG289" s="87" t="s">
        <v>49</v>
      </c>
      <c r="AH289" s="89">
        <v>0</v>
      </c>
      <c r="AI289" s="89">
        <v>0</v>
      </c>
      <c r="AJ289" s="87" t="s">
        <v>49</v>
      </c>
      <c r="AK289" s="89">
        <v>0</v>
      </c>
      <c r="AL289" s="89">
        <v>0</v>
      </c>
      <c r="AM289" s="88" t="s">
        <v>47</v>
      </c>
      <c r="AN289" s="87" t="s">
        <v>47</v>
      </c>
      <c r="AO289" s="88" t="s">
        <v>47</v>
      </c>
      <c r="AP289" s="87" t="s">
        <v>47</v>
      </c>
      <c r="AR289" s="90"/>
      <c r="AS289" s="78"/>
      <c r="AT289" s="79"/>
      <c r="AU289" s="91"/>
    </row>
    <row r="290" spans="1:47" x14ac:dyDescent="0.25">
      <c r="A290" s="87" t="s">
        <v>691</v>
      </c>
      <c r="B290" s="92">
        <v>44186</v>
      </c>
      <c r="C290" s="87" t="s">
        <v>46</v>
      </c>
      <c r="D290" s="87" t="s">
        <v>67</v>
      </c>
      <c r="E290" s="87" t="s">
        <v>68</v>
      </c>
      <c r="F290" s="87" t="s">
        <v>878</v>
      </c>
      <c r="G290" s="87" t="s">
        <v>48</v>
      </c>
      <c r="H290" s="87" t="s">
        <v>438</v>
      </c>
      <c r="I290" s="89" t="s">
        <v>47</v>
      </c>
      <c r="J290" s="89" t="s">
        <v>47</v>
      </c>
      <c r="K290" s="89" t="s">
        <v>47</v>
      </c>
      <c r="L290" s="89" t="s">
        <v>47</v>
      </c>
      <c r="M290" s="89">
        <v>0</v>
      </c>
      <c r="N290" s="87" t="s">
        <v>47</v>
      </c>
      <c r="O290" s="87" t="s">
        <v>439</v>
      </c>
      <c r="P290" s="87" t="s">
        <v>440</v>
      </c>
      <c r="Q290" s="89">
        <v>32853559.199999999</v>
      </c>
      <c r="R290" s="89">
        <v>0</v>
      </c>
      <c r="S290" s="89">
        <v>26508800</v>
      </c>
      <c r="T290" s="89">
        <v>5469620</v>
      </c>
      <c r="U290" s="87" t="s">
        <v>50</v>
      </c>
      <c r="V290" s="89">
        <v>875139.2</v>
      </c>
      <c r="W290" s="89">
        <v>0</v>
      </c>
      <c r="X290" s="87" t="s">
        <v>49</v>
      </c>
      <c r="Y290" s="89">
        <v>0</v>
      </c>
      <c r="Z290" s="89">
        <v>0</v>
      </c>
      <c r="AA290" s="87" t="s">
        <v>49</v>
      </c>
      <c r="AB290" s="89">
        <v>0</v>
      </c>
      <c r="AC290" s="89">
        <v>0</v>
      </c>
      <c r="AD290" s="87" t="s">
        <v>49</v>
      </c>
      <c r="AE290" s="89">
        <v>0</v>
      </c>
      <c r="AF290" s="87">
        <v>0</v>
      </c>
      <c r="AG290" s="87" t="s">
        <v>49</v>
      </c>
      <c r="AH290" s="89">
        <v>0</v>
      </c>
      <c r="AI290" s="89">
        <v>0</v>
      </c>
      <c r="AJ290" s="87" t="s">
        <v>49</v>
      </c>
      <c r="AK290" s="89">
        <v>0</v>
      </c>
      <c r="AL290" s="89">
        <v>0</v>
      </c>
      <c r="AM290" s="88" t="s">
        <v>47</v>
      </c>
      <c r="AN290" s="87" t="s">
        <v>47</v>
      </c>
      <c r="AO290" s="88" t="s">
        <v>47</v>
      </c>
      <c r="AP290" s="87" t="s">
        <v>47</v>
      </c>
      <c r="AR290" s="90"/>
      <c r="AS290" s="78"/>
      <c r="AT290" s="79"/>
      <c r="AU290" s="91"/>
    </row>
    <row r="291" spans="1:47" x14ac:dyDescent="0.25">
      <c r="A291" s="87" t="s">
        <v>693</v>
      </c>
      <c r="B291" s="92">
        <v>44186</v>
      </c>
      <c r="C291" s="87" t="s">
        <v>46</v>
      </c>
      <c r="D291" s="87" t="s">
        <v>67</v>
      </c>
      <c r="E291" s="87" t="s">
        <v>68</v>
      </c>
      <c r="F291" s="87" t="s">
        <v>878</v>
      </c>
      <c r="G291" s="87" t="s">
        <v>48</v>
      </c>
      <c r="H291" s="87" t="s">
        <v>436</v>
      </c>
      <c r="I291" s="89" t="s">
        <v>47</v>
      </c>
      <c r="J291" s="89" t="s">
        <v>47</v>
      </c>
      <c r="K291" s="89" t="s">
        <v>47</v>
      </c>
      <c r="L291" s="89" t="s">
        <v>47</v>
      </c>
      <c r="M291" s="89">
        <v>0</v>
      </c>
      <c r="N291" s="87" t="s">
        <v>47</v>
      </c>
      <c r="O291" s="87" t="s">
        <v>55</v>
      </c>
      <c r="P291" s="87" t="s">
        <v>47</v>
      </c>
      <c r="Q291" s="89">
        <v>11063543.6</v>
      </c>
      <c r="R291" s="89">
        <v>0</v>
      </c>
      <c r="S291" s="89">
        <v>545000</v>
      </c>
      <c r="T291" s="89">
        <v>0</v>
      </c>
      <c r="U291" s="87" t="s">
        <v>49</v>
      </c>
      <c r="V291" s="89">
        <v>0</v>
      </c>
      <c r="W291" s="89">
        <v>9067710</v>
      </c>
      <c r="X291" s="87" t="s">
        <v>50</v>
      </c>
      <c r="Y291" s="89">
        <v>1450833.6</v>
      </c>
      <c r="Z291" s="89">
        <v>0</v>
      </c>
      <c r="AA291" s="87" t="s">
        <v>49</v>
      </c>
      <c r="AB291" s="89">
        <v>0</v>
      </c>
      <c r="AC291" s="89">
        <v>0</v>
      </c>
      <c r="AD291" s="87" t="s">
        <v>49</v>
      </c>
      <c r="AE291" s="89">
        <v>0</v>
      </c>
      <c r="AF291" s="87">
        <v>0</v>
      </c>
      <c r="AG291" s="87" t="s">
        <v>49</v>
      </c>
      <c r="AH291" s="89">
        <v>0</v>
      </c>
      <c r="AI291" s="89">
        <v>0</v>
      </c>
      <c r="AJ291" s="87" t="s">
        <v>49</v>
      </c>
      <c r="AK291" s="89">
        <v>0</v>
      </c>
      <c r="AL291" s="89">
        <v>0</v>
      </c>
      <c r="AM291" s="88" t="s">
        <v>47</v>
      </c>
      <c r="AN291" s="87" t="s">
        <v>47</v>
      </c>
      <c r="AO291" s="88" t="s">
        <v>47</v>
      </c>
      <c r="AP291" s="87" t="s">
        <v>47</v>
      </c>
      <c r="AR291" s="90"/>
      <c r="AS291" s="78"/>
      <c r="AT291" s="79"/>
      <c r="AU291" s="91"/>
    </row>
    <row r="292" spans="1:47" x14ac:dyDescent="0.25">
      <c r="A292" s="87" t="s">
        <v>695</v>
      </c>
      <c r="B292" s="92">
        <v>44186</v>
      </c>
      <c r="C292" s="87" t="s">
        <v>973</v>
      </c>
      <c r="D292" s="87" t="s">
        <v>77</v>
      </c>
      <c r="E292" s="87" t="s">
        <v>1359</v>
      </c>
      <c r="F292" s="87" t="s">
        <v>1355</v>
      </c>
      <c r="G292" s="87" t="s">
        <v>48</v>
      </c>
      <c r="H292" s="87" t="s">
        <v>1544</v>
      </c>
      <c r="I292" s="89" t="s">
        <v>47</v>
      </c>
      <c r="J292" s="89" t="s">
        <v>47</v>
      </c>
      <c r="K292" s="89" t="s">
        <v>47</v>
      </c>
      <c r="L292" s="89" t="s">
        <v>47</v>
      </c>
      <c r="M292" s="89">
        <v>0</v>
      </c>
      <c r="N292" s="87" t="s">
        <v>47</v>
      </c>
      <c r="O292" s="87" t="s">
        <v>55</v>
      </c>
      <c r="P292" s="87" t="s">
        <v>47</v>
      </c>
      <c r="Q292" s="89">
        <f>152758026.9284-22345</f>
        <v>152735681.92840001</v>
      </c>
      <c r="R292" s="89">
        <v>0</v>
      </c>
      <c r="S292" s="89">
        <f>83149753.53-22345</f>
        <v>83127408.530000001</v>
      </c>
      <c r="T292" s="89">
        <v>0</v>
      </c>
      <c r="U292" s="87" t="s">
        <v>49</v>
      </c>
      <c r="V292" s="89">
        <v>0</v>
      </c>
      <c r="W292" s="89">
        <v>60007132.239999995</v>
      </c>
      <c r="X292" s="87" t="s">
        <v>50</v>
      </c>
      <c r="Y292" s="89">
        <v>9601141.1583999991</v>
      </c>
      <c r="Z292" s="89">
        <v>0</v>
      </c>
      <c r="AA292" s="87" t="s">
        <v>49</v>
      </c>
      <c r="AB292" s="89">
        <v>0</v>
      </c>
      <c r="AC292" s="89">
        <v>0</v>
      </c>
      <c r="AD292" s="87" t="s">
        <v>49</v>
      </c>
      <c r="AE292" s="89">
        <v>0</v>
      </c>
      <c r="AF292" s="87">
        <v>0</v>
      </c>
      <c r="AG292" s="87" t="s">
        <v>49</v>
      </c>
      <c r="AH292" s="89">
        <v>0</v>
      </c>
      <c r="AI292" s="89">
        <v>0</v>
      </c>
      <c r="AJ292" s="87" t="s">
        <v>49</v>
      </c>
      <c r="AK292" s="89">
        <v>0</v>
      </c>
      <c r="AL292" s="89">
        <v>0</v>
      </c>
      <c r="AM292" s="88" t="s">
        <v>47</v>
      </c>
      <c r="AN292" s="87" t="s">
        <v>47</v>
      </c>
      <c r="AO292" s="88" t="s">
        <v>47</v>
      </c>
      <c r="AP292" s="87" t="s">
        <v>47</v>
      </c>
      <c r="AR292" s="90"/>
      <c r="AS292" s="78"/>
      <c r="AT292" s="79"/>
      <c r="AU292" s="91"/>
    </row>
    <row r="293" spans="1:47" x14ac:dyDescent="0.25">
      <c r="A293" s="87" t="s">
        <v>697</v>
      </c>
      <c r="B293" s="92">
        <v>44186</v>
      </c>
      <c r="C293" s="87" t="s">
        <v>973</v>
      </c>
      <c r="D293" s="87" t="s">
        <v>77</v>
      </c>
      <c r="E293" s="87" t="s">
        <v>1359</v>
      </c>
      <c r="F293" s="87" t="s">
        <v>1526</v>
      </c>
      <c r="G293" s="87" t="s">
        <v>48</v>
      </c>
      <c r="H293" s="87" t="s">
        <v>1545</v>
      </c>
      <c r="I293" s="89" t="s">
        <v>47</v>
      </c>
      <c r="J293" s="89" t="s">
        <v>47</v>
      </c>
      <c r="K293" s="89" t="s">
        <v>47</v>
      </c>
      <c r="L293" s="89" t="s">
        <v>47</v>
      </c>
      <c r="M293" s="89">
        <v>0</v>
      </c>
      <c r="N293" s="87" t="s">
        <v>47</v>
      </c>
      <c r="O293" s="87" t="s">
        <v>1529</v>
      </c>
      <c r="P293" s="87" t="s">
        <v>1528</v>
      </c>
      <c r="Q293" s="89">
        <v>8409132</v>
      </c>
      <c r="R293" s="89">
        <v>0</v>
      </c>
      <c r="S293" s="89">
        <v>8371200</v>
      </c>
      <c r="T293" s="89">
        <v>32700</v>
      </c>
      <c r="U293" s="87" t="s">
        <v>50</v>
      </c>
      <c r="V293" s="89">
        <v>5232</v>
      </c>
      <c r="W293" s="89">
        <v>0</v>
      </c>
      <c r="X293" s="87" t="s">
        <v>49</v>
      </c>
      <c r="Y293" s="89">
        <v>0</v>
      </c>
      <c r="Z293" s="89">
        <v>0</v>
      </c>
      <c r="AA293" s="87" t="s">
        <v>49</v>
      </c>
      <c r="AB293" s="89">
        <v>0</v>
      </c>
      <c r="AC293" s="89">
        <v>0</v>
      </c>
      <c r="AD293" s="87" t="s">
        <v>49</v>
      </c>
      <c r="AE293" s="89">
        <v>0</v>
      </c>
      <c r="AF293" s="87">
        <v>0</v>
      </c>
      <c r="AG293" s="87" t="s">
        <v>49</v>
      </c>
      <c r="AH293" s="89">
        <v>0</v>
      </c>
      <c r="AI293" s="89">
        <v>0</v>
      </c>
      <c r="AJ293" s="87" t="s">
        <v>49</v>
      </c>
      <c r="AK293" s="89">
        <v>0</v>
      </c>
      <c r="AL293" s="89">
        <v>0</v>
      </c>
      <c r="AM293" s="88" t="s">
        <v>47</v>
      </c>
      <c r="AN293" s="87" t="s">
        <v>47</v>
      </c>
      <c r="AO293" s="88" t="s">
        <v>47</v>
      </c>
      <c r="AP293" s="87" t="s">
        <v>47</v>
      </c>
      <c r="AR293" s="90"/>
      <c r="AS293" s="78"/>
      <c r="AT293" s="79"/>
      <c r="AU293" s="91"/>
    </row>
    <row r="294" spans="1:47" x14ac:dyDescent="0.25">
      <c r="A294" s="87" t="s">
        <v>699</v>
      </c>
      <c r="B294" s="92">
        <v>44186</v>
      </c>
      <c r="C294" s="87" t="s">
        <v>46</v>
      </c>
      <c r="D294" s="87" t="s">
        <v>77</v>
      </c>
      <c r="E294" s="87" t="s">
        <v>78</v>
      </c>
      <c r="F294" s="87" t="s">
        <v>889</v>
      </c>
      <c r="G294" s="87" t="s">
        <v>48</v>
      </c>
      <c r="H294" s="87" t="s">
        <v>450</v>
      </c>
      <c r="I294" s="89" t="s">
        <v>47</v>
      </c>
      <c r="J294" s="89" t="s">
        <v>47</v>
      </c>
      <c r="K294" s="89" t="s">
        <v>47</v>
      </c>
      <c r="L294" s="89" t="s">
        <v>47</v>
      </c>
      <c r="M294" s="89">
        <v>0</v>
      </c>
      <c r="N294" s="87" t="s">
        <v>47</v>
      </c>
      <c r="O294" s="87" t="s">
        <v>55</v>
      </c>
      <c r="P294" s="87" t="s">
        <v>47</v>
      </c>
      <c r="Q294" s="89">
        <v>1062549822.5244001</v>
      </c>
      <c r="R294" s="89">
        <v>0</v>
      </c>
      <c r="S294" s="89">
        <v>747151154.64999998</v>
      </c>
      <c r="T294" s="89">
        <v>0</v>
      </c>
      <c r="U294" s="87" t="s">
        <v>49</v>
      </c>
      <c r="V294" s="89">
        <v>0</v>
      </c>
      <c r="W294" s="89">
        <v>271895403.34000003</v>
      </c>
      <c r="X294" s="87" t="s">
        <v>50</v>
      </c>
      <c r="Y294" s="89">
        <v>43503264.534400009</v>
      </c>
      <c r="Z294" s="89">
        <v>0</v>
      </c>
      <c r="AA294" s="87" t="s">
        <v>49</v>
      </c>
      <c r="AB294" s="89">
        <v>0</v>
      </c>
      <c r="AC294" s="89">
        <v>0</v>
      </c>
      <c r="AD294" s="87" t="s">
        <v>49</v>
      </c>
      <c r="AE294" s="89">
        <v>0</v>
      </c>
      <c r="AF294" s="87">
        <v>0</v>
      </c>
      <c r="AG294" s="87" t="s">
        <v>49</v>
      </c>
      <c r="AH294" s="89">
        <v>0</v>
      </c>
      <c r="AI294" s="89">
        <v>0</v>
      </c>
      <c r="AJ294" s="87" t="s">
        <v>49</v>
      </c>
      <c r="AK294" s="89">
        <v>0</v>
      </c>
      <c r="AL294" s="89">
        <v>0</v>
      </c>
      <c r="AM294" s="88" t="s">
        <v>47</v>
      </c>
      <c r="AN294" s="87" t="s">
        <v>47</v>
      </c>
      <c r="AO294" s="88" t="s">
        <v>47</v>
      </c>
      <c r="AP294" s="87" t="s">
        <v>47</v>
      </c>
      <c r="AR294" s="90"/>
      <c r="AS294" s="78"/>
      <c r="AT294" s="79"/>
      <c r="AU294" s="91"/>
    </row>
    <row r="295" spans="1:47" x14ac:dyDescent="0.25">
      <c r="A295" s="87" t="s">
        <v>701</v>
      </c>
      <c r="B295" s="92">
        <v>44186</v>
      </c>
      <c r="C295" s="87" t="s">
        <v>973</v>
      </c>
      <c r="D295" s="87" t="s">
        <v>87</v>
      </c>
      <c r="E295" s="87" t="s">
        <v>1356</v>
      </c>
      <c r="F295" s="87" t="s">
        <v>1539</v>
      </c>
      <c r="G295" s="87" t="s">
        <v>104</v>
      </c>
      <c r="H295" s="87" t="s">
        <v>47</v>
      </c>
      <c r="I295" s="89" t="s">
        <v>1538</v>
      </c>
      <c r="J295" s="89" t="s">
        <v>47</v>
      </c>
      <c r="K295" s="89" t="s">
        <v>1537</v>
      </c>
      <c r="L295" s="89" t="s">
        <v>424</v>
      </c>
      <c r="M295" s="89">
        <v>39230471.810000002</v>
      </c>
      <c r="N295" s="87" t="s">
        <v>107</v>
      </c>
      <c r="O295" s="87" t="s">
        <v>1536</v>
      </c>
      <c r="P295" s="87" t="s">
        <v>1535</v>
      </c>
      <c r="Q295" s="89">
        <v>-3173644</v>
      </c>
      <c r="R295" s="89">
        <v>0</v>
      </c>
      <c r="S295" s="89">
        <v>0</v>
      </c>
      <c r="T295" s="89">
        <v>0</v>
      </c>
      <c r="U295" s="87" t="s">
        <v>49</v>
      </c>
      <c r="V295" s="89">
        <v>0</v>
      </c>
      <c r="W295" s="89">
        <v>-2735900</v>
      </c>
      <c r="X295" s="87" t="s">
        <v>50</v>
      </c>
      <c r="Y295" s="89">
        <v>-437744</v>
      </c>
      <c r="Z295" s="89">
        <v>0</v>
      </c>
      <c r="AA295" s="87" t="s">
        <v>49</v>
      </c>
      <c r="AB295" s="89">
        <v>0</v>
      </c>
      <c r="AC295" s="89">
        <v>0</v>
      </c>
      <c r="AD295" s="87" t="s">
        <v>49</v>
      </c>
      <c r="AE295" s="89">
        <v>0</v>
      </c>
      <c r="AF295" s="87">
        <v>0</v>
      </c>
      <c r="AG295" s="87" t="s">
        <v>49</v>
      </c>
      <c r="AH295" s="89">
        <v>0</v>
      </c>
      <c r="AI295" s="89">
        <v>0</v>
      </c>
      <c r="AJ295" s="87" t="s">
        <v>49</v>
      </c>
      <c r="AK295" s="89">
        <v>0</v>
      </c>
      <c r="AL295" s="89">
        <v>0</v>
      </c>
      <c r="AM295" s="88" t="s">
        <v>47</v>
      </c>
      <c r="AN295" s="87" t="s">
        <v>47</v>
      </c>
      <c r="AO295" s="88" t="s">
        <v>47</v>
      </c>
      <c r="AP295" s="87" t="s">
        <v>47</v>
      </c>
      <c r="AR295" s="90"/>
      <c r="AS295" s="78"/>
      <c r="AT295" s="79"/>
      <c r="AU295" s="91"/>
    </row>
    <row r="296" spans="1:47" x14ac:dyDescent="0.25">
      <c r="A296" s="87" t="s">
        <v>703</v>
      </c>
      <c r="B296" s="92">
        <v>44186</v>
      </c>
      <c r="C296" s="87" t="s">
        <v>973</v>
      </c>
      <c r="D296" s="87" t="s">
        <v>87</v>
      </c>
      <c r="E296" s="87" t="s">
        <v>1356</v>
      </c>
      <c r="F296" s="87" t="s">
        <v>1541</v>
      </c>
      <c r="G296" s="87" t="s">
        <v>48</v>
      </c>
      <c r="H296" s="87" t="s">
        <v>1540</v>
      </c>
      <c r="I296" s="89" t="s">
        <v>47</v>
      </c>
      <c r="J296" s="89" t="s">
        <v>47</v>
      </c>
      <c r="K296" s="89" t="s">
        <v>47</v>
      </c>
      <c r="L296" s="89" t="s">
        <v>47</v>
      </c>
      <c r="M296" s="89">
        <v>0</v>
      </c>
      <c r="N296" s="87" t="s">
        <v>47</v>
      </c>
      <c r="O296" s="87" t="s">
        <v>55</v>
      </c>
      <c r="P296" s="87" t="s">
        <v>47</v>
      </c>
      <c r="Q296" s="89">
        <f>175631372.0024-22344.99</f>
        <v>175609027.0124</v>
      </c>
      <c r="R296" s="89">
        <v>0</v>
      </c>
      <c r="S296" s="89">
        <f>133027156.03-22344.99</f>
        <v>133004811.04000001</v>
      </c>
      <c r="T296" s="89">
        <v>0</v>
      </c>
      <c r="U296" s="87" t="s">
        <v>49</v>
      </c>
      <c r="V296" s="89">
        <v>0</v>
      </c>
      <c r="W296" s="89">
        <v>36727772.390000001</v>
      </c>
      <c r="X296" s="87" t="s">
        <v>50</v>
      </c>
      <c r="Y296" s="89">
        <v>5876443.5823999988</v>
      </c>
      <c r="Z296" s="89">
        <v>0</v>
      </c>
      <c r="AA296" s="87" t="s">
        <v>49</v>
      </c>
      <c r="AB296" s="89">
        <v>0</v>
      </c>
      <c r="AC296" s="89">
        <v>0</v>
      </c>
      <c r="AD296" s="87" t="s">
        <v>49</v>
      </c>
      <c r="AE296" s="89">
        <v>0</v>
      </c>
      <c r="AF296" s="87">
        <v>0</v>
      </c>
      <c r="AG296" s="87" t="s">
        <v>49</v>
      </c>
      <c r="AH296" s="89">
        <v>0</v>
      </c>
      <c r="AI296" s="89">
        <v>0</v>
      </c>
      <c r="AJ296" s="87" t="s">
        <v>49</v>
      </c>
      <c r="AK296" s="89">
        <v>0</v>
      </c>
      <c r="AL296" s="89">
        <v>0</v>
      </c>
      <c r="AM296" s="88" t="s">
        <v>47</v>
      </c>
      <c r="AN296" s="87" t="s">
        <v>47</v>
      </c>
      <c r="AO296" s="88" t="s">
        <v>47</v>
      </c>
      <c r="AP296" s="87" t="s">
        <v>47</v>
      </c>
      <c r="AR296" s="90"/>
      <c r="AS296" s="78"/>
      <c r="AT296" s="79"/>
      <c r="AU296" s="91"/>
    </row>
    <row r="297" spans="1:47" x14ac:dyDescent="0.25">
      <c r="A297" s="87" t="s">
        <v>707</v>
      </c>
      <c r="B297" s="92">
        <v>44186</v>
      </c>
      <c r="C297" s="87" t="s">
        <v>973</v>
      </c>
      <c r="D297" s="87" t="s">
        <v>87</v>
      </c>
      <c r="E297" s="87" t="s">
        <v>1356</v>
      </c>
      <c r="F297" s="87" t="s">
        <v>1539</v>
      </c>
      <c r="G297" s="87" t="s">
        <v>48</v>
      </c>
      <c r="H297" s="87" t="s">
        <v>1542</v>
      </c>
      <c r="I297" s="89" t="s">
        <v>47</v>
      </c>
      <c r="J297" s="89" t="s">
        <v>47</v>
      </c>
      <c r="K297" s="89" t="s">
        <v>47</v>
      </c>
      <c r="L297" s="89" t="s">
        <v>47</v>
      </c>
      <c r="M297" s="89">
        <v>0</v>
      </c>
      <c r="N297" s="87" t="s">
        <v>47</v>
      </c>
      <c r="O297" s="87" t="s">
        <v>1463</v>
      </c>
      <c r="P297" s="87" t="s">
        <v>1462</v>
      </c>
      <c r="Q297" s="89">
        <v>44348518.451200001</v>
      </c>
      <c r="R297" s="89">
        <v>0</v>
      </c>
      <c r="S297" s="89">
        <v>20726350</v>
      </c>
      <c r="T297" s="89">
        <v>20363938.32</v>
      </c>
      <c r="U297" s="87" t="s">
        <v>50</v>
      </c>
      <c r="V297" s="89">
        <v>3258230.1312000002</v>
      </c>
      <c r="W297" s="89">
        <v>0</v>
      </c>
      <c r="X297" s="87" t="s">
        <v>49</v>
      </c>
      <c r="Y297" s="89">
        <v>0</v>
      </c>
      <c r="Z297" s="89">
        <v>0</v>
      </c>
      <c r="AA297" s="87" t="s">
        <v>49</v>
      </c>
      <c r="AB297" s="89">
        <v>0</v>
      </c>
      <c r="AC297" s="89">
        <v>0</v>
      </c>
      <c r="AD297" s="87" t="s">
        <v>49</v>
      </c>
      <c r="AE297" s="89">
        <v>0</v>
      </c>
      <c r="AF297" s="87">
        <v>0</v>
      </c>
      <c r="AG297" s="87" t="s">
        <v>49</v>
      </c>
      <c r="AH297" s="89">
        <v>0</v>
      </c>
      <c r="AI297" s="89">
        <v>0</v>
      </c>
      <c r="AJ297" s="87" t="s">
        <v>49</v>
      </c>
      <c r="AK297" s="89">
        <v>0</v>
      </c>
      <c r="AL297" s="89">
        <v>0</v>
      </c>
      <c r="AM297" s="88" t="s">
        <v>47</v>
      </c>
      <c r="AN297" s="87" t="s">
        <v>47</v>
      </c>
      <c r="AO297" s="88" t="s">
        <v>47</v>
      </c>
      <c r="AP297" s="87" t="s">
        <v>47</v>
      </c>
      <c r="AR297" s="90"/>
      <c r="AS297" s="78"/>
      <c r="AT297" s="79"/>
      <c r="AU297" s="91"/>
    </row>
    <row r="298" spans="1:47" x14ac:dyDescent="0.25">
      <c r="A298" s="87" t="s">
        <v>709</v>
      </c>
      <c r="B298" s="92">
        <v>44186</v>
      </c>
      <c r="C298" s="87" t="s">
        <v>973</v>
      </c>
      <c r="D298" s="87" t="s">
        <v>87</v>
      </c>
      <c r="E298" s="87" t="s">
        <v>1356</v>
      </c>
      <c r="F298" s="87" t="s">
        <v>1541</v>
      </c>
      <c r="G298" s="87" t="s">
        <v>48</v>
      </c>
      <c r="H298" s="87" t="s">
        <v>1543</v>
      </c>
      <c r="I298" s="89" t="s">
        <v>47</v>
      </c>
      <c r="J298" s="89" t="s">
        <v>47</v>
      </c>
      <c r="K298" s="89" t="s">
        <v>47</v>
      </c>
      <c r="L298" s="89" t="s">
        <v>47</v>
      </c>
      <c r="M298" s="89">
        <v>0</v>
      </c>
      <c r="N298" s="87" t="s">
        <v>47</v>
      </c>
      <c r="O298" s="87" t="s">
        <v>55</v>
      </c>
      <c r="P298" s="87" t="s">
        <v>47</v>
      </c>
      <c r="Q298" s="89">
        <v>498432773.26039988</v>
      </c>
      <c r="R298" s="89">
        <v>0</v>
      </c>
      <c r="S298" s="89">
        <v>310242910.05999994</v>
      </c>
      <c r="T298" s="89">
        <v>0</v>
      </c>
      <c r="U298" s="87" t="s">
        <v>49</v>
      </c>
      <c r="V298" s="89">
        <v>0</v>
      </c>
      <c r="W298" s="89">
        <v>162232640.69000003</v>
      </c>
      <c r="X298" s="87" t="s">
        <v>50</v>
      </c>
      <c r="Y298" s="89">
        <v>25957222.510399997</v>
      </c>
      <c r="Z298" s="89">
        <v>0</v>
      </c>
      <c r="AA298" s="87" t="s">
        <v>49</v>
      </c>
      <c r="AB298" s="89">
        <v>0</v>
      </c>
      <c r="AC298" s="89">
        <v>0</v>
      </c>
      <c r="AD298" s="87" t="s">
        <v>49</v>
      </c>
      <c r="AE298" s="89">
        <v>0</v>
      </c>
      <c r="AF298" s="87">
        <v>0</v>
      </c>
      <c r="AG298" s="87" t="s">
        <v>49</v>
      </c>
      <c r="AH298" s="89">
        <v>0</v>
      </c>
      <c r="AI298" s="89">
        <v>0</v>
      </c>
      <c r="AJ298" s="87" t="s">
        <v>49</v>
      </c>
      <c r="AK298" s="89">
        <v>0</v>
      </c>
      <c r="AL298" s="89">
        <v>0</v>
      </c>
      <c r="AM298" s="88" t="s">
        <v>47</v>
      </c>
      <c r="AN298" s="87" t="s">
        <v>47</v>
      </c>
      <c r="AO298" s="88" t="s">
        <v>47</v>
      </c>
      <c r="AP298" s="87" t="s">
        <v>47</v>
      </c>
      <c r="AR298" s="90"/>
      <c r="AS298" s="78"/>
      <c r="AT298" s="79"/>
      <c r="AU298" s="91"/>
    </row>
    <row r="299" spans="1:47" x14ac:dyDescent="0.25">
      <c r="A299" s="87" t="s">
        <v>714</v>
      </c>
      <c r="B299" s="92">
        <v>44186</v>
      </c>
      <c r="C299" s="87" t="s">
        <v>46</v>
      </c>
      <c r="D299" s="87" t="s">
        <v>87</v>
      </c>
      <c r="E299" s="87" t="s">
        <v>88</v>
      </c>
      <c r="F299" s="87" t="s">
        <v>900</v>
      </c>
      <c r="G299" s="87" t="s">
        <v>104</v>
      </c>
      <c r="H299" s="87" t="s">
        <v>47</v>
      </c>
      <c r="I299" s="89" t="s">
        <v>459</v>
      </c>
      <c r="J299" s="89" t="s">
        <v>47</v>
      </c>
      <c r="K299" s="89" t="s">
        <v>460</v>
      </c>
      <c r="L299" s="89" t="s">
        <v>353</v>
      </c>
      <c r="M299" s="89">
        <v>17392417.699999999</v>
      </c>
      <c r="N299" s="87" t="s">
        <v>107</v>
      </c>
      <c r="O299" s="87" t="s">
        <v>461</v>
      </c>
      <c r="P299" s="87" t="s">
        <v>462</v>
      </c>
      <c r="Q299" s="89">
        <v>-2169100</v>
      </c>
      <c r="R299" s="89">
        <v>0</v>
      </c>
      <c r="S299" s="89">
        <v>-2169100</v>
      </c>
      <c r="T299" s="89">
        <v>0</v>
      </c>
      <c r="U299" s="87" t="s">
        <v>49</v>
      </c>
      <c r="V299" s="89">
        <v>0</v>
      </c>
      <c r="W299" s="89">
        <v>0</v>
      </c>
      <c r="X299" s="87" t="s">
        <v>49</v>
      </c>
      <c r="Y299" s="89">
        <v>0</v>
      </c>
      <c r="Z299" s="89">
        <v>0</v>
      </c>
      <c r="AA299" s="87" t="s">
        <v>49</v>
      </c>
      <c r="AB299" s="89">
        <v>0</v>
      </c>
      <c r="AC299" s="89">
        <v>0</v>
      </c>
      <c r="AD299" s="87" t="s">
        <v>49</v>
      </c>
      <c r="AE299" s="89">
        <v>0</v>
      </c>
      <c r="AF299" s="87">
        <v>0</v>
      </c>
      <c r="AG299" s="87" t="s">
        <v>49</v>
      </c>
      <c r="AH299" s="89">
        <v>0</v>
      </c>
      <c r="AI299" s="89">
        <v>0</v>
      </c>
      <c r="AJ299" s="87" t="s">
        <v>49</v>
      </c>
      <c r="AK299" s="89">
        <v>0</v>
      </c>
      <c r="AL299" s="89">
        <v>0</v>
      </c>
      <c r="AM299" s="88" t="s">
        <v>47</v>
      </c>
      <c r="AN299" s="87" t="s">
        <v>47</v>
      </c>
      <c r="AO299" s="88" t="s">
        <v>47</v>
      </c>
      <c r="AP299" s="87" t="s">
        <v>47</v>
      </c>
      <c r="AR299" s="90"/>
      <c r="AS299" s="78"/>
      <c r="AT299" s="79"/>
      <c r="AU299" s="91"/>
    </row>
    <row r="300" spans="1:47" x14ac:dyDescent="0.25">
      <c r="A300" s="87" t="s">
        <v>716</v>
      </c>
      <c r="B300" s="92">
        <v>44186</v>
      </c>
      <c r="C300" s="87" t="s">
        <v>46</v>
      </c>
      <c r="D300" s="87" t="s">
        <v>87</v>
      </c>
      <c r="E300" s="87" t="s">
        <v>88</v>
      </c>
      <c r="F300" s="87" t="s">
        <v>900</v>
      </c>
      <c r="G300" s="87" t="s">
        <v>104</v>
      </c>
      <c r="H300" s="87" t="s">
        <v>47</v>
      </c>
      <c r="I300" s="89" t="s">
        <v>454</v>
      </c>
      <c r="J300" s="89" t="s">
        <v>47</v>
      </c>
      <c r="K300" s="89" t="s">
        <v>455</v>
      </c>
      <c r="L300" s="89" t="s">
        <v>424</v>
      </c>
      <c r="M300" s="89">
        <v>5788445</v>
      </c>
      <c r="N300" s="87" t="s">
        <v>107</v>
      </c>
      <c r="O300" s="87" t="s">
        <v>456</v>
      </c>
      <c r="P300" s="87" t="s">
        <v>457</v>
      </c>
      <c r="Q300" s="89">
        <v>-5788445</v>
      </c>
      <c r="R300" s="89">
        <v>0</v>
      </c>
      <c r="S300" s="89">
        <v>-5788445</v>
      </c>
      <c r="T300" s="89">
        <v>0</v>
      </c>
      <c r="U300" s="87" t="s">
        <v>49</v>
      </c>
      <c r="V300" s="89">
        <v>0</v>
      </c>
      <c r="W300" s="89">
        <v>0</v>
      </c>
      <c r="X300" s="87" t="s">
        <v>49</v>
      </c>
      <c r="Y300" s="89">
        <v>0</v>
      </c>
      <c r="Z300" s="89">
        <v>0</v>
      </c>
      <c r="AA300" s="87" t="s">
        <v>49</v>
      </c>
      <c r="AB300" s="89">
        <v>0</v>
      </c>
      <c r="AC300" s="89">
        <v>0</v>
      </c>
      <c r="AD300" s="87" t="s">
        <v>49</v>
      </c>
      <c r="AE300" s="89">
        <v>0</v>
      </c>
      <c r="AF300" s="87">
        <v>0</v>
      </c>
      <c r="AG300" s="87" t="s">
        <v>49</v>
      </c>
      <c r="AH300" s="89">
        <v>0</v>
      </c>
      <c r="AI300" s="89">
        <v>0</v>
      </c>
      <c r="AJ300" s="87" t="s">
        <v>49</v>
      </c>
      <c r="AK300" s="89">
        <v>0</v>
      </c>
      <c r="AL300" s="89">
        <v>0</v>
      </c>
      <c r="AM300" s="88" t="s">
        <v>47</v>
      </c>
      <c r="AN300" s="87" t="s">
        <v>47</v>
      </c>
      <c r="AO300" s="88" t="s">
        <v>47</v>
      </c>
      <c r="AP300" s="87" t="s">
        <v>47</v>
      </c>
      <c r="AR300" s="90"/>
      <c r="AS300" s="78"/>
      <c r="AT300" s="79"/>
      <c r="AU300" s="91"/>
    </row>
    <row r="301" spans="1:47" x14ac:dyDescent="0.25">
      <c r="A301" s="87" t="s">
        <v>718</v>
      </c>
      <c r="B301" s="92">
        <v>44186</v>
      </c>
      <c r="C301" s="87" t="s">
        <v>46</v>
      </c>
      <c r="D301" s="87" t="s">
        <v>87</v>
      </c>
      <c r="E301" s="87" t="s">
        <v>88</v>
      </c>
      <c r="F301" s="87" t="s">
        <v>900</v>
      </c>
      <c r="G301" s="87" t="s">
        <v>48</v>
      </c>
      <c r="H301" s="87" t="s">
        <v>452</v>
      </c>
      <c r="I301" s="89" t="s">
        <v>47</v>
      </c>
      <c r="J301" s="89" t="s">
        <v>47</v>
      </c>
      <c r="K301" s="89" t="s">
        <v>47</v>
      </c>
      <c r="L301" s="89" t="s">
        <v>47</v>
      </c>
      <c r="M301" s="89">
        <v>0</v>
      </c>
      <c r="N301" s="87" t="s">
        <v>47</v>
      </c>
      <c r="O301" s="87" t="s">
        <v>55</v>
      </c>
      <c r="P301" s="87" t="s">
        <v>47</v>
      </c>
      <c r="Q301" s="89">
        <v>1190309148.04</v>
      </c>
      <c r="R301" s="89">
        <v>0</v>
      </c>
      <c r="S301" s="89">
        <v>949200078.0999999</v>
      </c>
      <c r="T301" s="89">
        <v>0</v>
      </c>
      <c r="U301" s="87" t="s">
        <v>49</v>
      </c>
      <c r="V301" s="89">
        <v>0</v>
      </c>
      <c r="W301" s="89">
        <v>207852646.50000003</v>
      </c>
      <c r="X301" s="87" t="s">
        <v>50</v>
      </c>
      <c r="Y301" s="89">
        <v>33256423.440000013</v>
      </c>
      <c r="Z301" s="89">
        <v>0</v>
      </c>
      <c r="AA301" s="87" t="s">
        <v>49</v>
      </c>
      <c r="AB301" s="89">
        <v>0</v>
      </c>
      <c r="AC301" s="89">
        <v>0</v>
      </c>
      <c r="AD301" s="87" t="s">
        <v>49</v>
      </c>
      <c r="AE301" s="89">
        <v>0</v>
      </c>
      <c r="AF301" s="87">
        <v>0</v>
      </c>
      <c r="AG301" s="87" t="s">
        <v>49</v>
      </c>
      <c r="AH301" s="89">
        <v>0</v>
      </c>
      <c r="AI301" s="89">
        <v>0</v>
      </c>
      <c r="AJ301" s="87" t="s">
        <v>49</v>
      </c>
      <c r="AK301" s="89">
        <v>0</v>
      </c>
      <c r="AL301" s="89">
        <v>0</v>
      </c>
      <c r="AM301" s="88" t="s">
        <v>47</v>
      </c>
      <c r="AN301" s="87" t="s">
        <v>47</v>
      </c>
      <c r="AO301" s="88" t="s">
        <v>47</v>
      </c>
      <c r="AP301" s="87" t="s">
        <v>47</v>
      </c>
      <c r="AR301" s="90"/>
      <c r="AS301" s="78"/>
      <c r="AT301" s="79"/>
      <c r="AU301" s="91"/>
    </row>
    <row r="302" spans="1:47" x14ac:dyDescent="0.25">
      <c r="A302" s="87" t="s">
        <v>720</v>
      </c>
      <c r="B302" s="92">
        <v>44186</v>
      </c>
      <c r="C302" s="87" t="s">
        <v>973</v>
      </c>
      <c r="D302" s="87" t="s">
        <v>96</v>
      </c>
      <c r="E302" s="87" t="s">
        <v>1353</v>
      </c>
      <c r="F302" s="87" t="s">
        <v>1534</v>
      </c>
      <c r="G302" s="87" t="s">
        <v>48</v>
      </c>
      <c r="H302" s="87" t="s">
        <v>1533</v>
      </c>
      <c r="I302" s="89" t="s">
        <v>47</v>
      </c>
      <c r="J302" s="89" t="s">
        <v>47</v>
      </c>
      <c r="K302" s="89" t="s">
        <v>47</v>
      </c>
      <c r="L302" s="89" t="s">
        <v>47</v>
      </c>
      <c r="M302" s="89">
        <v>0</v>
      </c>
      <c r="N302" s="87" t="s">
        <v>47</v>
      </c>
      <c r="O302" s="87" t="s">
        <v>55</v>
      </c>
      <c r="P302" s="87" t="s">
        <v>47</v>
      </c>
      <c r="Q302" s="89">
        <v>214731933.36359999</v>
      </c>
      <c r="R302" s="89">
        <v>0</v>
      </c>
      <c r="S302" s="89">
        <v>125068175.52999997</v>
      </c>
      <c r="T302" s="89">
        <v>0</v>
      </c>
      <c r="U302" s="87" t="s">
        <v>49</v>
      </c>
      <c r="V302" s="89">
        <v>0</v>
      </c>
      <c r="W302" s="89">
        <v>77296342.960000008</v>
      </c>
      <c r="X302" s="87" t="s">
        <v>50</v>
      </c>
      <c r="Y302" s="89">
        <v>12367414.873599999</v>
      </c>
      <c r="Z302" s="89">
        <v>0</v>
      </c>
      <c r="AA302" s="87" t="s">
        <v>49</v>
      </c>
      <c r="AB302" s="89">
        <v>0</v>
      </c>
      <c r="AC302" s="89">
        <v>0</v>
      </c>
      <c r="AD302" s="87" t="s">
        <v>49</v>
      </c>
      <c r="AE302" s="89">
        <v>0</v>
      </c>
      <c r="AF302" s="87">
        <v>0</v>
      </c>
      <c r="AG302" s="87" t="s">
        <v>49</v>
      </c>
      <c r="AH302" s="89">
        <v>0</v>
      </c>
      <c r="AI302" s="89">
        <v>0</v>
      </c>
      <c r="AJ302" s="87" t="s">
        <v>49</v>
      </c>
      <c r="AK302" s="89">
        <v>0</v>
      </c>
      <c r="AL302" s="89">
        <v>0</v>
      </c>
      <c r="AM302" s="88" t="s">
        <v>47</v>
      </c>
      <c r="AN302" s="87" t="s">
        <v>47</v>
      </c>
      <c r="AO302" s="88" t="s">
        <v>47</v>
      </c>
      <c r="AP302" s="87" t="s">
        <v>47</v>
      </c>
      <c r="AR302" s="90"/>
      <c r="AS302" s="78"/>
      <c r="AT302" s="79"/>
      <c r="AU302" s="91"/>
    </row>
    <row r="303" spans="1:47" x14ac:dyDescent="0.25">
      <c r="A303" s="87" t="s">
        <v>725</v>
      </c>
      <c r="B303" s="92">
        <v>44186</v>
      </c>
      <c r="C303" s="87" t="s">
        <v>46</v>
      </c>
      <c r="D303" s="87" t="s">
        <v>96</v>
      </c>
      <c r="E303" s="87" t="s">
        <v>97</v>
      </c>
      <c r="F303" s="87" t="s">
        <v>907</v>
      </c>
      <c r="G303" s="87" t="s">
        <v>48</v>
      </c>
      <c r="H303" s="87" t="s">
        <v>464</v>
      </c>
      <c r="I303" s="89" t="s">
        <v>47</v>
      </c>
      <c r="J303" s="89" t="s">
        <v>47</v>
      </c>
      <c r="K303" s="89" t="s">
        <v>47</v>
      </c>
      <c r="L303" s="89" t="s">
        <v>47</v>
      </c>
      <c r="M303" s="89">
        <v>0</v>
      </c>
      <c r="N303" s="87" t="s">
        <v>47</v>
      </c>
      <c r="O303" s="87" t="s">
        <v>55</v>
      </c>
      <c r="P303" s="87" t="s">
        <v>47</v>
      </c>
      <c r="Q303" s="89">
        <v>1155358400.6004002</v>
      </c>
      <c r="R303" s="89">
        <v>0</v>
      </c>
      <c r="S303" s="89">
        <v>894628662.4000001</v>
      </c>
      <c r="T303" s="89">
        <v>0</v>
      </c>
      <c r="U303" s="87" t="s">
        <v>49</v>
      </c>
      <c r="V303" s="89">
        <v>0</v>
      </c>
      <c r="W303" s="89">
        <v>224767015.69</v>
      </c>
      <c r="X303" s="87" t="s">
        <v>49</v>
      </c>
      <c r="Y303" s="89">
        <v>35962722.510399997</v>
      </c>
      <c r="Z303" s="89">
        <v>0</v>
      </c>
      <c r="AA303" s="87" t="s">
        <v>49</v>
      </c>
      <c r="AB303" s="89">
        <v>0</v>
      </c>
      <c r="AC303" s="89">
        <v>0</v>
      </c>
      <c r="AD303" s="87" t="s">
        <v>49</v>
      </c>
      <c r="AE303" s="89">
        <v>0</v>
      </c>
      <c r="AF303" s="87">
        <v>0</v>
      </c>
      <c r="AG303" s="87" t="s">
        <v>49</v>
      </c>
      <c r="AH303" s="89">
        <v>0</v>
      </c>
      <c r="AI303" s="89">
        <v>0</v>
      </c>
      <c r="AJ303" s="87" t="s">
        <v>49</v>
      </c>
      <c r="AK303" s="89">
        <v>0</v>
      </c>
      <c r="AL303" s="89">
        <v>0</v>
      </c>
      <c r="AM303" s="88" t="s">
        <v>47</v>
      </c>
      <c r="AN303" s="87" t="s">
        <v>47</v>
      </c>
      <c r="AO303" s="88" t="s">
        <v>47</v>
      </c>
      <c r="AP303" s="87" t="s">
        <v>47</v>
      </c>
      <c r="AR303" s="90"/>
      <c r="AS303" s="78"/>
      <c r="AT303" s="79"/>
      <c r="AU303" s="91"/>
    </row>
    <row r="304" spans="1:47" x14ac:dyDescent="0.25">
      <c r="A304" s="87" t="s">
        <v>727</v>
      </c>
      <c r="B304" s="92">
        <v>44186</v>
      </c>
      <c r="C304" s="87" t="s">
        <v>46</v>
      </c>
      <c r="D304" s="87" t="s">
        <v>100</v>
      </c>
      <c r="E304" s="87" t="s">
        <v>101</v>
      </c>
      <c r="F304" s="87" t="s">
        <v>918</v>
      </c>
      <c r="G304" s="87" t="s">
        <v>48</v>
      </c>
      <c r="H304" s="87" t="s">
        <v>466</v>
      </c>
      <c r="I304" s="89" t="s">
        <v>47</v>
      </c>
      <c r="J304" s="89" t="s">
        <v>47</v>
      </c>
      <c r="K304" s="89" t="s">
        <v>47</v>
      </c>
      <c r="L304" s="89" t="s">
        <v>47</v>
      </c>
      <c r="M304" s="89">
        <v>0</v>
      </c>
      <c r="N304" s="87" t="s">
        <v>47</v>
      </c>
      <c r="O304" s="87" t="s">
        <v>55</v>
      </c>
      <c r="P304" s="87" t="s">
        <v>47</v>
      </c>
      <c r="Q304" s="89">
        <v>891517979.77240002</v>
      </c>
      <c r="R304" s="89">
        <v>0</v>
      </c>
      <c r="S304" s="89">
        <v>677847770.64999998</v>
      </c>
      <c r="T304" s="89">
        <v>0</v>
      </c>
      <c r="U304" s="87" t="s">
        <v>49</v>
      </c>
      <c r="V304" s="89">
        <v>0</v>
      </c>
      <c r="W304" s="89">
        <v>184198456.14000002</v>
      </c>
      <c r="X304" s="87" t="s">
        <v>50</v>
      </c>
      <c r="Y304" s="89">
        <v>29471752.982399996</v>
      </c>
      <c r="Z304" s="89">
        <v>0</v>
      </c>
      <c r="AA304" s="87" t="s">
        <v>49</v>
      </c>
      <c r="AB304" s="89">
        <v>0</v>
      </c>
      <c r="AC304" s="89">
        <v>0</v>
      </c>
      <c r="AD304" s="87" t="s">
        <v>49</v>
      </c>
      <c r="AE304" s="89">
        <v>0</v>
      </c>
      <c r="AF304" s="87">
        <v>0</v>
      </c>
      <c r="AG304" s="87" t="s">
        <v>49</v>
      </c>
      <c r="AH304" s="89">
        <v>0</v>
      </c>
      <c r="AI304" s="89">
        <v>0</v>
      </c>
      <c r="AJ304" s="87" t="s">
        <v>49</v>
      </c>
      <c r="AK304" s="89">
        <v>0</v>
      </c>
      <c r="AL304" s="89">
        <v>0</v>
      </c>
      <c r="AM304" s="88" t="s">
        <v>47</v>
      </c>
      <c r="AN304" s="87" t="s">
        <v>47</v>
      </c>
      <c r="AO304" s="88" t="s">
        <v>47</v>
      </c>
      <c r="AP304" s="87" t="s">
        <v>47</v>
      </c>
      <c r="AR304" s="90"/>
      <c r="AS304" s="78"/>
      <c r="AT304" s="79"/>
      <c r="AU304" s="91"/>
    </row>
    <row r="305" spans="1:47" x14ac:dyDescent="0.25">
      <c r="A305" s="87" t="s">
        <v>729</v>
      </c>
      <c r="B305" s="92">
        <v>44186</v>
      </c>
      <c r="C305" s="87" t="s">
        <v>46</v>
      </c>
      <c r="D305" s="87" t="s">
        <v>111</v>
      </c>
      <c r="E305" s="87" t="s">
        <v>112</v>
      </c>
      <c r="F305" s="87" t="s">
        <v>862</v>
      </c>
      <c r="G305" s="87" t="s">
        <v>48</v>
      </c>
      <c r="H305" s="87" t="s">
        <v>468</v>
      </c>
      <c r="I305" s="89" t="s">
        <v>47</v>
      </c>
      <c r="J305" s="89" t="s">
        <v>47</v>
      </c>
      <c r="K305" s="89" t="s">
        <v>47</v>
      </c>
      <c r="L305" s="89" t="s">
        <v>47</v>
      </c>
      <c r="M305" s="89">
        <v>0</v>
      </c>
      <c r="N305" s="87" t="s">
        <v>47</v>
      </c>
      <c r="O305" s="87" t="s">
        <v>55</v>
      </c>
      <c r="P305" s="87" t="s">
        <v>47</v>
      </c>
      <c r="Q305" s="89">
        <v>843785133.64040005</v>
      </c>
      <c r="R305" s="89">
        <v>0</v>
      </c>
      <c r="S305" s="89">
        <v>594117822.14999986</v>
      </c>
      <c r="T305" s="89">
        <v>0</v>
      </c>
      <c r="U305" s="87" t="s">
        <v>49</v>
      </c>
      <c r="V305" s="89">
        <v>0</v>
      </c>
      <c r="W305" s="89">
        <v>215230440.94</v>
      </c>
      <c r="X305" s="87" t="s">
        <v>49</v>
      </c>
      <c r="Y305" s="89">
        <v>34436870.550399996</v>
      </c>
      <c r="Z305" s="89">
        <v>0</v>
      </c>
      <c r="AA305" s="87" t="s">
        <v>49</v>
      </c>
      <c r="AB305" s="89">
        <v>0</v>
      </c>
      <c r="AC305" s="89">
        <v>0</v>
      </c>
      <c r="AD305" s="87" t="s">
        <v>49</v>
      </c>
      <c r="AE305" s="89">
        <v>0</v>
      </c>
      <c r="AF305" s="87">
        <v>0</v>
      </c>
      <c r="AG305" s="87" t="s">
        <v>49</v>
      </c>
      <c r="AH305" s="89">
        <v>0</v>
      </c>
      <c r="AI305" s="89">
        <v>0</v>
      </c>
      <c r="AJ305" s="87" t="s">
        <v>49</v>
      </c>
      <c r="AK305" s="89">
        <v>0</v>
      </c>
      <c r="AL305" s="89">
        <v>0</v>
      </c>
      <c r="AM305" s="88" t="s">
        <v>47</v>
      </c>
      <c r="AN305" s="87" t="s">
        <v>47</v>
      </c>
      <c r="AO305" s="88" t="s">
        <v>47</v>
      </c>
      <c r="AP305" s="87" t="s">
        <v>47</v>
      </c>
      <c r="AR305" s="90"/>
      <c r="AS305" s="78"/>
      <c r="AT305" s="79"/>
      <c r="AU305" s="91"/>
    </row>
    <row r="306" spans="1:47" x14ac:dyDescent="0.25">
      <c r="A306" s="87" t="s">
        <v>731</v>
      </c>
      <c r="B306" s="92">
        <v>44186</v>
      </c>
      <c r="C306" s="87" t="s">
        <v>46</v>
      </c>
      <c r="D306" s="87" t="s">
        <v>115</v>
      </c>
      <c r="E306" s="87" t="s">
        <v>116</v>
      </c>
      <c r="F306" s="87" t="s">
        <v>930</v>
      </c>
      <c r="G306" s="87" t="s">
        <v>104</v>
      </c>
      <c r="H306" s="87" t="s">
        <v>47</v>
      </c>
      <c r="I306" s="89" t="s">
        <v>472</v>
      </c>
      <c r="J306" s="89" t="s">
        <v>47</v>
      </c>
      <c r="K306" s="89" t="s">
        <v>473</v>
      </c>
      <c r="L306" s="89" t="s">
        <v>353</v>
      </c>
      <c r="M306" s="89">
        <v>44752019.039999999</v>
      </c>
      <c r="N306" s="87" t="s">
        <v>107</v>
      </c>
      <c r="O306" s="87" t="s">
        <v>474</v>
      </c>
      <c r="P306" s="87" t="s">
        <v>475</v>
      </c>
      <c r="Q306" s="89">
        <v>-2289000</v>
      </c>
      <c r="R306" s="89">
        <v>0</v>
      </c>
      <c r="S306" s="89">
        <v>-2289000</v>
      </c>
      <c r="T306" s="89">
        <v>0</v>
      </c>
      <c r="U306" s="87" t="s">
        <v>49</v>
      </c>
      <c r="V306" s="89">
        <v>0</v>
      </c>
      <c r="W306" s="89">
        <v>0</v>
      </c>
      <c r="X306" s="87" t="s">
        <v>49</v>
      </c>
      <c r="Y306" s="89">
        <v>0</v>
      </c>
      <c r="Z306" s="89">
        <v>0</v>
      </c>
      <c r="AA306" s="87" t="s">
        <v>49</v>
      </c>
      <c r="AB306" s="89">
        <v>0</v>
      </c>
      <c r="AC306" s="89">
        <v>0</v>
      </c>
      <c r="AD306" s="87" t="s">
        <v>49</v>
      </c>
      <c r="AE306" s="89">
        <v>0</v>
      </c>
      <c r="AF306" s="87">
        <v>0</v>
      </c>
      <c r="AG306" s="87" t="s">
        <v>49</v>
      </c>
      <c r="AH306" s="89">
        <v>0</v>
      </c>
      <c r="AI306" s="89">
        <v>0</v>
      </c>
      <c r="AJ306" s="87" t="s">
        <v>49</v>
      </c>
      <c r="AK306" s="89">
        <v>0</v>
      </c>
      <c r="AL306" s="89">
        <v>0</v>
      </c>
      <c r="AM306" s="88" t="s">
        <v>47</v>
      </c>
      <c r="AN306" s="87" t="s">
        <v>47</v>
      </c>
      <c r="AO306" s="88" t="s">
        <v>47</v>
      </c>
      <c r="AP306" s="87" t="s">
        <v>47</v>
      </c>
      <c r="AR306" s="90"/>
      <c r="AS306" s="78"/>
      <c r="AT306" s="79"/>
      <c r="AU306" s="91"/>
    </row>
    <row r="307" spans="1:47" x14ac:dyDescent="0.25">
      <c r="A307" s="87" t="s">
        <v>733</v>
      </c>
      <c r="B307" s="92">
        <v>44186</v>
      </c>
      <c r="C307" s="87" t="s">
        <v>46</v>
      </c>
      <c r="D307" s="87" t="s">
        <v>115</v>
      </c>
      <c r="E307" s="87" t="s">
        <v>116</v>
      </c>
      <c r="F307" s="87" t="s">
        <v>930</v>
      </c>
      <c r="G307" s="87" t="s">
        <v>48</v>
      </c>
      <c r="H307" s="87" t="s">
        <v>470</v>
      </c>
      <c r="I307" s="89" t="s">
        <v>47</v>
      </c>
      <c r="J307" s="89" t="s">
        <v>47</v>
      </c>
      <c r="K307" s="89" t="s">
        <v>47</v>
      </c>
      <c r="L307" s="89" t="s">
        <v>47</v>
      </c>
      <c r="M307" s="89">
        <v>0</v>
      </c>
      <c r="N307" s="87" t="s">
        <v>47</v>
      </c>
      <c r="O307" s="87" t="s">
        <v>55</v>
      </c>
      <c r="P307" s="87" t="s">
        <v>47</v>
      </c>
      <c r="Q307" s="89">
        <v>802598210.75800002</v>
      </c>
      <c r="R307" s="89">
        <v>0</v>
      </c>
      <c r="S307" s="89">
        <v>658778312.05000007</v>
      </c>
      <c r="T307" s="89">
        <v>0</v>
      </c>
      <c r="U307" s="87" t="s">
        <v>49</v>
      </c>
      <c r="V307" s="89">
        <v>0</v>
      </c>
      <c r="W307" s="89">
        <v>123982671.3</v>
      </c>
      <c r="X307" s="87" t="s">
        <v>49</v>
      </c>
      <c r="Y307" s="89">
        <v>19837227.408</v>
      </c>
      <c r="Z307" s="89">
        <v>0</v>
      </c>
      <c r="AA307" s="87" t="s">
        <v>49</v>
      </c>
      <c r="AB307" s="89">
        <v>0</v>
      </c>
      <c r="AC307" s="89">
        <v>0</v>
      </c>
      <c r="AD307" s="87" t="s">
        <v>49</v>
      </c>
      <c r="AE307" s="89">
        <v>0</v>
      </c>
      <c r="AF307" s="87">
        <v>0</v>
      </c>
      <c r="AG307" s="87" t="s">
        <v>49</v>
      </c>
      <c r="AH307" s="89">
        <v>0</v>
      </c>
      <c r="AI307" s="89">
        <v>0</v>
      </c>
      <c r="AJ307" s="87" t="s">
        <v>49</v>
      </c>
      <c r="AK307" s="89">
        <v>0</v>
      </c>
      <c r="AL307" s="89">
        <v>0</v>
      </c>
      <c r="AM307" s="88" t="s">
        <v>47</v>
      </c>
      <c r="AN307" s="87" t="s">
        <v>47</v>
      </c>
      <c r="AO307" s="88" t="s">
        <v>47</v>
      </c>
      <c r="AP307" s="87" t="s">
        <v>47</v>
      </c>
      <c r="AR307" s="90"/>
      <c r="AS307" s="78"/>
      <c r="AT307" s="79"/>
      <c r="AU307" s="91"/>
    </row>
    <row r="308" spans="1:47" x14ac:dyDescent="0.25">
      <c r="A308" s="87" t="s">
        <v>735</v>
      </c>
      <c r="B308" s="92">
        <v>44186</v>
      </c>
      <c r="C308" s="87" t="s">
        <v>46</v>
      </c>
      <c r="D308" s="87" t="s">
        <v>1281</v>
      </c>
      <c r="E308" s="87" t="s">
        <v>1280</v>
      </c>
      <c r="F308" s="87" t="s">
        <v>1322</v>
      </c>
      <c r="G308" s="87" t="s">
        <v>48</v>
      </c>
      <c r="H308" s="87" t="s">
        <v>1321</v>
      </c>
      <c r="I308" s="89" t="s">
        <v>47</v>
      </c>
      <c r="J308" s="89" t="s">
        <v>47</v>
      </c>
      <c r="K308" s="89" t="s">
        <v>47</v>
      </c>
      <c r="L308" s="89" t="s">
        <v>47</v>
      </c>
      <c r="M308" s="89">
        <v>0</v>
      </c>
      <c r="N308" s="87" t="s">
        <v>47</v>
      </c>
      <c r="O308" s="87" t="s">
        <v>55</v>
      </c>
      <c r="P308" s="87" t="s">
        <v>47</v>
      </c>
      <c r="Q308" s="89">
        <v>355471547.28199995</v>
      </c>
      <c r="R308" s="89">
        <v>0</v>
      </c>
      <c r="S308" s="89">
        <v>326814622.85000002</v>
      </c>
      <c r="T308" s="89">
        <v>0</v>
      </c>
      <c r="U308" s="87" t="s">
        <v>49</v>
      </c>
      <c r="V308" s="89">
        <v>0</v>
      </c>
      <c r="W308" s="89">
        <v>24704245.199999999</v>
      </c>
      <c r="X308" s="87" t="s">
        <v>49</v>
      </c>
      <c r="Y308" s="89">
        <v>3952679.2319999998</v>
      </c>
      <c r="Z308" s="89">
        <v>0</v>
      </c>
      <c r="AA308" s="87" t="s">
        <v>49</v>
      </c>
      <c r="AB308" s="89">
        <v>0</v>
      </c>
      <c r="AC308" s="89">
        <v>0</v>
      </c>
      <c r="AD308" s="87" t="s">
        <v>49</v>
      </c>
      <c r="AE308" s="89">
        <v>0</v>
      </c>
      <c r="AF308" s="87">
        <v>0</v>
      </c>
      <c r="AG308" s="87" t="s">
        <v>49</v>
      </c>
      <c r="AH308" s="89">
        <v>0</v>
      </c>
      <c r="AI308" s="89">
        <v>0</v>
      </c>
      <c r="AJ308" s="87" t="s">
        <v>49</v>
      </c>
      <c r="AK308" s="89">
        <v>0</v>
      </c>
      <c r="AL308" s="89">
        <v>0</v>
      </c>
      <c r="AM308" s="88" t="s">
        <v>47</v>
      </c>
      <c r="AN308" s="87" t="s">
        <v>47</v>
      </c>
      <c r="AO308" s="88" t="s">
        <v>47</v>
      </c>
      <c r="AP308" s="87" t="s">
        <v>47</v>
      </c>
      <c r="AR308" s="90"/>
      <c r="AS308" s="78"/>
      <c r="AT308" s="79"/>
      <c r="AU308" s="91"/>
    </row>
    <row r="309" spans="1:47" x14ac:dyDescent="0.25">
      <c r="A309" s="87" t="s">
        <v>737</v>
      </c>
      <c r="B309" s="92">
        <v>44186</v>
      </c>
      <c r="C309" s="87" t="s">
        <v>46</v>
      </c>
      <c r="D309" s="87" t="s">
        <v>248</v>
      </c>
      <c r="E309" s="87" t="s">
        <v>249</v>
      </c>
      <c r="F309" s="87" t="s">
        <v>943</v>
      </c>
      <c r="G309" s="87" t="s">
        <v>104</v>
      </c>
      <c r="H309" s="87" t="s">
        <v>47</v>
      </c>
      <c r="I309" s="89" t="s">
        <v>479</v>
      </c>
      <c r="J309" s="89" t="s">
        <v>47</v>
      </c>
      <c r="K309" s="89" t="s">
        <v>480</v>
      </c>
      <c r="L309" s="89" t="s">
        <v>201</v>
      </c>
      <c r="M309" s="89">
        <v>1962000</v>
      </c>
      <c r="N309" s="87" t="s">
        <v>107</v>
      </c>
      <c r="O309" s="87" t="s">
        <v>481</v>
      </c>
      <c r="P309" s="87" t="s">
        <v>482</v>
      </c>
      <c r="Q309" s="89">
        <v>-872000</v>
      </c>
      <c r="R309" s="89">
        <v>0</v>
      </c>
      <c r="S309" s="89">
        <v>-872000</v>
      </c>
      <c r="T309" s="89">
        <v>0</v>
      </c>
      <c r="U309" s="87" t="s">
        <v>49</v>
      </c>
      <c r="V309" s="89">
        <v>0</v>
      </c>
      <c r="W309" s="89">
        <v>0</v>
      </c>
      <c r="X309" s="87" t="s">
        <v>49</v>
      </c>
      <c r="Y309" s="89">
        <v>0</v>
      </c>
      <c r="Z309" s="89">
        <v>0</v>
      </c>
      <c r="AA309" s="87" t="s">
        <v>49</v>
      </c>
      <c r="AB309" s="89">
        <v>0</v>
      </c>
      <c r="AC309" s="89">
        <v>0</v>
      </c>
      <c r="AD309" s="87" t="s">
        <v>49</v>
      </c>
      <c r="AE309" s="89">
        <v>0</v>
      </c>
      <c r="AF309" s="87">
        <v>0</v>
      </c>
      <c r="AG309" s="87" t="s">
        <v>49</v>
      </c>
      <c r="AH309" s="89">
        <v>0</v>
      </c>
      <c r="AI309" s="89">
        <v>0</v>
      </c>
      <c r="AJ309" s="87" t="s">
        <v>49</v>
      </c>
      <c r="AK309" s="89">
        <v>0</v>
      </c>
      <c r="AL309" s="89">
        <v>0</v>
      </c>
      <c r="AM309" s="88" t="s">
        <v>47</v>
      </c>
      <c r="AN309" s="87" t="s">
        <v>47</v>
      </c>
      <c r="AO309" s="88" t="s">
        <v>47</v>
      </c>
      <c r="AP309" s="87" t="s">
        <v>47</v>
      </c>
      <c r="AR309" s="90"/>
      <c r="AS309" s="78"/>
      <c r="AT309" s="79"/>
      <c r="AU309" s="91"/>
    </row>
    <row r="310" spans="1:47" x14ac:dyDescent="0.25">
      <c r="A310" s="87" t="s">
        <v>739</v>
      </c>
      <c r="B310" s="92">
        <v>44186</v>
      </c>
      <c r="C310" s="87" t="s">
        <v>46</v>
      </c>
      <c r="D310" s="87" t="s">
        <v>248</v>
      </c>
      <c r="E310" s="87" t="s">
        <v>249</v>
      </c>
      <c r="F310" s="87" t="s">
        <v>943</v>
      </c>
      <c r="G310" s="87" t="s">
        <v>48</v>
      </c>
      <c r="H310" s="87" t="s">
        <v>477</v>
      </c>
      <c r="I310" s="89" t="s">
        <v>47</v>
      </c>
      <c r="J310" s="89" t="s">
        <v>47</v>
      </c>
      <c r="K310" s="89" t="s">
        <v>47</v>
      </c>
      <c r="L310" s="89" t="s">
        <v>47</v>
      </c>
      <c r="M310" s="89">
        <v>0</v>
      </c>
      <c r="N310" s="87" t="s">
        <v>47</v>
      </c>
      <c r="O310" s="87" t="s">
        <v>55</v>
      </c>
      <c r="P310" s="87" t="s">
        <v>47</v>
      </c>
      <c r="Q310" s="89">
        <v>60233137.606399998</v>
      </c>
      <c r="R310" s="89">
        <v>0</v>
      </c>
      <c r="S310" s="89">
        <v>31491190</v>
      </c>
      <c r="T310" s="89">
        <v>0</v>
      </c>
      <c r="U310" s="87" t="s">
        <v>49</v>
      </c>
      <c r="V310" s="89">
        <v>0</v>
      </c>
      <c r="W310" s="89">
        <v>24777541.039999999</v>
      </c>
      <c r="X310" s="87" t="s">
        <v>50</v>
      </c>
      <c r="Y310" s="89">
        <v>3964406.5663999999</v>
      </c>
      <c r="Z310" s="89">
        <v>0</v>
      </c>
      <c r="AA310" s="87" t="s">
        <v>49</v>
      </c>
      <c r="AB310" s="89">
        <v>0</v>
      </c>
      <c r="AC310" s="89">
        <v>0</v>
      </c>
      <c r="AD310" s="87" t="s">
        <v>49</v>
      </c>
      <c r="AE310" s="89">
        <v>0</v>
      </c>
      <c r="AF310" s="87">
        <v>0</v>
      </c>
      <c r="AG310" s="87" t="s">
        <v>49</v>
      </c>
      <c r="AH310" s="89">
        <v>0</v>
      </c>
      <c r="AI310" s="89">
        <v>0</v>
      </c>
      <c r="AJ310" s="87" t="s">
        <v>49</v>
      </c>
      <c r="AK310" s="89">
        <v>0</v>
      </c>
      <c r="AL310" s="89">
        <v>0</v>
      </c>
      <c r="AM310" s="88" t="s">
        <v>47</v>
      </c>
      <c r="AN310" s="87" t="s">
        <v>47</v>
      </c>
      <c r="AO310" s="88" t="s">
        <v>47</v>
      </c>
      <c r="AP310" s="87" t="s">
        <v>47</v>
      </c>
      <c r="AR310" s="90"/>
      <c r="AS310" s="78"/>
      <c r="AT310" s="79"/>
      <c r="AU310" s="91"/>
    </row>
    <row r="311" spans="1:47" x14ac:dyDescent="0.25">
      <c r="A311" s="87" t="s">
        <v>741</v>
      </c>
      <c r="B311" s="92">
        <v>44186</v>
      </c>
      <c r="C311" s="87" t="s">
        <v>46</v>
      </c>
      <c r="D311" s="87" t="s">
        <v>1117</v>
      </c>
      <c r="E311" s="87" t="s">
        <v>1112</v>
      </c>
      <c r="F311" s="87" t="s">
        <v>1144</v>
      </c>
      <c r="G311" s="87" t="s">
        <v>48</v>
      </c>
      <c r="H311" s="87" t="s">
        <v>1143</v>
      </c>
      <c r="I311" s="89" t="s">
        <v>47</v>
      </c>
      <c r="J311" s="89" t="s">
        <v>47</v>
      </c>
      <c r="K311" s="89" t="s">
        <v>47</v>
      </c>
      <c r="L311" s="89" t="s">
        <v>47</v>
      </c>
      <c r="M311" s="89">
        <v>0</v>
      </c>
      <c r="N311" s="87" t="s">
        <v>47</v>
      </c>
      <c r="O311" s="87" t="s">
        <v>55</v>
      </c>
      <c r="P311" s="87" t="s">
        <v>47</v>
      </c>
      <c r="Q311" s="89">
        <v>286143782</v>
      </c>
      <c r="R311" s="89">
        <v>0</v>
      </c>
      <c r="S311" s="89">
        <v>239405236</v>
      </c>
      <c r="T311" s="89">
        <v>0</v>
      </c>
      <c r="U311" s="87" t="s">
        <v>49</v>
      </c>
      <c r="V311" s="89">
        <v>0</v>
      </c>
      <c r="W311" s="89">
        <v>40291850</v>
      </c>
      <c r="X311" s="87" t="s">
        <v>50</v>
      </c>
      <c r="Y311" s="89">
        <v>6446696</v>
      </c>
      <c r="Z311" s="89">
        <v>0</v>
      </c>
      <c r="AA311" s="87" t="s">
        <v>49</v>
      </c>
      <c r="AB311" s="89">
        <v>0</v>
      </c>
      <c r="AC311" s="89">
        <v>0</v>
      </c>
      <c r="AD311" s="87" t="s">
        <v>49</v>
      </c>
      <c r="AE311" s="89">
        <v>0</v>
      </c>
      <c r="AF311" s="87">
        <v>0</v>
      </c>
      <c r="AG311" s="87" t="s">
        <v>49</v>
      </c>
      <c r="AH311" s="89">
        <v>0</v>
      </c>
      <c r="AI311" s="89">
        <v>0</v>
      </c>
      <c r="AJ311" s="87" t="s">
        <v>49</v>
      </c>
      <c r="AK311" s="89">
        <v>0</v>
      </c>
      <c r="AL311" s="89">
        <v>0</v>
      </c>
      <c r="AM311" s="88" t="s">
        <v>47</v>
      </c>
      <c r="AN311" s="87" t="s">
        <v>47</v>
      </c>
      <c r="AO311" s="88" t="s">
        <v>47</v>
      </c>
      <c r="AP311" s="87" t="s">
        <v>47</v>
      </c>
      <c r="AR311" s="90"/>
      <c r="AS311" s="78"/>
      <c r="AT311" s="79"/>
      <c r="AU311" s="91"/>
    </row>
    <row r="312" spans="1:47" x14ac:dyDescent="0.25">
      <c r="A312" s="87" t="s">
        <v>743</v>
      </c>
      <c r="B312" s="92">
        <v>44186</v>
      </c>
      <c r="C312" s="87" t="s">
        <v>46</v>
      </c>
      <c r="D312" s="87" t="s">
        <v>119</v>
      </c>
      <c r="E312" s="87" t="s">
        <v>120</v>
      </c>
      <c r="F312" s="87" t="s">
        <v>954</v>
      </c>
      <c r="G312" s="87" t="s">
        <v>48</v>
      </c>
      <c r="H312" s="87" t="s">
        <v>484</v>
      </c>
      <c r="I312" s="89" t="s">
        <v>47</v>
      </c>
      <c r="J312" s="89" t="s">
        <v>47</v>
      </c>
      <c r="K312" s="89" t="s">
        <v>47</v>
      </c>
      <c r="L312" s="89" t="s">
        <v>47</v>
      </c>
      <c r="M312" s="89">
        <v>0</v>
      </c>
      <c r="N312" s="87" t="s">
        <v>47</v>
      </c>
      <c r="O312" s="87" t="s">
        <v>55</v>
      </c>
      <c r="P312" s="87" t="s">
        <v>47</v>
      </c>
      <c r="Q312" s="89">
        <v>141143446</v>
      </c>
      <c r="R312" s="89">
        <v>0</v>
      </c>
      <c r="S312" s="89">
        <v>119376800</v>
      </c>
      <c r="T312" s="89">
        <v>0</v>
      </c>
      <c r="U312" s="87" t="s">
        <v>49</v>
      </c>
      <c r="V312" s="89">
        <v>0</v>
      </c>
      <c r="W312" s="89">
        <v>18764350</v>
      </c>
      <c r="X312" s="87" t="s">
        <v>50</v>
      </c>
      <c r="Y312" s="89">
        <v>3002296</v>
      </c>
      <c r="Z312" s="89">
        <v>0</v>
      </c>
      <c r="AA312" s="87" t="s">
        <v>49</v>
      </c>
      <c r="AB312" s="89">
        <v>0</v>
      </c>
      <c r="AC312" s="89">
        <v>0</v>
      </c>
      <c r="AD312" s="87" t="s">
        <v>49</v>
      </c>
      <c r="AE312" s="89">
        <v>0</v>
      </c>
      <c r="AF312" s="87">
        <v>0</v>
      </c>
      <c r="AG312" s="87" t="s">
        <v>49</v>
      </c>
      <c r="AH312" s="89">
        <v>0</v>
      </c>
      <c r="AI312" s="89">
        <v>0</v>
      </c>
      <c r="AJ312" s="87" t="s">
        <v>49</v>
      </c>
      <c r="AK312" s="89">
        <v>0</v>
      </c>
      <c r="AL312" s="89">
        <v>0</v>
      </c>
      <c r="AM312" s="88" t="s">
        <v>47</v>
      </c>
      <c r="AN312" s="87" t="s">
        <v>47</v>
      </c>
      <c r="AO312" s="88" t="s">
        <v>47</v>
      </c>
      <c r="AP312" s="87" t="s">
        <v>47</v>
      </c>
      <c r="AR312" s="90"/>
      <c r="AS312" s="78"/>
      <c r="AT312" s="79"/>
      <c r="AU312" s="91"/>
    </row>
    <row r="313" spans="1:47" x14ac:dyDescent="0.25">
      <c r="A313" s="87" t="s">
        <v>745</v>
      </c>
      <c r="B313" s="92">
        <v>44186</v>
      </c>
      <c r="C313" s="87" t="s">
        <v>46</v>
      </c>
      <c r="D313" s="87" t="s">
        <v>260</v>
      </c>
      <c r="E313" s="87" t="s">
        <v>261</v>
      </c>
      <c r="F313" s="87" t="s">
        <v>966</v>
      </c>
      <c r="G313" s="87" t="s">
        <v>48</v>
      </c>
      <c r="H313" s="87" t="s">
        <v>960</v>
      </c>
      <c r="I313" s="89" t="s">
        <v>47</v>
      </c>
      <c r="J313" s="89" t="s">
        <v>47</v>
      </c>
      <c r="K313" s="89" t="s">
        <v>47</v>
      </c>
      <c r="L313" s="89" t="s">
        <v>47</v>
      </c>
      <c r="M313" s="89">
        <v>0</v>
      </c>
      <c r="N313" s="87" t="s">
        <v>47</v>
      </c>
      <c r="O313" s="87" t="s">
        <v>937</v>
      </c>
      <c r="P313" s="87" t="s">
        <v>47</v>
      </c>
      <c r="Q313" s="89">
        <v>0</v>
      </c>
      <c r="R313" s="89">
        <v>0</v>
      </c>
      <c r="S313" s="89">
        <v>0</v>
      </c>
      <c r="T313" s="89">
        <v>0</v>
      </c>
      <c r="U313" s="87" t="s">
        <v>49</v>
      </c>
      <c r="V313" s="89">
        <v>0</v>
      </c>
      <c r="W313" s="89">
        <v>0</v>
      </c>
      <c r="X313" s="87" t="s">
        <v>49</v>
      </c>
      <c r="Y313" s="89">
        <v>0</v>
      </c>
      <c r="Z313" s="89">
        <v>0</v>
      </c>
      <c r="AA313" s="87" t="s">
        <v>49</v>
      </c>
      <c r="AB313" s="89">
        <v>0</v>
      </c>
      <c r="AC313" s="89">
        <v>0</v>
      </c>
      <c r="AD313" s="87" t="s">
        <v>49</v>
      </c>
      <c r="AE313" s="89">
        <v>0</v>
      </c>
      <c r="AF313" s="87">
        <v>0</v>
      </c>
      <c r="AG313" s="87" t="s">
        <v>49</v>
      </c>
      <c r="AH313" s="89">
        <v>0</v>
      </c>
      <c r="AI313" s="89">
        <v>0</v>
      </c>
      <c r="AJ313" s="87" t="s">
        <v>49</v>
      </c>
      <c r="AK313" s="89">
        <v>0</v>
      </c>
      <c r="AL313" s="89">
        <v>0</v>
      </c>
      <c r="AM313" s="88" t="s">
        <v>47</v>
      </c>
      <c r="AN313" s="87" t="s">
        <v>47</v>
      </c>
      <c r="AO313" s="88" t="s">
        <v>47</v>
      </c>
      <c r="AP313" s="87" t="s">
        <v>47</v>
      </c>
      <c r="AR313" s="90"/>
      <c r="AS313" s="78"/>
      <c r="AT313" s="79"/>
      <c r="AU313" s="91"/>
    </row>
    <row r="314" spans="1:47" x14ac:dyDescent="0.25">
      <c r="A314" s="87" t="s">
        <v>749</v>
      </c>
      <c r="B314" s="92">
        <v>44187</v>
      </c>
      <c r="C314" s="87" t="s">
        <v>973</v>
      </c>
      <c r="D314" s="87" t="s">
        <v>52</v>
      </c>
      <c r="E314" s="87" t="s">
        <v>1377</v>
      </c>
      <c r="F314" s="87" t="s">
        <v>1405</v>
      </c>
      <c r="G314" s="87" t="s">
        <v>48</v>
      </c>
      <c r="H314" s="87" t="s">
        <v>1532</v>
      </c>
      <c r="I314" s="89" t="s">
        <v>47</v>
      </c>
      <c r="J314" s="89" t="s">
        <v>47</v>
      </c>
      <c r="K314" s="89" t="s">
        <v>47</v>
      </c>
      <c r="L314" s="89" t="s">
        <v>47</v>
      </c>
      <c r="M314" s="89">
        <v>0</v>
      </c>
      <c r="N314" s="87" t="s">
        <v>47</v>
      </c>
      <c r="O314" s="87" t="s">
        <v>55</v>
      </c>
      <c r="P314" s="87" t="s">
        <v>47</v>
      </c>
      <c r="Q314" s="89">
        <v>238558023.08399996</v>
      </c>
      <c r="R314" s="89">
        <v>0</v>
      </c>
      <c r="S314" s="89">
        <v>176749270.5</v>
      </c>
      <c r="T314" s="89">
        <v>0</v>
      </c>
      <c r="U314" s="87" t="s">
        <v>49</v>
      </c>
      <c r="V314" s="89">
        <v>0</v>
      </c>
      <c r="W314" s="89">
        <v>53283407.399999999</v>
      </c>
      <c r="X314" s="87" t="s">
        <v>49</v>
      </c>
      <c r="Y314" s="89">
        <v>8525345.1840000004</v>
      </c>
      <c r="Z314" s="89">
        <v>0</v>
      </c>
      <c r="AA314" s="87" t="s">
        <v>49</v>
      </c>
      <c r="AB314" s="89">
        <v>0</v>
      </c>
      <c r="AC314" s="89">
        <v>0</v>
      </c>
      <c r="AD314" s="87" t="s">
        <v>49</v>
      </c>
      <c r="AE314" s="89">
        <v>0</v>
      </c>
      <c r="AF314" s="87">
        <v>0</v>
      </c>
      <c r="AG314" s="87" t="s">
        <v>49</v>
      </c>
      <c r="AH314" s="89">
        <v>0</v>
      </c>
      <c r="AI314" s="89">
        <v>0</v>
      </c>
      <c r="AJ314" s="87" t="s">
        <v>49</v>
      </c>
      <c r="AK314" s="89">
        <v>0</v>
      </c>
      <c r="AL314" s="89">
        <v>0</v>
      </c>
      <c r="AM314" s="88" t="s">
        <v>47</v>
      </c>
      <c r="AN314" s="87" t="s">
        <v>47</v>
      </c>
      <c r="AO314" s="88" t="s">
        <v>47</v>
      </c>
      <c r="AP314" s="87" t="s">
        <v>47</v>
      </c>
      <c r="AR314" s="90"/>
      <c r="AS314" s="78"/>
      <c r="AT314" s="79"/>
      <c r="AU314" s="91"/>
    </row>
    <row r="315" spans="1:47" x14ac:dyDescent="0.25">
      <c r="A315" s="87" t="s">
        <v>751</v>
      </c>
      <c r="B315" s="92">
        <v>44187</v>
      </c>
      <c r="C315" s="87" t="s">
        <v>46</v>
      </c>
      <c r="D315" s="87" t="s">
        <v>52</v>
      </c>
      <c r="E315" s="87" t="s">
        <v>53</v>
      </c>
      <c r="F315" s="87" t="s">
        <v>856</v>
      </c>
      <c r="G315" s="87" t="s">
        <v>48</v>
      </c>
      <c r="H315" s="87" t="s">
        <v>487</v>
      </c>
      <c r="I315" s="89" t="s">
        <v>47</v>
      </c>
      <c r="J315" s="89" t="s">
        <v>47</v>
      </c>
      <c r="K315" s="89" t="s">
        <v>47</v>
      </c>
      <c r="L315" s="89" t="s">
        <v>47</v>
      </c>
      <c r="M315" s="89">
        <v>0</v>
      </c>
      <c r="N315" s="87" t="s">
        <v>47</v>
      </c>
      <c r="O315" s="87" t="s">
        <v>55</v>
      </c>
      <c r="P315" s="87" t="s">
        <v>47</v>
      </c>
      <c r="Q315" s="89">
        <v>742102039.83200002</v>
      </c>
      <c r="R315" s="89">
        <v>0</v>
      </c>
      <c r="S315" s="89">
        <v>598354262.5</v>
      </c>
      <c r="T315" s="89">
        <v>0</v>
      </c>
      <c r="U315" s="87" t="s">
        <v>49</v>
      </c>
      <c r="V315" s="89">
        <v>0</v>
      </c>
      <c r="W315" s="89">
        <v>123920497.7</v>
      </c>
      <c r="X315" s="87" t="s">
        <v>50</v>
      </c>
      <c r="Y315" s="89">
        <v>19827279.631999999</v>
      </c>
      <c r="Z315" s="89">
        <v>0</v>
      </c>
      <c r="AA315" s="87" t="s">
        <v>49</v>
      </c>
      <c r="AB315" s="89">
        <v>0</v>
      </c>
      <c r="AC315" s="89">
        <v>0</v>
      </c>
      <c r="AD315" s="87" t="s">
        <v>49</v>
      </c>
      <c r="AE315" s="89">
        <v>0</v>
      </c>
      <c r="AF315" s="87">
        <v>0</v>
      </c>
      <c r="AG315" s="87" t="s">
        <v>49</v>
      </c>
      <c r="AH315" s="89">
        <v>0</v>
      </c>
      <c r="AI315" s="89">
        <v>0</v>
      </c>
      <c r="AJ315" s="87" t="s">
        <v>49</v>
      </c>
      <c r="AK315" s="89">
        <v>0</v>
      </c>
      <c r="AL315" s="89">
        <v>0</v>
      </c>
      <c r="AM315" s="88" t="s">
        <v>47</v>
      </c>
      <c r="AN315" s="87" t="s">
        <v>47</v>
      </c>
      <c r="AO315" s="88" t="s">
        <v>47</v>
      </c>
      <c r="AP315" s="87" t="s">
        <v>47</v>
      </c>
      <c r="AR315" s="90"/>
      <c r="AS315" s="78"/>
      <c r="AT315" s="79"/>
      <c r="AU315" s="91"/>
    </row>
    <row r="316" spans="1:47" x14ac:dyDescent="0.25">
      <c r="A316" s="87" t="s">
        <v>755</v>
      </c>
      <c r="B316" s="92">
        <v>44187</v>
      </c>
      <c r="C316" s="87" t="s">
        <v>46</v>
      </c>
      <c r="D316" s="87" t="s">
        <v>52</v>
      </c>
      <c r="E316" s="87" t="s">
        <v>1088</v>
      </c>
      <c r="F316" s="87" t="s">
        <v>1109</v>
      </c>
      <c r="G316" s="87" t="s">
        <v>48</v>
      </c>
      <c r="H316" s="87" t="s">
        <v>1089</v>
      </c>
      <c r="I316" s="89"/>
      <c r="J316" s="89"/>
      <c r="K316" s="89"/>
      <c r="L316" s="89"/>
      <c r="M316" s="89">
        <v>0</v>
      </c>
      <c r="N316" s="87"/>
      <c r="O316" s="87" t="s">
        <v>937</v>
      </c>
      <c r="P316" s="87"/>
      <c r="Q316" s="89">
        <v>0</v>
      </c>
      <c r="R316" s="89">
        <v>0</v>
      </c>
      <c r="S316" s="89">
        <v>0</v>
      </c>
      <c r="T316" s="89">
        <v>0</v>
      </c>
      <c r="U316" s="87" t="s">
        <v>49</v>
      </c>
      <c r="V316" s="89">
        <v>0</v>
      </c>
      <c r="W316" s="89">
        <v>0</v>
      </c>
      <c r="X316" s="87" t="s">
        <v>49</v>
      </c>
      <c r="Y316" s="89">
        <v>0</v>
      </c>
      <c r="Z316" s="89">
        <v>0</v>
      </c>
      <c r="AA316" s="87" t="s">
        <v>49</v>
      </c>
      <c r="AB316" s="89">
        <v>0</v>
      </c>
      <c r="AC316" s="89">
        <v>0</v>
      </c>
      <c r="AD316" s="87" t="s">
        <v>49</v>
      </c>
      <c r="AE316" s="89">
        <v>0</v>
      </c>
      <c r="AF316" s="87">
        <v>0</v>
      </c>
      <c r="AG316" s="87" t="s">
        <v>49</v>
      </c>
      <c r="AH316" s="89">
        <v>0</v>
      </c>
      <c r="AI316" s="89">
        <v>0</v>
      </c>
      <c r="AJ316" s="87" t="s">
        <v>49</v>
      </c>
      <c r="AK316" s="89">
        <v>0</v>
      </c>
      <c r="AL316" s="89">
        <v>0</v>
      </c>
      <c r="AM316" s="88" t="s">
        <v>47</v>
      </c>
      <c r="AN316" s="87" t="s">
        <v>47</v>
      </c>
      <c r="AO316" s="88" t="s">
        <v>47</v>
      </c>
      <c r="AP316" s="87" t="s">
        <v>47</v>
      </c>
      <c r="AR316" s="90"/>
      <c r="AS316" s="78"/>
      <c r="AT316" s="79"/>
      <c r="AU316" s="91"/>
    </row>
    <row r="317" spans="1:47" x14ac:dyDescent="0.25">
      <c r="A317" s="87" t="s">
        <v>757</v>
      </c>
      <c r="B317" s="92">
        <v>44187</v>
      </c>
      <c r="C317" s="87" t="s">
        <v>973</v>
      </c>
      <c r="D317" s="87" t="s">
        <v>63</v>
      </c>
      <c r="E317" s="87" t="s">
        <v>1373</v>
      </c>
      <c r="F317" s="87" t="s">
        <v>1526</v>
      </c>
      <c r="G317" s="87" t="s">
        <v>104</v>
      </c>
      <c r="H317" s="87" t="s">
        <v>47</v>
      </c>
      <c r="I317" s="89" t="s">
        <v>1525</v>
      </c>
      <c r="J317" s="89" t="s">
        <v>47</v>
      </c>
      <c r="K317" s="89" t="s">
        <v>1524</v>
      </c>
      <c r="L317" s="89" t="s">
        <v>485</v>
      </c>
      <c r="M317" s="89">
        <v>28885000</v>
      </c>
      <c r="N317" s="87" t="s">
        <v>107</v>
      </c>
      <c r="O317" s="87" t="s">
        <v>1523</v>
      </c>
      <c r="P317" s="87" t="s">
        <v>1522</v>
      </c>
      <c r="Q317" s="89">
        <v>-28885000</v>
      </c>
      <c r="R317" s="89">
        <v>0</v>
      </c>
      <c r="S317" s="89">
        <v>-28885000</v>
      </c>
      <c r="T317" s="89">
        <v>0</v>
      </c>
      <c r="U317" s="87" t="s">
        <v>49</v>
      </c>
      <c r="V317" s="89">
        <v>0</v>
      </c>
      <c r="W317" s="89">
        <v>0</v>
      </c>
      <c r="X317" s="87" t="s">
        <v>49</v>
      </c>
      <c r="Y317" s="89">
        <v>0</v>
      </c>
      <c r="Z317" s="89">
        <v>0</v>
      </c>
      <c r="AA317" s="87" t="s">
        <v>49</v>
      </c>
      <c r="AB317" s="89">
        <v>0</v>
      </c>
      <c r="AC317" s="89">
        <v>0</v>
      </c>
      <c r="AD317" s="87" t="s">
        <v>49</v>
      </c>
      <c r="AE317" s="89">
        <v>0</v>
      </c>
      <c r="AF317" s="87">
        <v>0</v>
      </c>
      <c r="AG317" s="87" t="s">
        <v>49</v>
      </c>
      <c r="AH317" s="89">
        <v>0</v>
      </c>
      <c r="AI317" s="89">
        <v>0</v>
      </c>
      <c r="AJ317" s="87" t="s">
        <v>49</v>
      </c>
      <c r="AK317" s="89">
        <v>0</v>
      </c>
      <c r="AL317" s="89">
        <v>0</v>
      </c>
      <c r="AM317" s="88" t="s">
        <v>47</v>
      </c>
      <c r="AN317" s="87" t="s">
        <v>47</v>
      </c>
      <c r="AO317" s="88" t="s">
        <v>47</v>
      </c>
      <c r="AP317" s="87" t="s">
        <v>47</v>
      </c>
      <c r="AR317" s="90"/>
      <c r="AS317" s="78"/>
      <c r="AT317" s="79"/>
      <c r="AU317" s="91"/>
    </row>
    <row r="318" spans="1:47" x14ac:dyDescent="0.25">
      <c r="A318" s="87" t="s">
        <v>759</v>
      </c>
      <c r="B318" s="92">
        <v>44187</v>
      </c>
      <c r="C318" s="87" t="s">
        <v>973</v>
      </c>
      <c r="D318" s="87" t="s">
        <v>63</v>
      </c>
      <c r="E318" s="87" t="s">
        <v>1373</v>
      </c>
      <c r="F318" s="87" t="s">
        <v>1355</v>
      </c>
      <c r="G318" s="87" t="s">
        <v>48</v>
      </c>
      <c r="H318" s="87" t="s">
        <v>1527</v>
      </c>
      <c r="I318" s="89" t="s">
        <v>47</v>
      </c>
      <c r="J318" s="89" t="s">
        <v>47</v>
      </c>
      <c r="K318" s="89" t="s">
        <v>47</v>
      </c>
      <c r="L318" s="89" t="s">
        <v>47</v>
      </c>
      <c r="M318" s="89">
        <v>0</v>
      </c>
      <c r="N318" s="87" t="s">
        <v>47</v>
      </c>
      <c r="O318" s="87" t="s">
        <v>55</v>
      </c>
      <c r="P318" s="87" t="s">
        <v>47</v>
      </c>
      <c r="Q318" s="89">
        <f>421840369.224+22345.01</f>
        <v>421862714.23399997</v>
      </c>
      <c r="R318" s="89">
        <v>0</v>
      </c>
      <c r="S318" s="89">
        <f>309520480.36+22345.01</f>
        <v>309542825.37</v>
      </c>
      <c r="T318" s="89">
        <v>0</v>
      </c>
      <c r="U318" s="87" t="s">
        <v>49</v>
      </c>
      <c r="V318" s="89">
        <v>0</v>
      </c>
      <c r="W318" s="89">
        <v>96827490.400000006</v>
      </c>
      <c r="X318" s="87" t="s">
        <v>50</v>
      </c>
      <c r="Y318" s="89">
        <v>15492398.464</v>
      </c>
      <c r="Z318" s="89">
        <v>0</v>
      </c>
      <c r="AA318" s="87" t="s">
        <v>49</v>
      </c>
      <c r="AB318" s="89">
        <v>0</v>
      </c>
      <c r="AC318" s="89">
        <v>0</v>
      </c>
      <c r="AD318" s="87" t="s">
        <v>49</v>
      </c>
      <c r="AE318" s="89">
        <v>0</v>
      </c>
      <c r="AF318" s="87">
        <v>0</v>
      </c>
      <c r="AG318" s="87" t="s">
        <v>49</v>
      </c>
      <c r="AH318" s="89">
        <v>0</v>
      </c>
      <c r="AI318" s="89">
        <v>0</v>
      </c>
      <c r="AJ318" s="87" t="s">
        <v>49</v>
      </c>
      <c r="AK318" s="89">
        <v>0</v>
      </c>
      <c r="AL318" s="89">
        <v>0</v>
      </c>
      <c r="AM318" s="88" t="s">
        <v>47</v>
      </c>
      <c r="AN318" s="87" t="s">
        <v>47</v>
      </c>
      <c r="AO318" s="88" t="s">
        <v>47</v>
      </c>
      <c r="AP318" s="87" t="s">
        <v>47</v>
      </c>
      <c r="AR318" s="90"/>
      <c r="AS318" s="78"/>
      <c r="AT318" s="79"/>
      <c r="AU318" s="91"/>
    </row>
    <row r="319" spans="1:47" x14ac:dyDescent="0.25">
      <c r="A319" s="87" t="s">
        <v>763</v>
      </c>
      <c r="B319" s="92">
        <v>44187</v>
      </c>
      <c r="C319" s="87" t="s">
        <v>973</v>
      </c>
      <c r="D319" s="87" t="s">
        <v>63</v>
      </c>
      <c r="E319" s="87" t="s">
        <v>1373</v>
      </c>
      <c r="F319" s="87" t="s">
        <v>1526</v>
      </c>
      <c r="G319" s="87" t="s">
        <v>48</v>
      </c>
      <c r="H319" s="87" t="s">
        <v>1530</v>
      </c>
      <c r="I319" s="89" t="s">
        <v>47</v>
      </c>
      <c r="J319" s="89" t="s">
        <v>47</v>
      </c>
      <c r="K319" s="89" t="s">
        <v>47</v>
      </c>
      <c r="L319" s="89" t="s">
        <v>47</v>
      </c>
      <c r="M319" s="89">
        <v>0</v>
      </c>
      <c r="N319" s="87" t="s">
        <v>47</v>
      </c>
      <c r="O319" s="87" t="s">
        <v>1529</v>
      </c>
      <c r="P319" s="87" t="s">
        <v>1528</v>
      </c>
      <c r="Q319" s="89">
        <v>21810900</v>
      </c>
      <c r="R319" s="89">
        <v>0</v>
      </c>
      <c r="S319" s="89">
        <v>4172520</v>
      </c>
      <c r="T319" s="89">
        <v>15205500</v>
      </c>
      <c r="U319" s="87" t="s">
        <v>50</v>
      </c>
      <c r="V319" s="89">
        <v>2432880</v>
      </c>
      <c r="W319" s="89">
        <v>0</v>
      </c>
      <c r="X319" s="87" t="s">
        <v>49</v>
      </c>
      <c r="Y319" s="89">
        <v>0</v>
      </c>
      <c r="Z319" s="89">
        <v>0</v>
      </c>
      <c r="AA319" s="87" t="s">
        <v>49</v>
      </c>
      <c r="AB319" s="89">
        <v>0</v>
      </c>
      <c r="AC319" s="89">
        <v>0</v>
      </c>
      <c r="AD319" s="87" t="s">
        <v>49</v>
      </c>
      <c r="AE319" s="89">
        <v>0</v>
      </c>
      <c r="AF319" s="87">
        <v>0</v>
      </c>
      <c r="AG319" s="87" t="s">
        <v>49</v>
      </c>
      <c r="AH319" s="89">
        <v>0</v>
      </c>
      <c r="AI319" s="89">
        <v>0</v>
      </c>
      <c r="AJ319" s="87" t="s">
        <v>49</v>
      </c>
      <c r="AK319" s="89">
        <v>0</v>
      </c>
      <c r="AL319" s="89">
        <v>0</v>
      </c>
      <c r="AM319" s="88" t="s">
        <v>47</v>
      </c>
      <c r="AN319" s="87" t="s">
        <v>47</v>
      </c>
      <c r="AO319" s="88" t="s">
        <v>47</v>
      </c>
      <c r="AP319" s="87" t="s">
        <v>47</v>
      </c>
      <c r="AR319" s="90"/>
      <c r="AS319" s="78"/>
      <c r="AT319" s="79"/>
      <c r="AU319" s="91"/>
    </row>
    <row r="320" spans="1:47" x14ac:dyDescent="0.25">
      <c r="A320" s="87" t="s">
        <v>767</v>
      </c>
      <c r="B320" s="92">
        <v>44187</v>
      </c>
      <c r="C320" s="87" t="s">
        <v>973</v>
      </c>
      <c r="D320" s="87" t="s">
        <v>63</v>
      </c>
      <c r="E320" s="87" t="s">
        <v>1373</v>
      </c>
      <c r="F320" s="87" t="s">
        <v>1355</v>
      </c>
      <c r="G320" s="87" t="s">
        <v>48</v>
      </c>
      <c r="H320" s="87" t="s">
        <v>1531</v>
      </c>
      <c r="I320" s="89" t="s">
        <v>47</v>
      </c>
      <c r="J320" s="89" t="s">
        <v>47</v>
      </c>
      <c r="K320" s="89" t="s">
        <v>47</v>
      </c>
      <c r="L320" s="89" t="s">
        <v>47</v>
      </c>
      <c r="M320" s="89">
        <v>0</v>
      </c>
      <c r="N320" s="87" t="s">
        <v>47</v>
      </c>
      <c r="O320" s="87" t="s">
        <v>55</v>
      </c>
      <c r="P320" s="87" t="s">
        <v>47</v>
      </c>
      <c r="Q320" s="89">
        <v>29673288</v>
      </c>
      <c r="R320" s="89">
        <v>0</v>
      </c>
      <c r="S320" s="89">
        <v>29331900</v>
      </c>
      <c r="T320" s="89">
        <v>0</v>
      </c>
      <c r="U320" s="87" t="s">
        <v>49</v>
      </c>
      <c r="V320" s="89">
        <v>0</v>
      </c>
      <c r="W320" s="89">
        <v>294300</v>
      </c>
      <c r="X320" s="87" t="s">
        <v>50</v>
      </c>
      <c r="Y320" s="89">
        <v>47088</v>
      </c>
      <c r="Z320" s="89">
        <v>0</v>
      </c>
      <c r="AA320" s="87" t="s">
        <v>49</v>
      </c>
      <c r="AB320" s="89">
        <v>0</v>
      </c>
      <c r="AC320" s="89">
        <v>0</v>
      </c>
      <c r="AD320" s="87" t="s">
        <v>49</v>
      </c>
      <c r="AE320" s="89">
        <v>0</v>
      </c>
      <c r="AF320" s="87">
        <v>0</v>
      </c>
      <c r="AG320" s="87" t="s">
        <v>49</v>
      </c>
      <c r="AH320" s="89">
        <v>0</v>
      </c>
      <c r="AI320" s="89">
        <v>0</v>
      </c>
      <c r="AJ320" s="87" t="s">
        <v>49</v>
      </c>
      <c r="AK320" s="89">
        <v>0</v>
      </c>
      <c r="AL320" s="89">
        <v>0</v>
      </c>
      <c r="AM320" s="88" t="s">
        <v>47</v>
      </c>
      <c r="AN320" s="87" t="s">
        <v>47</v>
      </c>
      <c r="AO320" s="88" t="s">
        <v>47</v>
      </c>
      <c r="AP320" s="87" t="s">
        <v>47</v>
      </c>
      <c r="AR320" s="90"/>
      <c r="AS320" s="78"/>
      <c r="AT320" s="79"/>
      <c r="AU320" s="91"/>
    </row>
    <row r="321" spans="1:47" x14ac:dyDescent="0.25">
      <c r="A321" s="87" t="s">
        <v>769</v>
      </c>
      <c r="B321" s="92">
        <v>44187</v>
      </c>
      <c r="C321" s="87" t="s">
        <v>980</v>
      </c>
      <c r="D321" s="87" t="s">
        <v>63</v>
      </c>
      <c r="E321" s="87" t="s">
        <v>1208</v>
      </c>
      <c r="F321" s="87" t="s">
        <v>1241</v>
      </c>
      <c r="G321" s="87" t="s">
        <v>48</v>
      </c>
      <c r="H321" s="87" t="s">
        <v>1240</v>
      </c>
      <c r="I321" s="89" t="s">
        <v>47</v>
      </c>
      <c r="J321" s="89" t="s">
        <v>47</v>
      </c>
      <c r="K321" s="89" t="s">
        <v>47</v>
      </c>
      <c r="L321" s="89" t="s">
        <v>47</v>
      </c>
      <c r="M321" s="89">
        <v>0</v>
      </c>
      <c r="N321" s="87" t="s">
        <v>47</v>
      </c>
      <c r="O321" s="87" t="s">
        <v>55</v>
      </c>
      <c r="P321" s="87" t="s">
        <v>47</v>
      </c>
      <c r="Q321" s="89">
        <v>122710804.89999998</v>
      </c>
      <c r="R321" s="89">
        <v>0</v>
      </c>
      <c r="S321" s="89">
        <v>113378268.5</v>
      </c>
      <c r="T321" s="89">
        <v>0</v>
      </c>
      <c r="U321" s="87" t="s">
        <v>49</v>
      </c>
      <c r="V321" s="89">
        <v>0</v>
      </c>
      <c r="W321" s="89">
        <v>8045290</v>
      </c>
      <c r="X321" s="87" t="s">
        <v>50</v>
      </c>
      <c r="Y321" s="89">
        <v>1287246.3999999999</v>
      </c>
      <c r="Z321" s="89">
        <v>0</v>
      </c>
      <c r="AA321" s="87" t="s">
        <v>49</v>
      </c>
      <c r="AB321" s="89">
        <v>0</v>
      </c>
      <c r="AC321" s="89">
        <v>0</v>
      </c>
      <c r="AD321" s="87" t="s">
        <v>49</v>
      </c>
      <c r="AE321" s="89">
        <v>0</v>
      </c>
      <c r="AF321" s="87">
        <v>0</v>
      </c>
      <c r="AG321" s="87" t="s">
        <v>49</v>
      </c>
      <c r="AH321" s="89">
        <v>0</v>
      </c>
      <c r="AI321" s="89">
        <v>0</v>
      </c>
      <c r="AJ321" s="87" t="s">
        <v>49</v>
      </c>
      <c r="AK321" s="89">
        <v>0</v>
      </c>
      <c r="AL321" s="89">
        <v>0</v>
      </c>
      <c r="AM321" s="88" t="s">
        <v>47</v>
      </c>
      <c r="AN321" s="87" t="s">
        <v>47</v>
      </c>
      <c r="AO321" s="88" t="s">
        <v>47</v>
      </c>
      <c r="AP321" s="87" t="s">
        <v>47</v>
      </c>
      <c r="AR321" s="90"/>
      <c r="AS321" s="78"/>
      <c r="AT321" s="79"/>
      <c r="AU321" s="91"/>
    </row>
    <row r="322" spans="1:47" x14ac:dyDescent="0.25">
      <c r="A322" s="87" t="s">
        <v>771</v>
      </c>
      <c r="B322" s="92">
        <v>44187</v>
      </c>
      <c r="C322" s="87" t="s">
        <v>980</v>
      </c>
      <c r="D322" s="87" t="s">
        <v>63</v>
      </c>
      <c r="E322" s="87" t="s">
        <v>1208</v>
      </c>
      <c r="F322" s="87" t="s">
        <v>1241</v>
      </c>
      <c r="G322" s="87" t="s">
        <v>48</v>
      </c>
      <c r="H322" s="87" t="s">
        <v>1244</v>
      </c>
      <c r="I322" s="89" t="s">
        <v>47</v>
      </c>
      <c r="J322" s="89" t="s">
        <v>47</v>
      </c>
      <c r="K322" s="89" t="s">
        <v>47</v>
      </c>
      <c r="L322" s="89" t="s">
        <v>47</v>
      </c>
      <c r="M322" s="89">
        <v>0</v>
      </c>
      <c r="N322" s="87" t="s">
        <v>47</v>
      </c>
      <c r="O322" s="87" t="s">
        <v>1243</v>
      </c>
      <c r="P322" s="87" t="s">
        <v>1242</v>
      </c>
      <c r="Q322" s="89">
        <v>1689500</v>
      </c>
      <c r="R322" s="89">
        <v>0</v>
      </c>
      <c r="S322" s="89">
        <v>1689500</v>
      </c>
      <c r="T322" s="89">
        <v>0</v>
      </c>
      <c r="U322" s="87" t="s">
        <v>49</v>
      </c>
      <c r="V322" s="89">
        <v>0</v>
      </c>
      <c r="W322" s="89">
        <v>0</v>
      </c>
      <c r="X322" s="87" t="s">
        <v>49</v>
      </c>
      <c r="Y322" s="89">
        <v>0</v>
      </c>
      <c r="Z322" s="89">
        <v>0</v>
      </c>
      <c r="AA322" s="87" t="s">
        <v>49</v>
      </c>
      <c r="AB322" s="89">
        <v>0</v>
      </c>
      <c r="AC322" s="89">
        <v>0</v>
      </c>
      <c r="AD322" s="87" t="s">
        <v>49</v>
      </c>
      <c r="AE322" s="89">
        <v>0</v>
      </c>
      <c r="AF322" s="87">
        <v>0</v>
      </c>
      <c r="AG322" s="87" t="s">
        <v>49</v>
      </c>
      <c r="AH322" s="89">
        <v>0</v>
      </c>
      <c r="AI322" s="89">
        <v>0</v>
      </c>
      <c r="AJ322" s="87" t="s">
        <v>49</v>
      </c>
      <c r="AK322" s="89">
        <v>0</v>
      </c>
      <c r="AL322" s="89">
        <v>0</v>
      </c>
      <c r="AM322" s="88" t="s">
        <v>47</v>
      </c>
      <c r="AN322" s="87" t="s">
        <v>47</v>
      </c>
      <c r="AO322" s="88" t="s">
        <v>47</v>
      </c>
      <c r="AP322" s="87" t="s">
        <v>47</v>
      </c>
      <c r="AR322" s="90"/>
      <c r="AS322" s="78"/>
      <c r="AT322" s="79"/>
      <c r="AU322" s="91"/>
    </row>
    <row r="323" spans="1:47" x14ac:dyDescent="0.25">
      <c r="A323" s="87" t="s">
        <v>773</v>
      </c>
      <c r="B323" s="92">
        <v>44187</v>
      </c>
      <c r="C323" s="87" t="s">
        <v>980</v>
      </c>
      <c r="D323" s="87" t="s">
        <v>63</v>
      </c>
      <c r="E323" s="87" t="s">
        <v>1208</v>
      </c>
      <c r="F323" s="87" t="s">
        <v>1241</v>
      </c>
      <c r="G323" s="87" t="s">
        <v>48</v>
      </c>
      <c r="H323" s="87" t="s">
        <v>1245</v>
      </c>
      <c r="I323" s="89" t="s">
        <v>47</v>
      </c>
      <c r="J323" s="89" t="s">
        <v>47</v>
      </c>
      <c r="K323" s="89" t="s">
        <v>47</v>
      </c>
      <c r="L323" s="89" t="s">
        <v>47</v>
      </c>
      <c r="M323" s="89">
        <v>0</v>
      </c>
      <c r="N323" s="87" t="s">
        <v>47</v>
      </c>
      <c r="O323" s="87" t="s">
        <v>55</v>
      </c>
      <c r="P323" s="87" t="s">
        <v>47</v>
      </c>
      <c r="Q323" s="89">
        <v>233208440.49999997</v>
      </c>
      <c r="R323" s="89">
        <v>0</v>
      </c>
      <c r="S323" s="89">
        <v>211757894.5</v>
      </c>
      <c r="T323" s="89">
        <v>0</v>
      </c>
      <c r="U323" s="87" t="s">
        <v>49</v>
      </c>
      <c r="V323" s="89">
        <v>0</v>
      </c>
      <c r="W323" s="89">
        <v>18491850</v>
      </c>
      <c r="X323" s="87" t="s">
        <v>50</v>
      </c>
      <c r="Y323" s="89">
        <v>2958696</v>
      </c>
      <c r="Z323" s="89">
        <v>0</v>
      </c>
      <c r="AA323" s="87" t="s">
        <v>49</v>
      </c>
      <c r="AB323" s="89">
        <v>0</v>
      </c>
      <c r="AC323" s="89">
        <v>0</v>
      </c>
      <c r="AD323" s="87" t="s">
        <v>49</v>
      </c>
      <c r="AE323" s="89">
        <v>0</v>
      </c>
      <c r="AF323" s="87">
        <v>0</v>
      </c>
      <c r="AG323" s="87" t="s">
        <v>49</v>
      </c>
      <c r="AH323" s="89">
        <v>0</v>
      </c>
      <c r="AI323" s="89">
        <v>0</v>
      </c>
      <c r="AJ323" s="87" t="s">
        <v>49</v>
      </c>
      <c r="AK323" s="89">
        <v>0</v>
      </c>
      <c r="AL323" s="89">
        <v>0</v>
      </c>
      <c r="AM323" s="88" t="s">
        <v>47</v>
      </c>
      <c r="AN323" s="87" t="s">
        <v>47</v>
      </c>
      <c r="AO323" s="88" t="s">
        <v>47</v>
      </c>
      <c r="AP323" s="87" t="s">
        <v>47</v>
      </c>
      <c r="AR323" s="90"/>
      <c r="AS323" s="78"/>
      <c r="AT323" s="79"/>
      <c r="AU323" s="91"/>
    </row>
    <row r="324" spans="1:47" x14ac:dyDescent="0.25">
      <c r="A324" s="87" t="s">
        <v>778</v>
      </c>
      <c r="B324" s="92">
        <v>44187</v>
      </c>
      <c r="C324" s="87" t="s">
        <v>980</v>
      </c>
      <c r="D324" s="87" t="s">
        <v>63</v>
      </c>
      <c r="E324" s="87" t="s">
        <v>1208</v>
      </c>
      <c r="F324" s="87" t="s">
        <v>1241</v>
      </c>
      <c r="G324" s="87" t="s">
        <v>48</v>
      </c>
      <c r="H324" s="87" t="s">
        <v>1248</v>
      </c>
      <c r="I324" s="89" t="s">
        <v>47</v>
      </c>
      <c r="J324" s="89" t="s">
        <v>47</v>
      </c>
      <c r="K324" s="89" t="s">
        <v>47</v>
      </c>
      <c r="L324" s="89" t="s">
        <v>47</v>
      </c>
      <c r="M324" s="89">
        <v>0</v>
      </c>
      <c r="N324" s="87" t="s">
        <v>47</v>
      </c>
      <c r="O324" s="87" t="s">
        <v>1247</v>
      </c>
      <c r="P324" s="87" t="s">
        <v>1246</v>
      </c>
      <c r="Q324" s="89">
        <v>6622840</v>
      </c>
      <c r="R324" s="89">
        <v>0</v>
      </c>
      <c r="S324" s="89">
        <v>6622840</v>
      </c>
      <c r="T324" s="89">
        <v>0</v>
      </c>
      <c r="U324" s="87" t="s">
        <v>49</v>
      </c>
      <c r="V324" s="89">
        <v>0</v>
      </c>
      <c r="W324" s="89">
        <v>0</v>
      </c>
      <c r="X324" s="87" t="s">
        <v>49</v>
      </c>
      <c r="Y324" s="89">
        <v>0</v>
      </c>
      <c r="Z324" s="89">
        <v>0</v>
      </c>
      <c r="AA324" s="87" t="s">
        <v>49</v>
      </c>
      <c r="AB324" s="89">
        <v>0</v>
      </c>
      <c r="AC324" s="89">
        <v>0</v>
      </c>
      <c r="AD324" s="87" t="s">
        <v>49</v>
      </c>
      <c r="AE324" s="89">
        <v>0</v>
      </c>
      <c r="AF324" s="87">
        <v>0</v>
      </c>
      <c r="AG324" s="87" t="s">
        <v>49</v>
      </c>
      <c r="AH324" s="89">
        <v>0</v>
      </c>
      <c r="AI324" s="89">
        <v>0</v>
      </c>
      <c r="AJ324" s="87" t="s">
        <v>49</v>
      </c>
      <c r="AK324" s="89">
        <v>0</v>
      </c>
      <c r="AL324" s="89">
        <v>0</v>
      </c>
      <c r="AM324" s="88" t="s">
        <v>47</v>
      </c>
      <c r="AN324" s="87" t="s">
        <v>47</v>
      </c>
      <c r="AO324" s="88" t="s">
        <v>47</v>
      </c>
      <c r="AP324" s="87" t="s">
        <v>47</v>
      </c>
      <c r="AR324" s="90"/>
      <c r="AS324" s="78"/>
      <c r="AT324" s="79"/>
      <c r="AU324" s="91"/>
    </row>
    <row r="325" spans="1:47" x14ac:dyDescent="0.25">
      <c r="A325" s="87" t="s">
        <v>781</v>
      </c>
      <c r="B325" s="92">
        <v>44187</v>
      </c>
      <c r="C325" s="87" t="s">
        <v>980</v>
      </c>
      <c r="D325" s="87" t="s">
        <v>63</v>
      </c>
      <c r="E325" s="87" t="s">
        <v>1208</v>
      </c>
      <c r="F325" s="87" t="s">
        <v>1241</v>
      </c>
      <c r="G325" s="87" t="s">
        <v>48</v>
      </c>
      <c r="H325" s="87" t="s">
        <v>1249</v>
      </c>
      <c r="I325" s="89" t="s">
        <v>47</v>
      </c>
      <c r="J325" s="89" t="s">
        <v>47</v>
      </c>
      <c r="K325" s="89" t="s">
        <v>47</v>
      </c>
      <c r="L325" s="89" t="s">
        <v>47</v>
      </c>
      <c r="M325" s="89">
        <v>0</v>
      </c>
      <c r="N325" s="87" t="s">
        <v>47</v>
      </c>
      <c r="O325" s="87" t="s">
        <v>55</v>
      </c>
      <c r="P325" s="87" t="s">
        <v>47</v>
      </c>
      <c r="Q325" s="89">
        <v>78944888.006400004</v>
      </c>
      <c r="R325" s="89">
        <v>0</v>
      </c>
      <c r="S325" s="89">
        <v>73384449.999999985</v>
      </c>
      <c r="T325" s="89">
        <v>0</v>
      </c>
      <c r="U325" s="87" t="s">
        <v>49</v>
      </c>
      <c r="V325" s="89">
        <v>0</v>
      </c>
      <c r="W325" s="89">
        <v>4793481.04</v>
      </c>
      <c r="X325" s="87" t="s">
        <v>49</v>
      </c>
      <c r="Y325" s="89">
        <v>766956.96640000003</v>
      </c>
      <c r="Z325" s="89">
        <v>0</v>
      </c>
      <c r="AA325" s="87" t="s">
        <v>49</v>
      </c>
      <c r="AB325" s="89">
        <v>0</v>
      </c>
      <c r="AC325" s="89">
        <v>0</v>
      </c>
      <c r="AD325" s="87" t="s">
        <v>49</v>
      </c>
      <c r="AE325" s="89">
        <v>0</v>
      </c>
      <c r="AF325" s="87">
        <v>0</v>
      </c>
      <c r="AG325" s="87" t="s">
        <v>49</v>
      </c>
      <c r="AH325" s="89">
        <v>0</v>
      </c>
      <c r="AI325" s="89">
        <v>0</v>
      </c>
      <c r="AJ325" s="87" t="s">
        <v>49</v>
      </c>
      <c r="AK325" s="89">
        <v>0</v>
      </c>
      <c r="AL325" s="89">
        <v>0</v>
      </c>
      <c r="AM325" s="88" t="s">
        <v>47</v>
      </c>
      <c r="AN325" s="87" t="s">
        <v>47</v>
      </c>
      <c r="AO325" s="88" t="s">
        <v>47</v>
      </c>
      <c r="AP325" s="87" t="s">
        <v>47</v>
      </c>
      <c r="AR325" s="90"/>
      <c r="AS325" s="78"/>
      <c r="AT325" s="79"/>
      <c r="AU325" s="91"/>
    </row>
    <row r="326" spans="1:47" x14ac:dyDescent="0.25">
      <c r="A326" s="87" t="s">
        <v>783</v>
      </c>
      <c r="B326" s="92">
        <v>44187</v>
      </c>
      <c r="C326" s="87" t="s">
        <v>46</v>
      </c>
      <c r="D326" s="87" t="s">
        <v>63</v>
      </c>
      <c r="E326" s="87" t="s">
        <v>1086</v>
      </c>
      <c r="F326" s="87" t="s">
        <v>884</v>
      </c>
      <c r="G326" s="87" t="s">
        <v>48</v>
      </c>
      <c r="H326" s="87" t="s">
        <v>1102</v>
      </c>
      <c r="I326" s="89"/>
      <c r="J326" s="89"/>
      <c r="K326" s="89"/>
      <c r="L326" s="89"/>
      <c r="M326" s="89">
        <v>0</v>
      </c>
      <c r="N326" s="87"/>
      <c r="O326" s="87" t="s">
        <v>55</v>
      </c>
      <c r="P326" s="87"/>
      <c r="Q326" s="89">
        <v>233800258</v>
      </c>
      <c r="R326" s="89">
        <v>0</v>
      </c>
      <c r="S326" s="89">
        <v>233800258</v>
      </c>
      <c r="T326" s="89">
        <v>0</v>
      </c>
      <c r="U326" s="87" t="s">
        <v>49</v>
      </c>
      <c r="V326" s="89">
        <v>0</v>
      </c>
      <c r="W326" s="89">
        <v>0</v>
      </c>
      <c r="X326" s="87" t="s">
        <v>49</v>
      </c>
      <c r="Y326" s="89">
        <v>0</v>
      </c>
      <c r="Z326" s="89">
        <v>0</v>
      </c>
      <c r="AA326" s="87" t="s">
        <v>49</v>
      </c>
      <c r="AB326" s="89">
        <v>0</v>
      </c>
      <c r="AC326" s="89">
        <v>0</v>
      </c>
      <c r="AD326" s="87" t="s">
        <v>49</v>
      </c>
      <c r="AE326" s="89">
        <v>0</v>
      </c>
      <c r="AF326" s="87">
        <v>0</v>
      </c>
      <c r="AG326" s="87" t="s">
        <v>49</v>
      </c>
      <c r="AH326" s="89">
        <v>0</v>
      </c>
      <c r="AI326" s="89">
        <v>0</v>
      </c>
      <c r="AJ326" s="87" t="s">
        <v>49</v>
      </c>
      <c r="AK326" s="89">
        <v>0</v>
      </c>
      <c r="AL326" s="89">
        <v>0</v>
      </c>
      <c r="AM326" s="88" t="s">
        <v>47</v>
      </c>
      <c r="AN326" s="87" t="s">
        <v>47</v>
      </c>
      <c r="AO326" s="88" t="s">
        <v>47</v>
      </c>
      <c r="AP326" s="87" t="s">
        <v>47</v>
      </c>
      <c r="AR326" s="90"/>
      <c r="AS326" s="78"/>
      <c r="AT326" s="79"/>
      <c r="AU326" s="91"/>
    </row>
    <row r="327" spans="1:47" x14ac:dyDescent="0.25">
      <c r="A327" s="87" t="s">
        <v>788</v>
      </c>
      <c r="B327" s="92">
        <v>44187</v>
      </c>
      <c r="C327" s="87" t="s">
        <v>46</v>
      </c>
      <c r="D327" s="87" t="s">
        <v>63</v>
      </c>
      <c r="E327" s="87" t="s">
        <v>64</v>
      </c>
      <c r="F327" s="87" t="s">
        <v>867</v>
      </c>
      <c r="G327" s="87" t="s">
        <v>48</v>
      </c>
      <c r="H327" s="87" t="s">
        <v>489</v>
      </c>
      <c r="I327" s="89" t="s">
        <v>47</v>
      </c>
      <c r="J327" s="89" t="s">
        <v>47</v>
      </c>
      <c r="K327" s="89" t="s">
        <v>47</v>
      </c>
      <c r="L327" s="89" t="s">
        <v>47</v>
      </c>
      <c r="M327" s="89">
        <v>0</v>
      </c>
      <c r="N327" s="87" t="s">
        <v>47</v>
      </c>
      <c r="O327" s="87" t="s">
        <v>55</v>
      </c>
      <c r="P327" s="87" t="s">
        <v>47</v>
      </c>
      <c r="Q327" s="89">
        <v>1060860062.3159999</v>
      </c>
      <c r="R327" s="89">
        <v>0</v>
      </c>
      <c r="S327" s="89">
        <v>851588409.10000002</v>
      </c>
      <c r="T327" s="89">
        <v>0</v>
      </c>
      <c r="U327" s="87" t="s">
        <v>49</v>
      </c>
      <c r="V327" s="89">
        <v>0</v>
      </c>
      <c r="W327" s="89">
        <v>180406597.59999999</v>
      </c>
      <c r="X327" s="87" t="s">
        <v>50</v>
      </c>
      <c r="Y327" s="89">
        <v>28865055.616</v>
      </c>
      <c r="Z327" s="89">
        <v>0</v>
      </c>
      <c r="AA327" s="87" t="s">
        <v>49</v>
      </c>
      <c r="AB327" s="89">
        <v>0</v>
      </c>
      <c r="AC327" s="89">
        <v>0</v>
      </c>
      <c r="AD327" s="87" t="s">
        <v>49</v>
      </c>
      <c r="AE327" s="89">
        <v>0</v>
      </c>
      <c r="AF327" s="87">
        <v>0</v>
      </c>
      <c r="AG327" s="87" t="s">
        <v>49</v>
      </c>
      <c r="AH327" s="89">
        <v>0</v>
      </c>
      <c r="AI327" s="89">
        <v>0</v>
      </c>
      <c r="AJ327" s="87" t="s">
        <v>49</v>
      </c>
      <c r="AK327" s="89">
        <v>0</v>
      </c>
      <c r="AL327" s="89">
        <v>0</v>
      </c>
      <c r="AM327" s="88" t="s">
        <v>47</v>
      </c>
      <c r="AN327" s="87" t="s">
        <v>47</v>
      </c>
      <c r="AO327" s="88" t="s">
        <v>47</v>
      </c>
      <c r="AP327" s="87" t="s">
        <v>47</v>
      </c>
      <c r="AR327" s="90"/>
      <c r="AS327" s="78"/>
      <c r="AT327" s="79"/>
      <c r="AU327" s="91"/>
    </row>
    <row r="328" spans="1:47" x14ac:dyDescent="0.25">
      <c r="A328" s="87" t="s">
        <v>790</v>
      </c>
      <c r="B328" s="92">
        <v>44187</v>
      </c>
      <c r="C328" s="87" t="s">
        <v>973</v>
      </c>
      <c r="D328" s="87" t="s">
        <v>67</v>
      </c>
      <c r="E328" s="87" t="s">
        <v>1362</v>
      </c>
      <c r="F328" s="87" t="s">
        <v>1490</v>
      </c>
      <c r="G328" s="87" t="s">
        <v>48</v>
      </c>
      <c r="H328" s="87" t="s">
        <v>1519</v>
      </c>
      <c r="I328" s="89" t="s">
        <v>47</v>
      </c>
      <c r="J328" s="89" t="s">
        <v>47</v>
      </c>
      <c r="K328" s="89" t="s">
        <v>47</v>
      </c>
      <c r="L328" s="89" t="s">
        <v>47</v>
      </c>
      <c r="M328" s="89">
        <v>0</v>
      </c>
      <c r="N328" s="87" t="s">
        <v>47</v>
      </c>
      <c r="O328" s="87" t="s">
        <v>55</v>
      </c>
      <c r="P328" s="87" t="s">
        <v>47</v>
      </c>
      <c r="Q328" s="89">
        <v>708318073.7656002</v>
      </c>
      <c r="R328" s="89">
        <v>0</v>
      </c>
      <c r="S328" s="89">
        <v>518614336.64999986</v>
      </c>
      <c r="T328" s="89">
        <v>0</v>
      </c>
      <c r="U328" s="87" t="s">
        <v>49</v>
      </c>
      <c r="V328" s="89">
        <v>0</v>
      </c>
      <c r="W328" s="89">
        <v>163537704.41</v>
      </c>
      <c r="X328" s="87" t="s">
        <v>49</v>
      </c>
      <c r="Y328" s="89">
        <v>26166032.705599993</v>
      </c>
      <c r="Z328" s="89">
        <v>0</v>
      </c>
      <c r="AA328" s="87" t="s">
        <v>49</v>
      </c>
      <c r="AB328" s="89">
        <v>0</v>
      </c>
      <c r="AC328" s="89">
        <v>0</v>
      </c>
      <c r="AD328" s="87" t="s">
        <v>49</v>
      </c>
      <c r="AE328" s="89">
        <v>0</v>
      </c>
      <c r="AF328" s="87">
        <v>0</v>
      </c>
      <c r="AG328" s="87" t="s">
        <v>49</v>
      </c>
      <c r="AH328" s="89">
        <v>0</v>
      </c>
      <c r="AI328" s="89">
        <v>0</v>
      </c>
      <c r="AJ328" s="87" t="s">
        <v>49</v>
      </c>
      <c r="AK328" s="89">
        <v>0</v>
      </c>
      <c r="AL328" s="89">
        <v>0</v>
      </c>
      <c r="AM328" s="88" t="s">
        <v>47</v>
      </c>
      <c r="AN328" s="87" t="s">
        <v>47</v>
      </c>
      <c r="AO328" s="88" t="s">
        <v>47</v>
      </c>
      <c r="AP328" s="87" t="s">
        <v>47</v>
      </c>
      <c r="AR328" s="90"/>
      <c r="AS328" s="78"/>
      <c r="AT328" s="79"/>
      <c r="AU328" s="91"/>
    </row>
    <row r="329" spans="1:47" x14ac:dyDescent="0.25">
      <c r="A329" s="87" t="s">
        <v>792</v>
      </c>
      <c r="B329" s="92">
        <v>44187</v>
      </c>
      <c r="C329" s="87" t="s">
        <v>973</v>
      </c>
      <c r="D329" s="87" t="s">
        <v>67</v>
      </c>
      <c r="E329" s="87" t="s">
        <v>1362</v>
      </c>
      <c r="F329" s="87" t="s">
        <v>1488</v>
      </c>
      <c r="G329" s="87" t="s">
        <v>48</v>
      </c>
      <c r="H329" s="87" t="s">
        <v>1520</v>
      </c>
      <c r="I329" s="89" t="s">
        <v>47</v>
      </c>
      <c r="J329" s="89" t="s">
        <v>47</v>
      </c>
      <c r="K329" s="89" t="s">
        <v>47</v>
      </c>
      <c r="L329" s="89" t="s">
        <v>47</v>
      </c>
      <c r="M329" s="89">
        <v>0</v>
      </c>
      <c r="N329" s="87" t="s">
        <v>47</v>
      </c>
      <c r="O329" s="87" t="s">
        <v>1388</v>
      </c>
      <c r="P329" s="87" t="s">
        <v>1387</v>
      </c>
      <c r="Q329" s="89">
        <v>6935016</v>
      </c>
      <c r="R329" s="89">
        <v>0</v>
      </c>
      <c r="S329" s="89">
        <v>5177500</v>
      </c>
      <c r="T329" s="89">
        <v>1515100</v>
      </c>
      <c r="U329" s="87" t="s">
        <v>50</v>
      </c>
      <c r="V329" s="89">
        <v>242416</v>
      </c>
      <c r="W329" s="89">
        <v>0</v>
      </c>
      <c r="X329" s="87" t="s">
        <v>49</v>
      </c>
      <c r="Y329" s="89">
        <v>0</v>
      </c>
      <c r="Z329" s="89">
        <v>0</v>
      </c>
      <c r="AA329" s="87" t="s">
        <v>49</v>
      </c>
      <c r="AB329" s="89">
        <v>0</v>
      </c>
      <c r="AC329" s="89">
        <v>0</v>
      </c>
      <c r="AD329" s="87" t="s">
        <v>49</v>
      </c>
      <c r="AE329" s="89">
        <v>0</v>
      </c>
      <c r="AF329" s="87">
        <v>0</v>
      </c>
      <c r="AG329" s="87" t="s">
        <v>49</v>
      </c>
      <c r="AH329" s="89">
        <v>0</v>
      </c>
      <c r="AI329" s="89">
        <v>0</v>
      </c>
      <c r="AJ329" s="87" t="s">
        <v>49</v>
      </c>
      <c r="AK329" s="89">
        <v>0</v>
      </c>
      <c r="AL329" s="89">
        <v>0</v>
      </c>
      <c r="AM329" s="88" t="s">
        <v>47</v>
      </c>
      <c r="AN329" s="87" t="s">
        <v>47</v>
      </c>
      <c r="AO329" s="88" t="s">
        <v>47</v>
      </c>
      <c r="AP329" s="87" t="s">
        <v>47</v>
      </c>
      <c r="AR329" s="90"/>
      <c r="AS329" s="78"/>
      <c r="AT329" s="79"/>
      <c r="AU329" s="91"/>
    </row>
    <row r="330" spans="1:47" x14ac:dyDescent="0.25">
      <c r="A330" s="87" t="s">
        <v>794</v>
      </c>
      <c r="B330" s="92">
        <v>44187</v>
      </c>
      <c r="C330" s="87" t="s">
        <v>973</v>
      </c>
      <c r="D330" s="87" t="s">
        <v>67</v>
      </c>
      <c r="E330" s="87" t="s">
        <v>1362</v>
      </c>
      <c r="F330" s="87" t="s">
        <v>1490</v>
      </c>
      <c r="G330" s="87" t="s">
        <v>48</v>
      </c>
      <c r="H330" s="87" t="s">
        <v>1521</v>
      </c>
      <c r="I330" s="89" t="s">
        <v>47</v>
      </c>
      <c r="J330" s="89" t="s">
        <v>47</v>
      </c>
      <c r="K330" s="89" t="s">
        <v>47</v>
      </c>
      <c r="L330" s="89" t="s">
        <v>47</v>
      </c>
      <c r="M330" s="89">
        <v>0</v>
      </c>
      <c r="N330" s="87" t="s">
        <v>47</v>
      </c>
      <c r="O330" s="87" t="s">
        <v>55</v>
      </c>
      <c r="P330" s="87" t="s">
        <v>47</v>
      </c>
      <c r="Q330" s="89">
        <v>28110075.399999999</v>
      </c>
      <c r="R330" s="89">
        <v>0</v>
      </c>
      <c r="S330" s="89">
        <v>15458489</v>
      </c>
      <c r="T330" s="89">
        <v>0</v>
      </c>
      <c r="U330" s="87" t="s">
        <v>49</v>
      </c>
      <c r="V330" s="89">
        <v>0</v>
      </c>
      <c r="W330" s="89">
        <v>10906540</v>
      </c>
      <c r="X330" s="87" t="s">
        <v>49</v>
      </c>
      <c r="Y330" s="89">
        <v>1745046.4</v>
      </c>
      <c r="Z330" s="89">
        <v>0</v>
      </c>
      <c r="AA330" s="87" t="s">
        <v>49</v>
      </c>
      <c r="AB330" s="89">
        <v>0</v>
      </c>
      <c r="AC330" s="89">
        <v>0</v>
      </c>
      <c r="AD330" s="87" t="s">
        <v>49</v>
      </c>
      <c r="AE330" s="89">
        <v>0</v>
      </c>
      <c r="AF330" s="87">
        <v>0</v>
      </c>
      <c r="AG330" s="87" t="s">
        <v>49</v>
      </c>
      <c r="AH330" s="89">
        <v>0</v>
      </c>
      <c r="AI330" s="89">
        <v>0</v>
      </c>
      <c r="AJ330" s="87" t="s">
        <v>49</v>
      </c>
      <c r="AK330" s="89">
        <v>0</v>
      </c>
      <c r="AL330" s="89">
        <v>0</v>
      </c>
      <c r="AM330" s="88" t="s">
        <v>47</v>
      </c>
      <c r="AN330" s="87" t="s">
        <v>47</v>
      </c>
      <c r="AO330" s="88" t="s">
        <v>47</v>
      </c>
      <c r="AP330" s="87" t="s">
        <v>47</v>
      </c>
      <c r="AR330" s="90"/>
      <c r="AS330" s="78"/>
      <c r="AT330" s="79"/>
      <c r="AU330" s="91"/>
    </row>
    <row r="331" spans="1:47" x14ac:dyDescent="0.25">
      <c r="A331" s="87" t="s">
        <v>799</v>
      </c>
      <c r="B331" s="92">
        <v>44187</v>
      </c>
      <c r="C331" s="87" t="s">
        <v>980</v>
      </c>
      <c r="D331" s="87" t="s">
        <v>67</v>
      </c>
      <c r="E331" s="87" t="s">
        <v>1160</v>
      </c>
      <c r="F331" s="87" t="s">
        <v>1188</v>
      </c>
      <c r="G331" s="87" t="s">
        <v>104</v>
      </c>
      <c r="H331" s="87" t="s">
        <v>47</v>
      </c>
      <c r="I331" s="89" t="s">
        <v>1187</v>
      </c>
      <c r="J331" s="89" t="s">
        <v>47</v>
      </c>
      <c r="K331" s="89" t="s">
        <v>1186</v>
      </c>
      <c r="L331" s="89" t="s">
        <v>485</v>
      </c>
      <c r="M331" s="89">
        <v>5013128</v>
      </c>
      <c r="N331" s="87" t="s">
        <v>107</v>
      </c>
      <c r="O331" s="87" t="s">
        <v>1185</v>
      </c>
      <c r="P331" s="87" t="s">
        <v>1184</v>
      </c>
      <c r="Q331" s="89">
        <v>-192603</v>
      </c>
      <c r="R331" s="89">
        <v>0</v>
      </c>
      <c r="S331" s="89">
        <v>-192603</v>
      </c>
      <c r="T331" s="89">
        <v>0</v>
      </c>
      <c r="U331" s="87" t="s">
        <v>49</v>
      </c>
      <c r="V331" s="89">
        <v>0</v>
      </c>
      <c r="W331" s="89">
        <v>0</v>
      </c>
      <c r="X331" s="87" t="s">
        <v>49</v>
      </c>
      <c r="Y331" s="89">
        <v>0</v>
      </c>
      <c r="Z331" s="89">
        <v>0</v>
      </c>
      <c r="AA331" s="87" t="s">
        <v>49</v>
      </c>
      <c r="AB331" s="89">
        <v>0</v>
      </c>
      <c r="AC331" s="89">
        <v>0</v>
      </c>
      <c r="AD331" s="87" t="s">
        <v>49</v>
      </c>
      <c r="AE331" s="89">
        <v>0</v>
      </c>
      <c r="AF331" s="87">
        <v>0</v>
      </c>
      <c r="AG331" s="87" t="s">
        <v>49</v>
      </c>
      <c r="AH331" s="89">
        <v>0</v>
      </c>
      <c r="AI331" s="89">
        <v>0</v>
      </c>
      <c r="AJ331" s="87" t="s">
        <v>49</v>
      </c>
      <c r="AK331" s="89">
        <v>0</v>
      </c>
      <c r="AL331" s="89">
        <v>0</v>
      </c>
      <c r="AM331" s="88" t="s">
        <v>47</v>
      </c>
      <c r="AN331" s="87" t="s">
        <v>47</v>
      </c>
      <c r="AO331" s="88" t="s">
        <v>47</v>
      </c>
      <c r="AP331" s="87" t="s">
        <v>47</v>
      </c>
      <c r="AR331" s="90"/>
      <c r="AS331" s="78"/>
      <c r="AT331" s="79"/>
      <c r="AU331" s="91"/>
    </row>
    <row r="332" spans="1:47" x14ac:dyDescent="0.25">
      <c r="A332" s="87" t="s">
        <v>801</v>
      </c>
      <c r="B332" s="92">
        <v>44187</v>
      </c>
      <c r="C332" s="87" t="s">
        <v>980</v>
      </c>
      <c r="D332" s="87" t="s">
        <v>67</v>
      </c>
      <c r="E332" s="87" t="s">
        <v>1160</v>
      </c>
      <c r="F332" s="87" t="s">
        <v>1188</v>
      </c>
      <c r="G332" s="87" t="s">
        <v>48</v>
      </c>
      <c r="H332" s="87" t="s">
        <v>1190</v>
      </c>
      <c r="I332" s="89" t="s">
        <v>47</v>
      </c>
      <c r="J332" s="89" t="s">
        <v>47</v>
      </c>
      <c r="K332" s="89" t="s">
        <v>47</v>
      </c>
      <c r="L332" s="89" t="s">
        <v>47</v>
      </c>
      <c r="M332" s="89">
        <v>0</v>
      </c>
      <c r="N332" s="87" t="s">
        <v>47</v>
      </c>
      <c r="O332" s="87" t="s">
        <v>55</v>
      </c>
      <c r="P332" s="87" t="s">
        <v>47</v>
      </c>
      <c r="Q332" s="89">
        <v>465701388.85000002</v>
      </c>
      <c r="R332" s="89">
        <v>0</v>
      </c>
      <c r="S332" s="89">
        <v>421695211.25</v>
      </c>
      <c r="T332" s="89">
        <v>0</v>
      </c>
      <c r="U332" s="87" t="s">
        <v>49</v>
      </c>
      <c r="V332" s="89">
        <v>0</v>
      </c>
      <c r="W332" s="89">
        <v>37936360</v>
      </c>
      <c r="X332" s="87" t="s">
        <v>49</v>
      </c>
      <c r="Y332" s="89">
        <v>6069817.6000000006</v>
      </c>
      <c r="Z332" s="89">
        <v>0</v>
      </c>
      <c r="AA332" s="87" t="s">
        <v>49</v>
      </c>
      <c r="AB332" s="89">
        <v>0</v>
      </c>
      <c r="AC332" s="89">
        <v>0</v>
      </c>
      <c r="AD332" s="87" t="s">
        <v>49</v>
      </c>
      <c r="AE332" s="89">
        <v>0</v>
      </c>
      <c r="AF332" s="87">
        <v>0</v>
      </c>
      <c r="AG332" s="87" t="s">
        <v>49</v>
      </c>
      <c r="AH332" s="89">
        <v>0</v>
      </c>
      <c r="AI332" s="89">
        <v>0</v>
      </c>
      <c r="AJ332" s="87" t="s">
        <v>49</v>
      </c>
      <c r="AK332" s="89">
        <v>0</v>
      </c>
      <c r="AL332" s="89">
        <v>0</v>
      </c>
      <c r="AM332" s="88" t="s">
        <v>47</v>
      </c>
      <c r="AN332" s="87" t="s">
        <v>47</v>
      </c>
      <c r="AO332" s="88" t="s">
        <v>47</v>
      </c>
      <c r="AP332" s="87" t="s">
        <v>47</v>
      </c>
      <c r="AR332" s="90"/>
      <c r="AS332" s="78"/>
      <c r="AT332" s="79"/>
      <c r="AU332" s="91"/>
    </row>
    <row r="333" spans="1:47" x14ac:dyDescent="0.25">
      <c r="A333" s="87" t="s">
        <v>806</v>
      </c>
      <c r="B333" s="92">
        <v>44187</v>
      </c>
      <c r="C333" s="87" t="s">
        <v>46</v>
      </c>
      <c r="D333" s="87" t="s">
        <v>67</v>
      </c>
      <c r="E333" s="87" t="s">
        <v>68</v>
      </c>
      <c r="F333" s="87" t="s">
        <v>879</v>
      </c>
      <c r="G333" s="87" t="s">
        <v>48</v>
      </c>
      <c r="H333" s="87" t="s">
        <v>491</v>
      </c>
      <c r="I333" s="89" t="s">
        <v>47</v>
      </c>
      <c r="J333" s="89" t="s">
        <v>47</v>
      </c>
      <c r="K333" s="89" t="s">
        <v>47</v>
      </c>
      <c r="L333" s="89" t="s">
        <v>47</v>
      </c>
      <c r="M333" s="89">
        <v>0</v>
      </c>
      <c r="N333" s="87" t="s">
        <v>47</v>
      </c>
      <c r="O333" s="87" t="s">
        <v>55</v>
      </c>
      <c r="P333" s="87" t="s">
        <v>47</v>
      </c>
      <c r="Q333" s="89">
        <v>1025890552.1179999</v>
      </c>
      <c r="R333" s="89">
        <v>0</v>
      </c>
      <c r="S333" s="89">
        <v>856737735.60000002</v>
      </c>
      <c r="T333" s="89">
        <v>0</v>
      </c>
      <c r="U333" s="87" t="s">
        <v>49</v>
      </c>
      <c r="V333" s="89">
        <v>0</v>
      </c>
      <c r="W333" s="89">
        <v>145821393.54999998</v>
      </c>
      <c r="X333" s="87" t="s">
        <v>49</v>
      </c>
      <c r="Y333" s="89">
        <v>23331422.968000002</v>
      </c>
      <c r="Z333" s="89">
        <v>0</v>
      </c>
      <c r="AA333" s="87" t="s">
        <v>49</v>
      </c>
      <c r="AB333" s="89">
        <v>0</v>
      </c>
      <c r="AC333" s="89">
        <v>0</v>
      </c>
      <c r="AD333" s="87" t="s">
        <v>49</v>
      </c>
      <c r="AE333" s="89">
        <v>0</v>
      </c>
      <c r="AF333" s="87">
        <v>0</v>
      </c>
      <c r="AG333" s="87" t="s">
        <v>49</v>
      </c>
      <c r="AH333" s="89">
        <v>0</v>
      </c>
      <c r="AI333" s="89">
        <v>0</v>
      </c>
      <c r="AJ333" s="87" t="s">
        <v>49</v>
      </c>
      <c r="AK333" s="89">
        <v>0</v>
      </c>
      <c r="AL333" s="89">
        <v>0</v>
      </c>
      <c r="AM333" s="88" t="s">
        <v>47</v>
      </c>
      <c r="AN333" s="87" t="s">
        <v>47</v>
      </c>
      <c r="AO333" s="88" t="s">
        <v>47</v>
      </c>
      <c r="AP333" s="87" t="s">
        <v>47</v>
      </c>
      <c r="AR333" s="90"/>
      <c r="AS333" s="78"/>
      <c r="AT333" s="79"/>
      <c r="AU333" s="91"/>
    </row>
    <row r="334" spans="1:47" x14ac:dyDescent="0.25">
      <c r="A334" s="87" t="s">
        <v>808</v>
      </c>
      <c r="B334" s="92">
        <v>44187</v>
      </c>
      <c r="C334" s="87" t="s">
        <v>973</v>
      </c>
      <c r="D334" s="87" t="s">
        <v>77</v>
      </c>
      <c r="E334" s="87" t="s">
        <v>1359</v>
      </c>
      <c r="F334" s="87" t="s">
        <v>1490</v>
      </c>
      <c r="G334" s="87" t="s">
        <v>48</v>
      </c>
      <c r="H334" s="87" t="s">
        <v>1514</v>
      </c>
      <c r="I334" s="89" t="s">
        <v>47</v>
      </c>
      <c r="J334" s="89" t="s">
        <v>47</v>
      </c>
      <c r="K334" s="89" t="s">
        <v>47</v>
      </c>
      <c r="L334" s="89" t="s">
        <v>47</v>
      </c>
      <c r="M334" s="89">
        <v>0</v>
      </c>
      <c r="N334" s="87" t="s">
        <v>47</v>
      </c>
      <c r="O334" s="87" t="s">
        <v>55</v>
      </c>
      <c r="P334" s="87" t="s">
        <v>47</v>
      </c>
      <c r="Q334" s="89">
        <v>324570103.54799998</v>
      </c>
      <c r="R334" s="89">
        <v>0</v>
      </c>
      <c r="S334" s="89">
        <v>198272133.59999996</v>
      </c>
      <c r="T334" s="89">
        <v>0</v>
      </c>
      <c r="U334" s="87" t="s">
        <v>49</v>
      </c>
      <c r="V334" s="89">
        <v>0</v>
      </c>
      <c r="W334" s="89">
        <v>108877560.30000001</v>
      </c>
      <c r="X334" s="87" t="s">
        <v>50</v>
      </c>
      <c r="Y334" s="89">
        <v>17420409.648000002</v>
      </c>
      <c r="Z334" s="89">
        <v>0</v>
      </c>
      <c r="AA334" s="87" t="s">
        <v>49</v>
      </c>
      <c r="AB334" s="89">
        <v>0</v>
      </c>
      <c r="AC334" s="89">
        <v>0</v>
      </c>
      <c r="AD334" s="87" t="s">
        <v>49</v>
      </c>
      <c r="AE334" s="89">
        <v>0</v>
      </c>
      <c r="AF334" s="87">
        <v>0</v>
      </c>
      <c r="AG334" s="87" t="s">
        <v>49</v>
      </c>
      <c r="AH334" s="89">
        <v>0</v>
      </c>
      <c r="AI334" s="89">
        <v>0</v>
      </c>
      <c r="AJ334" s="87" t="s">
        <v>49</v>
      </c>
      <c r="AK334" s="89">
        <v>0</v>
      </c>
      <c r="AL334" s="89">
        <v>0</v>
      </c>
      <c r="AM334" s="88" t="s">
        <v>47</v>
      </c>
      <c r="AN334" s="87" t="s">
        <v>47</v>
      </c>
      <c r="AO334" s="88" t="s">
        <v>47</v>
      </c>
      <c r="AP334" s="87" t="s">
        <v>47</v>
      </c>
      <c r="AR334" s="90"/>
      <c r="AS334" s="78"/>
      <c r="AT334" s="79"/>
      <c r="AU334" s="91"/>
    </row>
    <row r="335" spans="1:47" x14ac:dyDescent="0.25">
      <c r="A335" s="87" t="s">
        <v>810</v>
      </c>
      <c r="B335" s="92">
        <v>44187</v>
      </c>
      <c r="C335" s="87" t="s">
        <v>973</v>
      </c>
      <c r="D335" s="87" t="s">
        <v>77</v>
      </c>
      <c r="E335" s="87" t="s">
        <v>1359</v>
      </c>
      <c r="F335" s="87" t="s">
        <v>1488</v>
      </c>
      <c r="G335" s="87" t="s">
        <v>48</v>
      </c>
      <c r="H335" s="87" t="s">
        <v>1517</v>
      </c>
      <c r="I335" s="89" t="s">
        <v>47</v>
      </c>
      <c r="J335" s="89" t="s">
        <v>47</v>
      </c>
      <c r="K335" s="89" t="s">
        <v>47</v>
      </c>
      <c r="L335" s="89" t="s">
        <v>47</v>
      </c>
      <c r="M335" s="89">
        <v>0</v>
      </c>
      <c r="N335" s="87" t="s">
        <v>47</v>
      </c>
      <c r="O335" s="87" t="s">
        <v>1516</v>
      </c>
      <c r="P335" s="87" t="s">
        <v>1515</v>
      </c>
      <c r="Q335" s="89">
        <v>21980395</v>
      </c>
      <c r="R335" s="89">
        <v>0</v>
      </c>
      <c r="S335" s="89">
        <v>8634653</v>
      </c>
      <c r="T335" s="89">
        <v>11504950</v>
      </c>
      <c r="U335" s="87" t="s">
        <v>50</v>
      </c>
      <c r="V335" s="89">
        <v>1840792</v>
      </c>
      <c r="W335" s="89">
        <v>0</v>
      </c>
      <c r="X335" s="87" t="s">
        <v>49</v>
      </c>
      <c r="Y335" s="89">
        <v>0</v>
      </c>
      <c r="Z335" s="89">
        <v>0</v>
      </c>
      <c r="AA335" s="87" t="s">
        <v>49</v>
      </c>
      <c r="AB335" s="89">
        <v>0</v>
      </c>
      <c r="AC335" s="89">
        <v>0</v>
      </c>
      <c r="AD335" s="87" t="s">
        <v>49</v>
      </c>
      <c r="AE335" s="89">
        <v>0</v>
      </c>
      <c r="AF335" s="87">
        <v>0</v>
      </c>
      <c r="AG335" s="87" t="s">
        <v>49</v>
      </c>
      <c r="AH335" s="89">
        <v>0</v>
      </c>
      <c r="AI335" s="89">
        <v>0</v>
      </c>
      <c r="AJ335" s="87" t="s">
        <v>49</v>
      </c>
      <c r="AK335" s="89">
        <v>0</v>
      </c>
      <c r="AL335" s="89">
        <v>0</v>
      </c>
      <c r="AM335" s="88" t="s">
        <v>47</v>
      </c>
      <c r="AN335" s="87" t="s">
        <v>47</v>
      </c>
      <c r="AO335" s="88" t="s">
        <v>47</v>
      </c>
      <c r="AP335" s="87" t="s">
        <v>47</v>
      </c>
      <c r="AR335" s="90"/>
      <c r="AS335" s="78"/>
      <c r="AT335" s="79"/>
      <c r="AU335" s="91"/>
    </row>
    <row r="336" spans="1:47" x14ac:dyDescent="0.25">
      <c r="A336" s="87" t="s">
        <v>814</v>
      </c>
      <c r="B336" s="92">
        <v>44187</v>
      </c>
      <c r="C336" s="87" t="s">
        <v>973</v>
      </c>
      <c r="D336" s="87" t="s">
        <v>77</v>
      </c>
      <c r="E336" s="87" t="s">
        <v>1359</v>
      </c>
      <c r="F336" s="87" t="s">
        <v>1490</v>
      </c>
      <c r="G336" s="87" t="s">
        <v>48</v>
      </c>
      <c r="H336" s="87" t="s">
        <v>1518</v>
      </c>
      <c r="I336" s="89" t="s">
        <v>47</v>
      </c>
      <c r="J336" s="89" t="s">
        <v>47</v>
      </c>
      <c r="K336" s="89" t="s">
        <v>47</v>
      </c>
      <c r="L336" s="89" t="s">
        <v>47</v>
      </c>
      <c r="M336" s="89">
        <v>0</v>
      </c>
      <c r="N336" s="87" t="s">
        <v>47</v>
      </c>
      <c r="O336" s="87" t="s">
        <v>55</v>
      </c>
      <c r="P336" s="87" t="s">
        <v>47</v>
      </c>
      <c r="Q336" s="89">
        <v>165964168.66799998</v>
      </c>
      <c r="R336" s="89">
        <v>0</v>
      </c>
      <c r="S336" s="89">
        <v>133446683.49999999</v>
      </c>
      <c r="T336" s="89">
        <v>0</v>
      </c>
      <c r="U336" s="87" t="s">
        <v>49</v>
      </c>
      <c r="V336" s="89">
        <v>0</v>
      </c>
      <c r="W336" s="89">
        <v>28032314.800000001</v>
      </c>
      <c r="X336" s="87" t="s">
        <v>50</v>
      </c>
      <c r="Y336" s="89">
        <v>4485170.3680000007</v>
      </c>
      <c r="Z336" s="89">
        <v>0</v>
      </c>
      <c r="AA336" s="87" t="s">
        <v>49</v>
      </c>
      <c r="AB336" s="89">
        <v>0</v>
      </c>
      <c r="AC336" s="89">
        <v>0</v>
      </c>
      <c r="AD336" s="87" t="s">
        <v>49</v>
      </c>
      <c r="AE336" s="89">
        <v>0</v>
      </c>
      <c r="AF336" s="87">
        <v>0</v>
      </c>
      <c r="AG336" s="87" t="s">
        <v>49</v>
      </c>
      <c r="AH336" s="89">
        <v>0</v>
      </c>
      <c r="AI336" s="89">
        <v>0</v>
      </c>
      <c r="AJ336" s="87" t="s">
        <v>49</v>
      </c>
      <c r="AK336" s="89">
        <v>0</v>
      </c>
      <c r="AL336" s="89">
        <v>0</v>
      </c>
      <c r="AM336" s="88" t="s">
        <v>47</v>
      </c>
      <c r="AN336" s="87" t="s">
        <v>47</v>
      </c>
      <c r="AO336" s="88" t="s">
        <v>47</v>
      </c>
      <c r="AP336" s="87" t="s">
        <v>47</v>
      </c>
      <c r="AR336" s="90"/>
      <c r="AS336" s="78"/>
      <c r="AT336" s="79"/>
      <c r="AU336" s="91"/>
    </row>
    <row r="337" spans="1:47" x14ac:dyDescent="0.25">
      <c r="A337" s="87" t="s">
        <v>816</v>
      </c>
      <c r="B337" s="92">
        <v>44187</v>
      </c>
      <c r="C337" s="87" t="s">
        <v>46</v>
      </c>
      <c r="D337" s="87" t="s">
        <v>77</v>
      </c>
      <c r="E337" s="87" t="s">
        <v>78</v>
      </c>
      <c r="F337" s="87" t="s">
        <v>890</v>
      </c>
      <c r="G337" s="87" t="s">
        <v>48</v>
      </c>
      <c r="H337" s="87" t="s">
        <v>499</v>
      </c>
      <c r="I337" s="89" t="s">
        <v>47</v>
      </c>
      <c r="J337" s="89" t="s">
        <v>47</v>
      </c>
      <c r="K337" s="89" t="s">
        <v>47</v>
      </c>
      <c r="L337" s="89" t="s">
        <v>47</v>
      </c>
      <c r="M337" s="89">
        <v>0</v>
      </c>
      <c r="N337" s="87" t="s">
        <v>47</v>
      </c>
      <c r="O337" s="87" t="s">
        <v>55</v>
      </c>
      <c r="P337" s="87" t="s">
        <v>47</v>
      </c>
      <c r="Q337" s="89">
        <v>1341637968.3787997</v>
      </c>
      <c r="R337" s="89">
        <v>0</v>
      </c>
      <c r="S337" s="89">
        <v>915380004.24999976</v>
      </c>
      <c r="T337" s="89">
        <v>0</v>
      </c>
      <c r="U337" s="87" t="s">
        <v>49</v>
      </c>
      <c r="V337" s="89">
        <v>0</v>
      </c>
      <c r="W337" s="89">
        <v>367463762.18000001</v>
      </c>
      <c r="X337" s="87" t="s">
        <v>49</v>
      </c>
      <c r="Y337" s="89">
        <v>58794201.948800005</v>
      </c>
      <c r="Z337" s="89">
        <v>0</v>
      </c>
      <c r="AA337" s="87" t="s">
        <v>49</v>
      </c>
      <c r="AB337" s="89">
        <v>0</v>
      </c>
      <c r="AC337" s="89">
        <v>0</v>
      </c>
      <c r="AD337" s="87" t="s">
        <v>49</v>
      </c>
      <c r="AE337" s="89">
        <v>0</v>
      </c>
      <c r="AF337" s="87">
        <v>0</v>
      </c>
      <c r="AG337" s="87" t="s">
        <v>49</v>
      </c>
      <c r="AH337" s="89">
        <v>0</v>
      </c>
      <c r="AI337" s="89">
        <v>0</v>
      </c>
      <c r="AJ337" s="87" t="s">
        <v>49</v>
      </c>
      <c r="AK337" s="89">
        <v>0</v>
      </c>
      <c r="AL337" s="89">
        <v>0</v>
      </c>
      <c r="AM337" s="88" t="s">
        <v>47</v>
      </c>
      <c r="AN337" s="87" t="s">
        <v>47</v>
      </c>
      <c r="AO337" s="88" t="s">
        <v>47</v>
      </c>
      <c r="AP337" s="87" t="s">
        <v>47</v>
      </c>
      <c r="AR337" s="90"/>
      <c r="AS337" s="78"/>
      <c r="AT337" s="79"/>
      <c r="AU337" s="91"/>
    </row>
    <row r="338" spans="1:47" x14ac:dyDescent="0.25">
      <c r="A338" s="87" t="s">
        <v>820</v>
      </c>
      <c r="B338" s="92">
        <v>44187</v>
      </c>
      <c r="C338" s="87" t="s">
        <v>46</v>
      </c>
      <c r="D338" s="87" t="s">
        <v>77</v>
      </c>
      <c r="E338" s="87" t="s">
        <v>78</v>
      </c>
      <c r="F338" s="87" t="s">
        <v>890</v>
      </c>
      <c r="G338" s="87" t="s">
        <v>48</v>
      </c>
      <c r="H338" s="87" t="s">
        <v>495</v>
      </c>
      <c r="I338" s="89" t="s">
        <v>47</v>
      </c>
      <c r="J338" s="89" t="s">
        <v>47</v>
      </c>
      <c r="K338" s="89" t="s">
        <v>47</v>
      </c>
      <c r="L338" s="89" t="s">
        <v>47</v>
      </c>
      <c r="M338" s="89">
        <v>0</v>
      </c>
      <c r="N338" s="87" t="s">
        <v>47</v>
      </c>
      <c r="O338" s="87" t="s">
        <v>496</v>
      </c>
      <c r="P338" s="87" t="s">
        <v>497</v>
      </c>
      <c r="Q338" s="89">
        <v>15215233.699999999</v>
      </c>
      <c r="R338" s="89">
        <v>0</v>
      </c>
      <c r="S338" s="89">
        <v>13574042.5</v>
      </c>
      <c r="T338" s="89">
        <v>1414820</v>
      </c>
      <c r="U338" s="87" t="s">
        <v>50</v>
      </c>
      <c r="V338" s="89">
        <v>226371.20000000001</v>
      </c>
      <c r="W338" s="89">
        <v>0</v>
      </c>
      <c r="X338" s="87" t="s">
        <v>49</v>
      </c>
      <c r="Y338" s="89">
        <v>0</v>
      </c>
      <c r="Z338" s="89">
        <v>0</v>
      </c>
      <c r="AA338" s="87" t="s">
        <v>49</v>
      </c>
      <c r="AB338" s="89">
        <v>0</v>
      </c>
      <c r="AC338" s="89">
        <v>0</v>
      </c>
      <c r="AD338" s="87" t="s">
        <v>49</v>
      </c>
      <c r="AE338" s="89">
        <v>0</v>
      </c>
      <c r="AF338" s="87">
        <v>0</v>
      </c>
      <c r="AG338" s="87" t="s">
        <v>49</v>
      </c>
      <c r="AH338" s="89">
        <v>0</v>
      </c>
      <c r="AI338" s="89">
        <v>0</v>
      </c>
      <c r="AJ338" s="87" t="s">
        <v>49</v>
      </c>
      <c r="AK338" s="89">
        <v>0</v>
      </c>
      <c r="AL338" s="89">
        <v>0</v>
      </c>
      <c r="AM338" s="88" t="s">
        <v>47</v>
      </c>
      <c r="AN338" s="87" t="s">
        <v>47</v>
      </c>
      <c r="AO338" s="88" t="s">
        <v>47</v>
      </c>
      <c r="AP338" s="87" t="s">
        <v>47</v>
      </c>
      <c r="AR338" s="90"/>
      <c r="AS338" s="78"/>
      <c r="AT338" s="79"/>
      <c r="AU338" s="91"/>
    </row>
    <row r="339" spans="1:47" x14ac:dyDescent="0.25">
      <c r="A339" s="87" t="s">
        <v>822</v>
      </c>
      <c r="B339" s="92">
        <v>44187</v>
      </c>
      <c r="C339" s="87" t="s">
        <v>46</v>
      </c>
      <c r="D339" s="87" t="s">
        <v>77</v>
      </c>
      <c r="E339" s="87" t="s">
        <v>78</v>
      </c>
      <c r="F339" s="87" t="s">
        <v>890</v>
      </c>
      <c r="G339" s="87" t="s">
        <v>48</v>
      </c>
      <c r="H339" s="87" t="s">
        <v>493</v>
      </c>
      <c r="I339" s="89" t="s">
        <v>47</v>
      </c>
      <c r="J339" s="89" t="s">
        <v>47</v>
      </c>
      <c r="K339" s="89" t="s">
        <v>47</v>
      </c>
      <c r="L339" s="89" t="s">
        <v>47</v>
      </c>
      <c r="M339" s="89">
        <v>0</v>
      </c>
      <c r="N339" s="87" t="s">
        <v>47</v>
      </c>
      <c r="O339" s="87" t="s">
        <v>55</v>
      </c>
      <c r="P339" s="87" t="s">
        <v>47</v>
      </c>
      <c r="Q339" s="89">
        <v>21134412.210000001</v>
      </c>
      <c r="R339" s="89">
        <v>0</v>
      </c>
      <c r="S339" s="89">
        <v>7563101.25</v>
      </c>
      <c r="T339" s="89">
        <v>0</v>
      </c>
      <c r="U339" s="87" t="s">
        <v>49</v>
      </c>
      <c r="V339" s="89">
        <v>0</v>
      </c>
      <c r="W339" s="89">
        <v>11699406</v>
      </c>
      <c r="X339" s="87" t="s">
        <v>50</v>
      </c>
      <c r="Y339" s="89">
        <v>1871904.96</v>
      </c>
      <c r="Z339" s="89">
        <v>0</v>
      </c>
      <c r="AA339" s="87" t="s">
        <v>49</v>
      </c>
      <c r="AB339" s="89">
        <v>0</v>
      </c>
      <c r="AC339" s="89">
        <v>0</v>
      </c>
      <c r="AD339" s="87" t="s">
        <v>49</v>
      </c>
      <c r="AE339" s="89">
        <v>0</v>
      </c>
      <c r="AF339" s="87">
        <v>0</v>
      </c>
      <c r="AG339" s="87" t="s">
        <v>49</v>
      </c>
      <c r="AH339" s="89">
        <v>0</v>
      </c>
      <c r="AI339" s="89">
        <v>0</v>
      </c>
      <c r="AJ339" s="87" t="s">
        <v>49</v>
      </c>
      <c r="AK339" s="89">
        <v>0</v>
      </c>
      <c r="AL339" s="89">
        <v>0</v>
      </c>
      <c r="AM339" s="88" t="s">
        <v>47</v>
      </c>
      <c r="AN339" s="87" t="s">
        <v>47</v>
      </c>
      <c r="AO339" s="88" t="s">
        <v>47</v>
      </c>
      <c r="AP339" s="87" t="s">
        <v>47</v>
      </c>
      <c r="AR339" s="90"/>
      <c r="AS339" s="78"/>
      <c r="AT339" s="79"/>
      <c r="AU339" s="91"/>
    </row>
    <row r="340" spans="1:47" x14ac:dyDescent="0.25">
      <c r="A340" s="87" t="s">
        <v>824</v>
      </c>
      <c r="B340" s="92">
        <v>44187</v>
      </c>
      <c r="C340" s="87" t="s">
        <v>973</v>
      </c>
      <c r="D340" s="87" t="s">
        <v>87</v>
      </c>
      <c r="E340" s="87" t="s">
        <v>1356</v>
      </c>
      <c r="F340" s="87" t="s">
        <v>1510</v>
      </c>
      <c r="G340" s="87" t="s">
        <v>48</v>
      </c>
      <c r="H340" s="87" t="s">
        <v>1509</v>
      </c>
      <c r="I340" s="89" t="s">
        <v>47</v>
      </c>
      <c r="J340" s="89" t="s">
        <v>47</v>
      </c>
      <c r="K340" s="89" t="s">
        <v>47</v>
      </c>
      <c r="L340" s="89" t="s">
        <v>47</v>
      </c>
      <c r="M340" s="89">
        <v>0</v>
      </c>
      <c r="N340" s="87" t="s">
        <v>47</v>
      </c>
      <c r="O340" s="87" t="s">
        <v>55</v>
      </c>
      <c r="P340" s="87" t="s">
        <v>47</v>
      </c>
      <c r="Q340" s="89">
        <f>92587425.28-22345</f>
        <v>92565080.280000001</v>
      </c>
      <c r="R340" s="89">
        <v>0</v>
      </c>
      <c r="S340" s="89">
        <f>43109936-22345</f>
        <v>43087591</v>
      </c>
      <c r="T340" s="89">
        <v>0</v>
      </c>
      <c r="U340" s="87" t="s">
        <v>49</v>
      </c>
      <c r="V340" s="89">
        <v>0</v>
      </c>
      <c r="W340" s="89">
        <v>42653008</v>
      </c>
      <c r="X340" s="87" t="s">
        <v>50</v>
      </c>
      <c r="Y340" s="89">
        <v>6824481.2800000003</v>
      </c>
      <c r="Z340" s="89">
        <v>0</v>
      </c>
      <c r="AA340" s="87" t="s">
        <v>49</v>
      </c>
      <c r="AB340" s="89">
        <v>0</v>
      </c>
      <c r="AC340" s="89">
        <v>0</v>
      </c>
      <c r="AD340" s="87" t="s">
        <v>49</v>
      </c>
      <c r="AE340" s="89">
        <v>0</v>
      </c>
      <c r="AF340" s="87">
        <v>0</v>
      </c>
      <c r="AG340" s="87" t="s">
        <v>49</v>
      </c>
      <c r="AH340" s="89">
        <v>0</v>
      </c>
      <c r="AI340" s="89">
        <v>0</v>
      </c>
      <c r="AJ340" s="87" t="s">
        <v>49</v>
      </c>
      <c r="AK340" s="89">
        <v>0</v>
      </c>
      <c r="AL340" s="89">
        <v>0</v>
      </c>
      <c r="AM340" s="88" t="s">
        <v>47</v>
      </c>
      <c r="AN340" s="87" t="s">
        <v>47</v>
      </c>
      <c r="AO340" s="88" t="s">
        <v>47</v>
      </c>
      <c r="AP340" s="87" t="s">
        <v>47</v>
      </c>
      <c r="AR340" s="90"/>
      <c r="AS340" s="78"/>
      <c r="AT340" s="79"/>
      <c r="AU340" s="91"/>
    </row>
    <row r="341" spans="1:47" x14ac:dyDescent="0.25">
      <c r="A341" s="87" t="s">
        <v>828</v>
      </c>
      <c r="B341" s="92">
        <v>44187</v>
      </c>
      <c r="C341" s="87" t="s">
        <v>973</v>
      </c>
      <c r="D341" s="87" t="s">
        <v>87</v>
      </c>
      <c r="E341" s="87" t="s">
        <v>1356</v>
      </c>
      <c r="F341" s="87" t="s">
        <v>1512</v>
      </c>
      <c r="G341" s="87" t="s">
        <v>48</v>
      </c>
      <c r="H341" s="87" t="s">
        <v>1511</v>
      </c>
      <c r="I341" s="89" t="s">
        <v>47</v>
      </c>
      <c r="J341" s="89" t="s">
        <v>47</v>
      </c>
      <c r="K341" s="89" t="s">
        <v>47</v>
      </c>
      <c r="L341" s="89" t="s">
        <v>47</v>
      </c>
      <c r="M341" s="89">
        <v>0</v>
      </c>
      <c r="N341" s="87" t="s">
        <v>47</v>
      </c>
      <c r="O341" s="87" t="s">
        <v>1365</v>
      </c>
      <c r="P341" s="87" t="s">
        <v>1364</v>
      </c>
      <c r="Q341" s="89">
        <v>28901044.800000001</v>
      </c>
      <c r="R341" s="89">
        <v>0</v>
      </c>
      <c r="S341" s="89">
        <v>13295820</v>
      </c>
      <c r="T341" s="89">
        <v>13452780</v>
      </c>
      <c r="U341" s="87" t="s">
        <v>50</v>
      </c>
      <c r="V341" s="89">
        <v>2152444.7999999998</v>
      </c>
      <c r="W341" s="89">
        <v>0</v>
      </c>
      <c r="X341" s="87" t="s">
        <v>49</v>
      </c>
      <c r="Y341" s="89">
        <v>0</v>
      </c>
      <c r="Z341" s="89">
        <v>0</v>
      </c>
      <c r="AA341" s="87" t="s">
        <v>49</v>
      </c>
      <c r="AB341" s="89">
        <v>0</v>
      </c>
      <c r="AC341" s="89">
        <v>0</v>
      </c>
      <c r="AD341" s="87" t="s">
        <v>49</v>
      </c>
      <c r="AE341" s="89">
        <v>0</v>
      </c>
      <c r="AF341" s="87">
        <v>0</v>
      </c>
      <c r="AG341" s="87" t="s">
        <v>49</v>
      </c>
      <c r="AH341" s="89">
        <v>0</v>
      </c>
      <c r="AI341" s="89">
        <v>0</v>
      </c>
      <c r="AJ341" s="87" t="s">
        <v>49</v>
      </c>
      <c r="AK341" s="89">
        <v>0</v>
      </c>
      <c r="AL341" s="89">
        <v>0</v>
      </c>
      <c r="AM341" s="88" t="s">
        <v>47</v>
      </c>
      <c r="AN341" s="87" t="s">
        <v>47</v>
      </c>
      <c r="AO341" s="88" t="s">
        <v>47</v>
      </c>
      <c r="AP341" s="87" t="s">
        <v>47</v>
      </c>
      <c r="AR341" s="90"/>
      <c r="AS341" s="78"/>
      <c r="AT341" s="79"/>
      <c r="AU341" s="91"/>
    </row>
    <row r="342" spans="1:47" x14ac:dyDescent="0.25">
      <c r="A342" s="87" t="s">
        <v>830</v>
      </c>
      <c r="B342" s="92">
        <v>44187</v>
      </c>
      <c r="C342" s="87" t="s">
        <v>973</v>
      </c>
      <c r="D342" s="87" t="s">
        <v>87</v>
      </c>
      <c r="E342" s="87" t="s">
        <v>1356</v>
      </c>
      <c r="F342" s="87" t="s">
        <v>1510</v>
      </c>
      <c r="G342" s="87" t="s">
        <v>48</v>
      </c>
      <c r="H342" s="87" t="s">
        <v>1513</v>
      </c>
      <c r="I342" s="89" t="s">
        <v>47</v>
      </c>
      <c r="J342" s="89" t="s">
        <v>47</v>
      </c>
      <c r="K342" s="89" t="s">
        <v>47</v>
      </c>
      <c r="L342" s="89" t="s">
        <v>47</v>
      </c>
      <c r="M342" s="89">
        <v>0</v>
      </c>
      <c r="N342" s="87" t="s">
        <v>47</v>
      </c>
      <c r="O342" s="87" t="s">
        <v>55</v>
      </c>
      <c r="P342" s="87" t="s">
        <v>47</v>
      </c>
      <c r="Q342" s="89">
        <v>485239475.38999999</v>
      </c>
      <c r="R342" s="89">
        <v>0</v>
      </c>
      <c r="S342" s="89">
        <v>320372336.34999996</v>
      </c>
      <c r="T342" s="89">
        <v>0</v>
      </c>
      <c r="U342" s="87" t="s">
        <v>49</v>
      </c>
      <c r="V342" s="89">
        <v>0</v>
      </c>
      <c r="W342" s="89">
        <v>142126844</v>
      </c>
      <c r="X342" s="87" t="s">
        <v>50</v>
      </c>
      <c r="Y342" s="89">
        <v>22740295.040000003</v>
      </c>
      <c r="Z342" s="89">
        <v>0</v>
      </c>
      <c r="AA342" s="87" t="s">
        <v>49</v>
      </c>
      <c r="AB342" s="89">
        <v>0</v>
      </c>
      <c r="AC342" s="89">
        <v>0</v>
      </c>
      <c r="AD342" s="87" t="s">
        <v>49</v>
      </c>
      <c r="AE342" s="89">
        <v>0</v>
      </c>
      <c r="AF342" s="87">
        <v>0</v>
      </c>
      <c r="AG342" s="87" t="s">
        <v>49</v>
      </c>
      <c r="AH342" s="89">
        <v>0</v>
      </c>
      <c r="AI342" s="89">
        <v>0</v>
      </c>
      <c r="AJ342" s="87" t="s">
        <v>49</v>
      </c>
      <c r="AK342" s="89">
        <v>0</v>
      </c>
      <c r="AL342" s="89">
        <v>0</v>
      </c>
      <c r="AM342" s="88" t="s">
        <v>47</v>
      </c>
      <c r="AN342" s="87" t="s">
        <v>47</v>
      </c>
      <c r="AO342" s="88" t="s">
        <v>47</v>
      </c>
      <c r="AP342" s="87" t="s">
        <v>47</v>
      </c>
      <c r="AR342" s="90"/>
      <c r="AS342" s="78"/>
      <c r="AT342" s="79"/>
      <c r="AU342" s="91"/>
    </row>
    <row r="343" spans="1:47" x14ac:dyDescent="0.25">
      <c r="A343" s="87" t="s">
        <v>832</v>
      </c>
      <c r="B343" s="92">
        <v>44187</v>
      </c>
      <c r="C343" s="87" t="s">
        <v>46</v>
      </c>
      <c r="D343" s="87" t="s">
        <v>87</v>
      </c>
      <c r="E343" s="87" t="s">
        <v>88</v>
      </c>
      <c r="F343" s="87" t="s">
        <v>901</v>
      </c>
      <c r="G343" s="87" t="s">
        <v>104</v>
      </c>
      <c r="H343" s="87" t="s">
        <v>47</v>
      </c>
      <c r="I343" s="89" t="s">
        <v>503</v>
      </c>
      <c r="J343" s="89" t="s">
        <v>47</v>
      </c>
      <c r="K343" s="89" t="s">
        <v>504</v>
      </c>
      <c r="L343" s="89" t="s">
        <v>485</v>
      </c>
      <c r="M343" s="89">
        <v>18243156.600000001</v>
      </c>
      <c r="N343" s="87" t="s">
        <v>107</v>
      </c>
      <c r="O343" s="87" t="s">
        <v>505</v>
      </c>
      <c r="P343" s="87" t="s">
        <v>506</v>
      </c>
      <c r="Q343" s="89">
        <v>-1529924</v>
      </c>
      <c r="R343" s="89">
        <v>0</v>
      </c>
      <c r="S343" s="89">
        <v>0</v>
      </c>
      <c r="T343" s="89">
        <v>0</v>
      </c>
      <c r="U343" s="87" t="s">
        <v>49</v>
      </c>
      <c r="V343" s="89">
        <v>0</v>
      </c>
      <c r="W343" s="89">
        <v>-1318900</v>
      </c>
      <c r="X343" s="87" t="s">
        <v>50</v>
      </c>
      <c r="Y343" s="89">
        <v>-211024</v>
      </c>
      <c r="Z343" s="89">
        <v>0</v>
      </c>
      <c r="AA343" s="87" t="s">
        <v>49</v>
      </c>
      <c r="AB343" s="89">
        <v>0</v>
      </c>
      <c r="AC343" s="89">
        <v>0</v>
      </c>
      <c r="AD343" s="87" t="s">
        <v>49</v>
      </c>
      <c r="AE343" s="89">
        <v>0</v>
      </c>
      <c r="AF343" s="87">
        <v>0</v>
      </c>
      <c r="AG343" s="87" t="s">
        <v>49</v>
      </c>
      <c r="AH343" s="89">
        <v>0</v>
      </c>
      <c r="AI343" s="89">
        <v>0</v>
      </c>
      <c r="AJ343" s="87" t="s">
        <v>49</v>
      </c>
      <c r="AK343" s="89">
        <v>0</v>
      </c>
      <c r="AL343" s="89">
        <v>0</v>
      </c>
      <c r="AM343" s="88" t="s">
        <v>47</v>
      </c>
      <c r="AN343" s="87" t="s">
        <v>47</v>
      </c>
      <c r="AO343" s="88" t="s">
        <v>47</v>
      </c>
      <c r="AP343" s="87" t="s">
        <v>47</v>
      </c>
      <c r="AR343" s="90"/>
      <c r="AS343" s="78"/>
      <c r="AT343" s="79"/>
      <c r="AU343" s="91"/>
    </row>
    <row r="344" spans="1:47" x14ac:dyDescent="0.25">
      <c r="A344" s="87" t="s">
        <v>834</v>
      </c>
      <c r="B344" s="92">
        <v>44187</v>
      </c>
      <c r="C344" s="87" t="s">
        <v>46</v>
      </c>
      <c r="D344" s="87" t="s">
        <v>87</v>
      </c>
      <c r="E344" s="87" t="s">
        <v>88</v>
      </c>
      <c r="F344" s="87" t="s">
        <v>901</v>
      </c>
      <c r="G344" s="87" t="s">
        <v>48</v>
      </c>
      <c r="H344" s="87" t="s">
        <v>501</v>
      </c>
      <c r="I344" s="89" t="s">
        <v>47</v>
      </c>
      <c r="J344" s="89" t="s">
        <v>47</v>
      </c>
      <c r="K344" s="89" t="s">
        <v>47</v>
      </c>
      <c r="L344" s="89" t="s">
        <v>47</v>
      </c>
      <c r="M344" s="89">
        <v>0</v>
      </c>
      <c r="N344" s="87" t="s">
        <v>47</v>
      </c>
      <c r="O344" s="87" t="s">
        <v>55</v>
      </c>
      <c r="P344" s="87" t="s">
        <v>47</v>
      </c>
      <c r="Q344" s="89">
        <v>1429729082.7500002</v>
      </c>
      <c r="R344" s="89">
        <v>0</v>
      </c>
      <c r="S344" s="89">
        <v>1139787306.0499997</v>
      </c>
      <c r="T344" s="89">
        <v>0</v>
      </c>
      <c r="U344" s="87" t="s">
        <v>49</v>
      </c>
      <c r="V344" s="89">
        <v>0</v>
      </c>
      <c r="W344" s="89">
        <v>249949807.5</v>
      </c>
      <c r="X344" s="87" t="s">
        <v>50</v>
      </c>
      <c r="Y344" s="89">
        <v>39991969.200000003</v>
      </c>
      <c r="Z344" s="89">
        <v>0</v>
      </c>
      <c r="AA344" s="87" t="s">
        <v>49</v>
      </c>
      <c r="AB344" s="89">
        <v>0</v>
      </c>
      <c r="AC344" s="89">
        <v>0</v>
      </c>
      <c r="AD344" s="87" t="s">
        <v>49</v>
      </c>
      <c r="AE344" s="89">
        <v>0</v>
      </c>
      <c r="AF344" s="87">
        <v>0</v>
      </c>
      <c r="AG344" s="87" t="s">
        <v>49</v>
      </c>
      <c r="AH344" s="89">
        <v>0</v>
      </c>
      <c r="AI344" s="89">
        <v>0</v>
      </c>
      <c r="AJ344" s="87" t="s">
        <v>49</v>
      </c>
      <c r="AK344" s="89">
        <v>0</v>
      </c>
      <c r="AL344" s="89">
        <v>0</v>
      </c>
      <c r="AM344" s="88" t="s">
        <v>47</v>
      </c>
      <c r="AN344" s="87" t="s">
        <v>47</v>
      </c>
      <c r="AO344" s="88" t="s">
        <v>47</v>
      </c>
      <c r="AP344" s="87" t="s">
        <v>47</v>
      </c>
      <c r="AR344" s="90"/>
      <c r="AS344" s="78"/>
      <c r="AT344" s="79"/>
      <c r="AU344" s="91"/>
    </row>
    <row r="345" spans="1:47" x14ac:dyDescent="0.25">
      <c r="A345" s="87" t="s">
        <v>838</v>
      </c>
      <c r="B345" s="92">
        <v>44187</v>
      </c>
      <c r="C345" s="87" t="s">
        <v>973</v>
      </c>
      <c r="D345" s="87" t="s">
        <v>96</v>
      </c>
      <c r="E345" s="87" t="s">
        <v>1353</v>
      </c>
      <c r="F345" s="87" t="s">
        <v>1503</v>
      </c>
      <c r="G345" s="87" t="s">
        <v>48</v>
      </c>
      <c r="H345" s="87" t="s">
        <v>1502</v>
      </c>
      <c r="I345" s="89" t="s">
        <v>47</v>
      </c>
      <c r="J345" s="89" t="s">
        <v>47</v>
      </c>
      <c r="K345" s="89" t="s">
        <v>47</v>
      </c>
      <c r="L345" s="89" t="s">
        <v>47</v>
      </c>
      <c r="M345" s="89">
        <v>0</v>
      </c>
      <c r="N345" s="87" t="s">
        <v>47</v>
      </c>
      <c r="O345" s="87" t="s">
        <v>55</v>
      </c>
      <c r="P345" s="87" t="s">
        <v>47</v>
      </c>
      <c r="Q345" s="89">
        <f>681650042.46175+22345.01</f>
        <v>681672387.47175002</v>
      </c>
      <c r="R345" s="89">
        <v>0</v>
      </c>
      <c r="S345" s="89">
        <f>402774205.8+22345.01</f>
        <v>402796550.81</v>
      </c>
      <c r="T345" s="89">
        <v>0</v>
      </c>
      <c r="U345" s="87" t="s">
        <v>49</v>
      </c>
      <c r="V345" s="89">
        <v>0</v>
      </c>
      <c r="W345" s="89">
        <v>240410204.01875001</v>
      </c>
      <c r="X345" s="87" t="s">
        <v>50</v>
      </c>
      <c r="Y345" s="89">
        <v>38465632.642999999</v>
      </c>
      <c r="Z345" s="89">
        <v>0</v>
      </c>
      <c r="AA345" s="87" t="s">
        <v>49</v>
      </c>
      <c r="AB345" s="89">
        <v>0</v>
      </c>
      <c r="AC345" s="89">
        <v>0</v>
      </c>
      <c r="AD345" s="87" t="s">
        <v>49</v>
      </c>
      <c r="AE345" s="89">
        <v>0</v>
      </c>
      <c r="AF345" s="87">
        <v>0</v>
      </c>
      <c r="AG345" s="87" t="s">
        <v>49</v>
      </c>
      <c r="AH345" s="89">
        <v>0</v>
      </c>
      <c r="AI345" s="89">
        <v>0</v>
      </c>
      <c r="AJ345" s="87" t="s">
        <v>49</v>
      </c>
      <c r="AK345" s="89">
        <v>0</v>
      </c>
      <c r="AL345" s="89">
        <v>0</v>
      </c>
      <c r="AM345" s="88" t="s">
        <v>47</v>
      </c>
      <c r="AN345" s="87" t="s">
        <v>47</v>
      </c>
      <c r="AO345" s="88" t="s">
        <v>47</v>
      </c>
      <c r="AP345" s="87" t="s">
        <v>47</v>
      </c>
      <c r="AR345" s="90"/>
      <c r="AS345" s="78"/>
      <c r="AT345" s="79"/>
      <c r="AU345" s="91"/>
    </row>
    <row r="346" spans="1:47" x14ac:dyDescent="0.25">
      <c r="A346" s="87" t="s">
        <v>840</v>
      </c>
      <c r="B346" s="92">
        <v>44187</v>
      </c>
      <c r="C346" s="87" t="s">
        <v>973</v>
      </c>
      <c r="D346" s="87" t="s">
        <v>96</v>
      </c>
      <c r="E346" s="87" t="s">
        <v>1353</v>
      </c>
      <c r="F346" s="87" t="s">
        <v>1507</v>
      </c>
      <c r="G346" s="87" t="s">
        <v>48</v>
      </c>
      <c r="H346" s="87" t="s">
        <v>1506</v>
      </c>
      <c r="I346" s="89" t="s">
        <v>47</v>
      </c>
      <c r="J346" s="89" t="s">
        <v>47</v>
      </c>
      <c r="K346" s="89" t="s">
        <v>47</v>
      </c>
      <c r="L346" s="89" t="s">
        <v>47</v>
      </c>
      <c r="M346" s="89">
        <v>0</v>
      </c>
      <c r="N346" s="87" t="s">
        <v>47</v>
      </c>
      <c r="O346" s="87" t="s">
        <v>1505</v>
      </c>
      <c r="P346" s="87" t="s">
        <v>1504</v>
      </c>
      <c r="Q346" s="89">
        <v>7262234</v>
      </c>
      <c r="R346" s="89">
        <v>0</v>
      </c>
      <c r="S346" s="89">
        <v>3488000</v>
      </c>
      <c r="T346" s="89">
        <v>3253650</v>
      </c>
      <c r="U346" s="87" t="s">
        <v>50</v>
      </c>
      <c r="V346" s="89">
        <v>520584</v>
      </c>
      <c r="W346" s="89">
        <v>0</v>
      </c>
      <c r="X346" s="87" t="s">
        <v>49</v>
      </c>
      <c r="Y346" s="89">
        <v>0</v>
      </c>
      <c r="Z346" s="89">
        <v>0</v>
      </c>
      <c r="AA346" s="87" t="s">
        <v>49</v>
      </c>
      <c r="AB346" s="89">
        <v>0</v>
      </c>
      <c r="AC346" s="89">
        <v>0</v>
      </c>
      <c r="AD346" s="87" t="s">
        <v>49</v>
      </c>
      <c r="AE346" s="89">
        <v>0</v>
      </c>
      <c r="AF346" s="87">
        <v>0</v>
      </c>
      <c r="AG346" s="87" t="s">
        <v>49</v>
      </c>
      <c r="AH346" s="89">
        <v>0</v>
      </c>
      <c r="AI346" s="89">
        <v>0</v>
      </c>
      <c r="AJ346" s="87" t="s">
        <v>49</v>
      </c>
      <c r="AK346" s="89">
        <v>0</v>
      </c>
      <c r="AL346" s="89">
        <v>0</v>
      </c>
      <c r="AM346" s="88" t="s">
        <v>47</v>
      </c>
      <c r="AN346" s="87" t="s">
        <v>47</v>
      </c>
      <c r="AO346" s="88" t="s">
        <v>47</v>
      </c>
      <c r="AP346" s="87" t="s">
        <v>47</v>
      </c>
      <c r="AR346" s="90"/>
      <c r="AS346" s="78"/>
      <c r="AT346" s="79"/>
      <c r="AU346" s="91"/>
    </row>
    <row r="347" spans="1:47" x14ac:dyDescent="0.25">
      <c r="A347" s="87" t="s">
        <v>1074</v>
      </c>
      <c r="B347" s="92">
        <v>44187</v>
      </c>
      <c r="C347" s="87" t="s">
        <v>973</v>
      </c>
      <c r="D347" s="87" t="s">
        <v>96</v>
      </c>
      <c r="E347" s="87" t="s">
        <v>1353</v>
      </c>
      <c r="F347" s="87" t="s">
        <v>1503</v>
      </c>
      <c r="G347" s="87" t="s">
        <v>48</v>
      </c>
      <c r="H347" s="87" t="s">
        <v>1508</v>
      </c>
      <c r="I347" s="89" t="s">
        <v>47</v>
      </c>
      <c r="J347" s="89" t="s">
        <v>47</v>
      </c>
      <c r="K347" s="89" t="s">
        <v>47</v>
      </c>
      <c r="L347" s="89" t="s">
        <v>47</v>
      </c>
      <c r="M347" s="89">
        <v>0</v>
      </c>
      <c r="N347" s="87" t="s">
        <v>47</v>
      </c>
      <c r="O347" s="87" t="s">
        <v>55</v>
      </c>
      <c r="P347" s="87" t="s">
        <v>47</v>
      </c>
      <c r="Q347" s="89">
        <v>46325970.100000001</v>
      </c>
      <c r="R347" s="89">
        <v>0</v>
      </c>
      <c r="S347" s="89">
        <v>30509590.5</v>
      </c>
      <c r="T347" s="89">
        <v>0</v>
      </c>
      <c r="U347" s="87" t="s">
        <v>49</v>
      </c>
      <c r="V347" s="89">
        <v>0</v>
      </c>
      <c r="W347" s="89">
        <v>13634810</v>
      </c>
      <c r="X347" s="87" t="s">
        <v>50</v>
      </c>
      <c r="Y347" s="89">
        <v>2181569.6</v>
      </c>
      <c r="Z347" s="89">
        <v>0</v>
      </c>
      <c r="AA347" s="87" t="s">
        <v>49</v>
      </c>
      <c r="AB347" s="89">
        <v>0</v>
      </c>
      <c r="AC347" s="89">
        <v>0</v>
      </c>
      <c r="AD347" s="87" t="s">
        <v>49</v>
      </c>
      <c r="AE347" s="89">
        <v>0</v>
      </c>
      <c r="AF347" s="87">
        <v>0</v>
      </c>
      <c r="AG347" s="87" t="s">
        <v>49</v>
      </c>
      <c r="AH347" s="89">
        <v>0</v>
      </c>
      <c r="AI347" s="89">
        <v>0</v>
      </c>
      <c r="AJ347" s="87" t="s">
        <v>49</v>
      </c>
      <c r="AK347" s="89">
        <v>0</v>
      </c>
      <c r="AL347" s="89">
        <v>0</v>
      </c>
      <c r="AM347" s="88" t="s">
        <v>47</v>
      </c>
      <c r="AN347" s="87" t="s">
        <v>47</v>
      </c>
      <c r="AO347" s="88" t="s">
        <v>47</v>
      </c>
      <c r="AP347" s="87" t="s">
        <v>47</v>
      </c>
      <c r="AR347" s="90"/>
      <c r="AS347" s="78"/>
      <c r="AT347" s="79"/>
      <c r="AU347" s="91"/>
    </row>
    <row r="348" spans="1:47" x14ac:dyDescent="0.25">
      <c r="A348" s="87" t="s">
        <v>1073</v>
      </c>
      <c r="B348" s="92">
        <v>44187</v>
      </c>
      <c r="C348" s="87" t="s">
        <v>46</v>
      </c>
      <c r="D348" s="87" t="s">
        <v>96</v>
      </c>
      <c r="E348" s="87" t="s">
        <v>97</v>
      </c>
      <c r="F348" s="87" t="s">
        <v>908</v>
      </c>
      <c r="G348" s="87" t="s">
        <v>104</v>
      </c>
      <c r="H348" s="87" t="s">
        <v>47</v>
      </c>
      <c r="I348" s="89" t="s">
        <v>514</v>
      </c>
      <c r="J348" s="89" t="s">
        <v>47</v>
      </c>
      <c r="K348" s="89" t="s">
        <v>515</v>
      </c>
      <c r="L348" s="89" t="s">
        <v>485</v>
      </c>
      <c r="M348" s="89">
        <v>70414000</v>
      </c>
      <c r="N348" s="87" t="s">
        <v>107</v>
      </c>
      <c r="O348" s="87" t="s">
        <v>516</v>
      </c>
      <c r="P348" s="87" t="s">
        <v>517</v>
      </c>
      <c r="Q348" s="89">
        <v>-70414000</v>
      </c>
      <c r="R348" s="89">
        <v>0</v>
      </c>
      <c r="S348" s="89">
        <v>-70414000</v>
      </c>
      <c r="T348" s="89">
        <v>0</v>
      </c>
      <c r="U348" s="87" t="s">
        <v>49</v>
      </c>
      <c r="V348" s="89">
        <v>0</v>
      </c>
      <c r="W348" s="89">
        <v>0</v>
      </c>
      <c r="X348" s="87" t="s">
        <v>49</v>
      </c>
      <c r="Y348" s="89">
        <v>0</v>
      </c>
      <c r="Z348" s="89">
        <v>0</v>
      </c>
      <c r="AA348" s="87" t="s">
        <v>49</v>
      </c>
      <c r="AB348" s="89">
        <v>0</v>
      </c>
      <c r="AC348" s="89">
        <v>0</v>
      </c>
      <c r="AD348" s="87" t="s">
        <v>49</v>
      </c>
      <c r="AE348" s="89">
        <v>0</v>
      </c>
      <c r="AF348" s="87">
        <v>0</v>
      </c>
      <c r="AG348" s="87" t="s">
        <v>49</v>
      </c>
      <c r="AH348" s="89">
        <v>0</v>
      </c>
      <c r="AI348" s="89">
        <v>0</v>
      </c>
      <c r="AJ348" s="87" t="s">
        <v>49</v>
      </c>
      <c r="AK348" s="89">
        <v>0</v>
      </c>
      <c r="AL348" s="89">
        <v>0</v>
      </c>
      <c r="AM348" s="88" t="s">
        <v>47</v>
      </c>
      <c r="AN348" s="87" t="s">
        <v>47</v>
      </c>
      <c r="AO348" s="88" t="s">
        <v>47</v>
      </c>
      <c r="AP348" s="87" t="s">
        <v>47</v>
      </c>
      <c r="AR348" s="90"/>
      <c r="AS348" s="78"/>
      <c r="AT348" s="79"/>
      <c r="AU348" s="91"/>
    </row>
    <row r="349" spans="1:47" ht="1.5" customHeight="1" x14ac:dyDescent="0.25">
      <c r="A349" s="87" t="s">
        <v>1072</v>
      </c>
      <c r="B349" s="92">
        <v>44187</v>
      </c>
      <c r="C349" s="87" t="s">
        <v>46</v>
      </c>
      <c r="D349" s="87" t="s">
        <v>96</v>
      </c>
      <c r="E349" s="87" t="s">
        <v>97</v>
      </c>
      <c r="F349" s="87" t="s">
        <v>908</v>
      </c>
      <c r="G349" s="87" t="s">
        <v>48</v>
      </c>
      <c r="H349" s="87" t="s">
        <v>512</v>
      </c>
      <c r="I349" s="89" t="s">
        <v>47</v>
      </c>
      <c r="J349" s="89" t="s">
        <v>47</v>
      </c>
      <c r="K349" s="89" t="s">
        <v>47</v>
      </c>
      <c r="L349" s="89" t="s">
        <v>47</v>
      </c>
      <c r="M349" s="89">
        <v>0</v>
      </c>
      <c r="N349" s="87" t="s">
        <v>47</v>
      </c>
      <c r="O349" s="87" t="s">
        <v>55</v>
      </c>
      <c r="P349" s="87" t="s">
        <v>47</v>
      </c>
      <c r="Q349" s="89">
        <v>755221882.78200006</v>
      </c>
      <c r="R349" s="89">
        <v>0</v>
      </c>
      <c r="S349" s="89">
        <v>574467646.25</v>
      </c>
      <c r="T349" s="89">
        <v>0</v>
      </c>
      <c r="U349" s="87" t="s">
        <v>49</v>
      </c>
      <c r="V349" s="89">
        <v>0</v>
      </c>
      <c r="W349" s="89">
        <v>155822617.69999999</v>
      </c>
      <c r="X349" s="87" t="s">
        <v>50</v>
      </c>
      <c r="Y349" s="89">
        <v>24931618.831999995</v>
      </c>
      <c r="Z349" s="89">
        <v>0</v>
      </c>
      <c r="AA349" s="87" t="s">
        <v>49</v>
      </c>
      <c r="AB349" s="89">
        <v>0</v>
      </c>
      <c r="AC349" s="89">
        <v>0</v>
      </c>
      <c r="AD349" s="87" t="s">
        <v>49</v>
      </c>
      <c r="AE349" s="89">
        <v>0</v>
      </c>
      <c r="AF349" s="87">
        <v>0</v>
      </c>
      <c r="AG349" s="87" t="s">
        <v>49</v>
      </c>
      <c r="AH349" s="89">
        <v>0</v>
      </c>
      <c r="AI349" s="89">
        <v>0</v>
      </c>
      <c r="AJ349" s="87" t="s">
        <v>49</v>
      </c>
      <c r="AK349" s="89">
        <v>0</v>
      </c>
      <c r="AL349" s="89">
        <v>0</v>
      </c>
      <c r="AM349" s="88" t="s">
        <v>47</v>
      </c>
      <c r="AN349" s="87" t="s">
        <v>47</v>
      </c>
      <c r="AO349" s="88" t="s">
        <v>47</v>
      </c>
      <c r="AP349" s="87" t="s">
        <v>47</v>
      </c>
      <c r="AR349" s="90"/>
      <c r="AS349" s="78"/>
      <c r="AT349" s="79"/>
      <c r="AU349" s="91"/>
    </row>
    <row r="350" spans="1:47" x14ac:dyDescent="0.25">
      <c r="A350" s="87" t="s">
        <v>1071</v>
      </c>
      <c r="B350" s="92">
        <v>44187</v>
      </c>
      <c r="C350" s="87" t="s">
        <v>46</v>
      </c>
      <c r="D350" s="87" t="s">
        <v>96</v>
      </c>
      <c r="E350" s="87" t="s">
        <v>97</v>
      </c>
      <c r="F350" s="87" t="s">
        <v>908</v>
      </c>
      <c r="G350" s="87" t="s">
        <v>48</v>
      </c>
      <c r="H350" s="87" t="s">
        <v>510</v>
      </c>
      <c r="I350" s="89" t="s">
        <v>47</v>
      </c>
      <c r="J350" s="89" t="s">
        <v>47</v>
      </c>
      <c r="K350" s="89" t="s">
        <v>47</v>
      </c>
      <c r="L350" s="89" t="s">
        <v>47</v>
      </c>
      <c r="M350" s="89">
        <v>0</v>
      </c>
      <c r="N350" s="87" t="s">
        <v>47</v>
      </c>
      <c r="O350" s="87" t="s">
        <v>349</v>
      </c>
      <c r="P350" s="87" t="s">
        <v>350</v>
      </c>
      <c r="Q350" s="89">
        <v>26408259.399999999</v>
      </c>
      <c r="R350" s="89">
        <v>0</v>
      </c>
      <c r="S350" s="89">
        <v>1</v>
      </c>
      <c r="T350" s="89">
        <v>22765740</v>
      </c>
      <c r="U350" s="87" t="s">
        <v>50</v>
      </c>
      <c r="V350" s="89">
        <v>3642518.4</v>
      </c>
      <c r="W350" s="89">
        <v>0</v>
      </c>
      <c r="X350" s="87" t="s">
        <v>49</v>
      </c>
      <c r="Y350" s="89">
        <v>0</v>
      </c>
      <c r="Z350" s="89">
        <v>0</v>
      </c>
      <c r="AA350" s="87" t="s">
        <v>49</v>
      </c>
      <c r="AB350" s="89">
        <v>0</v>
      </c>
      <c r="AC350" s="89">
        <v>0</v>
      </c>
      <c r="AD350" s="87" t="s">
        <v>49</v>
      </c>
      <c r="AE350" s="89">
        <v>0</v>
      </c>
      <c r="AF350" s="87">
        <v>0</v>
      </c>
      <c r="AG350" s="87" t="s">
        <v>49</v>
      </c>
      <c r="AH350" s="89">
        <v>0</v>
      </c>
      <c r="AI350" s="89">
        <v>0</v>
      </c>
      <c r="AJ350" s="87" t="s">
        <v>49</v>
      </c>
      <c r="AK350" s="89">
        <v>0</v>
      </c>
      <c r="AL350" s="89">
        <v>0</v>
      </c>
      <c r="AM350" s="88" t="s">
        <v>47</v>
      </c>
      <c r="AN350" s="87" t="s">
        <v>47</v>
      </c>
      <c r="AO350" s="88" t="s">
        <v>47</v>
      </c>
      <c r="AP350" s="87" t="s">
        <v>47</v>
      </c>
      <c r="AR350" s="90"/>
      <c r="AS350" s="78"/>
      <c r="AT350" s="79"/>
      <c r="AU350" s="91"/>
    </row>
    <row r="351" spans="1:47" x14ac:dyDescent="0.25">
      <c r="A351" s="87" t="s">
        <v>1070</v>
      </c>
      <c r="B351" s="92">
        <v>44187</v>
      </c>
      <c r="C351" s="87" t="s">
        <v>46</v>
      </c>
      <c r="D351" s="87" t="s">
        <v>96</v>
      </c>
      <c r="E351" s="87" t="s">
        <v>97</v>
      </c>
      <c r="F351" s="87" t="s">
        <v>908</v>
      </c>
      <c r="G351" s="87" t="s">
        <v>48</v>
      </c>
      <c r="H351" s="87" t="s">
        <v>508</v>
      </c>
      <c r="I351" s="89" t="s">
        <v>47</v>
      </c>
      <c r="J351" s="89" t="s">
        <v>47</v>
      </c>
      <c r="K351" s="89" t="s">
        <v>47</v>
      </c>
      <c r="L351" s="89" t="s">
        <v>47</v>
      </c>
      <c r="M351" s="89">
        <v>0</v>
      </c>
      <c r="N351" s="87" t="s">
        <v>47</v>
      </c>
      <c r="O351" s="87" t="s">
        <v>55</v>
      </c>
      <c r="P351" s="87" t="s">
        <v>47</v>
      </c>
      <c r="Q351" s="89">
        <v>872108444.30000007</v>
      </c>
      <c r="R351" s="89">
        <v>0</v>
      </c>
      <c r="S351" s="89">
        <v>657959545.10000002</v>
      </c>
      <c r="T351" s="89">
        <v>0</v>
      </c>
      <c r="U351" s="87" t="s">
        <v>49</v>
      </c>
      <c r="V351" s="89">
        <v>0</v>
      </c>
      <c r="W351" s="89">
        <v>184611120</v>
      </c>
      <c r="X351" s="87" t="s">
        <v>50</v>
      </c>
      <c r="Y351" s="89">
        <v>29537779.200000003</v>
      </c>
      <c r="Z351" s="89">
        <v>0</v>
      </c>
      <c r="AA351" s="87" t="s">
        <v>49</v>
      </c>
      <c r="AB351" s="89">
        <v>0</v>
      </c>
      <c r="AC351" s="89">
        <v>0</v>
      </c>
      <c r="AD351" s="87" t="s">
        <v>49</v>
      </c>
      <c r="AE351" s="89">
        <v>0</v>
      </c>
      <c r="AF351" s="87">
        <v>0</v>
      </c>
      <c r="AG351" s="87" t="s">
        <v>49</v>
      </c>
      <c r="AH351" s="89">
        <v>0</v>
      </c>
      <c r="AI351" s="89">
        <v>0</v>
      </c>
      <c r="AJ351" s="87" t="s">
        <v>49</v>
      </c>
      <c r="AK351" s="89">
        <v>0</v>
      </c>
      <c r="AL351" s="89">
        <v>0</v>
      </c>
      <c r="AM351" s="88" t="s">
        <v>47</v>
      </c>
      <c r="AN351" s="87" t="s">
        <v>47</v>
      </c>
      <c r="AO351" s="88" t="s">
        <v>47</v>
      </c>
      <c r="AP351" s="87" t="s">
        <v>47</v>
      </c>
      <c r="AR351" s="90"/>
      <c r="AS351" s="78"/>
      <c r="AT351" s="79"/>
      <c r="AU351" s="91"/>
    </row>
    <row r="352" spans="1:47" x14ac:dyDescent="0.25">
      <c r="A352" s="87" t="s">
        <v>1069</v>
      </c>
      <c r="B352" s="92">
        <v>44187</v>
      </c>
      <c r="C352" s="87" t="s">
        <v>46</v>
      </c>
      <c r="D352" s="87" t="s">
        <v>100</v>
      </c>
      <c r="E352" s="87" t="s">
        <v>101</v>
      </c>
      <c r="F352" s="87" t="s">
        <v>919</v>
      </c>
      <c r="G352" s="87" t="s">
        <v>48</v>
      </c>
      <c r="H352" s="87" t="s">
        <v>519</v>
      </c>
      <c r="I352" s="89" t="s">
        <v>47</v>
      </c>
      <c r="J352" s="89" t="s">
        <v>47</v>
      </c>
      <c r="K352" s="89" t="s">
        <v>47</v>
      </c>
      <c r="L352" s="89" t="s">
        <v>47</v>
      </c>
      <c r="M352" s="89">
        <v>0</v>
      </c>
      <c r="N352" s="87" t="s">
        <v>47</v>
      </c>
      <c r="O352" s="87" t="s">
        <v>55</v>
      </c>
      <c r="P352" s="87" t="s">
        <v>47</v>
      </c>
      <c r="Q352" s="89">
        <v>660984196.96440005</v>
      </c>
      <c r="R352" s="89">
        <v>0</v>
      </c>
      <c r="S352" s="89">
        <v>488234088.44999999</v>
      </c>
      <c r="T352" s="89">
        <v>0</v>
      </c>
      <c r="U352" s="87" t="s">
        <v>49</v>
      </c>
      <c r="V352" s="89">
        <v>0</v>
      </c>
      <c r="W352" s="89">
        <v>148922507.33999997</v>
      </c>
      <c r="X352" s="87" t="s">
        <v>50</v>
      </c>
      <c r="Y352" s="89">
        <v>23827601.174400002</v>
      </c>
      <c r="Z352" s="89">
        <v>0</v>
      </c>
      <c r="AA352" s="87" t="s">
        <v>49</v>
      </c>
      <c r="AB352" s="89">
        <v>0</v>
      </c>
      <c r="AC352" s="89">
        <v>0</v>
      </c>
      <c r="AD352" s="87" t="s">
        <v>49</v>
      </c>
      <c r="AE352" s="89">
        <v>0</v>
      </c>
      <c r="AF352" s="87">
        <v>0</v>
      </c>
      <c r="AG352" s="87" t="s">
        <v>49</v>
      </c>
      <c r="AH352" s="89">
        <v>0</v>
      </c>
      <c r="AI352" s="89">
        <v>0</v>
      </c>
      <c r="AJ352" s="87" t="s">
        <v>49</v>
      </c>
      <c r="AK352" s="89">
        <v>0</v>
      </c>
      <c r="AL352" s="89">
        <v>0</v>
      </c>
      <c r="AM352" s="88" t="s">
        <v>47</v>
      </c>
      <c r="AN352" s="87" t="s">
        <v>47</v>
      </c>
      <c r="AO352" s="88" t="s">
        <v>47</v>
      </c>
      <c r="AP352" s="87" t="s">
        <v>47</v>
      </c>
      <c r="AR352" s="90"/>
      <c r="AS352" s="78"/>
      <c r="AT352" s="79"/>
      <c r="AU352" s="91"/>
    </row>
    <row r="353" spans="1:47" x14ac:dyDescent="0.25">
      <c r="A353" s="87" t="s">
        <v>1068</v>
      </c>
      <c r="B353" s="92">
        <v>44187</v>
      </c>
      <c r="C353" s="87" t="s">
        <v>46</v>
      </c>
      <c r="D353" s="87" t="s">
        <v>111</v>
      </c>
      <c r="E353" s="87" t="s">
        <v>112</v>
      </c>
      <c r="F353" s="87" t="s">
        <v>863</v>
      </c>
      <c r="G353" s="87" t="s">
        <v>48</v>
      </c>
      <c r="H353" s="87" t="s">
        <v>521</v>
      </c>
      <c r="I353" s="89" t="s">
        <v>47</v>
      </c>
      <c r="J353" s="89" t="s">
        <v>47</v>
      </c>
      <c r="K353" s="89" t="s">
        <v>47</v>
      </c>
      <c r="L353" s="89" t="s">
        <v>47</v>
      </c>
      <c r="M353" s="89">
        <v>0</v>
      </c>
      <c r="N353" s="87" t="s">
        <v>47</v>
      </c>
      <c r="O353" s="87" t="s">
        <v>55</v>
      </c>
      <c r="P353" s="87" t="s">
        <v>47</v>
      </c>
      <c r="Q353" s="89">
        <f>781763036.84+53775.17</f>
        <v>781816812.00999999</v>
      </c>
      <c r="R353" s="89">
        <v>0</v>
      </c>
      <c r="S353" s="89">
        <f>537892923.3+53775.17</f>
        <v>537946698.46999991</v>
      </c>
      <c r="T353" s="89">
        <v>0</v>
      </c>
      <c r="U353" s="87" t="s">
        <v>49</v>
      </c>
      <c r="V353" s="89">
        <v>0</v>
      </c>
      <c r="W353" s="89">
        <v>210232856.5</v>
      </c>
      <c r="X353" s="87" t="s">
        <v>50</v>
      </c>
      <c r="Y353" s="89">
        <v>33637257.040000007</v>
      </c>
      <c r="Z353" s="89">
        <v>0</v>
      </c>
      <c r="AA353" s="87" t="s">
        <v>49</v>
      </c>
      <c r="AB353" s="89">
        <v>0</v>
      </c>
      <c r="AC353" s="89">
        <v>0</v>
      </c>
      <c r="AD353" s="87" t="s">
        <v>49</v>
      </c>
      <c r="AE353" s="89">
        <v>0</v>
      </c>
      <c r="AF353" s="87">
        <v>0</v>
      </c>
      <c r="AG353" s="87" t="s">
        <v>49</v>
      </c>
      <c r="AH353" s="89">
        <v>0</v>
      </c>
      <c r="AI353" s="89">
        <v>0</v>
      </c>
      <c r="AJ353" s="87" t="s">
        <v>49</v>
      </c>
      <c r="AK353" s="89">
        <v>0</v>
      </c>
      <c r="AL353" s="89">
        <v>0</v>
      </c>
      <c r="AM353" s="88" t="s">
        <v>47</v>
      </c>
      <c r="AN353" s="87" t="s">
        <v>47</v>
      </c>
      <c r="AO353" s="88" t="s">
        <v>47</v>
      </c>
      <c r="AP353" s="87" t="s">
        <v>47</v>
      </c>
      <c r="AR353" s="90"/>
      <c r="AS353" s="78"/>
      <c r="AT353" s="79"/>
      <c r="AU353" s="91"/>
    </row>
    <row r="354" spans="1:47" x14ac:dyDescent="0.25">
      <c r="A354" s="87" t="s">
        <v>1067</v>
      </c>
      <c r="B354" s="92">
        <v>44187</v>
      </c>
      <c r="C354" s="87" t="s">
        <v>46</v>
      </c>
      <c r="D354" s="87" t="s">
        <v>115</v>
      </c>
      <c r="E354" s="87" t="s">
        <v>116</v>
      </c>
      <c r="F354" s="87" t="s">
        <v>931</v>
      </c>
      <c r="G354" s="87" t="s">
        <v>48</v>
      </c>
      <c r="H354" s="87" t="s">
        <v>523</v>
      </c>
      <c r="I354" s="89" t="s">
        <v>47</v>
      </c>
      <c r="J354" s="89" t="s">
        <v>47</v>
      </c>
      <c r="K354" s="89" t="s">
        <v>47</v>
      </c>
      <c r="L354" s="89" t="s">
        <v>47</v>
      </c>
      <c r="M354" s="89">
        <v>0</v>
      </c>
      <c r="N354" s="87" t="s">
        <v>47</v>
      </c>
      <c r="O354" s="87" t="s">
        <v>55</v>
      </c>
      <c r="P354" s="87" t="s">
        <v>47</v>
      </c>
      <c r="Q354" s="89">
        <v>849975305.4036001</v>
      </c>
      <c r="R354" s="89">
        <v>0</v>
      </c>
      <c r="S354" s="89">
        <v>705864004.64999998</v>
      </c>
      <c r="T354" s="89">
        <v>0</v>
      </c>
      <c r="U354" s="87" t="s">
        <v>49</v>
      </c>
      <c r="V354" s="89">
        <v>0</v>
      </c>
      <c r="W354" s="89">
        <v>124233879.96000001</v>
      </c>
      <c r="X354" s="87" t="s">
        <v>50</v>
      </c>
      <c r="Y354" s="89">
        <v>19877420.7936</v>
      </c>
      <c r="Z354" s="89">
        <v>0</v>
      </c>
      <c r="AA354" s="87" t="s">
        <v>49</v>
      </c>
      <c r="AB354" s="89">
        <v>0</v>
      </c>
      <c r="AC354" s="89">
        <v>0</v>
      </c>
      <c r="AD354" s="87" t="s">
        <v>49</v>
      </c>
      <c r="AE354" s="89">
        <v>0</v>
      </c>
      <c r="AF354" s="87">
        <v>0</v>
      </c>
      <c r="AG354" s="87" t="s">
        <v>49</v>
      </c>
      <c r="AH354" s="89">
        <v>0</v>
      </c>
      <c r="AI354" s="89">
        <v>0</v>
      </c>
      <c r="AJ354" s="87" t="s">
        <v>49</v>
      </c>
      <c r="AK354" s="89">
        <v>0</v>
      </c>
      <c r="AL354" s="89">
        <v>0</v>
      </c>
      <c r="AM354" s="88" t="s">
        <v>47</v>
      </c>
      <c r="AN354" s="87" t="s">
        <v>47</v>
      </c>
      <c r="AO354" s="88" t="s">
        <v>47</v>
      </c>
      <c r="AP354" s="87" t="s">
        <v>47</v>
      </c>
      <c r="AR354" s="90"/>
      <c r="AS354" s="78"/>
      <c r="AT354" s="79"/>
      <c r="AU354" s="91"/>
    </row>
    <row r="355" spans="1:47" x14ac:dyDescent="0.25">
      <c r="A355" s="87" t="s">
        <v>1066</v>
      </c>
      <c r="B355" s="92">
        <v>44187</v>
      </c>
      <c r="C355" s="87" t="s">
        <v>46</v>
      </c>
      <c r="D355" s="87" t="s">
        <v>1281</v>
      </c>
      <c r="E355" s="87" t="s">
        <v>1280</v>
      </c>
      <c r="F355" s="87" t="s">
        <v>1319</v>
      </c>
      <c r="G355" s="87" t="s">
        <v>104</v>
      </c>
      <c r="H355" s="87" t="s">
        <v>47</v>
      </c>
      <c r="I355" s="89" t="s">
        <v>1318</v>
      </c>
      <c r="J355" s="89" t="s">
        <v>47</v>
      </c>
      <c r="K355" s="89" t="s">
        <v>1317</v>
      </c>
      <c r="L355" s="89" t="s">
        <v>485</v>
      </c>
      <c r="M355" s="89">
        <v>1382120</v>
      </c>
      <c r="N355" s="87" t="s">
        <v>107</v>
      </c>
      <c r="O355" s="87" t="s">
        <v>1316</v>
      </c>
      <c r="P355" s="87" t="s">
        <v>1315</v>
      </c>
      <c r="Q355" s="89">
        <v>-1382120</v>
      </c>
      <c r="R355" s="89">
        <v>0</v>
      </c>
      <c r="S355" s="89">
        <v>-1382120</v>
      </c>
      <c r="T355" s="89">
        <v>0</v>
      </c>
      <c r="U355" s="87" t="s">
        <v>49</v>
      </c>
      <c r="V355" s="89">
        <v>0</v>
      </c>
      <c r="W355" s="89">
        <v>0</v>
      </c>
      <c r="X355" s="87" t="s">
        <v>49</v>
      </c>
      <c r="Y355" s="89">
        <v>0</v>
      </c>
      <c r="Z355" s="89">
        <v>0</v>
      </c>
      <c r="AA355" s="87" t="s">
        <v>49</v>
      </c>
      <c r="AB355" s="89">
        <v>0</v>
      </c>
      <c r="AC355" s="89">
        <v>0</v>
      </c>
      <c r="AD355" s="87" t="s">
        <v>49</v>
      </c>
      <c r="AE355" s="89">
        <v>0</v>
      </c>
      <c r="AF355" s="87">
        <v>0</v>
      </c>
      <c r="AG355" s="87" t="s">
        <v>49</v>
      </c>
      <c r="AH355" s="89">
        <v>0</v>
      </c>
      <c r="AI355" s="89">
        <v>0</v>
      </c>
      <c r="AJ355" s="87" t="s">
        <v>49</v>
      </c>
      <c r="AK355" s="89">
        <v>0</v>
      </c>
      <c r="AL355" s="89">
        <v>0</v>
      </c>
      <c r="AM355" s="88" t="s">
        <v>47</v>
      </c>
      <c r="AN355" s="87" t="s">
        <v>47</v>
      </c>
      <c r="AO355" s="88" t="s">
        <v>47</v>
      </c>
      <c r="AP355" s="87" t="s">
        <v>47</v>
      </c>
      <c r="AR355" s="90"/>
      <c r="AS355" s="78"/>
      <c r="AT355" s="79"/>
      <c r="AU355" s="91"/>
    </row>
    <row r="356" spans="1:47" x14ac:dyDescent="0.25">
      <c r="A356" s="87" t="s">
        <v>1065</v>
      </c>
      <c r="B356" s="92">
        <v>44187</v>
      </c>
      <c r="C356" s="87" t="s">
        <v>46</v>
      </c>
      <c r="D356" s="87" t="s">
        <v>1281</v>
      </c>
      <c r="E356" s="87" t="s">
        <v>1280</v>
      </c>
      <c r="F356" s="87" t="s">
        <v>1319</v>
      </c>
      <c r="G356" s="87" t="s">
        <v>48</v>
      </c>
      <c r="H356" s="87" t="s">
        <v>1320</v>
      </c>
      <c r="I356" s="89" t="s">
        <v>47</v>
      </c>
      <c r="J356" s="89" t="s">
        <v>47</v>
      </c>
      <c r="K356" s="89" t="s">
        <v>47</v>
      </c>
      <c r="L356" s="89" t="s">
        <v>47</v>
      </c>
      <c r="M356" s="89">
        <v>0</v>
      </c>
      <c r="N356" s="87" t="s">
        <v>47</v>
      </c>
      <c r="O356" s="87" t="s">
        <v>55</v>
      </c>
      <c r="P356" s="87" t="s">
        <v>47</v>
      </c>
      <c r="Q356" s="89">
        <v>496371151.30640006</v>
      </c>
      <c r="R356" s="89">
        <v>0</v>
      </c>
      <c r="S356" s="89">
        <v>462591834.09999996</v>
      </c>
      <c r="T356" s="89">
        <v>0</v>
      </c>
      <c r="U356" s="87" t="s">
        <v>49</v>
      </c>
      <c r="V356" s="89">
        <v>0</v>
      </c>
      <c r="W356" s="89">
        <v>29120101.039999999</v>
      </c>
      <c r="X356" s="87" t="s">
        <v>49</v>
      </c>
      <c r="Y356" s="89">
        <v>4659216.1663999995</v>
      </c>
      <c r="Z356" s="89">
        <v>0</v>
      </c>
      <c r="AA356" s="87" t="s">
        <v>49</v>
      </c>
      <c r="AB356" s="89">
        <v>0</v>
      </c>
      <c r="AC356" s="89">
        <v>0</v>
      </c>
      <c r="AD356" s="87" t="s">
        <v>49</v>
      </c>
      <c r="AE356" s="89">
        <v>0</v>
      </c>
      <c r="AF356" s="87">
        <v>0</v>
      </c>
      <c r="AG356" s="87" t="s">
        <v>49</v>
      </c>
      <c r="AH356" s="89">
        <v>0</v>
      </c>
      <c r="AI356" s="89">
        <v>0</v>
      </c>
      <c r="AJ356" s="87" t="s">
        <v>49</v>
      </c>
      <c r="AK356" s="89">
        <v>0</v>
      </c>
      <c r="AL356" s="89">
        <v>0</v>
      </c>
      <c r="AM356" s="88" t="s">
        <v>47</v>
      </c>
      <c r="AN356" s="87" t="s">
        <v>47</v>
      </c>
      <c r="AO356" s="88" t="s">
        <v>47</v>
      </c>
      <c r="AP356" s="87" t="s">
        <v>47</v>
      </c>
      <c r="AR356" s="90"/>
      <c r="AS356" s="78"/>
      <c r="AT356" s="79"/>
      <c r="AU356" s="91"/>
    </row>
    <row r="357" spans="1:47" x14ac:dyDescent="0.25">
      <c r="A357" s="87" t="s">
        <v>1064</v>
      </c>
      <c r="B357" s="92">
        <v>44187</v>
      </c>
      <c r="C357" s="87" t="s">
        <v>46</v>
      </c>
      <c r="D357" s="87" t="s">
        <v>248</v>
      </c>
      <c r="E357" s="87" t="s">
        <v>249</v>
      </c>
      <c r="F357" s="87" t="s">
        <v>944</v>
      </c>
      <c r="G357" s="87" t="s">
        <v>48</v>
      </c>
      <c r="H357" s="87" t="s">
        <v>525</v>
      </c>
      <c r="I357" s="89" t="s">
        <v>47</v>
      </c>
      <c r="J357" s="89" t="s">
        <v>47</v>
      </c>
      <c r="K357" s="89" t="s">
        <v>47</v>
      </c>
      <c r="L357" s="89" t="s">
        <v>47</v>
      </c>
      <c r="M357" s="89">
        <v>0</v>
      </c>
      <c r="N357" s="87" t="s">
        <v>47</v>
      </c>
      <c r="O357" s="87" t="s">
        <v>55</v>
      </c>
      <c r="P357" s="87" t="s">
        <v>47</v>
      </c>
      <c r="Q357" s="89">
        <v>47542752.79999999</v>
      </c>
      <c r="R357" s="89">
        <v>0</v>
      </c>
      <c r="S357" s="89">
        <v>16273700</v>
      </c>
      <c r="T357" s="89">
        <v>0</v>
      </c>
      <c r="U357" s="87" t="s">
        <v>49</v>
      </c>
      <c r="V357" s="89">
        <v>0</v>
      </c>
      <c r="W357" s="89">
        <v>26956080</v>
      </c>
      <c r="X357" s="87" t="s">
        <v>50</v>
      </c>
      <c r="Y357" s="89">
        <v>4312972.8</v>
      </c>
      <c r="Z357" s="89">
        <v>0</v>
      </c>
      <c r="AA357" s="87" t="s">
        <v>49</v>
      </c>
      <c r="AB357" s="89">
        <v>0</v>
      </c>
      <c r="AC357" s="89">
        <v>0</v>
      </c>
      <c r="AD357" s="87" t="s">
        <v>49</v>
      </c>
      <c r="AE357" s="89">
        <v>0</v>
      </c>
      <c r="AF357" s="87">
        <v>0</v>
      </c>
      <c r="AG357" s="87" t="s">
        <v>49</v>
      </c>
      <c r="AH357" s="89">
        <v>0</v>
      </c>
      <c r="AI357" s="89">
        <v>0</v>
      </c>
      <c r="AJ357" s="87" t="s">
        <v>49</v>
      </c>
      <c r="AK357" s="89">
        <v>0</v>
      </c>
      <c r="AL357" s="89">
        <v>0</v>
      </c>
      <c r="AM357" s="88" t="s">
        <v>47</v>
      </c>
      <c r="AN357" s="87" t="s">
        <v>47</v>
      </c>
      <c r="AO357" s="88" t="s">
        <v>47</v>
      </c>
      <c r="AP357" s="87" t="s">
        <v>47</v>
      </c>
      <c r="AR357" s="90"/>
      <c r="AS357" s="78"/>
      <c r="AT357" s="79"/>
      <c r="AU357" s="91"/>
    </row>
    <row r="358" spans="1:47" x14ac:dyDescent="0.25">
      <c r="A358" s="87" t="s">
        <v>1063</v>
      </c>
      <c r="B358" s="92">
        <v>44187</v>
      </c>
      <c r="C358" s="87" t="s">
        <v>46</v>
      </c>
      <c r="D358" s="87" t="s">
        <v>1117</v>
      </c>
      <c r="E358" s="87" t="s">
        <v>1112</v>
      </c>
      <c r="F358" s="87" t="s">
        <v>1140</v>
      </c>
      <c r="G358" s="87" t="s">
        <v>104</v>
      </c>
      <c r="H358" s="87" t="s">
        <v>47</v>
      </c>
      <c r="I358" s="89" t="s">
        <v>1139</v>
      </c>
      <c r="J358" s="89" t="s">
        <v>47</v>
      </c>
      <c r="K358" s="89" t="s">
        <v>1138</v>
      </c>
      <c r="L358" s="89" t="s">
        <v>1137</v>
      </c>
      <c r="M358" s="89">
        <v>95254.73</v>
      </c>
      <c r="N358" s="87" t="s">
        <v>107</v>
      </c>
      <c r="O358" s="87" t="s">
        <v>1136</v>
      </c>
      <c r="P358" s="87" t="s">
        <v>1135</v>
      </c>
      <c r="Q358" s="89">
        <v>-885080</v>
      </c>
      <c r="R358" s="89">
        <v>0</v>
      </c>
      <c r="S358" s="89">
        <v>0</v>
      </c>
      <c r="T358" s="89">
        <v>0</v>
      </c>
      <c r="U358" s="87" t="s">
        <v>49</v>
      </c>
      <c r="V358" s="89">
        <v>0</v>
      </c>
      <c r="W358" s="89">
        <v>-763000</v>
      </c>
      <c r="X358" s="87" t="s">
        <v>50</v>
      </c>
      <c r="Y358" s="89">
        <v>-122080</v>
      </c>
      <c r="Z358" s="89">
        <v>0</v>
      </c>
      <c r="AA358" s="87" t="s">
        <v>49</v>
      </c>
      <c r="AB358" s="89">
        <v>0</v>
      </c>
      <c r="AC358" s="89">
        <v>0</v>
      </c>
      <c r="AD358" s="87" t="s">
        <v>49</v>
      </c>
      <c r="AE358" s="89">
        <v>0</v>
      </c>
      <c r="AF358" s="87">
        <v>0</v>
      </c>
      <c r="AG358" s="87" t="s">
        <v>49</v>
      </c>
      <c r="AH358" s="89">
        <v>0</v>
      </c>
      <c r="AI358" s="89">
        <v>0</v>
      </c>
      <c r="AJ358" s="87" t="s">
        <v>49</v>
      </c>
      <c r="AK358" s="89">
        <v>0</v>
      </c>
      <c r="AL358" s="89">
        <v>0</v>
      </c>
      <c r="AM358" s="88" t="s">
        <v>47</v>
      </c>
      <c r="AN358" s="87" t="s">
        <v>47</v>
      </c>
      <c r="AO358" s="88" t="s">
        <v>47</v>
      </c>
      <c r="AP358" s="87" t="s">
        <v>47</v>
      </c>
      <c r="AR358" s="90"/>
      <c r="AS358" s="78"/>
      <c r="AT358" s="79"/>
      <c r="AU358" s="91"/>
    </row>
    <row r="359" spans="1:47" x14ac:dyDescent="0.25">
      <c r="A359" s="87" t="s">
        <v>1062</v>
      </c>
      <c r="B359" s="92">
        <v>44187</v>
      </c>
      <c r="C359" s="87" t="s">
        <v>46</v>
      </c>
      <c r="D359" s="87" t="s">
        <v>1117</v>
      </c>
      <c r="E359" s="87" t="s">
        <v>1112</v>
      </c>
      <c r="F359" s="87" t="s">
        <v>1140</v>
      </c>
      <c r="G359" s="87" t="s">
        <v>48</v>
      </c>
      <c r="H359" s="87" t="s">
        <v>1141</v>
      </c>
      <c r="I359" s="89" t="s">
        <v>47</v>
      </c>
      <c r="J359" s="89" t="s">
        <v>47</v>
      </c>
      <c r="K359" s="89" t="s">
        <v>47</v>
      </c>
      <c r="L359" s="89" t="s">
        <v>47</v>
      </c>
      <c r="M359" s="89">
        <v>0</v>
      </c>
      <c r="N359" s="87" t="s">
        <v>47</v>
      </c>
      <c r="O359" s="87" t="s">
        <v>55</v>
      </c>
      <c r="P359" s="87" t="s">
        <v>47</v>
      </c>
      <c r="Q359" s="89">
        <v>545036659.0999999</v>
      </c>
      <c r="R359" s="89">
        <v>0</v>
      </c>
      <c r="S359" s="89">
        <v>447168305.89999998</v>
      </c>
      <c r="T359" s="89">
        <v>0</v>
      </c>
      <c r="U359" s="87" t="s">
        <v>49</v>
      </c>
      <c r="V359" s="89">
        <v>0</v>
      </c>
      <c r="W359" s="89">
        <v>84369270</v>
      </c>
      <c r="X359" s="87" t="s">
        <v>49</v>
      </c>
      <c r="Y359" s="89">
        <v>13499083.199999999</v>
      </c>
      <c r="Z359" s="89">
        <v>0</v>
      </c>
      <c r="AA359" s="87" t="s">
        <v>49</v>
      </c>
      <c r="AB359" s="89">
        <v>0</v>
      </c>
      <c r="AC359" s="89">
        <v>0</v>
      </c>
      <c r="AD359" s="87" t="s">
        <v>49</v>
      </c>
      <c r="AE359" s="89">
        <v>0</v>
      </c>
      <c r="AF359" s="87">
        <v>0</v>
      </c>
      <c r="AG359" s="87" t="s">
        <v>49</v>
      </c>
      <c r="AH359" s="89">
        <v>0</v>
      </c>
      <c r="AI359" s="89">
        <v>0</v>
      </c>
      <c r="AJ359" s="87" t="s">
        <v>49</v>
      </c>
      <c r="AK359" s="89">
        <v>0</v>
      </c>
      <c r="AL359" s="89">
        <v>0</v>
      </c>
      <c r="AM359" s="88" t="s">
        <v>47</v>
      </c>
      <c r="AN359" s="87" t="s">
        <v>47</v>
      </c>
      <c r="AO359" s="88" t="s">
        <v>47</v>
      </c>
      <c r="AP359" s="87" t="s">
        <v>47</v>
      </c>
      <c r="AR359" s="90"/>
      <c r="AS359" s="78"/>
      <c r="AT359" s="79"/>
      <c r="AU359" s="91"/>
    </row>
    <row r="360" spans="1:47" x14ac:dyDescent="0.25">
      <c r="A360" s="87" t="s">
        <v>1061</v>
      </c>
      <c r="B360" s="92">
        <v>44187</v>
      </c>
      <c r="C360" s="87" t="s">
        <v>46</v>
      </c>
      <c r="D360" s="87" t="s">
        <v>119</v>
      </c>
      <c r="E360" s="87" t="s">
        <v>120</v>
      </c>
      <c r="F360" s="87" t="s">
        <v>955</v>
      </c>
      <c r="G360" s="87" t="s">
        <v>48</v>
      </c>
      <c r="H360" s="87" t="s">
        <v>527</v>
      </c>
      <c r="I360" s="89" t="s">
        <v>47</v>
      </c>
      <c r="J360" s="89" t="s">
        <v>47</v>
      </c>
      <c r="K360" s="89" t="s">
        <v>47</v>
      </c>
      <c r="L360" s="89" t="s">
        <v>47</v>
      </c>
      <c r="M360" s="89">
        <v>0</v>
      </c>
      <c r="N360" s="87" t="s">
        <v>47</v>
      </c>
      <c r="O360" s="87" t="s">
        <v>55</v>
      </c>
      <c r="P360" s="87" t="s">
        <v>47</v>
      </c>
      <c r="Q360" s="89">
        <v>117345432.40000001</v>
      </c>
      <c r="R360" s="89">
        <v>0</v>
      </c>
      <c r="S360" s="89">
        <v>73444200</v>
      </c>
      <c r="T360" s="89">
        <v>0</v>
      </c>
      <c r="U360" s="87" t="s">
        <v>49</v>
      </c>
      <c r="V360" s="89">
        <v>0</v>
      </c>
      <c r="W360" s="89">
        <v>37845890</v>
      </c>
      <c r="X360" s="87" t="s">
        <v>49</v>
      </c>
      <c r="Y360" s="89">
        <v>6055342.4000000004</v>
      </c>
      <c r="Z360" s="89">
        <v>0</v>
      </c>
      <c r="AA360" s="87" t="s">
        <v>49</v>
      </c>
      <c r="AB360" s="89">
        <v>0</v>
      </c>
      <c r="AC360" s="89">
        <v>0</v>
      </c>
      <c r="AD360" s="87" t="s">
        <v>49</v>
      </c>
      <c r="AE360" s="89">
        <v>0</v>
      </c>
      <c r="AF360" s="87">
        <v>0</v>
      </c>
      <c r="AG360" s="87" t="s">
        <v>49</v>
      </c>
      <c r="AH360" s="89">
        <v>0</v>
      </c>
      <c r="AI360" s="89">
        <v>0</v>
      </c>
      <c r="AJ360" s="87" t="s">
        <v>49</v>
      </c>
      <c r="AK360" s="89">
        <v>0</v>
      </c>
      <c r="AL360" s="89">
        <v>0</v>
      </c>
      <c r="AM360" s="88" t="s">
        <v>47</v>
      </c>
      <c r="AN360" s="87" t="s">
        <v>47</v>
      </c>
      <c r="AO360" s="88" t="s">
        <v>47</v>
      </c>
      <c r="AP360" s="87" t="s">
        <v>47</v>
      </c>
      <c r="AR360" s="90"/>
      <c r="AS360" s="78"/>
      <c r="AT360" s="79"/>
      <c r="AU360" s="91"/>
    </row>
    <row r="361" spans="1:47" x14ac:dyDescent="0.25">
      <c r="A361" s="87" t="s">
        <v>1060</v>
      </c>
      <c r="B361" s="92">
        <v>44187</v>
      </c>
      <c r="C361" s="87" t="s">
        <v>46</v>
      </c>
      <c r="D361" s="87" t="s">
        <v>260</v>
      </c>
      <c r="E361" s="87" t="s">
        <v>261</v>
      </c>
      <c r="F361" s="87" t="s">
        <v>967</v>
      </c>
      <c r="G361" s="87" t="s">
        <v>104</v>
      </c>
      <c r="H361" s="87" t="s">
        <v>47</v>
      </c>
      <c r="I361" s="89" t="s">
        <v>531</v>
      </c>
      <c r="J361" s="89" t="s">
        <v>47</v>
      </c>
      <c r="K361" s="89" t="s">
        <v>532</v>
      </c>
      <c r="L361" s="89" t="s">
        <v>485</v>
      </c>
      <c r="M361" s="89">
        <v>28885000</v>
      </c>
      <c r="N361" s="87" t="s">
        <v>107</v>
      </c>
      <c r="O361" s="87" t="s">
        <v>533</v>
      </c>
      <c r="P361" s="87" t="s">
        <v>534</v>
      </c>
      <c r="Q361" s="89">
        <v>-28885000</v>
      </c>
      <c r="R361" s="89">
        <v>0</v>
      </c>
      <c r="S361" s="89">
        <v>-28885000</v>
      </c>
      <c r="T361" s="89">
        <v>0</v>
      </c>
      <c r="U361" s="87" t="s">
        <v>49</v>
      </c>
      <c r="V361" s="89">
        <v>0</v>
      </c>
      <c r="W361" s="89">
        <v>0</v>
      </c>
      <c r="X361" s="87" t="s">
        <v>49</v>
      </c>
      <c r="Y361" s="89">
        <v>0</v>
      </c>
      <c r="Z361" s="89">
        <v>0</v>
      </c>
      <c r="AA361" s="87" t="s">
        <v>49</v>
      </c>
      <c r="AB361" s="89">
        <v>0</v>
      </c>
      <c r="AC361" s="89">
        <v>0</v>
      </c>
      <c r="AD361" s="87" t="s">
        <v>49</v>
      </c>
      <c r="AE361" s="89">
        <v>0</v>
      </c>
      <c r="AF361" s="87">
        <v>0</v>
      </c>
      <c r="AG361" s="87" t="s">
        <v>49</v>
      </c>
      <c r="AH361" s="89">
        <v>0</v>
      </c>
      <c r="AI361" s="89">
        <v>0</v>
      </c>
      <c r="AJ361" s="87" t="s">
        <v>49</v>
      </c>
      <c r="AK361" s="89">
        <v>0</v>
      </c>
      <c r="AL361" s="89">
        <v>0</v>
      </c>
      <c r="AM361" s="88" t="s">
        <v>47</v>
      </c>
      <c r="AN361" s="87" t="s">
        <v>47</v>
      </c>
      <c r="AO361" s="88" t="s">
        <v>47</v>
      </c>
      <c r="AP361" s="87" t="s">
        <v>47</v>
      </c>
      <c r="AR361" s="90"/>
      <c r="AS361" s="78"/>
      <c r="AT361" s="79"/>
      <c r="AU361" s="91"/>
    </row>
    <row r="362" spans="1:47" x14ac:dyDescent="0.25">
      <c r="A362" s="87" t="s">
        <v>1059</v>
      </c>
      <c r="B362" s="92">
        <v>44187</v>
      </c>
      <c r="C362" s="87" t="s">
        <v>46</v>
      </c>
      <c r="D362" s="87" t="s">
        <v>260</v>
      </c>
      <c r="E362" s="87" t="s">
        <v>261</v>
      </c>
      <c r="F362" s="87" t="s">
        <v>967</v>
      </c>
      <c r="G362" s="87" t="s">
        <v>48</v>
      </c>
      <c r="H362" s="87" t="s">
        <v>529</v>
      </c>
      <c r="I362" s="89" t="s">
        <v>47</v>
      </c>
      <c r="J362" s="89" t="s">
        <v>47</v>
      </c>
      <c r="K362" s="89" t="s">
        <v>47</v>
      </c>
      <c r="L362" s="89" t="s">
        <v>47</v>
      </c>
      <c r="M362" s="89">
        <v>0</v>
      </c>
      <c r="N362" s="87" t="s">
        <v>47</v>
      </c>
      <c r="O362" s="87" t="s">
        <v>55</v>
      </c>
      <c r="P362" s="87" t="s">
        <v>47</v>
      </c>
      <c r="Q362" s="89">
        <v>490189633.33600003</v>
      </c>
      <c r="R362" s="89">
        <v>0</v>
      </c>
      <c r="S362" s="89">
        <v>403482847</v>
      </c>
      <c r="T362" s="89">
        <v>0</v>
      </c>
      <c r="U362" s="87" t="s">
        <v>49</v>
      </c>
      <c r="V362" s="89">
        <v>0</v>
      </c>
      <c r="W362" s="89">
        <v>74747229.599999994</v>
      </c>
      <c r="X362" s="87" t="s">
        <v>49</v>
      </c>
      <c r="Y362" s="89">
        <v>11959556.735999998</v>
      </c>
      <c r="Z362" s="89">
        <v>0</v>
      </c>
      <c r="AA362" s="87" t="s">
        <v>49</v>
      </c>
      <c r="AB362" s="89">
        <v>0</v>
      </c>
      <c r="AC362" s="89">
        <v>0</v>
      </c>
      <c r="AD362" s="87" t="s">
        <v>49</v>
      </c>
      <c r="AE362" s="89">
        <v>0</v>
      </c>
      <c r="AF362" s="87">
        <v>0</v>
      </c>
      <c r="AG362" s="87" t="s">
        <v>49</v>
      </c>
      <c r="AH362" s="89">
        <v>0</v>
      </c>
      <c r="AI362" s="89">
        <v>0</v>
      </c>
      <c r="AJ362" s="87" t="s">
        <v>49</v>
      </c>
      <c r="AK362" s="89">
        <v>0</v>
      </c>
      <c r="AL362" s="89">
        <v>0</v>
      </c>
      <c r="AM362" s="88" t="s">
        <v>47</v>
      </c>
      <c r="AN362" s="87" t="s">
        <v>47</v>
      </c>
      <c r="AO362" s="88" t="s">
        <v>47</v>
      </c>
      <c r="AP362" s="87" t="s">
        <v>47</v>
      </c>
      <c r="AR362" s="90"/>
      <c r="AS362" s="78"/>
      <c r="AT362" s="79"/>
      <c r="AU362" s="91"/>
    </row>
    <row r="363" spans="1:47" x14ac:dyDescent="0.25">
      <c r="A363" s="87" t="s">
        <v>1058</v>
      </c>
      <c r="B363" s="92">
        <v>44188</v>
      </c>
      <c r="C363" s="87" t="s">
        <v>973</v>
      </c>
      <c r="D363" s="87" t="s">
        <v>52</v>
      </c>
      <c r="E363" s="87" t="s">
        <v>1377</v>
      </c>
      <c r="F363" s="87" t="s">
        <v>1397</v>
      </c>
      <c r="G363" s="87" t="s">
        <v>104</v>
      </c>
      <c r="H363" s="87" t="s">
        <v>47</v>
      </c>
      <c r="I363" s="89" t="s">
        <v>1500</v>
      </c>
      <c r="J363" s="89" t="s">
        <v>47</v>
      </c>
      <c r="K363" s="89" t="s">
        <v>1499</v>
      </c>
      <c r="L363" s="89" t="s">
        <v>535</v>
      </c>
      <c r="M363" s="89">
        <v>5870813.25</v>
      </c>
      <c r="N363" s="87" t="s">
        <v>107</v>
      </c>
      <c r="O363" s="87" t="s">
        <v>1498</v>
      </c>
      <c r="P363" s="87" t="s">
        <v>1497</v>
      </c>
      <c r="Q363" s="89">
        <v>-297352</v>
      </c>
      <c r="R363" s="89">
        <v>0</v>
      </c>
      <c r="S363" s="89">
        <v>-297352</v>
      </c>
      <c r="T363" s="89">
        <v>0</v>
      </c>
      <c r="U363" s="87" t="s">
        <v>49</v>
      </c>
      <c r="V363" s="89">
        <v>0</v>
      </c>
      <c r="W363" s="89">
        <v>0</v>
      </c>
      <c r="X363" s="87" t="s">
        <v>49</v>
      </c>
      <c r="Y363" s="89">
        <v>0</v>
      </c>
      <c r="Z363" s="89">
        <v>0</v>
      </c>
      <c r="AA363" s="87" t="s">
        <v>49</v>
      </c>
      <c r="AB363" s="89">
        <v>0</v>
      </c>
      <c r="AC363" s="89">
        <v>0</v>
      </c>
      <c r="AD363" s="87" t="s">
        <v>49</v>
      </c>
      <c r="AE363" s="89">
        <v>0</v>
      </c>
      <c r="AF363" s="87">
        <v>0</v>
      </c>
      <c r="AG363" s="87" t="s">
        <v>49</v>
      </c>
      <c r="AH363" s="89">
        <v>0</v>
      </c>
      <c r="AI363" s="89">
        <v>0</v>
      </c>
      <c r="AJ363" s="87" t="s">
        <v>49</v>
      </c>
      <c r="AK363" s="89">
        <v>0</v>
      </c>
      <c r="AL363" s="89">
        <v>0</v>
      </c>
      <c r="AM363" s="88" t="s">
        <v>47</v>
      </c>
      <c r="AN363" s="87" t="s">
        <v>47</v>
      </c>
      <c r="AO363" s="88" t="s">
        <v>47</v>
      </c>
      <c r="AP363" s="87" t="s">
        <v>47</v>
      </c>
      <c r="AR363" s="90"/>
      <c r="AS363" s="78"/>
      <c r="AT363" s="79"/>
      <c r="AU363" s="91"/>
    </row>
    <row r="364" spans="1:47" x14ac:dyDescent="0.25">
      <c r="A364" s="87" t="s">
        <v>1055</v>
      </c>
      <c r="B364" s="92">
        <v>44188</v>
      </c>
      <c r="C364" s="87" t="s">
        <v>973</v>
      </c>
      <c r="D364" s="87" t="s">
        <v>52</v>
      </c>
      <c r="E364" s="87" t="s">
        <v>1377</v>
      </c>
      <c r="F364" s="87" t="s">
        <v>1372</v>
      </c>
      <c r="G364" s="87" t="s">
        <v>48</v>
      </c>
      <c r="H364" s="87" t="s">
        <v>1501</v>
      </c>
      <c r="I364" s="89" t="s">
        <v>47</v>
      </c>
      <c r="J364" s="89" t="s">
        <v>47</v>
      </c>
      <c r="K364" s="89" t="s">
        <v>47</v>
      </c>
      <c r="L364" s="89" t="s">
        <v>47</v>
      </c>
      <c r="M364" s="89">
        <v>0</v>
      </c>
      <c r="N364" s="87" t="s">
        <v>47</v>
      </c>
      <c r="O364" s="87" t="s">
        <v>55</v>
      </c>
      <c r="P364" s="87" t="s">
        <v>47</v>
      </c>
      <c r="Q364" s="89">
        <v>856363796.51400006</v>
      </c>
      <c r="R364" s="89">
        <v>0</v>
      </c>
      <c r="S364" s="89">
        <v>588605655.76999998</v>
      </c>
      <c r="T364" s="89">
        <v>0</v>
      </c>
      <c r="U364" s="87" t="s">
        <v>49</v>
      </c>
      <c r="V364" s="89">
        <v>0</v>
      </c>
      <c r="W364" s="89">
        <v>230825983.40000001</v>
      </c>
      <c r="X364" s="87" t="s">
        <v>50</v>
      </c>
      <c r="Y364" s="89">
        <v>36932157.344000004</v>
      </c>
      <c r="Z364" s="89">
        <v>0</v>
      </c>
      <c r="AA364" s="87" t="s">
        <v>49</v>
      </c>
      <c r="AB364" s="89">
        <v>0</v>
      </c>
      <c r="AC364" s="89">
        <v>0</v>
      </c>
      <c r="AD364" s="87" t="s">
        <v>49</v>
      </c>
      <c r="AE364" s="89">
        <v>0</v>
      </c>
      <c r="AF364" s="87">
        <v>0</v>
      </c>
      <c r="AG364" s="87" t="s">
        <v>49</v>
      </c>
      <c r="AH364" s="89">
        <v>0</v>
      </c>
      <c r="AI364" s="89">
        <v>0</v>
      </c>
      <c r="AJ364" s="87" t="s">
        <v>49</v>
      </c>
      <c r="AK364" s="89">
        <v>0</v>
      </c>
      <c r="AL364" s="89">
        <v>0</v>
      </c>
      <c r="AM364" s="88" t="s">
        <v>47</v>
      </c>
      <c r="AN364" s="87" t="s">
        <v>47</v>
      </c>
      <c r="AO364" s="88" t="s">
        <v>47</v>
      </c>
      <c r="AP364" s="87" t="s">
        <v>47</v>
      </c>
      <c r="AR364" s="90"/>
      <c r="AS364" s="78"/>
      <c r="AT364" s="79"/>
      <c r="AU364" s="91"/>
    </row>
    <row r="365" spans="1:47" x14ac:dyDescent="0.25">
      <c r="A365" s="87" t="s">
        <v>1054</v>
      </c>
      <c r="B365" s="92">
        <v>44188</v>
      </c>
      <c r="C365" s="87" t="s">
        <v>46</v>
      </c>
      <c r="D365" s="87" t="s">
        <v>52</v>
      </c>
      <c r="E365" s="87" t="s">
        <v>53</v>
      </c>
      <c r="F365" s="87" t="s">
        <v>857</v>
      </c>
      <c r="G365" s="87" t="s">
        <v>48</v>
      </c>
      <c r="H365" s="87" t="s">
        <v>541</v>
      </c>
      <c r="I365" s="89" t="s">
        <v>47</v>
      </c>
      <c r="J365" s="89" t="s">
        <v>47</v>
      </c>
      <c r="K365" s="89" t="s">
        <v>47</v>
      </c>
      <c r="L365" s="89" t="s">
        <v>47</v>
      </c>
      <c r="M365" s="89">
        <v>0</v>
      </c>
      <c r="N365" s="87" t="s">
        <v>47</v>
      </c>
      <c r="O365" s="87" t="s">
        <v>55</v>
      </c>
      <c r="P365" s="87" t="s">
        <v>47</v>
      </c>
      <c r="Q365" s="89">
        <v>926298779.13599992</v>
      </c>
      <c r="R365" s="89">
        <v>0</v>
      </c>
      <c r="S365" s="89">
        <v>723591511.39999998</v>
      </c>
      <c r="T365" s="89">
        <v>0</v>
      </c>
      <c r="U365" s="87" t="s">
        <v>49</v>
      </c>
      <c r="V365" s="89">
        <v>0</v>
      </c>
      <c r="W365" s="89">
        <v>174747644.59999999</v>
      </c>
      <c r="X365" s="87" t="s">
        <v>50</v>
      </c>
      <c r="Y365" s="89">
        <v>27959623.136</v>
      </c>
      <c r="Z365" s="89">
        <v>0</v>
      </c>
      <c r="AA365" s="87" t="s">
        <v>49</v>
      </c>
      <c r="AB365" s="89">
        <v>0</v>
      </c>
      <c r="AC365" s="89">
        <v>0</v>
      </c>
      <c r="AD365" s="87" t="s">
        <v>49</v>
      </c>
      <c r="AE365" s="89">
        <v>0</v>
      </c>
      <c r="AF365" s="87">
        <v>0</v>
      </c>
      <c r="AG365" s="87" t="s">
        <v>49</v>
      </c>
      <c r="AH365" s="89">
        <v>0</v>
      </c>
      <c r="AI365" s="89">
        <v>0</v>
      </c>
      <c r="AJ365" s="87" t="s">
        <v>49</v>
      </c>
      <c r="AK365" s="89">
        <v>0</v>
      </c>
      <c r="AL365" s="89">
        <v>0</v>
      </c>
      <c r="AM365" s="88" t="s">
        <v>47</v>
      </c>
      <c r="AN365" s="87" t="s">
        <v>47</v>
      </c>
      <c r="AO365" s="88" t="s">
        <v>47</v>
      </c>
      <c r="AP365" s="87" t="s">
        <v>47</v>
      </c>
      <c r="AR365" s="90"/>
      <c r="AS365" s="78"/>
      <c r="AT365" s="79"/>
      <c r="AU365" s="91"/>
    </row>
    <row r="366" spans="1:47" x14ac:dyDescent="0.25">
      <c r="A366" s="87" t="s">
        <v>1053</v>
      </c>
      <c r="B366" s="92">
        <v>44188</v>
      </c>
      <c r="C366" s="87" t="s">
        <v>46</v>
      </c>
      <c r="D366" s="87" t="s">
        <v>52</v>
      </c>
      <c r="E366" s="87" t="s">
        <v>53</v>
      </c>
      <c r="F366" s="87" t="s">
        <v>857</v>
      </c>
      <c r="G366" s="87" t="s">
        <v>48</v>
      </c>
      <c r="H366" s="87" t="s">
        <v>539</v>
      </c>
      <c r="I366" s="89" t="s">
        <v>47</v>
      </c>
      <c r="J366" s="89" t="s">
        <v>47</v>
      </c>
      <c r="K366" s="89" t="s">
        <v>47</v>
      </c>
      <c r="L366" s="89" t="s">
        <v>47</v>
      </c>
      <c r="M366" s="89">
        <v>0</v>
      </c>
      <c r="N366" s="87" t="s">
        <v>47</v>
      </c>
      <c r="O366" s="87" t="s">
        <v>58</v>
      </c>
      <c r="P366" s="87" t="s">
        <v>59</v>
      </c>
      <c r="Q366" s="89">
        <v>2605100</v>
      </c>
      <c r="R366" s="89">
        <v>0</v>
      </c>
      <c r="S366" s="89">
        <v>2605100</v>
      </c>
      <c r="T366" s="89">
        <v>0</v>
      </c>
      <c r="U366" s="87" t="s">
        <v>49</v>
      </c>
      <c r="V366" s="89">
        <v>0</v>
      </c>
      <c r="W366" s="89">
        <v>0</v>
      </c>
      <c r="X366" s="87" t="s">
        <v>49</v>
      </c>
      <c r="Y366" s="89">
        <v>0</v>
      </c>
      <c r="Z366" s="89">
        <v>0</v>
      </c>
      <c r="AA366" s="87" t="s">
        <v>49</v>
      </c>
      <c r="AB366" s="89">
        <v>0</v>
      </c>
      <c r="AC366" s="89">
        <v>0</v>
      </c>
      <c r="AD366" s="87" t="s">
        <v>49</v>
      </c>
      <c r="AE366" s="89">
        <v>0</v>
      </c>
      <c r="AF366" s="87">
        <v>0</v>
      </c>
      <c r="AG366" s="87" t="s">
        <v>49</v>
      </c>
      <c r="AH366" s="89">
        <v>0</v>
      </c>
      <c r="AI366" s="89">
        <v>0</v>
      </c>
      <c r="AJ366" s="87" t="s">
        <v>49</v>
      </c>
      <c r="AK366" s="89">
        <v>0</v>
      </c>
      <c r="AL366" s="89">
        <v>0</v>
      </c>
      <c r="AM366" s="88" t="s">
        <v>47</v>
      </c>
      <c r="AN366" s="87" t="s">
        <v>47</v>
      </c>
      <c r="AO366" s="88" t="s">
        <v>47</v>
      </c>
      <c r="AP366" s="87" t="s">
        <v>47</v>
      </c>
      <c r="AR366" s="90"/>
      <c r="AS366" s="78"/>
      <c r="AT366" s="79"/>
      <c r="AU366" s="91"/>
    </row>
    <row r="367" spans="1:47" x14ac:dyDescent="0.25">
      <c r="A367" s="87" t="s">
        <v>1052</v>
      </c>
      <c r="B367" s="92">
        <v>44188</v>
      </c>
      <c r="C367" s="87" t="s">
        <v>46</v>
      </c>
      <c r="D367" s="87" t="s">
        <v>52</v>
      </c>
      <c r="E367" s="87" t="s">
        <v>53</v>
      </c>
      <c r="F367" s="87" t="s">
        <v>857</v>
      </c>
      <c r="G367" s="87" t="s">
        <v>48</v>
      </c>
      <c r="H367" s="87" t="s">
        <v>537</v>
      </c>
      <c r="I367" s="89" t="s">
        <v>47</v>
      </c>
      <c r="J367" s="89" t="s">
        <v>47</v>
      </c>
      <c r="K367" s="89" t="s">
        <v>47</v>
      </c>
      <c r="L367" s="89" t="s">
        <v>47</v>
      </c>
      <c r="M367" s="89">
        <v>0</v>
      </c>
      <c r="N367" s="87" t="s">
        <v>47</v>
      </c>
      <c r="O367" s="87" t="s">
        <v>55</v>
      </c>
      <c r="P367" s="87" t="s">
        <v>47</v>
      </c>
      <c r="Q367" s="89">
        <v>164726321.35000002</v>
      </c>
      <c r="R367" s="89">
        <v>0</v>
      </c>
      <c r="S367" s="89">
        <v>128123205.75</v>
      </c>
      <c r="T367" s="89">
        <v>0</v>
      </c>
      <c r="U367" s="87" t="s">
        <v>49</v>
      </c>
      <c r="V367" s="89">
        <v>0</v>
      </c>
      <c r="W367" s="89">
        <v>31554410</v>
      </c>
      <c r="X367" s="87" t="s">
        <v>50</v>
      </c>
      <c r="Y367" s="89">
        <v>5048705.5999999996</v>
      </c>
      <c r="Z367" s="89">
        <v>0</v>
      </c>
      <c r="AA367" s="87" t="s">
        <v>49</v>
      </c>
      <c r="AB367" s="89">
        <v>0</v>
      </c>
      <c r="AC367" s="89">
        <v>0</v>
      </c>
      <c r="AD367" s="87" t="s">
        <v>49</v>
      </c>
      <c r="AE367" s="89">
        <v>0</v>
      </c>
      <c r="AF367" s="87">
        <v>0</v>
      </c>
      <c r="AG367" s="87" t="s">
        <v>49</v>
      </c>
      <c r="AH367" s="89">
        <v>0</v>
      </c>
      <c r="AI367" s="89">
        <v>0</v>
      </c>
      <c r="AJ367" s="87" t="s">
        <v>49</v>
      </c>
      <c r="AK367" s="89">
        <v>0</v>
      </c>
      <c r="AL367" s="89">
        <v>0</v>
      </c>
      <c r="AM367" s="88" t="s">
        <v>47</v>
      </c>
      <c r="AN367" s="87" t="s">
        <v>47</v>
      </c>
      <c r="AO367" s="88" t="s">
        <v>47</v>
      </c>
      <c r="AP367" s="87" t="s">
        <v>47</v>
      </c>
      <c r="AR367" s="90"/>
      <c r="AS367" s="78"/>
      <c r="AT367" s="79"/>
      <c r="AU367" s="91"/>
    </row>
    <row r="368" spans="1:47" x14ac:dyDescent="0.25">
      <c r="A368" s="87" t="s">
        <v>1051</v>
      </c>
      <c r="B368" s="92">
        <v>44188</v>
      </c>
      <c r="C368" s="87" t="s">
        <v>46</v>
      </c>
      <c r="D368" s="87" t="s">
        <v>52</v>
      </c>
      <c r="E368" s="87" t="s">
        <v>1088</v>
      </c>
      <c r="F368" s="87" t="s">
        <v>1110</v>
      </c>
      <c r="G368" s="87" t="s">
        <v>48</v>
      </c>
      <c r="H368" s="87" t="s">
        <v>1089</v>
      </c>
      <c r="I368" s="89"/>
      <c r="J368" s="89"/>
      <c r="K368" s="89"/>
      <c r="L368" s="89"/>
      <c r="M368" s="89">
        <v>0</v>
      </c>
      <c r="N368" s="87"/>
      <c r="O368" s="87" t="s">
        <v>937</v>
      </c>
      <c r="P368" s="87"/>
      <c r="Q368" s="89">
        <v>0</v>
      </c>
      <c r="R368" s="89">
        <v>0</v>
      </c>
      <c r="S368" s="89">
        <v>0</v>
      </c>
      <c r="T368" s="89">
        <v>0</v>
      </c>
      <c r="U368" s="87" t="s">
        <v>49</v>
      </c>
      <c r="V368" s="89">
        <v>0</v>
      </c>
      <c r="W368" s="89">
        <v>0</v>
      </c>
      <c r="X368" s="87" t="s">
        <v>49</v>
      </c>
      <c r="Y368" s="89">
        <v>0</v>
      </c>
      <c r="Z368" s="89">
        <v>0</v>
      </c>
      <c r="AA368" s="87" t="s">
        <v>49</v>
      </c>
      <c r="AB368" s="89">
        <v>0</v>
      </c>
      <c r="AC368" s="89">
        <v>0</v>
      </c>
      <c r="AD368" s="87" t="s">
        <v>49</v>
      </c>
      <c r="AE368" s="89">
        <v>0</v>
      </c>
      <c r="AF368" s="87">
        <v>0</v>
      </c>
      <c r="AG368" s="87" t="s">
        <v>49</v>
      </c>
      <c r="AH368" s="89">
        <v>0</v>
      </c>
      <c r="AI368" s="89">
        <v>0</v>
      </c>
      <c r="AJ368" s="87" t="s">
        <v>49</v>
      </c>
      <c r="AK368" s="89">
        <v>0</v>
      </c>
      <c r="AL368" s="89">
        <v>0</v>
      </c>
      <c r="AM368" s="88" t="s">
        <v>47</v>
      </c>
      <c r="AN368" s="87" t="s">
        <v>47</v>
      </c>
      <c r="AO368" s="88" t="s">
        <v>47</v>
      </c>
      <c r="AP368" s="87" t="s">
        <v>47</v>
      </c>
      <c r="AR368" s="90"/>
      <c r="AS368" s="78"/>
      <c r="AT368" s="79"/>
      <c r="AU368" s="91"/>
    </row>
    <row r="369" spans="1:47" x14ac:dyDescent="0.25">
      <c r="A369" s="87" t="s">
        <v>1050</v>
      </c>
      <c r="B369" s="92">
        <v>44188</v>
      </c>
      <c r="C369" s="87" t="s">
        <v>973</v>
      </c>
      <c r="D369" s="87" t="s">
        <v>63</v>
      </c>
      <c r="E369" s="87" t="s">
        <v>1373</v>
      </c>
      <c r="F369" s="87" t="s">
        <v>1488</v>
      </c>
      <c r="G369" s="87" t="s">
        <v>104</v>
      </c>
      <c r="H369" s="87" t="s">
        <v>47</v>
      </c>
      <c r="I369" s="89" t="s">
        <v>1487</v>
      </c>
      <c r="J369" s="89" t="s">
        <v>47</v>
      </c>
      <c r="K369" s="89" t="s">
        <v>1486</v>
      </c>
      <c r="L369" s="89" t="s">
        <v>535</v>
      </c>
      <c r="M369" s="89">
        <v>79563133</v>
      </c>
      <c r="N369" s="87" t="s">
        <v>107</v>
      </c>
      <c r="O369" s="87" t="s">
        <v>1485</v>
      </c>
      <c r="P369" s="87" t="s">
        <v>1484</v>
      </c>
      <c r="Q369" s="89">
        <v>-351416</v>
      </c>
      <c r="R369" s="89">
        <v>0</v>
      </c>
      <c r="S369" s="89">
        <v>-351416</v>
      </c>
      <c r="T369" s="89">
        <v>0</v>
      </c>
      <c r="U369" s="87" t="s">
        <v>49</v>
      </c>
      <c r="V369" s="89">
        <v>0</v>
      </c>
      <c r="W369" s="89">
        <v>0</v>
      </c>
      <c r="X369" s="87" t="s">
        <v>49</v>
      </c>
      <c r="Y369" s="89">
        <v>0</v>
      </c>
      <c r="Z369" s="89">
        <v>0</v>
      </c>
      <c r="AA369" s="87" t="s">
        <v>49</v>
      </c>
      <c r="AB369" s="89">
        <v>0</v>
      </c>
      <c r="AC369" s="89">
        <v>0</v>
      </c>
      <c r="AD369" s="87" t="s">
        <v>49</v>
      </c>
      <c r="AE369" s="89">
        <v>0</v>
      </c>
      <c r="AF369" s="87">
        <v>0</v>
      </c>
      <c r="AG369" s="87" t="s">
        <v>49</v>
      </c>
      <c r="AH369" s="89">
        <v>0</v>
      </c>
      <c r="AI369" s="89">
        <v>0</v>
      </c>
      <c r="AJ369" s="87" t="s">
        <v>49</v>
      </c>
      <c r="AK369" s="89">
        <v>0</v>
      </c>
      <c r="AL369" s="89">
        <v>0</v>
      </c>
      <c r="AM369" s="88" t="s">
        <v>47</v>
      </c>
      <c r="AN369" s="87" t="s">
        <v>47</v>
      </c>
      <c r="AO369" s="88" t="s">
        <v>47</v>
      </c>
      <c r="AP369" s="87" t="s">
        <v>47</v>
      </c>
      <c r="AR369" s="90"/>
      <c r="AS369" s="78"/>
      <c r="AT369" s="79"/>
      <c r="AU369" s="91"/>
    </row>
    <row r="370" spans="1:47" x14ac:dyDescent="0.25">
      <c r="A370" s="87" t="s">
        <v>1049</v>
      </c>
      <c r="B370" s="92">
        <v>44188</v>
      </c>
      <c r="C370" s="87" t="s">
        <v>973</v>
      </c>
      <c r="D370" s="87" t="s">
        <v>63</v>
      </c>
      <c r="E370" s="87" t="s">
        <v>1373</v>
      </c>
      <c r="F370" s="87" t="s">
        <v>1490</v>
      </c>
      <c r="G370" s="87" t="s">
        <v>48</v>
      </c>
      <c r="H370" s="87" t="s">
        <v>1489</v>
      </c>
      <c r="I370" s="89" t="s">
        <v>47</v>
      </c>
      <c r="J370" s="89" t="s">
        <v>47</v>
      </c>
      <c r="K370" s="89" t="s">
        <v>47</v>
      </c>
      <c r="L370" s="89" t="s">
        <v>47</v>
      </c>
      <c r="M370" s="89">
        <v>0</v>
      </c>
      <c r="N370" s="87" t="s">
        <v>47</v>
      </c>
      <c r="O370" s="87" t="s">
        <v>55</v>
      </c>
      <c r="P370" s="87" t="s">
        <v>47</v>
      </c>
      <c r="Q370" s="89">
        <f>67011996.64+67035</f>
        <v>67079031.640000001</v>
      </c>
      <c r="R370" s="89">
        <v>0</v>
      </c>
      <c r="S370" s="89">
        <f>57661000+67035</f>
        <v>57728035</v>
      </c>
      <c r="T370" s="89">
        <v>0</v>
      </c>
      <c r="U370" s="87" t="s">
        <v>49</v>
      </c>
      <c r="V370" s="89">
        <v>0</v>
      </c>
      <c r="W370" s="89">
        <v>8061204</v>
      </c>
      <c r="X370" s="87" t="s">
        <v>49</v>
      </c>
      <c r="Y370" s="89">
        <v>1289792.6399999999</v>
      </c>
      <c r="Z370" s="89">
        <v>0</v>
      </c>
      <c r="AA370" s="87" t="s">
        <v>49</v>
      </c>
      <c r="AB370" s="89">
        <v>0</v>
      </c>
      <c r="AC370" s="89">
        <v>0</v>
      </c>
      <c r="AD370" s="87" t="s">
        <v>49</v>
      </c>
      <c r="AE370" s="89">
        <v>0</v>
      </c>
      <c r="AF370" s="87">
        <v>0</v>
      </c>
      <c r="AG370" s="87" t="s">
        <v>49</v>
      </c>
      <c r="AH370" s="89">
        <v>0</v>
      </c>
      <c r="AI370" s="89">
        <v>0</v>
      </c>
      <c r="AJ370" s="87" t="s">
        <v>49</v>
      </c>
      <c r="AK370" s="89">
        <v>0</v>
      </c>
      <c r="AL370" s="89">
        <v>0</v>
      </c>
      <c r="AM370" s="88" t="s">
        <v>47</v>
      </c>
      <c r="AN370" s="87" t="s">
        <v>47</v>
      </c>
      <c r="AO370" s="88" t="s">
        <v>47</v>
      </c>
      <c r="AP370" s="87" t="s">
        <v>47</v>
      </c>
      <c r="AR370" s="90"/>
      <c r="AS370" s="78"/>
      <c r="AT370" s="79"/>
      <c r="AU370" s="91"/>
    </row>
    <row r="371" spans="1:47" x14ac:dyDescent="0.25">
      <c r="A371" s="87" t="s">
        <v>1048</v>
      </c>
      <c r="B371" s="92">
        <v>44188</v>
      </c>
      <c r="C371" s="87" t="s">
        <v>973</v>
      </c>
      <c r="D371" s="87" t="s">
        <v>63</v>
      </c>
      <c r="E371" s="87" t="s">
        <v>1373</v>
      </c>
      <c r="F371" s="87" t="s">
        <v>1488</v>
      </c>
      <c r="G371" s="87" t="s">
        <v>48</v>
      </c>
      <c r="H371" s="87" t="s">
        <v>1493</v>
      </c>
      <c r="I371" s="89" t="s">
        <v>47</v>
      </c>
      <c r="J371" s="89" t="s">
        <v>47</v>
      </c>
      <c r="K371" s="89" t="s">
        <v>47</v>
      </c>
      <c r="L371" s="89" t="s">
        <v>47</v>
      </c>
      <c r="M371" s="89">
        <v>0</v>
      </c>
      <c r="N371" s="87" t="s">
        <v>47</v>
      </c>
      <c r="O371" s="87" t="s">
        <v>1492</v>
      </c>
      <c r="P371" s="87" t="s">
        <v>1491</v>
      </c>
      <c r="Q371" s="89">
        <v>10668266</v>
      </c>
      <c r="R371" s="89">
        <v>0</v>
      </c>
      <c r="S371" s="89">
        <v>5711818</v>
      </c>
      <c r="T371" s="89">
        <v>4272800</v>
      </c>
      <c r="U371" s="87" t="s">
        <v>50</v>
      </c>
      <c r="V371" s="89">
        <v>683648</v>
      </c>
      <c r="W371" s="89">
        <v>0</v>
      </c>
      <c r="X371" s="87" t="s">
        <v>49</v>
      </c>
      <c r="Y371" s="89">
        <v>0</v>
      </c>
      <c r="Z371" s="89">
        <v>0</v>
      </c>
      <c r="AA371" s="87" t="s">
        <v>49</v>
      </c>
      <c r="AB371" s="89">
        <v>0</v>
      </c>
      <c r="AC371" s="89">
        <v>0</v>
      </c>
      <c r="AD371" s="87" t="s">
        <v>49</v>
      </c>
      <c r="AE371" s="89">
        <v>0</v>
      </c>
      <c r="AF371" s="87">
        <v>0</v>
      </c>
      <c r="AG371" s="87" t="s">
        <v>49</v>
      </c>
      <c r="AH371" s="89">
        <v>0</v>
      </c>
      <c r="AI371" s="89">
        <v>0</v>
      </c>
      <c r="AJ371" s="87" t="s">
        <v>49</v>
      </c>
      <c r="AK371" s="89">
        <v>0</v>
      </c>
      <c r="AL371" s="89">
        <v>0</v>
      </c>
      <c r="AM371" s="88" t="s">
        <v>47</v>
      </c>
      <c r="AN371" s="87" t="s">
        <v>47</v>
      </c>
      <c r="AO371" s="88" t="s">
        <v>47</v>
      </c>
      <c r="AP371" s="87" t="s">
        <v>47</v>
      </c>
      <c r="AR371" s="90"/>
      <c r="AS371" s="78"/>
      <c r="AT371" s="79"/>
      <c r="AU371" s="91"/>
    </row>
    <row r="372" spans="1:47" x14ac:dyDescent="0.25">
      <c r="A372" s="87" t="s">
        <v>1047</v>
      </c>
      <c r="B372" s="92">
        <v>44188</v>
      </c>
      <c r="C372" s="87" t="s">
        <v>973</v>
      </c>
      <c r="D372" s="87" t="s">
        <v>63</v>
      </c>
      <c r="E372" s="87" t="s">
        <v>1373</v>
      </c>
      <c r="F372" s="87" t="s">
        <v>1490</v>
      </c>
      <c r="G372" s="87" t="s">
        <v>48</v>
      </c>
      <c r="H372" s="87" t="s">
        <v>1494</v>
      </c>
      <c r="I372" s="89" t="s">
        <v>47</v>
      </c>
      <c r="J372" s="89" t="s">
        <v>47</v>
      </c>
      <c r="K372" s="89" t="s">
        <v>47</v>
      </c>
      <c r="L372" s="89" t="s">
        <v>47</v>
      </c>
      <c r="M372" s="89">
        <v>0</v>
      </c>
      <c r="N372" s="87" t="s">
        <v>47</v>
      </c>
      <c r="O372" s="87" t="s">
        <v>55</v>
      </c>
      <c r="P372" s="87" t="s">
        <v>47</v>
      </c>
      <c r="Q372" s="89">
        <v>98006647.180000007</v>
      </c>
      <c r="R372" s="89">
        <v>0</v>
      </c>
      <c r="S372" s="89">
        <v>67285267.5</v>
      </c>
      <c r="T372" s="89">
        <v>0</v>
      </c>
      <c r="U372" s="87" t="s">
        <v>49</v>
      </c>
      <c r="V372" s="89">
        <v>0</v>
      </c>
      <c r="W372" s="89">
        <v>26483948</v>
      </c>
      <c r="X372" s="87" t="s">
        <v>50</v>
      </c>
      <c r="Y372" s="89">
        <v>4237431.68</v>
      </c>
      <c r="Z372" s="89">
        <v>0</v>
      </c>
      <c r="AA372" s="87" t="s">
        <v>49</v>
      </c>
      <c r="AB372" s="89">
        <v>0</v>
      </c>
      <c r="AC372" s="89">
        <v>0</v>
      </c>
      <c r="AD372" s="87" t="s">
        <v>49</v>
      </c>
      <c r="AE372" s="89">
        <v>0</v>
      </c>
      <c r="AF372" s="87">
        <v>0</v>
      </c>
      <c r="AG372" s="87" t="s">
        <v>49</v>
      </c>
      <c r="AH372" s="89">
        <v>0</v>
      </c>
      <c r="AI372" s="89">
        <v>0</v>
      </c>
      <c r="AJ372" s="87" t="s">
        <v>49</v>
      </c>
      <c r="AK372" s="89">
        <v>0</v>
      </c>
      <c r="AL372" s="89">
        <v>0</v>
      </c>
      <c r="AM372" s="88" t="s">
        <v>47</v>
      </c>
      <c r="AN372" s="87" t="s">
        <v>47</v>
      </c>
      <c r="AO372" s="88" t="s">
        <v>47</v>
      </c>
      <c r="AP372" s="87" t="s">
        <v>47</v>
      </c>
      <c r="AR372" s="90"/>
      <c r="AS372" s="78"/>
      <c r="AT372" s="79"/>
      <c r="AU372" s="91"/>
    </row>
    <row r="373" spans="1:47" x14ac:dyDescent="0.25">
      <c r="A373" s="87" t="s">
        <v>1046</v>
      </c>
      <c r="B373" s="92">
        <v>44188</v>
      </c>
      <c r="C373" s="87" t="s">
        <v>973</v>
      </c>
      <c r="D373" s="87" t="s">
        <v>63</v>
      </c>
      <c r="E373" s="87" t="s">
        <v>1373</v>
      </c>
      <c r="F373" s="87" t="s">
        <v>1488</v>
      </c>
      <c r="G373" s="87" t="s">
        <v>48</v>
      </c>
      <c r="H373" s="87" t="s">
        <v>1495</v>
      </c>
      <c r="I373" s="89" t="s">
        <v>47</v>
      </c>
      <c r="J373" s="89" t="s">
        <v>47</v>
      </c>
      <c r="K373" s="89" t="s">
        <v>47</v>
      </c>
      <c r="L373" s="89" t="s">
        <v>47</v>
      </c>
      <c r="M373" s="89">
        <v>0</v>
      </c>
      <c r="N373" s="87" t="s">
        <v>47</v>
      </c>
      <c r="O373" s="87" t="s">
        <v>1388</v>
      </c>
      <c r="P373" s="87" t="s">
        <v>1387</v>
      </c>
      <c r="Q373" s="89">
        <v>16334031.5</v>
      </c>
      <c r="R373" s="89">
        <v>0</v>
      </c>
      <c r="S373" s="89">
        <v>12395425.5</v>
      </c>
      <c r="T373" s="89">
        <v>3395350</v>
      </c>
      <c r="U373" s="87" t="s">
        <v>50</v>
      </c>
      <c r="V373" s="89">
        <v>543256</v>
      </c>
      <c r="W373" s="89">
        <v>0</v>
      </c>
      <c r="X373" s="87" t="s">
        <v>49</v>
      </c>
      <c r="Y373" s="89">
        <v>0</v>
      </c>
      <c r="Z373" s="89">
        <v>0</v>
      </c>
      <c r="AA373" s="87" t="s">
        <v>49</v>
      </c>
      <c r="AB373" s="89">
        <v>0</v>
      </c>
      <c r="AC373" s="89">
        <v>0</v>
      </c>
      <c r="AD373" s="87" t="s">
        <v>49</v>
      </c>
      <c r="AE373" s="89">
        <v>0</v>
      </c>
      <c r="AF373" s="87">
        <v>0</v>
      </c>
      <c r="AG373" s="87" t="s">
        <v>49</v>
      </c>
      <c r="AH373" s="89">
        <v>0</v>
      </c>
      <c r="AI373" s="89">
        <v>0</v>
      </c>
      <c r="AJ373" s="87" t="s">
        <v>49</v>
      </c>
      <c r="AK373" s="89">
        <v>0</v>
      </c>
      <c r="AL373" s="89">
        <v>0</v>
      </c>
      <c r="AM373" s="88" t="s">
        <v>47</v>
      </c>
      <c r="AN373" s="87" t="s">
        <v>47</v>
      </c>
      <c r="AO373" s="88" t="s">
        <v>47</v>
      </c>
      <c r="AP373" s="87" t="s">
        <v>47</v>
      </c>
      <c r="AR373" s="90"/>
      <c r="AS373" s="78"/>
      <c r="AT373" s="79"/>
      <c r="AU373" s="91"/>
    </row>
    <row r="374" spans="1:47" x14ac:dyDescent="0.25">
      <c r="A374" s="87" t="s">
        <v>1045</v>
      </c>
      <c r="B374" s="92">
        <v>44188</v>
      </c>
      <c r="C374" s="87" t="s">
        <v>973</v>
      </c>
      <c r="D374" s="87" t="s">
        <v>63</v>
      </c>
      <c r="E374" s="87" t="s">
        <v>1373</v>
      </c>
      <c r="F374" s="87" t="s">
        <v>1490</v>
      </c>
      <c r="G374" s="87" t="s">
        <v>48</v>
      </c>
      <c r="H374" s="87" t="s">
        <v>1496</v>
      </c>
      <c r="I374" s="89" t="s">
        <v>47</v>
      </c>
      <c r="J374" s="89" t="s">
        <v>47</v>
      </c>
      <c r="K374" s="89" t="s">
        <v>47</v>
      </c>
      <c r="L374" s="89" t="s">
        <v>47</v>
      </c>
      <c r="M374" s="89">
        <v>0</v>
      </c>
      <c r="N374" s="87" t="s">
        <v>47</v>
      </c>
      <c r="O374" s="87" t="s">
        <v>55</v>
      </c>
      <c r="P374" s="87" t="s">
        <v>47</v>
      </c>
      <c r="Q374" s="89">
        <v>257060672.84399998</v>
      </c>
      <c r="R374" s="89">
        <v>0</v>
      </c>
      <c r="S374" s="89">
        <v>157226481.09999999</v>
      </c>
      <c r="T374" s="89">
        <v>0</v>
      </c>
      <c r="U374" s="87" t="s">
        <v>49</v>
      </c>
      <c r="V374" s="89">
        <v>0</v>
      </c>
      <c r="W374" s="89">
        <v>86063958.400000006</v>
      </c>
      <c r="X374" s="87" t="s">
        <v>49</v>
      </c>
      <c r="Y374" s="89">
        <v>13770233.344000001</v>
      </c>
      <c r="Z374" s="89">
        <v>0</v>
      </c>
      <c r="AA374" s="87" t="s">
        <v>49</v>
      </c>
      <c r="AB374" s="89">
        <v>0</v>
      </c>
      <c r="AC374" s="89">
        <v>0</v>
      </c>
      <c r="AD374" s="87" t="s">
        <v>49</v>
      </c>
      <c r="AE374" s="89">
        <v>0</v>
      </c>
      <c r="AF374" s="87">
        <v>0</v>
      </c>
      <c r="AG374" s="87" t="s">
        <v>49</v>
      </c>
      <c r="AH374" s="89">
        <v>0</v>
      </c>
      <c r="AI374" s="89">
        <v>0</v>
      </c>
      <c r="AJ374" s="87" t="s">
        <v>49</v>
      </c>
      <c r="AK374" s="89">
        <v>0</v>
      </c>
      <c r="AL374" s="89">
        <v>0</v>
      </c>
      <c r="AM374" s="88" t="s">
        <v>47</v>
      </c>
      <c r="AN374" s="87" t="s">
        <v>47</v>
      </c>
      <c r="AO374" s="88" t="s">
        <v>47</v>
      </c>
      <c r="AP374" s="87" t="s">
        <v>47</v>
      </c>
      <c r="AR374" s="90"/>
      <c r="AS374" s="78"/>
      <c r="AT374" s="79"/>
      <c r="AU374" s="91"/>
    </row>
    <row r="375" spans="1:47" x14ac:dyDescent="0.25">
      <c r="A375" s="87" t="s">
        <v>1044</v>
      </c>
      <c r="B375" s="92">
        <v>44188</v>
      </c>
      <c r="C375" s="87" t="s">
        <v>980</v>
      </c>
      <c r="D375" s="87" t="s">
        <v>63</v>
      </c>
      <c r="E375" s="87" t="s">
        <v>1208</v>
      </c>
      <c r="F375" s="87" t="s">
        <v>1236</v>
      </c>
      <c r="G375" s="87" t="s">
        <v>48</v>
      </c>
      <c r="H375" s="87" t="s">
        <v>1235</v>
      </c>
      <c r="I375" s="89" t="s">
        <v>47</v>
      </c>
      <c r="J375" s="89" t="s">
        <v>47</v>
      </c>
      <c r="K375" s="89" t="s">
        <v>47</v>
      </c>
      <c r="L375" s="89" t="s">
        <v>47</v>
      </c>
      <c r="M375" s="89">
        <v>0</v>
      </c>
      <c r="N375" s="87" t="s">
        <v>47</v>
      </c>
      <c r="O375" s="87" t="s">
        <v>55</v>
      </c>
      <c r="P375" s="87" t="s">
        <v>47</v>
      </c>
      <c r="Q375" s="89">
        <v>472331005.57080013</v>
      </c>
      <c r="R375" s="89">
        <v>0</v>
      </c>
      <c r="S375" s="89">
        <v>397142872.74999994</v>
      </c>
      <c r="T375" s="89">
        <v>0</v>
      </c>
      <c r="U375" s="87" t="s">
        <v>49</v>
      </c>
      <c r="V375" s="89">
        <v>0</v>
      </c>
      <c r="W375" s="89">
        <v>64817355.880000003</v>
      </c>
      <c r="X375" s="87" t="s">
        <v>50</v>
      </c>
      <c r="Y375" s="89">
        <v>10370776.9408</v>
      </c>
      <c r="Z375" s="89">
        <v>0</v>
      </c>
      <c r="AA375" s="87" t="s">
        <v>49</v>
      </c>
      <c r="AB375" s="89">
        <v>0</v>
      </c>
      <c r="AC375" s="89">
        <v>0</v>
      </c>
      <c r="AD375" s="87" t="s">
        <v>49</v>
      </c>
      <c r="AE375" s="89">
        <v>0</v>
      </c>
      <c r="AF375" s="87">
        <v>0</v>
      </c>
      <c r="AG375" s="87" t="s">
        <v>49</v>
      </c>
      <c r="AH375" s="89">
        <v>0</v>
      </c>
      <c r="AI375" s="89">
        <v>0</v>
      </c>
      <c r="AJ375" s="87" t="s">
        <v>49</v>
      </c>
      <c r="AK375" s="89">
        <v>0</v>
      </c>
      <c r="AL375" s="89">
        <v>0</v>
      </c>
      <c r="AM375" s="88" t="s">
        <v>47</v>
      </c>
      <c r="AN375" s="87" t="s">
        <v>47</v>
      </c>
      <c r="AO375" s="88" t="s">
        <v>47</v>
      </c>
      <c r="AP375" s="87" t="s">
        <v>47</v>
      </c>
      <c r="AR375" s="90"/>
      <c r="AS375" s="78"/>
      <c r="AT375" s="79"/>
      <c r="AU375" s="91"/>
    </row>
    <row r="376" spans="1:47" x14ac:dyDescent="0.25">
      <c r="A376" s="87" t="s">
        <v>1043</v>
      </c>
      <c r="B376" s="92">
        <v>44188</v>
      </c>
      <c r="C376" s="87" t="s">
        <v>980</v>
      </c>
      <c r="D376" s="87" t="s">
        <v>63</v>
      </c>
      <c r="E376" s="87" t="s">
        <v>1208</v>
      </c>
      <c r="F376" s="87" t="s">
        <v>1236</v>
      </c>
      <c r="G376" s="87" t="s">
        <v>48</v>
      </c>
      <c r="H376" s="87" t="s">
        <v>1238</v>
      </c>
      <c r="I376" s="89" t="s">
        <v>47</v>
      </c>
      <c r="J376" s="89" t="s">
        <v>47</v>
      </c>
      <c r="K376" s="89" t="s">
        <v>47</v>
      </c>
      <c r="L376" s="89" t="s">
        <v>47</v>
      </c>
      <c r="M376" s="89">
        <v>0</v>
      </c>
      <c r="N376" s="87" t="s">
        <v>47</v>
      </c>
      <c r="O376" s="87" t="s">
        <v>1194</v>
      </c>
      <c r="P376" s="87" t="s">
        <v>1193</v>
      </c>
      <c r="Q376" s="89">
        <v>1833380</v>
      </c>
      <c r="R376" s="89">
        <v>0</v>
      </c>
      <c r="S376" s="89">
        <v>0</v>
      </c>
      <c r="T376" s="89">
        <v>1580500</v>
      </c>
      <c r="U376" s="87" t="s">
        <v>50</v>
      </c>
      <c r="V376" s="89">
        <v>252880</v>
      </c>
      <c r="W376" s="89">
        <v>0</v>
      </c>
      <c r="X376" s="87" t="s">
        <v>49</v>
      </c>
      <c r="Y376" s="89">
        <v>0</v>
      </c>
      <c r="Z376" s="89">
        <v>0</v>
      </c>
      <c r="AA376" s="87" t="s">
        <v>49</v>
      </c>
      <c r="AB376" s="89">
        <v>0</v>
      </c>
      <c r="AC376" s="89">
        <v>0</v>
      </c>
      <c r="AD376" s="87" t="s">
        <v>49</v>
      </c>
      <c r="AE376" s="89">
        <v>0</v>
      </c>
      <c r="AF376" s="87">
        <v>0</v>
      </c>
      <c r="AG376" s="87" t="s">
        <v>49</v>
      </c>
      <c r="AH376" s="89">
        <v>0</v>
      </c>
      <c r="AI376" s="89">
        <v>0</v>
      </c>
      <c r="AJ376" s="87" t="s">
        <v>49</v>
      </c>
      <c r="AK376" s="89">
        <v>0</v>
      </c>
      <c r="AL376" s="89">
        <v>0</v>
      </c>
      <c r="AM376" s="88" t="s">
        <v>47</v>
      </c>
      <c r="AN376" s="87" t="s">
        <v>47</v>
      </c>
      <c r="AO376" s="88" t="s">
        <v>47</v>
      </c>
      <c r="AP376" s="87" t="s">
        <v>47</v>
      </c>
      <c r="AR376" s="90"/>
      <c r="AS376" s="78"/>
      <c r="AT376" s="79"/>
      <c r="AU376" s="91"/>
    </row>
    <row r="377" spans="1:47" x14ac:dyDescent="0.25">
      <c r="A377" s="87" t="s">
        <v>1042</v>
      </c>
      <c r="B377" s="92">
        <v>44188</v>
      </c>
      <c r="C377" s="87" t="s">
        <v>980</v>
      </c>
      <c r="D377" s="87" t="s">
        <v>63</v>
      </c>
      <c r="E377" s="87" t="s">
        <v>1208</v>
      </c>
      <c r="F377" s="87" t="s">
        <v>1236</v>
      </c>
      <c r="G377" s="87" t="s">
        <v>48</v>
      </c>
      <c r="H377" s="87" t="s">
        <v>1239</v>
      </c>
      <c r="I377" s="89" t="s">
        <v>47</v>
      </c>
      <c r="J377" s="89" t="s">
        <v>47</v>
      </c>
      <c r="K377" s="89" t="s">
        <v>47</v>
      </c>
      <c r="L377" s="89" t="s">
        <v>47</v>
      </c>
      <c r="M377" s="89">
        <v>0</v>
      </c>
      <c r="N377" s="87" t="s">
        <v>47</v>
      </c>
      <c r="O377" s="87" t="s">
        <v>55</v>
      </c>
      <c r="P377" s="87" t="s">
        <v>47</v>
      </c>
      <c r="Q377" s="89">
        <v>194198249.30000001</v>
      </c>
      <c r="R377" s="89">
        <v>0</v>
      </c>
      <c r="S377" s="89">
        <v>178611990.5</v>
      </c>
      <c r="T377" s="89">
        <v>0</v>
      </c>
      <c r="U377" s="87" t="s">
        <v>49</v>
      </c>
      <c r="V377" s="89">
        <v>0</v>
      </c>
      <c r="W377" s="89">
        <v>13436430</v>
      </c>
      <c r="X377" s="87" t="s">
        <v>49</v>
      </c>
      <c r="Y377" s="89">
        <v>2149828.7999999998</v>
      </c>
      <c r="Z377" s="89">
        <v>0</v>
      </c>
      <c r="AA377" s="87" t="s">
        <v>49</v>
      </c>
      <c r="AB377" s="89">
        <v>0</v>
      </c>
      <c r="AC377" s="89">
        <v>0</v>
      </c>
      <c r="AD377" s="87" t="s">
        <v>49</v>
      </c>
      <c r="AE377" s="89">
        <v>0</v>
      </c>
      <c r="AF377" s="87">
        <v>0</v>
      </c>
      <c r="AG377" s="87" t="s">
        <v>49</v>
      </c>
      <c r="AH377" s="89">
        <v>0</v>
      </c>
      <c r="AI377" s="89">
        <v>0</v>
      </c>
      <c r="AJ377" s="87" t="s">
        <v>49</v>
      </c>
      <c r="AK377" s="89">
        <v>0</v>
      </c>
      <c r="AL377" s="89">
        <v>0</v>
      </c>
      <c r="AM377" s="88" t="s">
        <v>47</v>
      </c>
      <c r="AN377" s="87" t="s">
        <v>47</v>
      </c>
      <c r="AO377" s="88" t="s">
        <v>47</v>
      </c>
      <c r="AP377" s="87" t="s">
        <v>47</v>
      </c>
      <c r="AR377" s="90"/>
      <c r="AS377" s="78"/>
      <c r="AT377" s="79"/>
      <c r="AU377" s="91"/>
    </row>
    <row r="378" spans="1:47" x14ac:dyDescent="0.25">
      <c r="A378" s="87" t="s">
        <v>1041</v>
      </c>
      <c r="B378" s="92">
        <v>44188</v>
      </c>
      <c r="C378" s="87" t="s">
        <v>46</v>
      </c>
      <c r="D378" s="87" t="s">
        <v>63</v>
      </c>
      <c r="E378" s="87" t="s">
        <v>1086</v>
      </c>
      <c r="F378" s="87" t="s">
        <v>885</v>
      </c>
      <c r="G378" s="87" t="s">
        <v>48</v>
      </c>
      <c r="H378" s="87" t="s">
        <v>1103</v>
      </c>
      <c r="I378" s="89"/>
      <c r="J378" s="89"/>
      <c r="K378" s="89"/>
      <c r="L378" s="89"/>
      <c r="M378" s="89">
        <v>0</v>
      </c>
      <c r="N378" s="87"/>
      <c r="O378" s="87" t="s">
        <v>55</v>
      </c>
      <c r="P378" s="87"/>
      <c r="Q378" s="89">
        <v>195657633</v>
      </c>
      <c r="R378" s="89">
        <v>0</v>
      </c>
      <c r="S378" s="89">
        <v>195657633</v>
      </c>
      <c r="T378" s="89">
        <v>0</v>
      </c>
      <c r="U378" s="87" t="s">
        <v>49</v>
      </c>
      <c r="V378" s="89">
        <v>0</v>
      </c>
      <c r="W378" s="89">
        <v>0</v>
      </c>
      <c r="X378" s="87" t="s">
        <v>49</v>
      </c>
      <c r="Y378" s="89">
        <v>0</v>
      </c>
      <c r="Z378" s="89">
        <v>0</v>
      </c>
      <c r="AA378" s="87" t="s">
        <v>49</v>
      </c>
      <c r="AB378" s="89">
        <v>0</v>
      </c>
      <c r="AC378" s="89">
        <v>0</v>
      </c>
      <c r="AD378" s="87" t="s">
        <v>49</v>
      </c>
      <c r="AE378" s="89">
        <v>0</v>
      </c>
      <c r="AF378" s="87">
        <v>0</v>
      </c>
      <c r="AG378" s="87" t="s">
        <v>49</v>
      </c>
      <c r="AH378" s="89">
        <v>0</v>
      </c>
      <c r="AI378" s="89">
        <v>0</v>
      </c>
      <c r="AJ378" s="87" t="s">
        <v>49</v>
      </c>
      <c r="AK378" s="89">
        <v>0</v>
      </c>
      <c r="AL378" s="89">
        <v>0</v>
      </c>
      <c r="AM378" s="88" t="s">
        <v>47</v>
      </c>
      <c r="AN378" s="87" t="s">
        <v>47</v>
      </c>
      <c r="AO378" s="88" t="s">
        <v>47</v>
      </c>
      <c r="AP378" s="87" t="s">
        <v>47</v>
      </c>
      <c r="AR378" s="90"/>
      <c r="AS378" s="78"/>
      <c r="AT378" s="79"/>
      <c r="AU378" s="91"/>
    </row>
    <row r="379" spans="1:47" x14ac:dyDescent="0.25">
      <c r="A379" s="87" t="s">
        <v>1040</v>
      </c>
      <c r="B379" s="92">
        <v>44188</v>
      </c>
      <c r="C379" s="87" t="s">
        <v>46</v>
      </c>
      <c r="D379" s="87" t="s">
        <v>63</v>
      </c>
      <c r="E379" s="87" t="s">
        <v>64</v>
      </c>
      <c r="F379" s="87" t="s">
        <v>871</v>
      </c>
      <c r="G379" s="87" t="s">
        <v>48</v>
      </c>
      <c r="H379" s="87" t="s">
        <v>872</v>
      </c>
      <c r="I379" s="89" t="s">
        <v>47</v>
      </c>
      <c r="J379" s="89" t="s">
        <v>47</v>
      </c>
      <c r="K379" s="89" t="s">
        <v>47</v>
      </c>
      <c r="L379" s="89" t="s">
        <v>47</v>
      </c>
      <c r="M379" s="89">
        <v>0</v>
      </c>
      <c r="N379" s="87" t="s">
        <v>47</v>
      </c>
      <c r="O379" s="87" t="s">
        <v>55</v>
      </c>
      <c r="P379" s="87" t="s">
        <v>47</v>
      </c>
      <c r="Q379" s="89">
        <v>815132182.778</v>
      </c>
      <c r="R379" s="89">
        <v>0</v>
      </c>
      <c r="S379" s="89">
        <f>591278442.2+4102923.5</f>
        <v>595381365.70000005</v>
      </c>
      <c r="T379" s="89">
        <v>0</v>
      </c>
      <c r="U379" s="87" t="s">
        <v>49</v>
      </c>
      <c r="V379" s="89">
        <v>0</v>
      </c>
      <c r="W379" s="89">
        <f>187554659.55+1885700</f>
        <v>189440359.55000001</v>
      </c>
      <c r="X379" s="87" t="s">
        <v>50</v>
      </c>
      <c r="Y379" s="89">
        <v>30310457.528000001</v>
      </c>
      <c r="Z379" s="89">
        <v>0</v>
      </c>
      <c r="AA379" s="87" t="s">
        <v>49</v>
      </c>
      <c r="AB379" s="89">
        <v>0</v>
      </c>
      <c r="AC379" s="89">
        <v>0</v>
      </c>
      <c r="AD379" s="87" t="s">
        <v>49</v>
      </c>
      <c r="AE379" s="89">
        <v>0</v>
      </c>
      <c r="AF379" s="87">
        <v>0</v>
      </c>
      <c r="AG379" s="87" t="s">
        <v>49</v>
      </c>
      <c r="AH379" s="89">
        <v>0</v>
      </c>
      <c r="AI379" s="89">
        <v>0</v>
      </c>
      <c r="AJ379" s="87" t="s">
        <v>49</v>
      </c>
      <c r="AK379" s="89">
        <v>0</v>
      </c>
      <c r="AL379" s="89">
        <v>0</v>
      </c>
      <c r="AM379" s="88" t="s">
        <v>47</v>
      </c>
      <c r="AN379" s="87" t="s">
        <v>47</v>
      </c>
      <c r="AO379" s="88" t="s">
        <v>47</v>
      </c>
      <c r="AP379" s="87" t="s">
        <v>47</v>
      </c>
      <c r="AR379" s="90"/>
      <c r="AS379" s="78"/>
      <c r="AT379" s="79"/>
      <c r="AU379" s="91"/>
    </row>
    <row r="380" spans="1:47" x14ac:dyDescent="0.25">
      <c r="A380" s="87" t="s">
        <v>1039</v>
      </c>
      <c r="B380" s="92">
        <v>44188</v>
      </c>
      <c r="C380" s="87" t="s">
        <v>46</v>
      </c>
      <c r="D380" s="87" t="s">
        <v>63</v>
      </c>
      <c r="E380" s="87" t="s">
        <v>64</v>
      </c>
      <c r="F380" s="87" t="s">
        <v>871</v>
      </c>
      <c r="G380" s="87" t="s">
        <v>48</v>
      </c>
      <c r="H380" s="87" t="s">
        <v>549</v>
      </c>
      <c r="I380" s="89" t="s">
        <v>47</v>
      </c>
      <c r="J380" s="89" t="s">
        <v>47</v>
      </c>
      <c r="K380" s="89" t="s">
        <v>47</v>
      </c>
      <c r="L380" s="89" t="s">
        <v>47</v>
      </c>
      <c r="M380" s="89">
        <v>0</v>
      </c>
      <c r="N380" s="87" t="s">
        <v>47</v>
      </c>
      <c r="O380" s="87" t="s">
        <v>550</v>
      </c>
      <c r="P380" s="87" t="s">
        <v>551</v>
      </c>
      <c r="Q380" s="89">
        <v>12954922.936000001</v>
      </c>
      <c r="R380" s="89">
        <v>0</v>
      </c>
      <c r="S380" s="89">
        <v>10376255</v>
      </c>
      <c r="T380" s="89">
        <v>2222989.6</v>
      </c>
      <c r="U380" s="87" t="s">
        <v>50</v>
      </c>
      <c r="V380" s="89">
        <v>355678.33600000001</v>
      </c>
      <c r="W380" s="89">
        <v>0</v>
      </c>
      <c r="X380" s="87" t="s">
        <v>49</v>
      </c>
      <c r="Y380" s="89">
        <v>0</v>
      </c>
      <c r="Z380" s="89">
        <v>0</v>
      </c>
      <c r="AA380" s="87" t="s">
        <v>49</v>
      </c>
      <c r="AB380" s="89">
        <v>0</v>
      </c>
      <c r="AC380" s="89">
        <v>0</v>
      </c>
      <c r="AD380" s="87" t="s">
        <v>49</v>
      </c>
      <c r="AE380" s="89">
        <v>0</v>
      </c>
      <c r="AF380" s="87">
        <v>0</v>
      </c>
      <c r="AG380" s="87" t="s">
        <v>49</v>
      </c>
      <c r="AH380" s="89">
        <v>0</v>
      </c>
      <c r="AI380" s="89">
        <v>0</v>
      </c>
      <c r="AJ380" s="87" t="s">
        <v>49</v>
      </c>
      <c r="AK380" s="89">
        <v>0</v>
      </c>
      <c r="AL380" s="89">
        <v>0</v>
      </c>
      <c r="AM380" s="88" t="s">
        <v>47</v>
      </c>
      <c r="AN380" s="87" t="s">
        <v>47</v>
      </c>
      <c r="AO380" s="88" t="s">
        <v>47</v>
      </c>
      <c r="AP380" s="87" t="s">
        <v>47</v>
      </c>
      <c r="AR380" s="90"/>
      <c r="AS380" s="78"/>
      <c r="AT380" s="79"/>
      <c r="AU380" s="91"/>
    </row>
    <row r="381" spans="1:47" x14ac:dyDescent="0.25">
      <c r="A381" s="87" t="s">
        <v>1038</v>
      </c>
      <c r="B381" s="92">
        <v>44188</v>
      </c>
      <c r="C381" s="87" t="s">
        <v>46</v>
      </c>
      <c r="D381" s="87" t="s">
        <v>63</v>
      </c>
      <c r="E381" s="87" t="s">
        <v>64</v>
      </c>
      <c r="F381" s="87" t="s">
        <v>871</v>
      </c>
      <c r="G381" s="87" t="s">
        <v>48</v>
      </c>
      <c r="H381" s="87" t="s">
        <v>547</v>
      </c>
      <c r="I381" s="89" t="s">
        <v>47</v>
      </c>
      <c r="J381" s="89" t="s">
        <v>47</v>
      </c>
      <c r="K381" s="89" t="s">
        <v>47</v>
      </c>
      <c r="L381" s="89" t="s">
        <v>47</v>
      </c>
      <c r="M381" s="89">
        <v>0</v>
      </c>
      <c r="N381" s="87" t="s">
        <v>47</v>
      </c>
      <c r="O381" s="87" t="s">
        <v>55</v>
      </c>
      <c r="P381" s="87" t="s">
        <v>47</v>
      </c>
      <c r="Q381" s="89">
        <v>572843749.59800005</v>
      </c>
      <c r="R381" s="89">
        <v>0</v>
      </c>
      <c r="S381" s="89">
        <v>487937494.15000004</v>
      </c>
      <c r="T381" s="89">
        <v>0</v>
      </c>
      <c r="U381" s="87" t="s">
        <v>49</v>
      </c>
      <c r="V381" s="89">
        <v>0</v>
      </c>
      <c r="W381" s="89">
        <v>73195047.799999997</v>
      </c>
      <c r="X381" s="87" t="s">
        <v>49</v>
      </c>
      <c r="Y381" s="89">
        <v>11711207.648</v>
      </c>
      <c r="Z381" s="89">
        <v>0</v>
      </c>
      <c r="AA381" s="87" t="s">
        <v>49</v>
      </c>
      <c r="AB381" s="89">
        <v>0</v>
      </c>
      <c r="AC381" s="89">
        <v>0</v>
      </c>
      <c r="AD381" s="87" t="s">
        <v>49</v>
      </c>
      <c r="AE381" s="89">
        <v>0</v>
      </c>
      <c r="AF381" s="87">
        <v>0</v>
      </c>
      <c r="AG381" s="87" t="s">
        <v>49</v>
      </c>
      <c r="AH381" s="89">
        <v>0</v>
      </c>
      <c r="AI381" s="89">
        <v>0</v>
      </c>
      <c r="AJ381" s="87" t="s">
        <v>49</v>
      </c>
      <c r="AK381" s="89">
        <v>0</v>
      </c>
      <c r="AL381" s="89">
        <v>0</v>
      </c>
      <c r="AM381" s="88" t="s">
        <v>47</v>
      </c>
      <c r="AN381" s="87" t="s">
        <v>47</v>
      </c>
      <c r="AO381" s="88" t="s">
        <v>47</v>
      </c>
      <c r="AP381" s="87" t="s">
        <v>47</v>
      </c>
      <c r="AR381" s="90"/>
      <c r="AS381" s="78"/>
      <c r="AT381" s="79"/>
      <c r="AU381" s="91"/>
    </row>
    <row r="382" spans="1:47" x14ac:dyDescent="0.25">
      <c r="A382" s="87" t="s">
        <v>1037</v>
      </c>
      <c r="B382" s="92">
        <v>44188</v>
      </c>
      <c r="C382" s="87" t="s">
        <v>46</v>
      </c>
      <c r="D382" s="87" t="s">
        <v>63</v>
      </c>
      <c r="E382" s="87" t="s">
        <v>64</v>
      </c>
      <c r="F382" s="87" t="s">
        <v>871</v>
      </c>
      <c r="G382" s="87" t="s">
        <v>48</v>
      </c>
      <c r="H382" s="87" t="s">
        <v>545</v>
      </c>
      <c r="I382" s="89" t="s">
        <v>47</v>
      </c>
      <c r="J382" s="89" t="s">
        <v>47</v>
      </c>
      <c r="K382" s="89" t="s">
        <v>47</v>
      </c>
      <c r="L382" s="89" t="s">
        <v>47</v>
      </c>
      <c r="M382" s="89">
        <v>0</v>
      </c>
      <c r="N382" s="87" t="s">
        <v>47</v>
      </c>
      <c r="O382" s="87" t="s">
        <v>431</v>
      </c>
      <c r="P382" s="87" t="s">
        <v>432</v>
      </c>
      <c r="Q382" s="89">
        <v>57879000</v>
      </c>
      <c r="R382" s="89">
        <v>0</v>
      </c>
      <c r="S382" s="89">
        <v>57879000</v>
      </c>
      <c r="T382" s="89">
        <v>0</v>
      </c>
      <c r="U382" s="87" t="s">
        <v>49</v>
      </c>
      <c r="V382" s="89">
        <v>0</v>
      </c>
      <c r="W382" s="89">
        <v>0</v>
      </c>
      <c r="X382" s="87" t="s">
        <v>49</v>
      </c>
      <c r="Y382" s="89">
        <v>0</v>
      </c>
      <c r="Z382" s="89">
        <v>0</v>
      </c>
      <c r="AA382" s="87" t="s">
        <v>49</v>
      </c>
      <c r="AB382" s="89">
        <v>0</v>
      </c>
      <c r="AC382" s="89">
        <v>0</v>
      </c>
      <c r="AD382" s="87" t="s">
        <v>49</v>
      </c>
      <c r="AE382" s="89">
        <v>0</v>
      </c>
      <c r="AF382" s="87">
        <v>0</v>
      </c>
      <c r="AG382" s="87" t="s">
        <v>49</v>
      </c>
      <c r="AH382" s="89">
        <v>0</v>
      </c>
      <c r="AI382" s="89">
        <v>0</v>
      </c>
      <c r="AJ382" s="87" t="s">
        <v>49</v>
      </c>
      <c r="AK382" s="89">
        <v>0</v>
      </c>
      <c r="AL382" s="89">
        <v>0</v>
      </c>
      <c r="AM382" s="88" t="s">
        <v>47</v>
      </c>
      <c r="AN382" s="87" t="s">
        <v>47</v>
      </c>
      <c r="AO382" s="88" t="s">
        <v>47</v>
      </c>
      <c r="AP382" s="87" t="s">
        <v>47</v>
      </c>
      <c r="AR382" s="90"/>
      <c r="AS382" s="78"/>
      <c r="AT382" s="79"/>
      <c r="AU382" s="91"/>
    </row>
    <row r="383" spans="1:47" x14ac:dyDescent="0.25">
      <c r="A383" s="87" t="s">
        <v>1036</v>
      </c>
      <c r="B383" s="92">
        <v>44188</v>
      </c>
      <c r="C383" s="87" t="s">
        <v>46</v>
      </c>
      <c r="D383" s="87" t="s">
        <v>63</v>
      </c>
      <c r="E383" s="87" t="s">
        <v>64</v>
      </c>
      <c r="F383" s="87" t="s">
        <v>871</v>
      </c>
      <c r="G383" s="87" t="s">
        <v>48</v>
      </c>
      <c r="H383" s="87" t="s">
        <v>543</v>
      </c>
      <c r="I383" s="89" t="s">
        <v>47</v>
      </c>
      <c r="J383" s="89" t="s">
        <v>47</v>
      </c>
      <c r="K383" s="89" t="s">
        <v>47</v>
      </c>
      <c r="L383" s="89" t="s">
        <v>47</v>
      </c>
      <c r="M383" s="89">
        <v>0</v>
      </c>
      <c r="N383" s="87" t="s">
        <v>47</v>
      </c>
      <c r="O383" s="87" t="s">
        <v>55</v>
      </c>
      <c r="P383" s="87" t="s">
        <v>47</v>
      </c>
      <c r="Q383" s="89">
        <v>22215016.627999999</v>
      </c>
      <c r="R383" s="89">
        <v>0</v>
      </c>
      <c r="S383" s="89">
        <v>6516074.5</v>
      </c>
      <c r="T383" s="89">
        <v>0</v>
      </c>
      <c r="U383" s="87" t="s">
        <v>49</v>
      </c>
      <c r="V383" s="89">
        <v>0</v>
      </c>
      <c r="W383" s="89">
        <v>13533570.800000001</v>
      </c>
      <c r="X383" s="87" t="s">
        <v>50</v>
      </c>
      <c r="Y383" s="89">
        <v>2165371.3279999997</v>
      </c>
      <c r="Z383" s="89">
        <v>0</v>
      </c>
      <c r="AA383" s="87" t="s">
        <v>49</v>
      </c>
      <c r="AB383" s="89">
        <v>0</v>
      </c>
      <c r="AC383" s="89">
        <v>0</v>
      </c>
      <c r="AD383" s="87" t="s">
        <v>49</v>
      </c>
      <c r="AE383" s="89">
        <v>0</v>
      </c>
      <c r="AF383" s="87">
        <v>0</v>
      </c>
      <c r="AG383" s="87" t="s">
        <v>49</v>
      </c>
      <c r="AH383" s="89">
        <v>0</v>
      </c>
      <c r="AI383" s="89">
        <v>0</v>
      </c>
      <c r="AJ383" s="87" t="s">
        <v>49</v>
      </c>
      <c r="AK383" s="89">
        <v>0</v>
      </c>
      <c r="AL383" s="89">
        <v>0</v>
      </c>
      <c r="AM383" s="88" t="s">
        <v>47</v>
      </c>
      <c r="AN383" s="87" t="s">
        <v>47</v>
      </c>
      <c r="AO383" s="88" t="s">
        <v>47</v>
      </c>
      <c r="AP383" s="87" t="s">
        <v>47</v>
      </c>
      <c r="AR383" s="90"/>
      <c r="AS383" s="78"/>
      <c r="AT383" s="79"/>
      <c r="AU383" s="91"/>
    </row>
    <row r="384" spans="1:47" x14ac:dyDescent="0.25">
      <c r="A384" s="87" t="s">
        <v>1035</v>
      </c>
      <c r="B384" s="92">
        <v>44188</v>
      </c>
      <c r="C384" s="87" t="s">
        <v>973</v>
      </c>
      <c r="D384" s="87" t="s">
        <v>67</v>
      </c>
      <c r="E384" s="87" t="s">
        <v>1362</v>
      </c>
      <c r="F384" s="87" t="s">
        <v>1459</v>
      </c>
      <c r="G384" s="87" t="s">
        <v>48</v>
      </c>
      <c r="H384" s="87" t="s">
        <v>1480</v>
      </c>
      <c r="I384" s="89" t="s">
        <v>47</v>
      </c>
      <c r="J384" s="89" t="s">
        <v>47</v>
      </c>
      <c r="K384" s="89" t="s">
        <v>47</v>
      </c>
      <c r="L384" s="89" t="s">
        <v>47</v>
      </c>
      <c r="M384" s="89">
        <v>0</v>
      </c>
      <c r="N384" s="87" t="s">
        <v>47</v>
      </c>
      <c r="O384" s="87" t="s">
        <v>55</v>
      </c>
      <c r="P384" s="87" t="s">
        <v>47</v>
      </c>
      <c r="Q384" s="89">
        <f>545471108.5552+44690</f>
        <v>545515798.55519998</v>
      </c>
      <c r="R384" s="89">
        <v>0</v>
      </c>
      <c r="S384" s="89">
        <f>390058113.1+44690</f>
        <v>390102803.10000002</v>
      </c>
      <c r="T384" s="89">
        <v>0</v>
      </c>
      <c r="U384" s="87" t="s">
        <v>49</v>
      </c>
      <c r="V384" s="89">
        <v>0</v>
      </c>
      <c r="W384" s="89">
        <v>133976720.21999998</v>
      </c>
      <c r="X384" s="87" t="s">
        <v>49</v>
      </c>
      <c r="Y384" s="89">
        <v>21436275.235200003</v>
      </c>
      <c r="Z384" s="89">
        <v>0</v>
      </c>
      <c r="AA384" s="87" t="s">
        <v>49</v>
      </c>
      <c r="AB384" s="89">
        <v>0</v>
      </c>
      <c r="AC384" s="89">
        <v>0</v>
      </c>
      <c r="AD384" s="87" t="s">
        <v>49</v>
      </c>
      <c r="AE384" s="89">
        <v>0</v>
      </c>
      <c r="AF384" s="87">
        <v>0</v>
      </c>
      <c r="AG384" s="87" t="s">
        <v>49</v>
      </c>
      <c r="AH384" s="89">
        <v>0</v>
      </c>
      <c r="AI384" s="89">
        <v>0</v>
      </c>
      <c r="AJ384" s="87" t="s">
        <v>49</v>
      </c>
      <c r="AK384" s="89">
        <v>0</v>
      </c>
      <c r="AL384" s="89">
        <v>0</v>
      </c>
      <c r="AM384" s="88" t="s">
        <v>47</v>
      </c>
      <c r="AN384" s="87" t="s">
        <v>47</v>
      </c>
      <c r="AO384" s="88" t="s">
        <v>47</v>
      </c>
      <c r="AP384" s="87" t="s">
        <v>47</v>
      </c>
      <c r="AR384" s="90"/>
      <c r="AS384" s="78"/>
      <c r="AT384" s="79"/>
      <c r="AU384" s="91"/>
    </row>
    <row r="385" spans="1:47" x14ac:dyDescent="0.25">
      <c r="A385" s="87" t="s">
        <v>1034</v>
      </c>
      <c r="B385" s="92">
        <v>44188</v>
      </c>
      <c r="C385" s="87" t="s">
        <v>973</v>
      </c>
      <c r="D385" s="87" t="s">
        <v>67</v>
      </c>
      <c r="E385" s="87" t="s">
        <v>1362</v>
      </c>
      <c r="F385" s="87" t="s">
        <v>1457</v>
      </c>
      <c r="G385" s="87" t="s">
        <v>48</v>
      </c>
      <c r="H385" s="87" t="s">
        <v>1481</v>
      </c>
      <c r="I385" s="89" t="s">
        <v>47</v>
      </c>
      <c r="J385" s="89" t="s">
        <v>47</v>
      </c>
      <c r="K385" s="89" t="s">
        <v>47</v>
      </c>
      <c r="L385" s="89" t="s">
        <v>47</v>
      </c>
      <c r="M385" s="89">
        <v>0</v>
      </c>
      <c r="N385" s="87" t="s">
        <v>47</v>
      </c>
      <c r="O385" s="87" t="s">
        <v>1388</v>
      </c>
      <c r="P385" s="87" t="s">
        <v>1387</v>
      </c>
      <c r="Q385" s="89">
        <v>6524685.5</v>
      </c>
      <c r="R385" s="89">
        <v>0</v>
      </c>
      <c r="S385" s="89">
        <v>3654497.5</v>
      </c>
      <c r="T385" s="89">
        <v>2474300</v>
      </c>
      <c r="U385" s="87" t="s">
        <v>50</v>
      </c>
      <c r="V385" s="89">
        <v>395888</v>
      </c>
      <c r="W385" s="89">
        <v>0</v>
      </c>
      <c r="X385" s="87" t="s">
        <v>49</v>
      </c>
      <c r="Y385" s="89">
        <v>0</v>
      </c>
      <c r="Z385" s="89">
        <v>0</v>
      </c>
      <c r="AA385" s="87" t="s">
        <v>49</v>
      </c>
      <c r="AB385" s="89">
        <v>0</v>
      </c>
      <c r="AC385" s="89">
        <v>0</v>
      </c>
      <c r="AD385" s="87" t="s">
        <v>49</v>
      </c>
      <c r="AE385" s="89">
        <v>0</v>
      </c>
      <c r="AF385" s="87">
        <v>0</v>
      </c>
      <c r="AG385" s="87" t="s">
        <v>49</v>
      </c>
      <c r="AH385" s="89">
        <v>0</v>
      </c>
      <c r="AI385" s="89">
        <v>0</v>
      </c>
      <c r="AJ385" s="87" t="s">
        <v>49</v>
      </c>
      <c r="AK385" s="89">
        <v>0</v>
      </c>
      <c r="AL385" s="89">
        <v>0</v>
      </c>
      <c r="AM385" s="88" t="s">
        <v>47</v>
      </c>
      <c r="AN385" s="87" t="s">
        <v>47</v>
      </c>
      <c r="AO385" s="88" t="s">
        <v>47</v>
      </c>
      <c r="AP385" s="87" t="s">
        <v>47</v>
      </c>
      <c r="AR385" s="90"/>
      <c r="AS385" s="78"/>
      <c r="AT385" s="79"/>
      <c r="AU385" s="91"/>
    </row>
    <row r="386" spans="1:47" x14ac:dyDescent="0.25">
      <c r="A386" s="87" t="s">
        <v>1033</v>
      </c>
      <c r="B386" s="92">
        <v>44188</v>
      </c>
      <c r="C386" s="87" t="s">
        <v>973</v>
      </c>
      <c r="D386" s="87" t="s">
        <v>67</v>
      </c>
      <c r="E386" s="87" t="s">
        <v>1362</v>
      </c>
      <c r="F386" s="87" t="s">
        <v>1459</v>
      </c>
      <c r="G386" s="87" t="s">
        <v>48</v>
      </c>
      <c r="H386" s="87" t="s">
        <v>1483</v>
      </c>
      <c r="I386" s="89" t="s">
        <v>47</v>
      </c>
      <c r="J386" s="89" t="s">
        <v>47</v>
      </c>
      <c r="K386" s="89" t="s">
        <v>47</v>
      </c>
      <c r="L386" s="89" t="s">
        <v>47</v>
      </c>
      <c r="M386" s="89">
        <v>0</v>
      </c>
      <c r="N386" s="87" t="s">
        <v>47</v>
      </c>
      <c r="O386" s="87" t="s">
        <v>55</v>
      </c>
      <c r="P386" s="87" t="s">
        <v>47</v>
      </c>
      <c r="Q386" s="89">
        <v>88402236.863999993</v>
      </c>
      <c r="R386" s="89">
        <v>0</v>
      </c>
      <c r="S386" s="89">
        <v>51567028.000000007</v>
      </c>
      <c r="T386" s="89">
        <v>0</v>
      </c>
      <c r="U386" s="87" t="s">
        <v>49</v>
      </c>
      <c r="V386" s="89">
        <v>0</v>
      </c>
      <c r="W386" s="89">
        <v>31754490.399999999</v>
      </c>
      <c r="X386" s="87" t="s">
        <v>49</v>
      </c>
      <c r="Y386" s="89">
        <v>5080718.4639999997</v>
      </c>
      <c r="Z386" s="89">
        <v>0</v>
      </c>
      <c r="AA386" s="87" t="s">
        <v>49</v>
      </c>
      <c r="AB386" s="89">
        <v>0</v>
      </c>
      <c r="AC386" s="89">
        <v>0</v>
      </c>
      <c r="AD386" s="87" t="s">
        <v>49</v>
      </c>
      <c r="AE386" s="89">
        <v>0</v>
      </c>
      <c r="AF386" s="87">
        <v>0</v>
      </c>
      <c r="AG386" s="87" t="s">
        <v>49</v>
      </c>
      <c r="AH386" s="89">
        <v>0</v>
      </c>
      <c r="AI386" s="89">
        <v>0</v>
      </c>
      <c r="AJ386" s="87" t="s">
        <v>49</v>
      </c>
      <c r="AK386" s="89">
        <v>0</v>
      </c>
      <c r="AL386" s="89">
        <v>0</v>
      </c>
      <c r="AM386" s="88" t="s">
        <v>47</v>
      </c>
      <c r="AN386" s="87" t="s">
        <v>47</v>
      </c>
      <c r="AO386" s="88" t="s">
        <v>47</v>
      </c>
      <c r="AP386" s="87" t="s">
        <v>47</v>
      </c>
      <c r="AR386" s="90"/>
      <c r="AS386" s="78"/>
      <c r="AT386" s="79"/>
      <c r="AU386" s="91"/>
    </row>
    <row r="387" spans="1:47" x14ac:dyDescent="0.25">
      <c r="A387" s="87" t="s">
        <v>1032</v>
      </c>
      <c r="B387" s="92">
        <v>44188</v>
      </c>
      <c r="C387" s="87" t="s">
        <v>980</v>
      </c>
      <c r="D387" s="87" t="s">
        <v>67</v>
      </c>
      <c r="E387" s="87" t="s">
        <v>1160</v>
      </c>
      <c r="F387" s="87" t="s">
        <v>1180</v>
      </c>
      <c r="G387" s="87" t="s">
        <v>104</v>
      </c>
      <c r="H387" s="87" t="s">
        <v>47</v>
      </c>
      <c r="I387" s="89" t="s">
        <v>1179</v>
      </c>
      <c r="J387" s="89" t="s">
        <v>47</v>
      </c>
      <c r="K387" s="89" t="s">
        <v>1178</v>
      </c>
      <c r="L387" s="89" t="s">
        <v>535</v>
      </c>
      <c r="M387" s="89">
        <v>1090000</v>
      </c>
      <c r="N387" s="87" t="s">
        <v>107</v>
      </c>
      <c r="O387" s="87" t="s">
        <v>1177</v>
      </c>
      <c r="P387" s="87" t="s">
        <v>1176</v>
      </c>
      <c r="Q387" s="89">
        <v>-1090000</v>
      </c>
      <c r="R387" s="89">
        <v>0</v>
      </c>
      <c r="S387" s="89">
        <v>-1090000</v>
      </c>
      <c r="T387" s="89">
        <v>0</v>
      </c>
      <c r="U387" s="87" t="s">
        <v>49</v>
      </c>
      <c r="V387" s="89">
        <v>0</v>
      </c>
      <c r="W387" s="89">
        <v>0</v>
      </c>
      <c r="X387" s="87" t="s">
        <v>49</v>
      </c>
      <c r="Y387" s="89">
        <v>0</v>
      </c>
      <c r="Z387" s="89">
        <v>0</v>
      </c>
      <c r="AA387" s="87" t="s">
        <v>49</v>
      </c>
      <c r="AB387" s="89">
        <v>0</v>
      </c>
      <c r="AC387" s="89">
        <v>0</v>
      </c>
      <c r="AD387" s="87" t="s">
        <v>49</v>
      </c>
      <c r="AE387" s="89">
        <v>0</v>
      </c>
      <c r="AF387" s="87">
        <v>0</v>
      </c>
      <c r="AG387" s="87" t="s">
        <v>49</v>
      </c>
      <c r="AH387" s="89">
        <v>0</v>
      </c>
      <c r="AI387" s="89">
        <v>0</v>
      </c>
      <c r="AJ387" s="87" t="s">
        <v>49</v>
      </c>
      <c r="AK387" s="89">
        <v>0</v>
      </c>
      <c r="AL387" s="89">
        <v>0</v>
      </c>
      <c r="AM387" s="88" t="s">
        <v>47</v>
      </c>
      <c r="AN387" s="87" t="s">
        <v>47</v>
      </c>
      <c r="AO387" s="88" t="s">
        <v>47</v>
      </c>
      <c r="AP387" s="87" t="s">
        <v>47</v>
      </c>
      <c r="AR387" s="90"/>
      <c r="AS387" s="78"/>
      <c r="AT387" s="79"/>
      <c r="AU387" s="91"/>
    </row>
    <row r="388" spans="1:47" x14ac:dyDescent="0.25">
      <c r="A388" s="87" t="s">
        <v>1031</v>
      </c>
      <c r="B388" s="92">
        <v>44188</v>
      </c>
      <c r="C388" s="87" t="s">
        <v>980</v>
      </c>
      <c r="D388" s="87" t="s">
        <v>67</v>
      </c>
      <c r="E388" s="87" t="s">
        <v>1160</v>
      </c>
      <c r="F388" s="87" t="s">
        <v>1180</v>
      </c>
      <c r="G388" s="87" t="s">
        <v>48</v>
      </c>
      <c r="H388" s="87" t="s">
        <v>1182</v>
      </c>
      <c r="I388" s="89" t="s">
        <v>47</v>
      </c>
      <c r="J388" s="89" t="s">
        <v>47</v>
      </c>
      <c r="K388" s="89" t="s">
        <v>47</v>
      </c>
      <c r="L388" s="89" t="s">
        <v>47</v>
      </c>
      <c r="M388" s="89">
        <v>0</v>
      </c>
      <c r="N388" s="87" t="s">
        <v>47</v>
      </c>
      <c r="O388" s="87" t="s">
        <v>55</v>
      </c>
      <c r="P388" s="87" t="s">
        <v>47</v>
      </c>
      <c r="Q388" s="89">
        <v>512705628.38359994</v>
      </c>
      <c r="R388" s="89">
        <v>0</v>
      </c>
      <c r="S388" s="89">
        <v>457560544.44999999</v>
      </c>
      <c r="T388" s="89">
        <v>0</v>
      </c>
      <c r="U388" s="87" t="s">
        <v>49</v>
      </c>
      <c r="V388" s="89">
        <v>0</v>
      </c>
      <c r="W388" s="89">
        <v>47538865.460000001</v>
      </c>
      <c r="X388" s="87" t="s">
        <v>49</v>
      </c>
      <c r="Y388" s="89">
        <v>7606218.4736000011</v>
      </c>
      <c r="Z388" s="89">
        <v>0</v>
      </c>
      <c r="AA388" s="87" t="s">
        <v>49</v>
      </c>
      <c r="AB388" s="89">
        <v>0</v>
      </c>
      <c r="AC388" s="89">
        <v>0</v>
      </c>
      <c r="AD388" s="87" t="s">
        <v>49</v>
      </c>
      <c r="AE388" s="89">
        <v>0</v>
      </c>
      <c r="AF388" s="87">
        <v>0</v>
      </c>
      <c r="AG388" s="87" t="s">
        <v>49</v>
      </c>
      <c r="AH388" s="89">
        <v>0</v>
      </c>
      <c r="AI388" s="89">
        <v>0</v>
      </c>
      <c r="AJ388" s="87" t="s">
        <v>49</v>
      </c>
      <c r="AK388" s="89">
        <v>0</v>
      </c>
      <c r="AL388" s="89">
        <v>0</v>
      </c>
      <c r="AM388" s="88" t="s">
        <v>47</v>
      </c>
      <c r="AN388" s="87" t="s">
        <v>47</v>
      </c>
      <c r="AO388" s="88" t="s">
        <v>47</v>
      </c>
      <c r="AP388" s="87" t="s">
        <v>47</v>
      </c>
      <c r="AR388" s="90"/>
      <c r="AS388" s="78"/>
      <c r="AT388" s="79"/>
      <c r="AU388" s="91"/>
    </row>
    <row r="389" spans="1:47" x14ac:dyDescent="0.25">
      <c r="A389" s="87" t="s">
        <v>1029</v>
      </c>
      <c r="B389" s="92">
        <v>44188</v>
      </c>
      <c r="C389" s="87" t="s">
        <v>46</v>
      </c>
      <c r="D389" s="87" t="s">
        <v>67</v>
      </c>
      <c r="E389" s="87" t="s">
        <v>68</v>
      </c>
      <c r="F389" s="87" t="s">
        <v>880</v>
      </c>
      <c r="G389" s="87" t="s">
        <v>48</v>
      </c>
      <c r="H389" s="87" t="s">
        <v>554</v>
      </c>
      <c r="I389" s="89" t="s">
        <v>47</v>
      </c>
      <c r="J389" s="89" t="s">
        <v>47</v>
      </c>
      <c r="K389" s="89" t="s">
        <v>47</v>
      </c>
      <c r="L389" s="89" t="s">
        <v>47</v>
      </c>
      <c r="M389" s="89">
        <v>0</v>
      </c>
      <c r="N389" s="87" t="s">
        <v>47</v>
      </c>
      <c r="O389" s="87" t="s">
        <v>55</v>
      </c>
      <c r="P389" s="87" t="s">
        <v>47</v>
      </c>
      <c r="Q389" s="89">
        <v>1338695154.2840004</v>
      </c>
      <c r="R389" s="89">
        <v>0</v>
      </c>
      <c r="S389" s="89">
        <v>1056482515.6999999</v>
      </c>
      <c r="T389" s="89">
        <v>0</v>
      </c>
      <c r="U389" s="87" t="s">
        <v>49</v>
      </c>
      <c r="V389" s="89">
        <v>0</v>
      </c>
      <c r="W389" s="89">
        <v>243286757.40000001</v>
      </c>
      <c r="X389" s="87" t="s">
        <v>49</v>
      </c>
      <c r="Y389" s="89">
        <v>38925881.184</v>
      </c>
      <c r="Z389" s="89">
        <v>0</v>
      </c>
      <c r="AA389" s="87" t="s">
        <v>49</v>
      </c>
      <c r="AB389" s="89">
        <v>0</v>
      </c>
      <c r="AC389" s="89">
        <v>0</v>
      </c>
      <c r="AD389" s="87" t="s">
        <v>49</v>
      </c>
      <c r="AE389" s="89">
        <v>0</v>
      </c>
      <c r="AF389" s="87">
        <v>0</v>
      </c>
      <c r="AG389" s="87" t="s">
        <v>49</v>
      </c>
      <c r="AH389" s="89">
        <v>0</v>
      </c>
      <c r="AI389" s="89">
        <v>0</v>
      </c>
      <c r="AJ389" s="87" t="s">
        <v>49</v>
      </c>
      <c r="AK389" s="89">
        <v>0</v>
      </c>
      <c r="AL389" s="89">
        <v>0</v>
      </c>
      <c r="AM389" s="88" t="s">
        <v>47</v>
      </c>
      <c r="AN389" s="87" t="s">
        <v>47</v>
      </c>
      <c r="AO389" s="88" t="s">
        <v>47</v>
      </c>
      <c r="AP389" s="87" t="s">
        <v>47</v>
      </c>
      <c r="AR389" s="90"/>
      <c r="AS389" s="78"/>
      <c r="AT389" s="79"/>
      <c r="AU389" s="91"/>
    </row>
    <row r="390" spans="1:47" x14ac:dyDescent="0.25">
      <c r="A390" s="87" t="s">
        <v>1028</v>
      </c>
      <c r="B390" s="92">
        <v>44188</v>
      </c>
      <c r="C390" s="87" t="s">
        <v>973</v>
      </c>
      <c r="D390" s="87" t="s">
        <v>77</v>
      </c>
      <c r="E390" s="87" t="s">
        <v>1359</v>
      </c>
      <c r="F390" s="87" t="s">
        <v>1459</v>
      </c>
      <c r="G390" s="87" t="s">
        <v>48</v>
      </c>
      <c r="H390" s="87" t="s">
        <v>1475</v>
      </c>
      <c r="I390" s="89" t="s">
        <v>47</v>
      </c>
      <c r="J390" s="89" t="s">
        <v>47</v>
      </c>
      <c r="K390" s="89" t="s">
        <v>47</v>
      </c>
      <c r="L390" s="89" t="s">
        <v>47</v>
      </c>
      <c r="M390" s="89">
        <v>0</v>
      </c>
      <c r="N390" s="87" t="s">
        <v>47</v>
      </c>
      <c r="O390" s="87" t="s">
        <v>55</v>
      </c>
      <c r="P390" s="87" t="s">
        <v>47</v>
      </c>
      <c r="Q390" s="89">
        <f>142700831.024+22345</f>
        <v>142723176.02399999</v>
      </c>
      <c r="R390" s="89">
        <v>0</v>
      </c>
      <c r="S390" s="89">
        <f>90849102+22345</f>
        <v>90871447</v>
      </c>
      <c r="T390" s="89">
        <v>0</v>
      </c>
      <c r="U390" s="87" t="s">
        <v>49</v>
      </c>
      <c r="V390" s="89">
        <v>0</v>
      </c>
      <c r="W390" s="89">
        <v>44699766.399999999</v>
      </c>
      <c r="X390" s="87" t="s">
        <v>49</v>
      </c>
      <c r="Y390" s="89">
        <v>7151962.6239999998</v>
      </c>
      <c r="Z390" s="89">
        <v>0</v>
      </c>
      <c r="AA390" s="87" t="s">
        <v>49</v>
      </c>
      <c r="AB390" s="89">
        <v>0</v>
      </c>
      <c r="AC390" s="89">
        <v>0</v>
      </c>
      <c r="AD390" s="87" t="s">
        <v>49</v>
      </c>
      <c r="AE390" s="89">
        <v>0</v>
      </c>
      <c r="AF390" s="87">
        <v>0</v>
      </c>
      <c r="AG390" s="87" t="s">
        <v>49</v>
      </c>
      <c r="AH390" s="89">
        <v>0</v>
      </c>
      <c r="AI390" s="89">
        <v>0</v>
      </c>
      <c r="AJ390" s="87" t="s">
        <v>49</v>
      </c>
      <c r="AK390" s="89">
        <v>0</v>
      </c>
      <c r="AL390" s="89">
        <v>0</v>
      </c>
      <c r="AM390" s="88" t="s">
        <v>47</v>
      </c>
      <c r="AN390" s="87" t="s">
        <v>47</v>
      </c>
      <c r="AO390" s="88" t="s">
        <v>47</v>
      </c>
      <c r="AP390" s="87" t="s">
        <v>47</v>
      </c>
      <c r="AR390" s="90"/>
      <c r="AS390" s="78"/>
      <c r="AT390" s="79"/>
      <c r="AU390" s="91"/>
    </row>
    <row r="391" spans="1:47" x14ac:dyDescent="0.25">
      <c r="A391" s="87" t="s">
        <v>1027</v>
      </c>
      <c r="B391" s="92">
        <v>44188</v>
      </c>
      <c r="C391" s="87" t="s">
        <v>973</v>
      </c>
      <c r="D391" s="87" t="s">
        <v>77</v>
      </c>
      <c r="E391" s="87" t="s">
        <v>1359</v>
      </c>
      <c r="F391" s="87" t="s">
        <v>1457</v>
      </c>
      <c r="G391" s="87" t="s">
        <v>48</v>
      </c>
      <c r="H391" s="87" t="s">
        <v>1478</v>
      </c>
      <c r="I391" s="89" t="s">
        <v>47</v>
      </c>
      <c r="J391" s="89" t="s">
        <v>47</v>
      </c>
      <c r="K391" s="89" t="s">
        <v>47</v>
      </c>
      <c r="L391" s="89" t="s">
        <v>47</v>
      </c>
      <c r="M391" s="89">
        <v>0</v>
      </c>
      <c r="N391" s="87" t="s">
        <v>47</v>
      </c>
      <c r="O391" s="87" t="s">
        <v>1477</v>
      </c>
      <c r="P391" s="87" t="s">
        <v>1476</v>
      </c>
      <c r="Q391" s="89">
        <v>28218105.300000001</v>
      </c>
      <c r="R391" s="89">
        <v>0</v>
      </c>
      <c r="S391" s="89">
        <v>19826282.5</v>
      </c>
      <c r="T391" s="89">
        <v>7234330</v>
      </c>
      <c r="U391" s="87" t="s">
        <v>50</v>
      </c>
      <c r="V391" s="89">
        <v>1157492.8</v>
      </c>
      <c r="W391" s="89">
        <v>0</v>
      </c>
      <c r="X391" s="87" t="s">
        <v>49</v>
      </c>
      <c r="Y391" s="89">
        <v>0</v>
      </c>
      <c r="Z391" s="89">
        <v>0</v>
      </c>
      <c r="AA391" s="87" t="s">
        <v>49</v>
      </c>
      <c r="AB391" s="89">
        <v>0</v>
      </c>
      <c r="AC391" s="89">
        <v>0</v>
      </c>
      <c r="AD391" s="87" t="s">
        <v>49</v>
      </c>
      <c r="AE391" s="89">
        <v>0</v>
      </c>
      <c r="AF391" s="87">
        <v>0</v>
      </c>
      <c r="AG391" s="87" t="s">
        <v>49</v>
      </c>
      <c r="AH391" s="89">
        <v>0</v>
      </c>
      <c r="AI391" s="89">
        <v>0</v>
      </c>
      <c r="AJ391" s="87" t="s">
        <v>49</v>
      </c>
      <c r="AK391" s="89">
        <v>0</v>
      </c>
      <c r="AL391" s="89">
        <v>0</v>
      </c>
      <c r="AM391" s="88" t="s">
        <v>47</v>
      </c>
      <c r="AN391" s="87" t="s">
        <v>47</v>
      </c>
      <c r="AO391" s="88" t="s">
        <v>47</v>
      </c>
      <c r="AP391" s="87" t="s">
        <v>47</v>
      </c>
      <c r="AR391" s="90"/>
      <c r="AS391" s="78"/>
      <c r="AT391" s="79"/>
      <c r="AU391" s="91"/>
    </row>
    <row r="392" spans="1:47" x14ac:dyDescent="0.25">
      <c r="A392" s="87" t="s">
        <v>1026</v>
      </c>
      <c r="B392" s="92">
        <v>44188</v>
      </c>
      <c r="C392" s="87" t="s">
        <v>973</v>
      </c>
      <c r="D392" s="87" t="s">
        <v>77</v>
      </c>
      <c r="E392" s="87" t="s">
        <v>1359</v>
      </c>
      <c r="F392" s="87" t="s">
        <v>1459</v>
      </c>
      <c r="G392" s="87" t="s">
        <v>48</v>
      </c>
      <c r="H392" s="87" t="s">
        <v>1479</v>
      </c>
      <c r="I392" s="89" t="s">
        <v>47</v>
      </c>
      <c r="J392" s="89" t="s">
        <v>47</v>
      </c>
      <c r="K392" s="89" t="s">
        <v>47</v>
      </c>
      <c r="L392" s="89" t="s">
        <v>47</v>
      </c>
      <c r="M392" s="89">
        <v>0</v>
      </c>
      <c r="N392" s="87" t="s">
        <v>47</v>
      </c>
      <c r="O392" s="87" t="s">
        <v>55</v>
      </c>
      <c r="P392" s="87" t="s">
        <v>47</v>
      </c>
      <c r="Q392" s="89">
        <v>90977388.459999993</v>
      </c>
      <c r="R392" s="89">
        <v>0</v>
      </c>
      <c r="S392" s="89">
        <v>59070697</v>
      </c>
      <c r="T392" s="89">
        <v>0</v>
      </c>
      <c r="U392" s="87" t="s">
        <v>49</v>
      </c>
      <c r="V392" s="89">
        <v>0</v>
      </c>
      <c r="W392" s="89">
        <v>27505768.5</v>
      </c>
      <c r="X392" s="87" t="s">
        <v>50</v>
      </c>
      <c r="Y392" s="89">
        <v>4400922.96</v>
      </c>
      <c r="Z392" s="89">
        <v>0</v>
      </c>
      <c r="AA392" s="87" t="s">
        <v>49</v>
      </c>
      <c r="AB392" s="89">
        <v>0</v>
      </c>
      <c r="AC392" s="89">
        <v>0</v>
      </c>
      <c r="AD392" s="87" t="s">
        <v>49</v>
      </c>
      <c r="AE392" s="89">
        <v>0</v>
      </c>
      <c r="AF392" s="87">
        <v>0</v>
      </c>
      <c r="AG392" s="87" t="s">
        <v>49</v>
      </c>
      <c r="AH392" s="89">
        <v>0</v>
      </c>
      <c r="AI392" s="89">
        <v>0</v>
      </c>
      <c r="AJ392" s="87" t="s">
        <v>49</v>
      </c>
      <c r="AK392" s="89">
        <v>0</v>
      </c>
      <c r="AL392" s="89">
        <v>0</v>
      </c>
      <c r="AM392" s="88" t="s">
        <v>47</v>
      </c>
      <c r="AN392" s="87" t="s">
        <v>47</v>
      </c>
      <c r="AO392" s="88" t="s">
        <v>47</v>
      </c>
      <c r="AP392" s="87" t="s">
        <v>47</v>
      </c>
      <c r="AR392" s="90"/>
      <c r="AS392" s="78"/>
      <c r="AT392" s="79"/>
      <c r="AU392" s="91"/>
    </row>
    <row r="393" spans="1:47" x14ac:dyDescent="0.25">
      <c r="A393" s="87" t="s">
        <v>1025</v>
      </c>
      <c r="B393" s="92">
        <v>44188</v>
      </c>
      <c r="C393" s="87" t="s">
        <v>46</v>
      </c>
      <c r="D393" s="87" t="s">
        <v>77</v>
      </c>
      <c r="E393" s="87" t="s">
        <v>78</v>
      </c>
      <c r="F393" s="87" t="s">
        <v>891</v>
      </c>
      <c r="G393" s="87" t="s">
        <v>104</v>
      </c>
      <c r="H393" s="87" t="s">
        <v>47</v>
      </c>
      <c r="I393" s="89" t="s">
        <v>562</v>
      </c>
      <c r="J393" s="89" t="s">
        <v>47</v>
      </c>
      <c r="K393" s="89" t="s">
        <v>563</v>
      </c>
      <c r="L393" s="89" t="s">
        <v>535</v>
      </c>
      <c r="M393" s="89">
        <v>3222258</v>
      </c>
      <c r="N393" s="87" t="s">
        <v>107</v>
      </c>
      <c r="O393" s="87" t="s">
        <v>564</v>
      </c>
      <c r="P393" s="87" t="s">
        <v>565</v>
      </c>
      <c r="Q393" s="89">
        <v>-1365552</v>
      </c>
      <c r="R393" s="89">
        <v>0</v>
      </c>
      <c r="S393" s="89">
        <v>0</v>
      </c>
      <c r="T393" s="89">
        <v>0</v>
      </c>
      <c r="U393" s="87" t="s">
        <v>49</v>
      </c>
      <c r="V393" s="89">
        <v>0</v>
      </c>
      <c r="W393" s="89">
        <v>-1177200</v>
      </c>
      <c r="X393" s="87" t="s">
        <v>50</v>
      </c>
      <c r="Y393" s="89">
        <v>-188352</v>
      </c>
      <c r="Z393" s="89">
        <v>0</v>
      </c>
      <c r="AA393" s="87" t="s">
        <v>49</v>
      </c>
      <c r="AB393" s="89">
        <v>0</v>
      </c>
      <c r="AC393" s="89">
        <v>0</v>
      </c>
      <c r="AD393" s="87" t="s">
        <v>49</v>
      </c>
      <c r="AE393" s="89">
        <v>0</v>
      </c>
      <c r="AF393" s="87">
        <v>0</v>
      </c>
      <c r="AG393" s="87" t="s">
        <v>49</v>
      </c>
      <c r="AH393" s="89">
        <v>0</v>
      </c>
      <c r="AI393" s="89">
        <v>0</v>
      </c>
      <c r="AJ393" s="87" t="s">
        <v>49</v>
      </c>
      <c r="AK393" s="89">
        <v>0</v>
      </c>
      <c r="AL393" s="89">
        <v>0</v>
      </c>
      <c r="AM393" s="88" t="s">
        <v>47</v>
      </c>
      <c r="AN393" s="87" t="s">
        <v>47</v>
      </c>
      <c r="AO393" s="88" t="s">
        <v>47</v>
      </c>
      <c r="AP393" s="87" t="s">
        <v>47</v>
      </c>
      <c r="AR393" s="90"/>
      <c r="AS393" s="78"/>
      <c r="AT393" s="79"/>
      <c r="AU393" s="91"/>
    </row>
    <row r="394" spans="1:47" x14ac:dyDescent="0.25">
      <c r="A394" s="87" t="s">
        <v>1024</v>
      </c>
      <c r="B394" s="92">
        <v>44188</v>
      </c>
      <c r="C394" s="87" t="s">
        <v>46</v>
      </c>
      <c r="D394" s="87" t="s">
        <v>77</v>
      </c>
      <c r="E394" s="87" t="s">
        <v>78</v>
      </c>
      <c r="F394" s="87" t="s">
        <v>891</v>
      </c>
      <c r="G394" s="87" t="s">
        <v>48</v>
      </c>
      <c r="H394" s="87" t="s">
        <v>560</v>
      </c>
      <c r="I394" s="89" t="s">
        <v>47</v>
      </c>
      <c r="J394" s="89" t="s">
        <v>47</v>
      </c>
      <c r="K394" s="89" t="s">
        <v>47</v>
      </c>
      <c r="L394" s="89" t="s">
        <v>47</v>
      </c>
      <c r="M394" s="89">
        <v>0</v>
      </c>
      <c r="N394" s="87" t="s">
        <v>47</v>
      </c>
      <c r="O394" s="87" t="s">
        <v>55</v>
      </c>
      <c r="P394" s="87" t="s">
        <v>47</v>
      </c>
      <c r="Q394" s="89">
        <v>848701036.80799997</v>
      </c>
      <c r="R394" s="89">
        <v>0</v>
      </c>
      <c r="S394" s="89">
        <v>606684357</v>
      </c>
      <c r="T394" s="89">
        <v>0</v>
      </c>
      <c r="U394" s="87" t="s">
        <v>49</v>
      </c>
      <c r="V394" s="89">
        <v>0</v>
      </c>
      <c r="W394" s="89">
        <v>208635068.80000001</v>
      </c>
      <c r="X394" s="87" t="s">
        <v>49</v>
      </c>
      <c r="Y394" s="89">
        <v>33381611.008000005</v>
      </c>
      <c r="Z394" s="89">
        <v>0</v>
      </c>
      <c r="AA394" s="87" t="s">
        <v>49</v>
      </c>
      <c r="AB394" s="89">
        <v>0</v>
      </c>
      <c r="AC394" s="89">
        <v>0</v>
      </c>
      <c r="AD394" s="87" t="s">
        <v>49</v>
      </c>
      <c r="AE394" s="89">
        <v>0</v>
      </c>
      <c r="AF394" s="87">
        <v>0</v>
      </c>
      <c r="AG394" s="87" t="s">
        <v>49</v>
      </c>
      <c r="AH394" s="89">
        <v>0</v>
      </c>
      <c r="AI394" s="89">
        <v>0</v>
      </c>
      <c r="AJ394" s="87" t="s">
        <v>49</v>
      </c>
      <c r="AK394" s="89">
        <v>0</v>
      </c>
      <c r="AL394" s="89">
        <v>0</v>
      </c>
      <c r="AM394" s="88" t="s">
        <v>47</v>
      </c>
      <c r="AN394" s="87" t="s">
        <v>47</v>
      </c>
      <c r="AO394" s="88" t="s">
        <v>47</v>
      </c>
      <c r="AP394" s="87" t="s">
        <v>47</v>
      </c>
      <c r="AR394" s="90"/>
      <c r="AS394" s="78"/>
      <c r="AT394" s="79"/>
      <c r="AU394" s="91"/>
    </row>
    <row r="395" spans="1:47" x14ac:dyDescent="0.25">
      <c r="A395" s="87" t="s">
        <v>1023</v>
      </c>
      <c r="B395" s="92">
        <v>44188</v>
      </c>
      <c r="C395" s="87" t="s">
        <v>46</v>
      </c>
      <c r="D395" s="87" t="s">
        <v>77</v>
      </c>
      <c r="E395" s="87" t="s">
        <v>78</v>
      </c>
      <c r="F395" s="87" t="s">
        <v>891</v>
      </c>
      <c r="G395" s="87" t="s">
        <v>48</v>
      </c>
      <c r="H395" s="87" t="s">
        <v>558</v>
      </c>
      <c r="I395" s="89" t="s">
        <v>47</v>
      </c>
      <c r="J395" s="89" t="s">
        <v>47</v>
      </c>
      <c r="K395" s="89" t="s">
        <v>47</v>
      </c>
      <c r="L395" s="89" t="s">
        <v>47</v>
      </c>
      <c r="M395" s="89">
        <v>0</v>
      </c>
      <c r="N395" s="87" t="s">
        <v>47</v>
      </c>
      <c r="O395" s="87" t="s">
        <v>397</v>
      </c>
      <c r="P395" s="87" t="s">
        <v>398</v>
      </c>
      <c r="Q395" s="89">
        <v>10852639.5</v>
      </c>
      <c r="R395" s="89">
        <v>0</v>
      </c>
      <c r="S395" s="89">
        <v>10637691.5</v>
      </c>
      <c r="T395" s="89">
        <v>185300</v>
      </c>
      <c r="U395" s="87" t="s">
        <v>50</v>
      </c>
      <c r="V395" s="89">
        <v>29648</v>
      </c>
      <c r="W395" s="89">
        <v>0</v>
      </c>
      <c r="X395" s="87" t="s">
        <v>49</v>
      </c>
      <c r="Y395" s="89">
        <v>0</v>
      </c>
      <c r="Z395" s="89">
        <v>0</v>
      </c>
      <c r="AA395" s="87" t="s">
        <v>49</v>
      </c>
      <c r="AB395" s="89">
        <v>0</v>
      </c>
      <c r="AC395" s="89">
        <v>0</v>
      </c>
      <c r="AD395" s="87" t="s">
        <v>49</v>
      </c>
      <c r="AE395" s="89">
        <v>0</v>
      </c>
      <c r="AF395" s="87">
        <v>0</v>
      </c>
      <c r="AG395" s="87" t="s">
        <v>49</v>
      </c>
      <c r="AH395" s="89">
        <v>0</v>
      </c>
      <c r="AI395" s="89">
        <v>0</v>
      </c>
      <c r="AJ395" s="87" t="s">
        <v>49</v>
      </c>
      <c r="AK395" s="89">
        <v>0</v>
      </c>
      <c r="AL395" s="89">
        <v>0</v>
      </c>
      <c r="AM395" s="88" t="s">
        <v>47</v>
      </c>
      <c r="AN395" s="87" t="s">
        <v>47</v>
      </c>
      <c r="AO395" s="88" t="s">
        <v>47</v>
      </c>
      <c r="AP395" s="87" t="s">
        <v>47</v>
      </c>
      <c r="AR395" s="90"/>
      <c r="AS395" s="78"/>
      <c r="AT395" s="79"/>
      <c r="AU395" s="91"/>
    </row>
    <row r="396" spans="1:47" x14ac:dyDescent="0.25">
      <c r="A396" s="87" t="s">
        <v>1022</v>
      </c>
      <c r="B396" s="92">
        <v>44188</v>
      </c>
      <c r="C396" s="87" t="s">
        <v>46</v>
      </c>
      <c r="D396" s="87" t="s">
        <v>77</v>
      </c>
      <c r="E396" s="87" t="s">
        <v>78</v>
      </c>
      <c r="F396" s="87" t="s">
        <v>891</v>
      </c>
      <c r="G396" s="87" t="s">
        <v>48</v>
      </c>
      <c r="H396" s="87" t="s">
        <v>556</v>
      </c>
      <c r="I396" s="89" t="s">
        <v>47</v>
      </c>
      <c r="J396" s="89" t="s">
        <v>47</v>
      </c>
      <c r="K396" s="89" t="s">
        <v>47</v>
      </c>
      <c r="L396" s="89" t="s">
        <v>47</v>
      </c>
      <c r="M396" s="89">
        <v>0</v>
      </c>
      <c r="N396" s="87" t="s">
        <v>47</v>
      </c>
      <c r="O396" s="87" t="s">
        <v>55</v>
      </c>
      <c r="P396" s="87" t="s">
        <v>47</v>
      </c>
      <c r="Q396" s="89">
        <v>639481417.52399993</v>
      </c>
      <c r="R396" s="89">
        <v>0</v>
      </c>
      <c r="S396" s="89">
        <v>455779162.8499999</v>
      </c>
      <c r="T396" s="89">
        <v>0</v>
      </c>
      <c r="U396" s="87" t="s">
        <v>49</v>
      </c>
      <c r="V396" s="89">
        <v>0</v>
      </c>
      <c r="W396" s="89">
        <v>158364012.65000001</v>
      </c>
      <c r="X396" s="87" t="s">
        <v>50</v>
      </c>
      <c r="Y396" s="89">
        <v>25338242.024000008</v>
      </c>
      <c r="Z396" s="89">
        <v>0</v>
      </c>
      <c r="AA396" s="87" t="s">
        <v>49</v>
      </c>
      <c r="AB396" s="89">
        <v>0</v>
      </c>
      <c r="AC396" s="89">
        <v>0</v>
      </c>
      <c r="AD396" s="87" t="s">
        <v>49</v>
      </c>
      <c r="AE396" s="89">
        <v>0</v>
      </c>
      <c r="AF396" s="87">
        <v>0</v>
      </c>
      <c r="AG396" s="87" t="s">
        <v>49</v>
      </c>
      <c r="AH396" s="89">
        <v>0</v>
      </c>
      <c r="AI396" s="89">
        <v>0</v>
      </c>
      <c r="AJ396" s="87" t="s">
        <v>49</v>
      </c>
      <c r="AK396" s="89">
        <v>0</v>
      </c>
      <c r="AL396" s="89">
        <v>0</v>
      </c>
      <c r="AM396" s="88" t="s">
        <v>47</v>
      </c>
      <c r="AN396" s="87" t="s">
        <v>47</v>
      </c>
      <c r="AO396" s="88" t="s">
        <v>47</v>
      </c>
      <c r="AP396" s="87" t="s">
        <v>47</v>
      </c>
      <c r="AR396" s="90"/>
      <c r="AS396" s="78"/>
      <c r="AT396" s="79"/>
      <c r="AU396" s="91"/>
    </row>
    <row r="397" spans="1:47" x14ac:dyDescent="0.25">
      <c r="A397" s="87" t="s">
        <v>1021</v>
      </c>
      <c r="B397" s="92">
        <v>44188</v>
      </c>
      <c r="C397" s="87" t="s">
        <v>980</v>
      </c>
      <c r="D397" s="87" t="s">
        <v>77</v>
      </c>
      <c r="E397" s="87" t="s">
        <v>979</v>
      </c>
      <c r="F397" s="87" t="s">
        <v>2517</v>
      </c>
      <c r="G397" s="87" t="s">
        <v>48</v>
      </c>
      <c r="H397" s="87" t="s">
        <v>2518</v>
      </c>
      <c r="I397" s="89" t="s">
        <v>47</v>
      </c>
      <c r="J397" s="89" t="s">
        <v>47</v>
      </c>
      <c r="K397" s="89" t="s">
        <v>47</v>
      </c>
      <c r="L397" s="89" t="s">
        <v>47</v>
      </c>
      <c r="M397" s="89">
        <v>0</v>
      </c>
      <c r="N397" s="87" t="s">
        <v>47</v>
      </c>
      <c r="O397" s="87" t="s">
        <v>937</v>
      </c>
      <c r="P397" s="87" t="s">
        <v>1079</v>
      </c>
      <c r="Q397" s="89">
        <v>0</v>
      </c>
      <c r="R397" s="89">
        <v>0</v>
      </c>
      <c r="S397" s="89">
        <v>0</v>
      </c>
      <c r="T397" s="89">
        <v>0</v>
      </c>
      <c r="U397" s="87" t="s">
        <v>49</v>
      </c>
      <c r="V397" s="89">
        <v>0</v>
      </c>
      <c r="W397" s="89">
        <v>0</v>
      </c>
      <c r="X397" s="87" t="s">
        <v>49</v>
      </c>
      <c r="Y397" s="89">
        <v>0</v>
      </c>
      <c r="Z397" s="89">
        <v>0</v>
      </c>
      <c r="AA397" s="87" t="s">
        <v>49</v>
      </c>
      <c r="AB397" s="89">
        <v>0</v>
      </c>
      <c r="AC397" s="89">
        <v>0</v>
      </c>
      <c r="AD397" s="87" t="s">
        <v>49</v>
      </c>
      <c r="AE397" s="89">
        <v>0</v>
      </c>
      <c r="AF397" s="87"/>
      <c r="AG397" s="87"/>
      <c r="AH397" s="89"/>
      <c r="AI397" s="89"/>
      <c r="AJ397" s="87"/>
      <c r="AK397" s="89"/>
      <c r="AL397" s="89"/>
      <c r="AM397" s="88"/>
      <c r="AN397" s="87"/>
      <c r="AO397" s="88"/>
      <c r="AP397" s="87"/>
      <c r="AR397" s="90"/>
      <c r="AS397" s="78"/>
      <c r="AT397" s="79"/>
      <c r="AU397" s="91"/>
    </row>
    <row r="398" spans="1:47" x14ac:dyDescent="0.25">
      <c r="A398" s="87" t="s">
        <v>1020</v>
      </c>
      <c r="B398" s="92">
        <v>44188</v>
      </c>
      <c r="C398" s="87" t="s">
        <v>973</v>
      </c>
      <c r="D398" s="87" t="s">
        <v>87</v>
      </c>
      <c r="E398" s="87" t="s">
        <v>1356</v>
      </c>
      <c r="F398" s="87" t="s">
        <v>1469</v>
      </c>
      <c r="G398" s="87" t="s">
        <v>48</v>
      </c>
      <c r="H398" s="87" t="s">
        <v>1468</v>
      </c>
      <c r="I398" s="89" t="s">
        <v>47</v>
      </c>
      <c r="J398" s="89" t="s">
        <v>47</v>
      </c>
      <c r="K398" s="89" t="s">
        <v>47</v>
      </c>
      <c r="L398" s="89" t="s">
        <v>47</v>
      </c>
      <c r="M398" s="89">
        <v>0</v>
      </c>
      <c r="N398" s="87" t="s">
        <v>47</v>
      </c>
      <c r="O398" s="87" t="s">
        <v>55</v>
      </c>
      <c r="P398" s="87" t="s">
        <v>47</v>
      </c>
      <c r="Q398" s="89">
        <f>185401584.08+22345</f>
        <v>185423929.08000001</v>
      </c>
      <c r="R398" s="89">
        <v>0</v>
      </c>
      <c r="S398" s="89">
        <f>130961008.7+22345</f>
        <v>130983353.7</v>
      </c>
      <c r="T398" s="89">
        <v>0</v>
      </c>
      <c r="U398" s="87" t="s">
        <v>49</v>
      </c>
      <c r="V398" s="89">
        <v>0</v>
      </c>
      <c r="W398" s="89">
        <v>46931530.5</v>
      </c>
      <c r="X398" s="87" t="s">
        <v>50</v>
      </c>
      <c r="Y398" s="89">
        <v>7509044.879999999</v>
      </c>
      <c r="Z398" s="89">
        <v>0</v>
      </c>
      <c r="AA398" s="87" t="s">
        <v>49</v>
      </c>
      <c r="AB398" s="89">
        <v>0</v>
      </c>
      <c r="AC398" s="89">
        <v>0</v>
      </c>
      <c r="AD398" s="87" t="s">
        <v>49</v>
      </c>
      <c r="AE398" s="89">
        <v>0</v>
      </c>
      <c r="AF398" s="87">
        <v>0</v>
      </c>
      <c r="AG398" s="87" t="s">
        <v>49</v>
      </c>
      <c r="AH398" s="89">
        <v>0</v>
      </c>
      <c r="AI398" s="89">
        <v>0</v>
      </c>
      <c r="AJ398" s="87" t="s">
        <v>49</v>
      </c>
      <c r="AK398" s="89">
        <v>0</v>
      </c>
      <c r="AL398" s="89">
        <v>0</v>
      </c>
      <c r="AM398" s="88" t="s">
        <v>47</v>
      </c>
      <c r="AN398" s="87" t="s">
        <v>47</v>
      </c>
      <c r="AO398" s="88" t="s">
        <v>47</v>
      </c>
      <c r="AP398" s="87" t="s">
        <v>47</v>
      </c>
      <c r="AR398" s="90"/>
      <c r="AS398" s="78"/>
      <c r="AT398" s="79"/>
      <c r="AU398" s="91"/>
    </row>
    <row r="399" spans="1:47" x14ac:dyDescent="0.25">
      <c r="A399" s="87" t="s">
        <v>1019</v>
      </c>
      <c r="B399" s="92">
        <v>44188</v>
      </c>
      <c r="C399" s="87" t="s">
        <v>973</v>
      </c>
      <c r="D399" s="87" t="s">
        <v>87</v>
      </c>
      <c r="E399" s="87" t="s">
        <v>1356</v>
      </c>
      <c r="F399" s="87" t="s">
        <v>1473</v>
      </c>
      <c r="G399" s="87" t="s">
        <v>48</v>
      </c>
      <c r="H399" s="87" t="s">
        <v>1472</v>
      </c>
      <c r="I399" s="89" t="s">
        <v>47</v>
      </c>
      <c r="J399" s="89" t="s">
        <v>47</v>
      </c>
      <c r="K399" s="89" t="s">
        <v>47</v>
      </c>
      <c r="L399" s="89" t="s">
        <v>47</v>
      </c>
      <c r="M399" s="89">
        <v>0</v>
      </c>
      <c r="N399" s="87" t="s">
        <v>47</v>
      </c>
      <c r="O399" s="87" t="s">
        <v>1471</v>
      </c>
      <c r="P399" s="87" t="s">
        <v>1470</v>
      </c>
      <c r="Q399" s="89">
        <v>7168657.5</v>
      </c>
      <c r="R399" s="89">
        <v>0</v>
      </c>
      <c r="S399" s="89">
        <v>7168657.5</v>
      </c>
      <c r="T399" s="89">
        <v>0</v>
      </c>
      <c r="U399" s="87" t="s">
        <v>49</v>
      </c>
      <c r="V399" s="89">
        <v>0</v>
      </c>
      <c r="W399" s="89">
        <v>0</v>
      </c>
      <c r="X399" s="87" t="s">
        <v>49</v>
      </c>
      <c r="Y399" s="89">
        <v>0</v>
      </c>
      <c r="Z399" s="89">
        <v>0</v>
      </c>
      <c r="AA399" s="87" t="s">
        <v>49</v>
      </c>
      <c r="AB399" s="89">
        <v>0</v>
      </c>
      <c r="AC399" s="89">
        <v>0</v>
      </c>
      <c r="AD399" s="87" t="s">
        <v>49</v>
      </c>
      <c r="AE399" s="89">
        <v>0</v>
      </c>
      <c r="AF399" s="87">
        <v>0</v>
      </c>
      <c r="AG399" s="87" t="s">
        <v>49</v>
      </c>
      <c r="AH399" s="89">
        <v>0</v>
      </c>
      <c r="AI399" s="89">
        <v>0</v>
      </c>
      <c r="AJ399" s="87" t="s">
        <v>49</v>
      </c>
      <c r="AK399" s="89">
        <v>0</v>
      </c>
      <c r="AL399" s="89">
        <v>0</v>
      </c>
      <c r="AM399" s="88" t="s">
        <v>47</v>
      </c>
      <c r="AN399" s="87" t="s">
        <v>47</v>
      </c>
      <c r="AO399" s="88" t="s">
        <v>47</v>
      </c>
      <c r="AP399" s="87" t="s">
        <v>47</v>
      </c>
      <c r="AR399" s="90"/>
      <c r="AS399" s="78"/>
      <c r="AT399" s="79"/>
      <c r="AU399" s="91"/>
    </row>
    <row r="400" spans="1:47" x14ac:dyDescent="0.25">
      <c r="A400" s="87" t="s">
        <v>1018</v>
      </c>
      <c r="B400" s="92">
        <v>44188</v>
      </c>
      <c r="C400" s="87" t="s">
        <v>973</v>
      </c>
      <c r="D400" s="87" t="s">
        <v>87</v>
      </c>
      <c r="E400" s="87" t="s">
        <v>1356</v>
      </c>
      <c r="F400" s="87" t="s">
        <v>1469</v>
      </c>
      <c r="G400" s="87" t="s">
        <v>48</v>
      </c>
      <c r="H400" s="87" t="s">
        <v>1474</v>
      </c>
      <c r="I400" s="89" t="s">
        <v>47</v>
      </c>
      <c r="J400" s="89" t="s">
        <v>47</v>
      </c>
      <c r="K400" s="89" t="s">
        <v>47</v>
      </c>
      <c r="L400" s="89" t="s">
        <v>47</v>
      </c>
      <c r="M400" s="89">
        <v>0</v>
      </c>
      <c r="N400" s="87" t="s">
        <v>47</v>
      </c>
      <c r="O400" s="87" t="s">
        <v>55</v>
      </c>
      <c r="P400" s="87" t="s">
        <v>47</v>
      </c>
      <c r="Q400" s="89">
        <v>633108302.67799997</v>
      </c>
      <c r="R400" s="89">
        <v>0</v>
      </c>
      <c r="S400" s="89">
        <v>459398620.17000002</v>
      </c>
      <c r="T400" s="89">
        <v>0</v>
      </c>
      <c r="U400" s="87" t="s">
        <v>49</v>
      </c>
      <c r="V400" s="89">
        <v>0</v>
      </c>
      <c r="W400" s="89">
        <v>149749726.30000001</v>
      </c>
      <c r="X400" s="87" t="s">
        <v>49</v>
      </c>
      <c r="Y400" s="89">
        <v>23959956.208000001</v>
      </c>
      <c r="Z400" s="89">
        <v>0</v>
      </c>
      <c r="AA400" s="87" t="s">
        <v>49</v>
      </c>
      <c r="AB400" s="89">
        <v>0</v>
      </c>
      <c r="AC400" s="89">
        <v>0</v>
      </c>
      <c r="AD400" s="87" t="s">
        <v>49</v>
      </c>
      <c r="AE400" s="89">
        <v>0</v>
      </c>
      <c r="AF400" s="87">
        <v>0</v>
      </c>
      <c r="AG400" s="87" t="s">
        <v>49</v>
      </c>
      <c r="AH400" s="89">
        <v>0</v>
      </c>
      <c r="AI400" s="89">
        <v>0</v>
      </c>
      <c r="AJ400" s="87" t="s">
        <v>49</v>
      </c>
      <c r="AK400" s="89">
        <v>0</v>
      </c>
      <c r="AL400" s="89">
        <v>0</v>
      </c>
      <c r="AM400" s="88" t="s">
        <v>47</v>
      </c>
      <c r="AN400" s="87" t="s">
        <v>47</v>
      </c>
      <c r="AO400" s="88" t="s">
        <v>47</v>
      </c>
      <c r="AP400" s="87" t="s">
        <v>47</v>
      </c>
      <c r="AR400" s="90"/>
      <c r="AS400" s="78"/>
      <c r="AT400" s="79"/>
      <c r="AU400" s="91"/>
    </row>
    <row r="401" spans="1:47" x14ac:dyDescent="0.25">
      <c r="A401" s="87" t="s">
        <v>1017</v>
      </c>
      <c r="B401" s="92">
        <v>44188</v>
      </c>
      <c r="C401" s="87" t="s">
        <v>46</v>
      </c>
      <c r="D401" s="87" t="s">
        <v>87</v>
      </c>
      <c r="E401" s="87" t="s">
        <v>88</v>
      </c>
      <c r="F401" s="87" t="s">
        <v>873</v>
      </c>
      <c r="G401" s="87" t="s">
        <v>48</v>
      </c>
      <c r="H401" s="87" t="s">
        <v>573</v>
      </c>
      <c r="I401" s="89" t="s">
        <v>47</v>
      </c>
      <c r="J401" s="89" t="s">
        <v>47</v>
      </c>
      <c r="K401" s="89" t="s">
        <v>47</v>
      </c>
      <c r="L401" s="89" t="s">
        <v>47</v>
      </c>
      <c r="M401" s="89">
        <v>0</v>
      </c>
      <c r="N401" s="87" t="s">
        <v>47</v>
      </c>
      <c r="O401" s="87" t="s">
        <v>55</v>
      </c>
      <c r="P401" s="87" t="s">
        <v>47</v>
      </c>
      <c r="Q401" s="89">
        <v>498223762.11199999</v>
      </c>
      <c r="R401" s="89">
        <v>0</v>
      </c>
      <c r="S401" s="89">
        <v>389289721.50000006</v>
      </c>
      <c r="T401" s="89">
        <v>0</v>
      </c>
      <c r="U401" s="87" t="s">
        <v>49</v>
      </c>
      <c r="V401" s="89">
        <v>0</v>
      </c>
      <c r="W401" s="89">
        <v>93908655.700000003</v>
      </c>
      <c r="X401" s="87" t="s">
        <v>49</v>
      </c>
      <c r="Y401" s="89">
        <v>15025384.911999999</v>
      </c>
      <c r="Z401" s="89">
        <v>0</v>
      </c>
      <c r="AA401" s="87" t="s">
        <v>49</v>
      </c>
      <c r="AB401" s="89">
        <v>0</v>
      </c>
      <c r="AC401" s="89">
        <v>0</v>
      </c>
      <c r="AD401" s="87" t="s">
        <v>49</v>
      </c>
      <c r="AE401" s="89">
        <v>0</v>
      </c>
      <c r="AF401" s="87">
        <v>0</v>
      </c>
      <c r="AG401" s="87" t="s">
        <v>49</v>
      </c>
      <c r="AH401" s="89">
        <v>0</v>
      </c>
      <c r="AI401" s="89">
        <v>0</v>
      </c>
      <c r="AJ401" s="87" t="s">
        <v>49</v>
      </c>
      <c r="AK401" s="89">
        <v>0</v>
      </c>
      <c r="AL401" s="89">
        <v>0</v>
      </c>
      <c r="AM401" s="88" t="s">
        <v>47</v>
      </c>
      <c r="AN401" s="87" t="s">
        <v>47</v>
      </c>
      <c r="AO401" s="88" t="s">
        <v>47</v>
      </c>
      <c r="AP401" s="87" t="s">
        <v>47</v>
      </c>
      <c r="AR401" s="90"/>
      <c r="AS401" s="78"/>
      <c r="AT401" s="79"/>
      <c r="AU401" s="91"/>
    </row>
    <row r="402" spans="1:47" x14ac:dyDescent="0.25">
      <c r="A402" s="87" t="s">
        <v>1016</v>
      </c>
      <c r="B402" s="92">
        <v>44188</v>
      </c>
      <c r="C402" s="87" t="s">
        <v>46</v>
      </c>
      <c r="D402" s="87" t="s">
        <v>87</v>
      </c>
      <c r="E402" s="87" t="s">
        <v>88</v>
      </c>
      <c r="F402" s="87" t="s">
        <v>873</v>
      </c>
      <c r="G402" s="87" t="s">
        <v>48</v>
      </c>
      <c r="H402" s="87" t="s">
        <v>569</v>
      </c>
      <c r="I402" s="89" t="s">
        <v>47</v>
      </c>
      <c r="J402" s="89" t="s">
        <v>47</v>
      </c>
      <c r="K402" s="89" t="s">
        <v>47</v>
      </c>
      <c r="L402" s="89" t="s">
        <v>47</v>
      </c>
      <c r="M402" s="89">
        <v>0</v>
      </c>
      <c r="N402" s="87" t="s">
        <v>47</v>
      </c>
      <c r="O402" s="87" t="s">
        <v>570</v>
      </c>
      <c r="P402" s="87" t="s">
        <v>571</v>
      </c>
      <c r="Q402" s="89">
        <v>15185444</v>
      </c>
      <c r="R402" s="89">
        <v>0</v>
      </c>
      <c r="S402" s="89">
        <v>13680808</v>
      </c>
      <c r="T402" s="89">
        <v>1297100</v>
      </c>
      <c r="U402" s="87" t="s">
        <v>50</v>
      </c>
      <c r="V402" s="89">
        <v>207536</v>
      </c>
      <c r="W402" s="89">
        <v>0</v>
      </c>
      <c r="X402" s="87" t="s">
        <v>49</v>
      </c>
      <c r="Y402" s="89">
        <v>0</v>
      </c>
      <c r="Z402" s="89">
        <v>0</v>
      </c>
      <c r="AA402" s="87" t="s">
        <v>49</v>
      </c>
      <c r="AB402" s="89">
        <v>0</v>
      </c>
      <c r="AC402" s="89">
        <v>0</v>
      </c>
      <c r="AD402" s="87" t="s">
        <v>49</v>
      </c>
      <c r="AE402" s="89">
        <v>0</v>
      </c>
      <c r="AF402" s="87">
        <v>0</v>
      </c>
      <c r="AG402" s="87" t="s">
        <v>49</v>
      </c>
      <c r="AH402" s="89">
        <v>0</v>
      </c>
      <c r="AI402" s="89">
        <v>0</v>
      </c>
      <c r="AJ402" s="87" t="s">
        <v>49</v>
      </c>
      <c r="AK402" s="89">
        <v>0</v>
      </c>
      <c r="AL402" s="89">
        <v>0</v>
      </c>
      <c r="AM402" s="88" t="s">
        <v>47</v>
      </c>
      <c r="AN402" s="87" t="s">
        <v>47</v>
      </c>
      <c r="AO402" s="88" t="s">
        <v>47</v>
      </c>
      <c r="AP402" s="87" t="s">
        <v>47</v>
      </c>
      <c r="AR402" s="90"/>
      <c r="AS402" s="78"/>
      <c r="AT402" s="79"/>
      <c r="AU402" s="91"/>
    </row>
    <row r="403" spans="1:47" x14ac:dyDescent="0.25">
      <c r="A403" s="87" t="s">
        <v>1015</v>
      </c>
      <c r="B403" s="92">
        <v>44188</v>
      </c>
      <c r="C403" s="87" t="s">
        <v>46</v>
      </c>
      <c r="D403" s="87" t="s">
        <v>87</v>
      </c>
      <c r="E403" s="87" t="s">
        <v>88</v>
      </c>
      <c r="F403" s="87" t="s">
        <v>873</v>
      </c>
      <c r="G403" s="87" t="s">
        <v>48</v>
      </c>
      <c r="H403" s="87" t="s">
        <v>567</v>
      </c>
      <c r="I403" s="89" t="s">
        <v>47</v>
      </c>
      <c r="J403" s="89" t="s">
        <v>47</v>
      </c>
      <c r="K403" s="89" t="s">
        <v>47</v>
      </c>
      <c r="L403" s="89" t="s">
        <v>47</v>
      </c>
      <c r="M403" s="89">
        <v>0</v>
      </c>
      <c r="N403" s="87" t="s">
        <v>47</v>
      </c>
      <c r="O403" s="87" t="s">
        <v>55</v>
      </c>
      <c r="P403" s="87" t="s">
        <v>47</v>
      </c>
      <c r="Q403" s="89">
        <v>479277718.10799998</v>
      </c>
      <c r="R403" s="89">
        <v>0</v>
      </c>
      <c r="S403" s="89">
        <v>406463362.39999998</v>
      </c>
      <c r="T403" s="89">
        <v>0</v>
      </c>
      <c r="U403" s="87" t="s">
        <v>49</v>
      </c>
      <c r="V403" s="89">
        <v>0</v>
      </c>
      <c r="W403" s="89">
        <v>62770996.299999997</v>
      </c>
      <c r="X403" s="87" t="s">
        <v>50</v>
      </c>
      <c r="Y403" s="89">
        <v>10043359.408</v>
      </c>
      <c r="Z403" s="89">
        <v>0</v>
      </c>
      <c r="AA403" s="87" t="s">
        <v>49</v>
      </c>
      <c r="AB403" s="89">
        <v>0</v>
      </c>
      <c r="AC403" s="89">
        <v>0</v>
      </c>
      <c r="AD403" s="87" t="s">
        <v>49</v>
      </c>
      <c r="AE403" s="89">
        <v>0</v>
      </c>
      <c r="AF403" s="87">
        <v>0</v>
      </c>
      <c r="AG403" s="87" t="s">
        <v>49</v>
      </c>
      <c r="AH403" s="89">
        <v>0</v>
      </c>
      <c r="AI403" s="89">
        <v>0</v>
      </c>
      <c r="AJ403" s="87" t="s">
        <v>49</v>
      </c>
      <c r="AK403" s="89">
        <v>0</v>
      </c>
      <c r="AL403" s="89">
        <v>0</v>
      </c>
      <c r="AM403" s="88" t="s">
        <v>47</v>
      </c>
      <c r="AN403" s="87" t="s">
        <v>47</v>
      </c>
      <c r="AO403" s="88" t="s">
        <v>47</v>
      </c>
      <c r="AP403" s="87" t="s">
        <v>47</v>
      </c>
      <c r="AR403" s="90"/>
      <c r="AS403" s="78"/>
      <c r="AT403" s="79"/>
      <c r="AU403" s="91"/>
    </row>
    <row r="404" spans="1:47" x14ac:dyDescent="0.25">
      <c r="A404" s="87" t="s">
        <v>1014</v>
      </c>
      <c r="B404" s="92">
        <v>44188</v>
      </c>
      <c r="C404" s="87" t="s">
        <v>973</v>
      </c>
      <c r="D404" s="87" t="s">
        <v>96</v>
      </c>
      <c r="E404" s="87" t="s">
        <v>1353</v>
      </c>
      <c r="F404" s="87" t="s">
        <v>1467</v>
      </c>
      <c r="G404" s="87" t="s">
        <v>48</v>
      </c>
      <c r="H404" s="87" t="s">
        <v>1466</v>
      </c>
      <c r="I404" s="89" t="s">
        <v>47</v>
      </c>
      <c r="J404" s="89" t="s">
        <v>47</v>
      </c>
      <c r="K404" s="89" t="s">
        <v>47</v>
      </c>
      <c r="L404" s="89" t="s">
        <v>47</v>
      </c>
      <c r="M404" s="89">
        <v>0</v>
      </c>
      <c r="N404" s="87" t="s">
        <v>47</v>
      </c>
      <c r="O404" s="87" t="s">
        <v>55</v>
      </c>
      <c r="P404" s="87" t="s">
        <v>47</v>
      </c>
      <c r="Q404" s="89">
        <f>252563117.598-22345.01</f>
        <v>252540772.588</v>
      </c>
      <c r="R404" s="89">
        <v>0</v>
      </c>
      <c r="S404" s="89">
        <f>166491085.35-22345.01</f>
        <v>166468740.34</v>
      </c>
      <c r="T404" s="89">
        <v>0</v>
      </c>
      <c r="U404" s="87" t="s">
        <v>49</v>
      </c>
      <c r="V404" s="89">
        <v>0</v>
      </c>
      <c r="W404" s="89">
        <v>74200027.799999997</v>
      </c>
      <c r="X404" s="87" t="s">
        <v>50</v>
      </c>
      <c r="Y404" s="89">
        <v>11872004.447999999</v>
      </c>
      <c r="Z404" s="89">
        <v>0</v>
      </c>
      <c r="AA404" s="87" t="s">
        <v>49</v>
      </c>
      <c r="AB404" s="89">
        <v>0</v>
      </c>
      <c r="AC404" s="89">
        <v>0</v>
      </c>
      <c r="AD404" s="87" t="s">
        <v>49</v>
      </c>
      <c r="AE404" s="89">
        <v>0</v>
      </c>
      <c r="AF404" s="87">
        <v>0</v>
      </c>
      <c r="AG404" s="87" t="s">
        <v>49</v>
      </c>
      <c r="AH404" s="89">
        <v>0</v>
      </c>
      <c r="AI404" s="89">
        <v>0</v>
      </c>
      <c r="AJ404" s="87" t="s">
        <v>49</v>
      </c>
      <c r="AK404" s="89">
        <v>0</v>
      </c>
      <c r="AL404" s="89">
        <v>0</v>
      </c>
      <c r="AM404" s="88" t="s">
        <v>47</v>
      </c>
      <c r="AN404" s="87" t="s">
        <v>47</v>
      </c>
      <c r="AO404" s="88" t="s">
        <v>47</v>
      </c>
      <c r="AP404" s="87" t="s">
        <v>47</v>
      </c>
      <c r="AR404" s="90"/>
      <c r="AS404" s="78"/>
      <c r="AT404" s="79"/>
      <c r="AU404" s="91"/>
    </row>
    <row r="405" spans="1:47" x14ac:dyDescent="0.25">
      <c r="A405" s="87" t="s">
        <v>1013</v>
      </c>
      <c r="B405" s="92">
        <v>44188</v>
      </c>
      <c r="C405" s="87" t="s">
        <v>46</v>
      </c>
      <c r="D405" s="87" t="s">
        <v>96</v>
      </c>
      <c r="E405" s="87" t="s">
        <v>97</v>
      </c>
      <c r="F405" s="87" t="s">
        <v>909</v>
      </c>
      <c r="G405" s="87" t="s">
        <v>48</v>
      </c>
      <c r="H405" s="87" t="s">
        <v>586</v>
      </c>
      <c r="I405" s="89" t="s">
        <v>47</v>
      </c>
      <c r="J405" s="89" t="s">
        <v>47</v>
      </c>
      <c r="K405" s="89" t="s">
        <v>47</v>
      </c>
      <c r="L405" s="89" t="s">
        <v>47</v>
      </c>
      <c r="M405" s="89">
        <v>0</v>
      </c>
      <c r="N405" s="87" t="s">
        <v>47</v>
      </c>
      <c r="O405" s="87" t="s">
        <v>55</v>
      </c>
      <c r="P405" s="87" t="s">
        <v>47</v>
      </c>
      <c r="Q405" s="89">
        <v>240868869.25999996</v>
      </c>
      <c r="R405" s="89">
        <v>0</v>
      </c>
      <c r="S405" s="89">
        <v>191158477.5</v>
      </c>
      <c r="T405" s="89">
        <v>0</v>
      </c>
      <c r="U405" s="87" t="s">
        <v>49</v>
      </c>
      <c r="V405" s="89">
        <v>0</v>
      </c>
      <c r="W405" s="89">
        <v>42853786</v>
      </c>
      <c r="X405" s="87" t="s">
        <v>50</v>
      </c>
      <c r="Y405" s="89">
        <v>6856605.7600000007</v>
      </c>
      <c r="Z405" s="89">
        <v>0</v>
      </c>
      <c r="AA405" s="87" t="s">
        <v>49</v>
      </c>
      <c r="AB405" s="89">
        <v>0</v>
      </c>
      <c r="AC405" s="89">
        <v>0</v>
      </c>
      <c r="AD405" s="87" t="s">
        <v>49</v>
      </c>
      <c r="AE405" s="89">
        <v>0</v>
      </c>
      <c r="AF405" s="87">
        <v>0</v>
      </c>
      <c r="AG405" s="87" t="s">
        <v>49</v>
      </c>
      <c r="AH405" s="89">
        <v>0</v>
      </c>
      <c r="AI405" s="89">
        <v>0</v>
      </c>
      <c r="AJ405" s="87" t="s">
        <v>49</v>
      </c>
      <c r="AK405" s="89">
        <v>0</v>
      </c>
      <c r="AL405" s="89">
        <v>0</v>
      </c>
      <c r="AM405" s="88" t="s">
        <v>47</v>
      </c>
      <c r="AN405" s="87" t="s">
        <v>47</v>
      </c>
      <c r="AO405" s="88" t="s">
        <v>47</v>
      </c>
      <c r="AP405" s="87" t="s">
        <v>47</v>
      </c>
      <c r="AR405" s="90"/>
      <c r="AS405" s="78"/>
      <c r="AT405" s="79"/>
      <c r="AU405" s="91"/>
    </row>
    <row r="406" spans="1:47" x14ac:dyDescent="0.25">
      <c r="A406" s="87" t="s">
        <v>1012</v>
      </c>
      <c r="B406" s="92">
        <v>44188</v>
      </c>
      <c r="C406" s="87" t="s">
        <v>46</v>
      </c>
      <c r="D406" s="87" t="s">
        <v>96</v>
      </c>
      <c r="E406" s="87" t="s">
        <v>97</v>
      </c>
      <c r="F406" s="87" t="s">
        <v>909</v>
      </c>
      <c r="G406" s="87" t="s">
        <v>48</v>
      </c>
      <c r="H406" s="87" t="s">
        <v>583</v>
      </c>
      <c r="I406" s="89" t="s">
        <v>47</v>
      </c>
      <c r="J406" s="89" t="s">
        <v>47</v>
      </c>
      <c r="K406" s="89" t="s">
        <v>47</v>
      </c>
      <c r="L406" s="89" t="s">
        <v>47</v>
      </c>
      <c r="M406" s="89">
        <v>0</v>
      </c>
      <c r="N406" s="87" t="s">
        <v>47</v>
      </c>
      <c r="O406" s="87" t="s">
        <v>174</v>
      </c>
      <c r="P406" s="87" t="s">
        <v>584</v>
      </c>
      <c r="Q406" s="89">
        <v>41284840</v>
      </c>
      <c r="R406" s="89">
        <v>0</v>
      </c>
      <c r="S406" s="89">
        <v>41284840</v>
      </c>
      <c r="T406" s="89">
        <v>0</v>
      </c>
      <c r="U406" s="87" t="s">
        <v>49</v>
      </c>
      <c r="V406" s="89">
        <v>0</v>
      </c>
      <c r="W406" s="89">
        <v>0</v>
      </c>
      <c r="X406" s="87" t="s">
        <v>49</v>
      </c>
      <c r="Y406" s="89">
        <v>0</v>
      </c>
      <c r="Z406" s="89">
        <v>0</v>
      </c>
      <c r="AA406" s="87" t="s">
        <v>49</v>
      </c>
      <c r="AB406" s="89">
        <v>0</v>
      </c>
      <c r="AC406" s="89">
        <v>0</v>
      </c>
      <c r="AD406" s="87" t="s">
        <v>49</v>
      </c>
      <c r="AE406" s="89">
        <v>0</v>
      </c>
      <c r="AF406" s="87">
        <v>0</v>
      </c>
      <c r="AG406" s="87" t="s">
        <v>49</v>
      </c>
      <c r="AH406" s="89">
        <v>0</v>
      </c>
      <c r="AI406" s="89">
        <v>0</v>
      </c>
      <c r="AJ406" s="87" t="s">
        <v>49</v>
      </c>
      <c r="AK406" s="89">
        <v>0</v>
      </c>
      <c r="AL406" s="89">
        <v>0</v>
      </c>
      <c r="AM406" s="88" t="s">
        <v>47</v>
      </c>
      <c r="AN406" s="87" t="s">
        <v>47</v>
      </c>
      <c r="AO406" s="88" t="s">
        <v>47</v>
      </c>
      <c r="AP406" s="87" t="s">
        <v>47</v>
      </c>
      <c r="AR406" s="90"/>
      <c r="AS406" s="78"/>
      <c r="AT406" s="79"/>
      <c r="AU406" s="91"/>
    </row>
    <row r="407" spans="1:47" x14ac:dyDescent="0.25">
      <c r="A407" s="87" t="s">
        <v>1011</v>
      </c>
      <c r="B407" s="92">
        <v>44188</v>
      </c>
      <c r="C407" s="87" t="s">
        <v>46</v>
      </c>
      <c r="D407" s="87" t="s">
        <v>96</v>
      </c>
      <c r="E407" s="87" t="s">
        <v>97</v>
      </c>
      <c r="F407" s="87" t="s">
        <v>909</v>
      </c>
      <c r="G407" s="87" t="s">
        <v>48</v>
      </c>
      <c r="H407" s="87" t="s">
        <v>581</v>
      </c>
      <c r="I407" s="89" t="s">
        <v>47</v>
      </c>
      <c r="J407" s="89" t="s">
        <v>47</v>
      </c>
      <c r="K407" s="89" t="s">
        <v>47</v>
      </c>
      <c r="L407" s="89" t="s">
        <v>47</v>
      </c>
      <c r="M407" s="89">
        <v>0</v>
      </c>
      <c r="N407" s="87" t="s">
        <v>47</v>
      </c>
      <c r="O407" s="87" t="s">
        <v>55</v>
      </c>
      <c r="P407" s="87" t="s">
        <v>47</v>
      </c>
      <c r="Q407" s="89">
        <v>888867072.28599989</v>
      </c>
      <c r="R407" s="89">
        <v>0</v>
      </c>
      <c r="S407" s="89">
        <v>677569787.04999995</v>
      </c>
      <c r="T407" s="89">
        <v>0</v>
      </c>
      <c r="U407" s="87" t="s">
        <v>49</v>
      </c>
      <c r="V407" s="89">
        <v>0</v>
      </c>
      <c r="W407" s="89">
        <v>182152832.09999999</v>
      </c>
      <c r="X407" s="87" t="s">
        <v>50</v>
      </c>
      <c r="Y407" s="89">
        <v>29144453.136</v>
      </c>
      <c r="Z407" s="89">
        <v>0</v>
      </c>
      <c r="AA407" s="87" t="s">
        <v>49</v>
      </c>
      <c r="AB407" s="89">
        <v>0</v>
      </c>
      <c r="AC407" s="89">
        <v>0</v>
      </c>
      <c r="AD407" s="87" t="s">
        <v>49</v>
      </c>
      <c r="AE407" s="89">
        <v>0</v>
      </c>
      <c r="AF407" s="87">
        <v>0</v>
      </c>
      <c r="AG407" s="87" t="s">
        <v>49</v>
      </c>
      <c r="AH407" s="89">
        <v>0</v>
      </c>
      <c r="AI407" s="89">
        <v>0</v>
      </c>
      <c r="AJ407" s="87" t="s">
        <v>49</v>
      </c>
      <c r="AK407" s="89">
        <v>0</v>
      </c>
      <c r="AL407" s="89">
        <v>0</v>
      </c>
      <c r="AM407" s="88" t="s">
        <v>47</v>
      </c>
      <c r="AN407" s="87" t="s">
        <v>47</v>
      </c>
      <c r="AO407" s="88" t="s">
        <v>47</v>
      </c>
      <c r="AP407" s="87" t="s">
        <v>47</v>
      </c>
      <c r="AR407" s="90"/>
      <c r="AS407" s="78"/>
      <c r="AT407" s="79"/>
      <c r="AU407" s="91"/>
    </row>
    <row r="408" spans="1:47" x14ac:dyDescent="0.25">
      <c r="A408" s="87" t="s">
        <v>1010</v>
      </c>
      <c r="B408" s="92">
        <v>44188</v>
      </c>
      <c r="C408" s="87" t="s">
        <v>46</v>
      </c>
      <c r="D408" s="87" t="s">
        <v>96</v>
      </c>
      <c r="E408" s="87" t="s">
        <v>97</v>
      </c>
      <c r="F408" s="87" t="s">
        <v>909</v>
      </c>
      <c r="G408" s="87" t="s">
        <v>48</v>
      </c>
      <c r="H408" s="87" t="s">
        <v>577</v>
      </c>
      <c r="I408" s="89" t="s">
        <v>47</v>
      </c>
      <c r="J408" s="89" t="s">
        <v>47</v>
      </c>
      <c r="K408" s="89" t="s">
        <v>47</v>
      </c>
      <c r="L408" s="89" t="s">
        <v>47</v>
      </c>
      <c r="M408" s="89">
        <v>0</v>
      </c>
      <c r="N408" s="87" t="s">
        <v>47</v>
      </c>
      <c r="O408" s="87" t="s">
        <v>578</v>
      </c>
      <c r="P408" s="87" t="s">
        <v>579</v>
      </c>
      <c r="Q408" s="89">
        <v>67608427.200000003</v>
      </c>
      <c r="R408" s="89">
        <v>0</v>
      </c>
      <c r="S408" s="89">
        <v>58001516</v>
      </c>
      <c r="T408" s="89">
        <v>8281820</v>
      </c>
      <c r="U408" s="87" t="s">
        <v>50</v>
      </c>
      <c r="V408" s="89">
        <v>1325091.2</v>
      </c>
      <c r="W408" s="89">
        <v>0</v>
      </c>
      <c r="X408" s="87" t="s">
        <v>49</v>
      </c>
      <c r="Y408" s="89">
        <v>0</v>
      </c>
      <c r="Z408" s="89">
        <v>0</v>
      </c>
      <c r="AA408" s="87" t="s">
        <v>49</v>
      </c>
      <c r="AB408" s="89">
        <v>0</v>
      </c>
      <c r="AC408" s="89">
        <v>0</v>
      </c>
      <c r="AD408" s="87" t="s">
        <v>49</v>
      </c>
      <c r="AE408" s="89">
        <v>0</v>
      </c>
      <c r="AF408" s="87">
        <v>0</v>
      </c>
      <c r="AG408" s="87" t="s">
        <v>49</v>
      </c>
      <c r="AH408" s="89">
        <v>0</v>
      </c>
      <c r="AI408" s="89">
        <v>0</v>
      </c>
      <c r="AJ408" s="87" t="s">
        <v>49</v>
      </c>
      <c r="AK408" s="89">
        <v>0</v>
      </c>
      <c r="AL408" s="89">
        <v>0</v>
      </c>
      <c r="AM408" s="88" t="s">
        <v>47</v>
      </c>
      <c r="AN408" s="87" t="s">
        <v>47</v>
      </c>
      <c r="AO408" s="88" t="s">
        <v>47</v>
      </c>
      <c r="AP408" s="87" t="s">
        <v>47</v>
      </c>
      <c r="AR408" s="90"/>
      <c r="AS408" s="78"/>
      <c r="AT408" s="79"/>
      <c r="AU408" s="91"/>
    </row>
    <row r="409" spans="1:47" x14ac:dyDescent="0.25">
      <c r="A409" s="87" t="s">
        <v>1009</v>
      </c>
      <c r="B409" s="92">
        <v>44188</v>
      </c>
      <c r="C409" s="87" t="s">
        <v>46</v>
      </c>
      <c r="D409" s="87" t="s">
        <v>96</v>
      </c>
      <c r="E409" s="87" t="s">
        <v>97</v>
      </c>
      <c r="F409" s="87" t="s">
        <v>909</v>
      </c>
      <c r="G409" s="87" t="s">
        <v>48</v>
      </c>
      <c r="H409" s="87" t="s">
        <v>575</v>
      </c>
      <c r="I409" s="89" t="s">
        <v>47</v>
      </c>
      <c r="J409" s="89" t="s">
        <v>47</v>
      </c>
      <c r="K409" s="89" t="s">
        <v>47</v>
      </c>
      <c r="L409" s="89" t="s">
        <v>47</v>
      </c>
      <c r="M409" s="89">
        <v>0</v>
      </c>
      <c r="N409" s="87" t="s">
        <v>47</v>
      </c>
      <c r="O409" s="87" t="s">
        <v>55</v>
      </c>
      <c r="P409" s="87" t="s">
        <v>47</v>
      </c>
      <c r="Q409" s="89">
        <v>88421782.854000002</v>
      </c>
      <c r="R409" s="89">
        <v>0</v>
      </c>
      <c r="S409" s="89">
        <v>78898910</v>
      </c>
      <c r="T409" s="89">
        <v>0</v>
      </c>
      <c r="U409" s="87" t="s">
        <v>49</v>
      </c>
      <c r="V409" s="89">
        <v>0</v>
      </c>
      <c r="W409" s="89">
        <v>8209373.1500000004</v>
      </c>
      <c r="X409" s="87" t="s">
        <v>49</v>
      </c>
      <c r="Y409" s="89">
        <v>1313499.7039999999</v>
      </c>
      <c r="Z409" s="89">
        <v>0</v>
      </c>
      <c r="AA409" s="87" t="s">
        <v>49</v>
      </c>
      <c r="AB409" s="89">
        <v>0</v>
      </c>
      <c r="AC409" s="89">
        <v>0</v>
      </c>
      <c r="AD409" s="87" t="s">
        <v>49</v>
      </c>
      <c r="AE409" s="89">
        <v>0</v>
      </c>
      <c r="AF409" s="87">
        <v>0</v>
      </c>
      <c r="AG409" s="87" t="s">
        <v>49</v>
      </c>
      <c r="AH409" s="89">
        <v>0</v>
      </c>
      <c r="AI409" s="89">
        <v>0</v>
      </c>
      <c r="AJ409" s="87" t="s">
        <v>49</v>
      </c>
      <c r="AK409" s="89">
        <v>0</v>
      </c>
      <c r="AL409" s="89">
        <v>0</v>
      </c>
      <c r="AM409" s="88" t="s">
        <v>47</v>
      </c>
      <c r="AN409" s="87" t="s">
        <v>47</v>
      </c>
      <c r="AO409" s="88" t="s">
        <v>47</v>
      </c>
      <c r="AP409" s="87" t="s">
        <v>47</v>
      </c>
      <c r="AR409" s="90"/>
      <c r="AS409" s="78"/>
      <c r="AT409" s="79"/>
      <c r="AU409" s="91"/>
    </row>
    <row r="410" spans="1:47" x14ac:dyDescent="0.25">
      <c r="A410" s="87" t="s">
        <v>1008</v>
      </c>
      <c r="B410" s="92">
        <v>44188</v>
      </c>
      <c r="C410" s="87" t="s">
        <v>46</v>
      </c>
      <c r="D410" s="87" t="s">
        <v>100</v>
      </c>
      <c r="E410" s="87" t="s">
        <v>101</v>
      </c>
      <c r="F410" s="87" t="s">
        <v>920</v>
      </c>
      <c r="G410" s="87" t="s">
        <v>48</v>
      </c>
      <c r="H410" s="87" t="s">
        <v>588</v>
      </c>
      <c r="I410" s="89" t="s">
        <v>47</v>
      </c>
      <c r="J410" s="89" t="s">
        <v>47</v>
      </c>
      <c r="K410" s="89" t="s">
        <v>47</v>
      </c>
      <c r="L410" s="89" t="s">
        <v>47</v>
      </c>
      <c r="M410" s="89">
        <v>0</v>
      </c>
      <c r="N410" s="87" t="s">
        <v>47</v>
      </c>
      <c r="O410" s="87" t="s">
        <v>55</v>
      </c>
      <c r="P410" s="87" t="s">
        <v>47</v>
      </c>
      <c r="Q410" s="89">
        <v>1531573570.948</v>
      </c>
      <c r="R410" s="89">
        <v>0</v>
      </c>
      <c r="S410" s="89">
        <v>1100074254.8500001</v>
      </c>
      <c r="T410" s="89">
        <v>0</v>
      </c>
      <c r="U410" s="87" t="s">
        <v>49</v>
      </c>
      <c r="V410" s="89">
        <v>0</v>
      </c>
      <c r="W410" s="89">
        <v>371982169.04999995</v>
      </c>
      <c r="X410" s="87" t="s">
        <v>50</v>
      </c>
      <c r="Y410" s="89">
        <v>59517147.048</v>
      </c>
      <c r="Z410" s="89">
        <v>0</v>
      </c>
      <c r="AA410" s="87" t="s">
        <v>49</v>
      </c>
      <c r="AB410" s="89">
        <v>0</v>
      </c>
      <c r="AC410" s="89">
        <v>0</v>
      </c>
      <c r="AD410" s="87" t="s">
        <v>49</v>
      </c>
      <c r="AE410" s="89">
        <v>0</v>
      </c>
      <c r="AF410" s="87">
        <v>0</v>
      </c>
      <c r="AG410" s="87" t="s">
        <v>49</v>
      </c>
      <c r="AH410" s="89">
        <v>0</v>
      </c>
      <c r="AI410" s="89">
        <v>0</v>
      </c>
      <c r="AJ410" s="87" t="s">
        <v>49</v>
      </c>
      <c r="AK410" s="89">
        <v>0</v>
      </c>
      <c r="AL410" s="89">
        <v>0</v>
      </c>
      <c r="AM410" s="88" t="s">
        <v>47</v>
      </c>
      <c r="AN410" s="87" t="s">
        <v>47</v>
      </c>
      <c r="AO410" s="88" t="s">
        <v>47</v>
      </c>
      <c r="AP410" s="87" t="s">
        <v>47</v>
      </c>
      <c r="AR410" s="90"/>
      <c r="AS410" s="78"/>
      <c r="AT410" s="79"/>
      <c r="AU410" s="91"/>
    </row>
    <row r="411" spans="1:47" x14ac:dyDescent="0.25">
      <c r="A411" s="87" t="s">
        <v>1007</v>
      </c>
      <c r="B411" s="92">
        <v>44188</v>
      </c>
      <c r="C411" s="87" t="s">
        <v>46</v>
      </c>
      <c r="D411" s="87" t="s">
        <v>111</v>
      </c>
      <c r="E411" s="87" t="s">
        <v>112</v>
      </c>
      <c r="F411" s="87" t="s">
        <v>864</v>
      </c>
      <c r="G411" s="87" t="s">
        <v>48</v>
      </c>
      <c r="H411" s="87" t="s">
        <v>590</v>
      </c>
      <c r="I411" s="89" t="s">
        <v>47</v>
      </c>
      <c r="J411" s="89" t="s">
        <v>47</v>
      </c>
      <c r="K411" s="89" t="s">
        <v>47</v>
      </c>
      <c r="L411" s="89" t="s">
        <v>47</v>
      </c>
      <c r="M411" s="89">
        <v>0</v>
      </c>
      <c r="N411" s="87" t="s">
        <v>47</v>
      </c>
      <c r="O411" s="87" t="s">
        <v>55</v>
      </c>
      <c r="P411" s="87" t="s">
        <v>47</v>
      </c>
      <c r="Q411" s="89">
        <v>1372381706.806</v>
      </c>
      <c r="R411" s="89">
        <v>0</v>
      </c>
      <c r="S411" s="89">
        <v>989994660.60000038</v>
      </c>
      <c r="T411" s="89">
        <v>0</v>
      </c>
      <c r="U411" s="87" t="s">
        <v>49</v>
      </c>
      <c r="V411" s="89">
        <v>0</v>
      </c>
      <c r="W411" s="89">
        <v>329644005.3499999</v>
      </c>
      <c r="X411" s="87" t="s">
        <v>50</v>
      </c>
      <c r="Y411" s="89">
        <v>52743040.856000021</v>
      </c>
      <c r="Z411" s="89">
        <v>0</v>
      </c>
      <c r="AA411" s="87" t="s">
        <v>49</v>
      </c>
      <c r="AB411" s="89">
        <v>0</v>
      </c>
      <c r="AC411" s="89">
        <v>0</v>
      </c>
      <c r="AD411" s="87" t="s">
        <v>49</v>
      </c>
      <c r="AE411" s="89">
        <v>0</v>
      </c>
      <c r="AF411" s="87">
        <v>0</v>
      </c>
      <c r="AG411" s="87" t="s">
        <v>49</v>
      </c>
      <c r="AH411" s="89">
        <v>0</v>
      </c>
      <c r="AI411" s="89">
        <v>0</v>
      </c>
      <c r="AJ411" s="87" t="s">
        <v>49</v>
      </c>
      <c r="AK411" s="89">
        <v>0</v>
      </c>
      <c r="AL411" s="89">
        <v>0</v>
      </c>
      <c r="AM411" s="88" t="s">
        <v>47</v>
      </c>
      <c r="AN411" s="87" t="s">
        <v>47</v>
      </c>
      <c r="AO411" s="88" t="s">
        <v>47</v>
      </c>
      <c r="AP411" s="87" t="s">
        <v>47</v>
      </c>
      <c r="AR411" s="90"/>
      <c r="AS411" s="78"/>
      <c r="AT411" s="79"/>
      <c r="AU411" s="91"/>
    </row>
    <row r="412" spans="1:47" x14ac:dyDescent="0.25">
      <c r="A412" s="87" t="s">
        <v>1006</v>
      </c>
      <c r="B412" s="92">
        <v>44188</v>
      </c>
      <c r="C412" s="87" t="s">
        <v>46</v>
      </c>
      <c r="D412" s="87" t="s">
        <v>115</v>
      </c>
      <c r="E412" s="87" t="s">
        <v>116</v>
      </c>
      <c r="F412" s="87" t="s">
        <v>932</v>
      </c>
      <c r="G412" s="87" t="s">
        <v>48</v>
      </c>
      <c r="H412" s="87" t="s">
        <v>592</v>
      </c>
      <c r="I412" s="89" t="s">
        <v>47</v>
      </c>
      <c r="J412" s="89" t="s">
        <v>47</v>
      </c>
      <c r="K412" s="89" t="s">
        <v>47</v>
      </c>
      <c r="L412" s="89" t="s">
        <v>47</v>
      </c>
      <c r="M412" s="89">
        <v>0</v>
      </c>
      <c r="N412" s="87" t="s">
        <v>47</v>
      </c>
      <c r="O412" s="87" t="s">
        <v>55</v>
      </c>
      <c r="P412" s="87" t="s">
        <v>47</v>
      </c>
      <c r="Q412" s="89">
        <v>1198641517.5320001</v>
      </c>
      <c r="R412" s="89">
        <v>0</v>
      </c>
      <c r="S412" s="89">
        <v>922627068.89999986</v>
      </c>
      <c r="T412" s="89">
        <v>0</v>
      </c>
      <c r="U412" s="87" t="s">
        <v>49</v>
      </c>
      <c r="V412" s="89">
        <v>0</v>
      </c>
      <c r="W412" s="89">
        <v>237943490.20000002</v>
      </c>
      <c r="X412" s="87" t="s">
        <v>50</v>
      </c>
      <c r="Y412" s="89">
        <v>38070958.431999996</v>
      </c>
      <c r="Z412" s="89">
        <v>0</v>
      </c>
      <c r="AA412" s="87" t="s">
        <v>49</v>
      </c>
      <c r="AB412" s="89">
        <v>0</v>
      </c>
      <c r="AC412" s="89">
        <v>0</v>
      </c>
      <c r="AD412" s="87" t="s">
        <v>49</v>
      </c>
      <c r="AE412" s="89">
        <v>0</v>
      </c>
      <c r="AF412" s="87">
        <v>0</v>
      </c>
      <c r="AG412" s="87" t="s">
        <v>49</v>
      </c>
      <c r="AH412" s="89">
        <v>0</v>
      </c>
      <c r="AI412" s="89">
        <v>0</v>
      </c>
      <c r="AJ412" s="87" t="s">
        <v>49</v>
      </c>
      <c r="AK412" s="89">
        <v>0</v>
      </c>
      <c r="AL412" s="89">
        <v>0</v>
      </c>
      <c r="AM412" s="88" t="s">
        <v>47</v>
      </c>
      <c r="AN412" s="87" t="s">
        <v>47</v>
      </c>
      <c r="AO412" s="88" t="s">
        <v>47</v>
      </c>
      <c r="AP412" s="87" t="s">
        <v>47</v>
      </c>
      <c r="AR412" s="90"/>
      <c r="AS412" s="78"/>
      <c r="AT412" s="79"/>
      <c r="AU412" s="91"/>
    </row>
    <row r="413" spans="1:47" x14ac:dyDescent="0.25">
      <c r="A413" s="87" t="s">
        <v>1005</v>
      </c>
      <c r="B413" s="92">
        <v>44188</v>
      </c>
      <c r="C413" s="87" t="s">
        <v>46</v>
      </c>
      <c r="D413" s="87" t="s">
        <v>1281</v>
      </c>
      <c r="E413" s="87" t="s">
        <v>1280</v>
      </c>
      <c r="F413" s="87" t="s">
        <v>1314</v>
      </c>
      <c r="G413" s="87" t="s">
        <v>48</v>
      </c>
      <c r="H413" s="87" t="s">
        <v>1313</v>
      </c>
      <c r="I413" s="89" t="s">
        <v>47</v>
      </c>
      <c r="J413" s="89" t="s">
        <v>47</v>
      </c>
      <c r="K413" s="89" t="s">
        <v>47</v>
      </c>
      <c r="L413" s="89" t="s">
        <v>47</v>
      </c>
      <c r="M413" s="89">
        <v>0</v>
      </c>
      <c r="N413" s="87" t="s">
        <v>47</v>
      </c>
      <c r="O413" s="87" t="s">
        <v>55</v>
      </c>
      <c r="P413" s="87" t="s">
        <v>47</v>
      </c>
      <c r="Q413" s="89">
        <v>518323300.68000001</v>
      </c>
      <c r="R413" s="89">
        <v>0</v>
      </c>
      <c r="S413" s="89">
        <v>478469792</v>
      </c>
      <c r="T413" s="89">
        <v>0</v>
      </c>
      <c r="U413" s="87" t="s">
        <v>49</v>
      </c>
      <c r="V413" s="89">
        <v>0</v>
      </c>
      <c r="W413" s="89">
        <v>34356473</v>
      </c>
      <c r="X413" s="87" t="s">
        <v>49</v>
      </c>
      <c r="Y413" s="89">
        <v>5497035.6800000006</v>
      </c>
      <c r="Z413" s="89">
        <v>0</v>
      </c>
      <c r="AA413" s="87" t="s">
        <v>49</v>
      </c>
      <c r="AB413" s="89">
        <v>0</v>
      </c>
      <c r="AC413" s="89">
        <v>0</v>
      </c>
      <c r="AD413" s="87" t="s">
        <v>49</v>
      </c>
      <c r="AE413" s="89">
        <v>0</v>
      </c>
      <c r="AF413" s="87">
        <v>0</v>
      </c>
      <c r="AG413" s="87" t="s">
        <v>49</v>
      </c>
      <c r="AH413" s="89">
        <v>0</v>
      </c>
      <c r="AI413" s="89">
        <v>0</v>
      </c>
      <c r="AJ413" s="87" t="s">
        <v>49</v>
      </c>
      <c r="AK413" s="89">
        <v>0</v>
      </c>
      <c r="AL413" s="89">
        <v>0</v>
      </c>
      <c r="AM413" s="88" t="s">
        <v>47</v>
      </c>
      <c r="AN413" s="87" t="s">
        <v>47</v>
      </c>
      <c r="AO413" s="88" t="s">
        <v>47</v>
      </c>
      <c r="AP413" s="87" t="s">
        <v>47</v>
      </c>
      <c r="AR413" s="90"/>
      <c r="AS413" s="78"/>
      <c r="AT413" s="79"/>
      <c r="AU413" s="91"/>
    </row>
    <row r="414" spans="1:47" x14ac:dyDescent="0.25">
      <c r="A414" s="87" t="s">
        <v>1004</v>
      </c>
      <c r="B414" s="92">
        <v>44188</v>
      </c>
      <c r="C414" s="87" t="s">
        <v>46</v>
      </c>
      <c r="D414" s="87" t="s">
        <v>248</v>
      </c>
      <c r="E414" s="87" t="s">
        <v>249</v>
      </c>
      <c r="F414" s="87" t="s">
        <v>945</v>
      </c>
      <c r="G414" s="87" t="s">
        <v>48</v>
      </c>
      <c r="H414" s="87" t="s">
        <v>594</v>
      </c>
      <c r="I414" s="89" t="s">
        <v>47</v>
      </c>
      <c r="J414" s="89" t="s">
        <v>47</v>
      </c>
      <c r="K414" s="89" t="s">
        <v>47</v>
      </c>
      <c r="L414" s="89" t="s">
        <v>47</v>
      </c>
      <c r="M414" s="89">
        <v>0</v>
      </c>
      <c r="N414" s="87" t="s">
        <v>47</v>
      </c>
      <c r="O414" s="87" t="s">
        <v>55</v>
      </c>
      <c r="P414" s="87" t="s">
        <v>47</v>
      </c>
      <c r="Q414" s="89">
        <v>116648181.19999999</v>
      </c>
      <c r="R414" s="89">
        <v>0</v>
      </c>
      <c r="S414" s="89">
        <v>64083280</v>
      </c>
      <c r="T414" s="89">
        <v>0</v>
      </c>
      <c r="U414" s="87" t="s">
        <v>49</v>
      </c>
      <c r="V414" s="89">
        <v>0</v>
      </c>
      <c r="W414" s="89">
        <v>45314570</v>
      </c>
      <c r="X414" s="87" t="s">
        <v>50</v>
      </c>
      <c r="Y414" s="89">
        <v>7250331.2000000002</v>
      </c>
      <c r="Z414" s="89">
        <v>0</v>
      </c>
      <c r="AA414" s="87" t="s">
        <v>49</v>
      </c>
      <c r="AB414" s="89">
        <v>0</v>
      </c>
      <c r="AC414" s="89">
        <v>0</v>
      </c>
      <c r="AD414" s="87" t="s">
        <v>49</v>
      </c>
      <c r="AE414" s="89">
        <v>0</v>
      </c>
      <c r="AF414" s="87">
        <v>0</v>
      </c>
      <c r="AG414" s="87" t="s">
        <v>49</v>
      </c>
      <c r="AH414" s="89">
        <v>0</v>
      </c>
      <c r="AI414" s="89">
        <v>0</v>
      </c>
      <c r="AJ414" s="87" t="s">
        <v>49</v>
      </c>
      <c r="AK414" s="89">
        <v>0</v>
      </c>
      <c r="AL414" s="89">
        <v>0</v>
      </c>
      <c r="AM414" s="88" t="s">
        <v>47</v>
      </c>
      <c r="AN414" s="87" t="s">
        <v>47</v>
      </c>
      <c r="AO414" s="88" t="s">
        <v>47</v>
      </c>
      <c r="AP414" s="87" t="s">
        <v>47</v>
      </c>
      <c r="AR414" s="90"/>
      <c r="AS414" s="78"/>
      <c r="AT414" s="79"/>
      <c r="AU414" s="91"/>
    </row>
    <row r="415" spans="1:47" x14ac:dyDescent="0.25">
      <c r="A415" s="87" t="s">
        <v>1003</v>
      </c>
      <c r="B415" s="92">
        <v>44188</v>
      </c>
      <c r="C415" s="87" t="s">
        <v>46</v>
      </c>
      <c r="D415" s="87" t="s">
        <v>1117</v>
      </c>
      <c r="E415" s="87" t="s">
        <v>1112</v>
      </c>
      <c r="F415" s="87" t="s">
        <v>1127</v>
      </c>
      <c r="G415" s="87" t="s">
        <v>48</v>
      </c>
      <c r="H415" s="87" t="s">
        <v>1126</v>
      </c>
      <c r="I415" s="89" t="s">
        <v>47</v>
      </c>
      <c r="J415" s="89" t="s">
        <v>47</v>
      </c>
      <c r="K415" s="89" t="s">
        <v>47</v>
      </c>
      <c r="L415" s="89" t="s">
        <v>47</v>
      </c>
      <c r="M415" s="89">
        <v>0</v>
      </c>
      <c r="N415" s="87" t="s">
        <v>47</v>
      </c>
      <c r="O415" s="87" t="s">
        <v>55</v>
      </c>
      <c r="P415" s="87" t="s">
        <v>47</v>
      </c>
      <c r="Q415" s="89">
        <v>747250491.99720013</v>
      </c>
      <c r="R415" s="89">
        <v>0</v>
      </c>
      <c r="S415" s="89">
        <v>633570214.85000014</v>
      </c>
      <c r="T415" s="89">
        <v>0</v>
      </c>
      <c r="U415" s="87" t="s">
        <v>49</v>
      </c>
      <c r="V415" s="89">
        <v>0</v>
      </c>
      <c r="W415" s="89">
        <v>98000238.919999987</v>
      </c>
      <c r="X415" s="87" t="s">
        <v>50</v>
      </c>
      <c r="Y415" s="89">
        <v>15680038.227199996</v>
      </c>
      <c r="Z415" s="89">
        <v>0</v>
      </c>
      <c r="AA415" s="87" t="s">
        <v>49</v>
      </c>
      <c r="AB415" s="89">
        <v>0</v>
      </c>
      <c r="AC415" s="89">
        <v>0</v>
      </c>
      <c r="AD415" s="87" t="s">
        <v>49</v>
      </c>
      <c r="AE415" s="89">
        <v>0</v>
      </c>
      <c r="AF415" s="87">
        <v>0</v>
      </c>
      <c r="AG415" s="87" t="s">
        <v>49</v>
      </c>
      <c r="AH415" s="89">
        <v>0</v>
      </c>
      <c r="AI415" s="89">
        <v>0</v>
      </c>
      <c r="AJ415" s="87" t="s">
        <v>49</v>
      </c>
      <c r="AK415" s="89">
        <v>0</v>
      </c>
      <c r="AL415" s="89">
        <v>0</v>
      </c>
      <c r="AM415" s="88" t="s">
        <v>47</v>
      </c>
      <c r="AN415" s="87" t="s">
        <v>47</v>
      </c>
      <c r="AO415" s="88" t="s">
        <v>47</v>
      </c>
      <c r="AP415" s="87" t="s">
        <v>47</v>
      </c>
      <c r="AR415" s="90"/>
      <c r="AS415" s="78"/>
      <c r="AT415" s="79"/>
      <c r="AU415" s="91"/>
    </row>
    <row r="416" spans="1:47" x14ac:dyDescent="0.25">
      <c r="A416" s="87" t="s">
        <v>1002</v>
      </c>
      <c r="B416" s="92">
        <v>44188</v>
      </c>
      <c r="C416" s="87" t="s">
        <v>46</v>
      </c>
      <c r="D416" s="87" t="s">
        <v>1117</v>
      </c>
      <c r="E416" s="87" t="s">
        <v>1112</v>
      </c>
      <c r="F416" s="87" t="s">
        <v>1127</v>
      </c>
      <c r="G416" s="87" t="s">
        <v>48</v>
      </c>
      <c r="H416" s="87" t="s">
        <v>1131</v>
      </c>
      <c r="I416" s="89" t="s">
        <v>47</v>
      </c>
      <c r="J416" s="89" t="s">
        <v>47</v>
      </c>
      <c r="K416" s="89" t="s">
        <v>47</v>
      </c>
      <c r="L416" s="89" t="s">
        <v>47</v>
      </c>
      <c r="M416" s="89">
        <v>0</v>
      </c>
      <c r="N416" s="87" t="s">
        <v>47</v>
      </c>
      <c r="O416" s="87" t="s">
        <v>1130</v>
      </c>
      <c r="P416" s="87" t="s">
        <v>1129</v>
      </c>
      <c r="Q416" s="89">
        <v>720000</v>
      </c>
      <c r="R416" s="89">
        <v>0</v>
      </c>
      <c r="S416" s="89">
        <v>720000</v>
      </c>
      <c r="T416" s="89">
        <v>0</v>
      </c>
      <c r="U416" s="87" t="s">
        <v>49</v>
      </c>
      <c r="V416" s="89">
        <v>0</v>
      </c>
      <c r="W416" s="89">
        <v>0</v>
      </c>
      <c r="X416" s="87" t="s">
        <v>49</v>
      </c>
      <c r="Y416" s="89">
        <v>0</v>
      </c>
      <c r="Z416" s="89">
        <v>0</v>
      </c>
      <c r="AA416" s="87" t="s">
        <v>49</v>
      </c>
      <c r="AB416" s="89">
        <v>0</v>
      </c>
      <c r="AC416" s="89">
        <v>0</v>
      </c>
      <c r="AD416" s="87" t="s">
        <v>49</v>
      </c>
      <c r="AE416" s="89">
        <v>0</v>
      </c>
      <c r="AF416" s="87">
        <v>0</v>
      </c>
      <c r="AG416" s="87" t="s">
        <v>49</v>
      </c>
      <c r="AH416" s="89">
        <v>0</v>
      </c>
      <c r="AI416" s="89">
        <v>0</v>
      </c>
      <c r="AJ416" s="87" t="s">
        <v>49</v>
      </c>
      <c r="AK416" s="89">
        <v>0</v>
      </c>
      <c r="AL416" s="89">
        <v>0</v>
      </c>
      <c r="AM416" s="88" t="s">
        <v>47</v>
      </c>
      <c r="AN416" s="87" t="s">
        <v>47</v>
      </c>
      <c r="AO416" s="88" t="s">
        <v>47</v>
      </c>
      <c r="AP416" s="87" t="s">
        <v>47</v>
      </c>
      <c r="AR416" s="90"/>
      <c r="AS416" s="78"/>
      <c r="AT416" s="79"/>
      <c r="AU416" s="91"/>
    </row>
    <row r="417" spans="1:47" x14ac:dyDescent="0.25">
      <c r="A417" s="87" t="s">
        <v>1001</v>
      </c>
      <c r="B417" s="92">
        <v>44188</v>
      </c>
      <c r="C417" s="87" t="s">
        <v>46</v>
      </c>
      <c r="D417" s="87" t="s">
        <v>1117</v>
      </c>
      <c r="E417" s="87" t="s">
        <v>1112</v>
      </c>
      <c r="F417" s="87" t="s">
        <v>1127</v>
      </c>
      <c r="G417" s="87" t="s">
        <v>48</v>
      </c>
      <c r="H417" s="87" t="s">
        <v>1133</v>
      </c>
      <c r="I417" s="89" t="s">
        <v>47</v>
      </c>
      <c r="J417" s="89" t="s">
        <v>47</v>
      </c>
      <c r="K417" s="89" t="s">
        <v>47</v>
      </c>
      <c r="L417" s="89" t="s">
        <v>47</v>
      </c>
      <c r="M417" s="89">
        <v>0</v>
      </c>
      <c r="N417" s="87" t="s">
        <v>47</v>
      </c>
      <c r="O417" s="87" t="s">
        <v>55</v>
      </c>
      <c r="P417" s="87" t="s">
        <v>47</v>
      </c>
      <c r="Q417" s="89">
        <v>20258196</v>
      </c>
      <c r="R417" s="89">
        <v>0</v>
      </c>
      <c r="S417" s="89">
        <v>19638640</v>
      </c>
      <c r="T417" s="89">
        <v>0</v>
      </c>
      <c r="U417" s="87" t="s">
        <v>49</v>
      </c>
      <c r="V417" s="89">
        <v>0</v>
      </c>
      <c r="W417" s="89">
        <v>534100</v>
      </c>
      <c r="X417" s="87" t="s">
        <v>50</v>
      </c>
      <c r="Y417" s="89">
        <v>85456</v>
      </c>
      <c r="Z417" s="89">
        <v>0</v>
      </c>
      <c r="AA417" s="87" t="s">
        <v>49</v>
      </c>
      <c r="AB417" s="89">
        <v>0</v>
      </c>
      <c r="AC417" s="89">
        <v>0</v>
      </c>
      <c r="AD417" s="87" t="s">
        <v>49</v>
      </c>
      <c r="AE417" s="89">
        <v>0</v>
      </c>
      <c r="AF417" s="87">
        <v>0</v>
      </c>
      <c r="AG417" s="87" t="s">
        <v>49</v>
      </c>
      <c r="AH417" s="89">
        <v>0</v>
      </c>
      <c r="AI417" s="89">
        <v>0</v>
      </c>
      <c r="AJ417" s="87" t="s">
        <v>49</v>
      </c>
      <c r="AK417" s="89">
        <v>0</v>
      </c>
      <c r="AL417" s="89">
        <v>0</v>
      </c>
      <c r="AM417" s="88" t="s">
        <v>47</v>
      </c>
      <c r="AN417" s="87" t="s">
        <v>47</v>
      </c>
      <c r="AO417" s="88" t="s">
        <v>47</v>
      </c>
      <c r="AP417" s="87" t="s">
        <v>47</v>
      </c>
      <c r="AR417" s="90"/>
      <c r="AS417" s="78"/>
      <c r="AT417" s="79"/>
      <c r="AU417" s="91"/>
    </row>
    <row r="418" spans="1:47" x14ac:dyDescent="0.25">
      <c r="A418" s="87" t="s">
        <v>1000</v>
      </c>
      <c r="B418" s="92">
        <v>44188</v>
      </c>
      <c r="C418" s="87" t="s">
        <v>46</v>
      </c>
      <c r="D418" s="87" t="s">
        <v>119</v>
      </c>
      <c r="E418" s="87" t="s">
        <v>120</v>
      </c>
      <c r="F418" s="87" t="s">
        <v>956</v>
      </c>
      <c r="G418" s="87" t="s">
        <v>48</v>
      </c>
      <c r="H418" s="87" t="s">
        <v>596</v>
      </c>
      <c r="I418" s="89" t="s">
        <v>47</v>
      </c>
      <c r="J418" s="89" t="s">
        <v>47</v>
      </c>
      <c r="K418" s="89" t="s">
        <v>47</v>
      </c>
      <c r="L418" s="89" t="s">
        <v>47</v>
      </c>
      <c r="M418" s="89">
        <v>0</v>
      </c>
      <c r="N418" s="87" t="s">
        <v>47</v>
      </c>
      <c r="O418" s="87" t="s">
        <v>55</v>
      </c>
      <c r="P418" s="87" t="s">
        <v>47</v>
      </c>
      <c r="Q418" s="89">
        <v>122208925.2</v>
      </c>
      <c r="R418" s="89">
        <v>0</v>
      </c>
      <c r="S418" s="89">
        <v>104971360</v>
      </c>
      <c r="T418" s="89">
        <v>0</v>
      </c>
      <c r="U418" s="87" t="s">
        <v>49</v>
      </c>
      <c r="V418" s="89">
        <v>0</v>
      </c>
      <c r="W418" s="89">
        <v>14859970</v>
      </c>
      <c r="X418" s="87" t="s">
        <v>50</v>
      </c>
      <c r="Y418" s="89">
        <v>2377595.2000000002</v>
      </c>
      <c r="Z418" s="89">
        <v>0</v>
      </c>
      <c r="AA418" s="87" t="s">
        <v>49</v>
      </c>
      <c r="AB418" s="89">
        <v>0</v>
      </c>
      <c r="AC418" s="89">
        <v>0</v>
      </c>
      <c r="AD418" s="87" t="s">
        <v>49</v>
      </c>
      <c r="AE418" s="89">
        <v>0</v>
      </c>
      <c r="AF418" s="87">
        <v>0</v>
      </c>
      <c r="AG418" s="87" t="s">
        <v>49</v>
      </c>
      <c r="AH418" s="89">
        <v>0</v>
      </c>
      <c r="AI418" s="89">
        <v>0</v>
      </c>
      <c r="AJ418" s="87" t="s">
        <v>49</v>
      </c>
      <c r="AK418" s="89">
        <v>0</v>
      </c>
      <c r="AL418" s="89">
        <v>0</v>
      </c>
      <c r="AM418" s="88" t="s">
        <v>47</v>
      </c>
      <c r="AN418" s="87" t="s">
        <v>47</v>
      </c>
      <c r="AO418" s="88" t="s">
        <v>47</v>
      </c>
      <c r="AP418" s="87" t="s">
        <v>47</v>
      </c>
      <c r="AR418" s="90"/>
      <c r="AS418" s="78"/>
      <c r="AT418" s="79"/>
      <c r="AU418" s="91"/>
    </row>
    <row r="419" spans="1:47" x14ac:dyDescent="0.25">
      <c r="A419" s="87" t="s">
        <v>999</v>
      </c>
      <c r="B419" s="92">
        <v>44188</v>
      </c>
      <c r="C419" s="87" t="s">
        <v>46</v>
      </c>
      <c r="D419" s="87" t="s">
        <v>260</v>
      </c>
      <c r="E419" s="87" t="s">
        <v>261</v>
      </c>
      <c r="F419" s="87" t="s">
        <v>968</v>
      </c>
      <c r="G419" s="87" t="s">
        <v>48</v>
      </c>
      <c r="H419" s="87" t="s">
        <v>598</v>
      </c>
      <c r="I419" s="89" t="s">
        <v>47</v>
      </c>
      <c r="J419" s="89" t="s">
        <v>47</v>
      </c>
      <c r="K419" s="89" t="s">
        <v>47</v>
      </c>
      <c r="L419" s="89" t="s">
        <v>47</v>
      </c>
      <c r="M419" s="89">
        <v>0</v>
      </c>
      <c r="N419" s="87" t="s">
        <v>47</v>
      </c>
      <c r="O419" s="87" t="s">
        <v>55</v>
      </c>
      <c r="P419" s="87" t="s">
        <v>47</v>
      </c>
      <c r="Q419" s="89">
        <v>1499542395.7859998</v>
      </c>
      <c r="R419" s="89">
        <v>0</v>
      </c>
      <c r="S419" s="89">
        <v>1191816434.8000002</v>
      </c>
      <c r="T419" s="89">
        <v>0</v>
      </c>
      <c r="U419" s="87" t="s">
        <v>49</v>
      </c>
      <c r="V419" s="89">
        <v>0</v>
      </c>
      <c r="W419" s="89">
        <v>265281000.84999999</v>
      </c>
      <c r="X419" s="87" t="s">
        <v>50</v>
      </c>
      <c r="Y419" s="89">
        <v>42444960.136000007</v>
      </c>
      <c r="Z419" s="89">
        <v>0</v>
      </c>
      <c r="AA419" s="87" t="s">
        <v>49</v>
      </c>
      <c r="AB419" s="89">
        <v>0</v>
      </c>
      <c r="AC419" s="89">
        <v>0</v>
      </c>
      <c r="AD419" s="87" t="s">
        <v>49</v>
      </c>
      <c r="AE419" s="89">
        <v>0</v>
      </c>
      <c r="AF419" s="87">
        <v>0</v>
      </c>
      <c r="AG419" s="87" t="s">
        <v>49</v>
      </c>
      <c r="AH419" s="89">
        <v>0</v>
      </c>
      <c r="AI419" s="89">
        <v>0</v>
      </c>
      <c r="AJ419" s="87" t="s">
        <v>49</v>
      </c>
      <c r="AK419" s="89">
        <v>0</v>
      </c>
      <c r="AL419" s="89">
        <v>0</v>
      </c>
      <c r="AM419" s="88" t="s">
        <v>47</v>
      </c>
      <c r="AN419" s="87" t="s">
        <v>47</v>
      </c>
      <c r="AO419" s="88" t="s">
        <v>47</v>
      </c>
      <c r="AP419" s="87" t="s">
        <v>47</v>
      </c>
      <c r="AR419" s="90"/>
      <c r="AS419" s="78"/>
      <c r="AT419" s="79"/>
      <c r="AU419" s="91"/>
    </row>
    <row r="420" spans="1:47" x14ac:dyDescent="0.25">
      <c r="A420" s="87" t="s">
        <v>998</v>
      </c>
      <c r="B420" s="92">
        <v>44188</v>
      </c>
      <c r="C420" s="87" t="s">
        <v>46</v>
      </c>
      <c r="D420" s="87" t="s">
        <v>600</v>
      </c>
      <c r="E420" s="87" t="s">
        <v>972</v>
      </c>
      <c r="F420" s="87" t="s">
        <v>973</v>
      </c>
      <c r="G420" s="87" t="s">
        <v>48</v>
      </c>
      <c r="H420" s="87" t="s">
        <v>601</v>
      </c>
      <c r="I420" s="89" t="s">
        <v>47</v>
      </c>
      <c r="J420" s="89" t="s">
        <v>47</v>
      </c>
      <c r="K420" s="89" t="s">
        <v>47</v>
      </c>
      <c r="L420" s="89" t="s">
        <v>47</v>
      </c>
      <c r="M420" s="89">
        <v>0</v>
      </c>
      <c r="N420" s="87" t="s">
        <v>47</v>
      </c>
      <c r="O420" s="87" t="s">
        <v>55</v>
      </c>
      <c r="P420" s="87" t="s">
        <v>47</v>
      </c>
      <c r="Q420" s="89">
        <v>133054483.406</v>
      </c>
      <c r="R420" s="89">
        <v>0</v>
      </c>
      <c r="S420" s="89">
        <v>110107848.75</v>
      </c>
      <c r="T420" s="89">
        <v>0</v>
      </c>
      <c r="U420" s="87" t="s">
        <v>49</v>
      </c>
      <c r="V420" s="89">
        <v>0</v>
      </c>
      <c r="W420" s="89">
        <v>19781581.600000001</v>
      </c>
      <c r="X420" s="87" t="s">
        <v>50</v>
      </c>
      <c r="Y420" s="89">
        <v>3165053.0559999999</v>
      </c>
      <c r="Z420" s="89">
        <v>0</v>
      </c>
      <c r="AA420" s="87" t="s">
        <v>49</v>
      </c>
      <c r="AB420" s="89">
        <v>0</v>
      </c>
      <c r="AC420" s="89">
        <v>0</v>
      </c>
      <c r="AD420" s="87" t="s">
        <v>49</v>
      </c>
      <c r="AE420" s="89">
        <v>0</v>
      </c>
      <c r="AF420" s="87">
        <v>0</v>
      </c>
      <c r="AG420" s="87" t="s">
        <v>49</v>
      </c>
      <c r="AH420" s="89">
        <v>0</v>
      </c>
      <c r="AI420" s="89">
        <v>0</v>
      </c>
      <c r="AJ420" s="87" t="s">
        <v>49</v>
      </c>
      <c r="AK420" s="89">
        <v>0</v>
      </c>
      <c r="AL420" s="89">
        <v>0</v>
      </c>
      <c r="AM420" s="88" t="s">
        <v>47</v>
      </c>
      <c r="AN420" s="87" t="s">
        <v>47</v>
      </c>
      <c r="AO420" s="88" t="s">
        <v>47</v>
      </c>
      <c r="AP420" s="87" t="s">
        <v>47</v>
      </c>
      <c r="AR420" s="90"/>
      <c r="AS420" s="78"/>
      <c r="AT420" s="79"/>
      <c r="AU420" s="91"/>
    </row>
    <row r="421" spans="1:47" x14ac:dyDescent="0.25">
      <c r="A421" s="87" t="s">
        <v>997</v>
      </c>
      <c r="B421" s="92">
        <v>44188</v>
      </c>
      <c r="C421" s="87" t="s">
        <v>46</v>
      </c>
      <c r="D421" s="87" t="s">
        <v>600</v>
      </c>
      <c r="E421" s="87" t="s">
        <v>972</v>
      </c>
      <c r="F421" s="87" t="s">
        <v>973</v>
      </c>
      <c r="G421" s="87" t="s">
        <v>48</v>
      </c>
      <c r="H421" s="87" t="s">
        <v>603</v>
      </c>
      <c r="I421" s="89" t="s">
        <v>47</v>
      </c>
      <c r="J421" s="89" t="s">
        <v>47</v>
      </c>
      <c r="K421" s="89" t="s">
        <v>47</v>
      </c>
      <c r="L421" s="89" t="s">
        <v>47</v>
      </c>
      <c r="M421" s="89">
        <v>0</v>
      </c>
      <c r="N421" s="87" t="s">
        <v>47</v>
      </c>
      <c r="O421" s="87" t="s">
        <v>55</v>
      </c>
      <c r="P421" s="87" t="s">
        <v>47</v>
      </c>
      <c r="Q421" s="89">
        <v>27688645.211999997</v>
      </c>
      <c r="R421" s="89">
        <v>0</v>
      </c>
      <c r="S421" s="89">
        <v>14131141.5</v>
      </c>
      <c r="T421" s="89">
        <v>0</v>
      </c>
      <c r="U421" s="87" t="s">
        <v>49</v>
      </c>
      <c r="V421" s="89">
        <v>0</v>
      </c>
      <c r="W421" s="89">
        <v>11687503.199999999</v>
      </c>
      <c r="X421" s="87" t="s">
        <v>50</v>
      </c>
      <c r="Y421" s="89">
        <v>1870000.5119999999</v>
      </c>
      <c r="Z421" s="89">
        <v>0</v>
      </c>
      <c r="AA421" s="87" t="s">
        <v>49</v>
      </c>
      <c r="AB421" s="89">
        <v>0</v>
      </c>
      <c r="AC421" s="89">
        <v>0</v>
      </c>
      <c r="AD421" s="87" t="s">
        <v>49</v>
      </c>
      <c r="AE421" s="89">
        <v>0</v>
      </c>
      <c r="AF421" s="87">
        <v>0</v>
      </c>
      <c r="AG421" s="87" t="s">
        <v>49</v>
      </c>
      <c r="AH421" s="89">
        <v>0</v>
      </c>
      <c r="AI421" s="89">
        <v>0</v>
      </c>
      <c r="AJ421" s="87" t="s">
        <v>49</v>
      </c>
      <c r="AK421" s="89">
        <v>0</v>
      </c>
      <c r="AL421" s="89">
        <v>0</v>
      </c>
      <c r="AM421" s="88" t="s">
        <v>47</v>
      </c>
      <c r="AN421" s="87" t="s">
        <v>47</v>
      </c>
      <c r="AO421" s="88" t="s">
        <v>47</v>
      </c>
      <c r="AP421" s="87" t="s">
        <v>47</v>
      </c>
      <c r="AR421" s="90"/>
      <c r="AS421" s="78"/>
      <c r="AT421" s="79"/>
      <c r="AU421" s="91"/>
    </row>
    <row r="422" spans="1:47" x14ac:dyDescent="0.25">
      <c r="A422" s="87" t="s">
        <v>996</v>
      </c>
      <c r="B422" s="92">
        <v>44188</v>
      </c>
      <c r="C422" s="87" t="s">
        <v>46</v>
      </c>
      <c r="D422" s="87" t="s">
        <v>600</v>
      </c>
      <c r="E422" s="87" t="s">
        <v>972</v>
      </c>
      <c r="F422" s="87" t="s">
        <v>973</v>
      </c>
      <c r="G422" s="87" t="s">
        <v>48</v>
      </c>
      <c r="H422" s="87" t="s">
        <v>605</v>
      </c>
      <c r="I422" s="89" t="s">
        <v>47</v>
      </c>
      <c r="J422" s="89" t="s">
        <v>47</v>
      </c>
      <c r="K422" s="89" t="s">
        <v>47</v>
      </c>
      <c r="L422" s="89" t="s">
        <v>47</v>
      </c>
      <c r="M422" s="89">
        <v>0</v>
      </c>
      <c r="N422" s="87" t="s">
        <v>47</v>
      </c>
      <c r="O422" s="87" t="s">
        <v>55</v>
      </c>
      <c r="P422" s="87" t="s">
        <v>47</v>
      </c>
      <c r="Q422" s="89">
        <v>14745345.6</v>
      </c>
      <c r="R422" s="89">
        <v>0</v>
      </c>
      <c r="S422" s="89">
        <v>12780468</v>
      </c>
      <c r="T422" s="89">
        <v>0</v>
      </c>
      <c r="U422" s="87" t="s">
        <v>49</v>
      </c>
      <c r="V422" s="89">
        <v>0</v>
      </c>
      <c r="W422" s="89">
        <v>1693860</v>
      </c>
      <c r="X422" s="87" t="s">
        <v>49</v>
      </c>
      <c r="Y422" s="89">
        <v>271017.59999999998</v>
      </c>
      <c r="Z422" s="89">
        <v>0</v>
      </c>
      <c r="AA422" s="87" t="s">
        <v>49</v>
      </c>
      <c r="AB422" s="89">
        <v>0</v>
      </c>
      <c r="AC422" s="89">
        <v>0</v>
      </c>
      <c r="AD422" s="87" t="s">
        <v>49</v>
      </c>
      <c r="AE422" s="89">
        <v>0</v>
      </c>
      <c r="AF422" s="87">
        <v>0</v>
      </c>
      <c r="AG422" s="87" t="s">
        <v>49</v>
      </c>
      <c r="AH422" s="89">
        <v>0</v>
      </c>
      <c r="AI422" s="89">
        <v>0</v>
      </c>
      <c r="AJ422" s="87" t="s">
        <v>49</v>
      </c>
      <c r="AK422" s="89">
        <v>0</v>
      </c>
      <c r="AL422" s="89">
        <v>0</v>
      </c>
      <c r="AM422" s="88" t="s">
        <v>47</v>
      </c>
      <c r="AN422" s="87" t="s">
        <v>47</v>
      </c>
      <c r="AO422" s="88" t="s">
        <v>47</v>
      </c>
      <c r="AP422" s="87" t="s">
        <v>47</v>
      </c>
      <c r="AR422" s="90"/>
      <c r="AS422" s="78"/>
      <c r="AT422" s="79"/>
      <c r="AU422" s="91"/>
    </row>
    <row r="423" spans="1:47" x14ac:dyDescent="0.25">
      <c r="A423" s="87" t="s">
        <v>995</v>
      </c>
      <c r="B423" s="92">
        <v>44188</v>
      </c>
      <c r="C423" s="87" t="s">
        <v>46</v>
      </c>
      <c r="D423" s="87" t="s">
        <v>600</v>
      </c>
      <c r="E423" s="87" t="s">
        <v>972</v>
      </c>
      <c r="F423" s="87" t="s">
        <v>973</v>
      </c>
      <c r="G423" s="87" t="s">
        <v>48</v>
      </c>
      <c r="H423" s="87" t="s">
        <v>607</v>
      </c>
      <c r="I423" s="89" t="s">
        <v>47</v>
      </c>
      <c r="J423" s="89" t="s">
        <v>47</v>
      </c>
      <c r="K423" s="89" t="s">
        <v>47</v>
      </c>
      <c r="L423" s="89" t="s">
        <v>47</v>
      </c>
      <c r="M423" s="89">
        <v>0</v>
      </c>
      <c r="N423" s="87" t="s">
        <v>47</v>
      </c>
      <c r="O423" s="87" t="s">
        <v>55</v>
      </c>
      <c r="P423" s="87" t="s">
        <v>47</v>
      </c>
      <c r="Q423" s="89">
        <v>186160004.81</v>
      </c>
      <c r="R423" s="89">
        <v>0</v>
      </c>
      <c r="S423" s="89">
        <v>142436976.25</v>
      </c>
      <c r="T423" s="89">
        <v>0</v>
      </c>
      <c r="U423" s="87" t="s">
        <v>49</v>
      </c>
      <c r="V423" s="89">
        <v>0</v>
      </c>
      <c r="W423" s="89">
        <v>37692266</v>
      </c>
      <c r="X423" s="87" t="s">
        <v>50</v>
      </c>
      <c r="Y423" s="89">
        <v>6030762.5600000005</v>
      </c>
      <c r="Z423" s="89">
        <v>0</v>
      </c>
      <c r="AA423" s="87" t="s">
        <v>49</v>
      </c>
      <c r="AB423" s="89">
        <v>0</v>
      </c>
      <c r="AC423" s="89">
        <v>0</v>
      </c>
      <c r="AD423" s="87" t="s">
        <v>49</v>
      </c>
      <c r="AE423" s="89">
        <v>0</v>
      </c>
      <c r="AF423" s="87">
        <v>0</v>
      </c>
      <c r="AG423" s="87" t="s">
        <v>49</v>
      </c>
      <c r="AH423" s="89">
        <v>0</v>
      </c>
      <c r="AI423" s="89">
        <v>0</v>
      </c>
      <c r="AJ423" s="87" t="s">
        <v>49</v>
      </c>
      <c r="AK423" s="89">
        <v>0</v>
      </c>
      <c r="AL423" s="89">
        <v>0</v>
      </c>
      <c r="AM423" s="88" t="s">
        <v>47</v>
      </c>
      <c r="AN423" s="87" t="s">
        <v>47</v>
      </c>
      <c r="AO423" s="88" t="s">
        <v>47</v>
      </c>
      <c r="AP423" s="87" t="s">
        <v>47</v>
      </c>
      <c r="AR423" s="90"/>
      <c r="AS423" s="78"/>
      <c r="AT423" s="79"/>
      <c r="AU423" s="91"/>
    </row>
    <row r="424" spans="1:47" x14ac:dyDescent="0.25">
      <c r="A424" s="87" t="s">
        <v>994</v>
      </c>
      <c r="B424" s="92">
        <v>44189</v>
      </c>
      <c r="C424" s="87" t="s">
        <v>973</v>
      </c>
      <c r="D424" s="87" t="s">
        <v>52</v>
      </c>
      <c r="E424" s="87" t="s">
        <v>1377</v>
      </c>
      <c r="F424" s="87" t="s">
        <v>1361</v>
      </c>
      <c r="G424" s="87" t="s">
        <v>48</v>
      </c>
      <c r="H424" s="87" t="s">
        <v>1460</v>
      </c>
      <c r="I424" s="89" t="s">
        <v>47</v>
      </c>
      <c r="J424" s="89" t="s">
        <v>47</v>
      </c>
      <c r="K424" s="89" t="s">
        <v>47</v>
      </c>
      <c r="L424" s="89" t="s">
        <v>47</v>
      </c>
      <c r="M424" s="89">
        <v>0</v>
      </c>
      <c r="N424" s="87" t="s">
        <v>47</v>
      </c>
      <c r="O424" s="87" t="s">
        <v>55</v>
      </c>
      <c r="P424" s="87" t="s">
        <v>47</v>
      </c>
      <c r="Q424" s="89">
        <v>108901754.274</v>
      </c>
      <c r="R424" s="89">
        <v>0</v>
      </c>
      <c r="S424" s="89">
        <f>55839119.5-4632500</f>
        <v>51206619.5</v>
      </c>
      <c r="T424" s="89">
        <v>0</v>
      </c>
      <c r="U424" s="87" t="s">
        <v>49</v>
      </c>
      <c r="V424" s="89">
        <v>0</v>
      </c>
      <c r="W424" s="89">
        <v>49737185.149999999</v>
      </c>
      <c r="X424" s="87" t="s">
        <v>50</v>
      </c>
      <c r="Y424" s="89">
        <v>7957949.6239999998</v>
      </c>
      <c r="Z424" s="89">
        <v>0</v>
      </c>
      <c r="AA424" s="87" t="s">
        <v>49</v>
      </c>
      <c r="AB424" s="89">
        <v>0</v>
      </c>
      <c r="AC424" s="89">
        <v>0</v>
      </c>
      <c r="AD424" s="87" t="s">
        <v>49</v>
      </c>
      <c r="AE424" s="89">
        <v>0</v>
      </c>
      <c r="AF424" s="87">
        <v>0</v>
      </c>
      <c r="AG424" s="87" t="s">
        <v>49</v>
      </c>
      <c r="AH424" s="89">
        <v>0</v>
      </c>
      <c r="AI424" s="89">
        <v>0</v>
      </c>
      <c r="AJ424" s="87" t="s">
        <v>49</v>
      </c>
      <c r="AK424" s="89">
        <v>0</v>
      </c>
      <c r="AL424" s="89">
        <v>0</v>
      </c>
      <c r="AM424" s="88" t="s">
        <v>47</v>
      </c>
      <c r="AN424" s="87" t="s">
        <v>47</v>
      </c>
      <c r="AO424" s="88" t="s">
        <v>47</v>
      </c>
      <c r="AP424" s="87" t="s">
        <v>47</v>
      </c>
      <c r="AR424" s="90"/>
      <c r="AS424" s="78"/>
      <c r="AT424" s="79"/>
      <c r="AU424" s="91"/>
    </row>
    <row r="425" spans="1:47" x14ac:dyDescent="0.25">
      <c r="A425" s="87" t="s">
        <v>993</v>
      </c>
      <c r="B425" s="92">
        <v>44189</v>
      </c>
      <c r="C425" s="87" t="s">
        <v>973</v>
      </c>
      <c r="D425" s="87" t="s">
        <v>52</v>
      </c>
      <c r="E425" s="87" t="s">
        <v>1377</v>
      </c>
      <c r="F425" s="87" t="s">
        <v>1361</v>
      </c>
      <c r="G425" s="87" t="s">
        <v>48</v>
      </c>
      <c r="H425" s="87" t="s">
        <v>1461</v>
      </c>
      <c r="I425" s="89" t="s">
        <v>47</v>
      </c>
      <c r="J425" s="89" t="s">
        <v>47</v>
      </c>
      <c r="K425" s="89" t="s">
        <v>47</v>
      </c>
      <c r="L425" s="89" t="s">
        <v>47</v>
      </c>
      <c r="M425" s="89">
        <v>0</v>
      </c>
      <c r="N425" s="87" t="s">
        <v>47</v>
      </c>
      <c r="O425" s="87" t="s">
        <v>55</v>
      </c>
      <c r="P425" s="87" t="s">
        <v>47</v>
      </c>
      <c r="Q425" s="89">
        <v>146841875.0896</v>
      </c>
      <c r="R425" s="89">
        <v>0</v>
      </c>
      <c r="S425" s="89">
        <v>84305437.5</v>
      </c>
      <c r="T425" s="89">
        <v>0</v>
      </c>
      <c r="U425" s="87" t="s">
        <v>49</v>
      </c>
      <c r="V425" s="89">
        <v>0</v>
      </c>
      <c r="W425" s="89">
        <v>53910722.060000002</v>
      </c>
      <c r="X425" s="87" t="s">
        <v>49</v>
      </c>
      <c r="Y425" s="89">
        <v>8625715.5296</v>
      </c>
      <c r="Z425" s="89">
        <v>0</v>
      </c>
      <c r="AA425" s="87" t="s">
        <v>49</v>
      </c>
      <c r="AB425" s="89">
        <v>0</v>
      </c>
      <c r="AC425" s="89">
        <v>0</v>
      </c>
      <c r="AD425" s="87" t="s">
        <v>49</v>
      </c>
      <c r="AE425" s="89">
        <v>0</v>
      </c>
      <c r="AF425" s="87">
        <v>0</v>
      </c>
      <c r="AG425" s="87" t="s">
        <v>49</v>
      </c>
      <c r="AH425" s="89">
        <v>0</v>
      </c>
      <c r="AI425" s="89">
        <v>0</v>
      </c>
      <c r="AJ425" s="87" t="s">
        <v>49</v>
      </c>
      <c r="AK425" s="89">
        <v>0</v>
      </c>
      <c r="AL425" s="89">
        <v>0</v>
      </c>
      <c r="AM425" s="88" t="s">
        <v>47</v>
      </c>
      <c r="AN425" s="87" t="s">
        <v>47</v>
      </c>
      <c r="AO425" s="88" t="s">
        <v>47</v>
      </c>
      <c r="AP425" s="87" t="s">
        <v>47</v>
      </c>
      <c r="AR425" s="90"/>
      <c r="AS425" s="78"/>
      <c r="AT425" s="79"/>
      <c r="AU425" s="91"/>
    </row>
    <row r="426" spans="1:47" x14ac:dyDescent="0.25">
      <c r="A426" s="87" t="s">
        <v>992</v>
      </c>
      <c r="B426" s="92">
        <v>44189</v>
      </c>
      <c r="C426" s="87" t="s">
        <v>973</v>
      </c>
      <c r="D426" s="87" t="s">
        <v>52</v>
      </c>
      <c r="E426" s="87" t="s">
        <v>1377</v>
      </c>
      <c r="F426" s="87" t="s">
        <v>1367</v>
      </c>
      <c r="G426" s="87" t="s">
        <v>48</v>
      </c>
      <c r="H426" s="87" t="s">
        <v>1464</v>
      </c>
      <c r="I426" s="89" t="s">
        <v>47</v>
      </c>
      <c r="J426" s="89" t="s">
        <v>47</v>
      </c>
      <c r="K426" s="89" t="s">
        <v>47</v>
      </c>
      <c r="L426" s="89" t="s">
        <v>47</v>
      </c>
      <c r="M426" s="89">
        <v>0</v>
      </c>
      <c r="N426" s="87" t="s">
        <v>47</v>
      </c>
      <c r="O426" s="87" t="s">
        <v>1463</v>
      </c>
      <c r="P426" s="87" t="s">
        <v>1462</v>
      </c>
      <c r="Q426" s="89">
        <v>150454994.26360002</v>
      </c>
      <c r="R426" s="89">
        <v>0</v>
      </c>
      <c r="S426" s="89">
        <v>82252217.5</v>
      </c>
      <c r="T426" s="89">
        <v>58795497.210000001</v>
      </c>
      <c r="U426" s="87" t="s">
        <v>50</v>
      </c>
      <c r="V426" s="89">
        <v>9407279.5536000002</v>
      </c>
      <c r="W426" s="89">
        <v>0</v>
      </c>
      <c r="X426" s="87" t="s">
        <v>49</v>
      </c>
      <c r="Y426" s="89">
        <v>0</v>
      </c>
      <c r="Z426" s="89">
        <v>0</v>
      </c>
      <c r="AA426" s="87" t="s">
        <v>49</v>
      </c>
      <c r="AB426" s="89">
        <v>0</v>
      </c>
      <c r="AC426" s="89">
        <v>0</v>
      </c>
      <c r="AD426" s="87" t="s">
        <v>49</v>
      </c>
      <c r="AE426" s="89">
        <v>0</v>
      </c>
      <c r="AF426" s="87">
        <v>0</v>
      </c>
      <c r="AG426" s="87" t="s">
        <v>49</v>
      </c>
      <c r="AH426" s="89">
        <v>0</v>
      </c>
      <c r="AI426" s="89">
        <v>0</v>
      </c>
      <c r="AJ426" s="87" t="s">
        <v>49</v>
      </c>
      <c r="AK426" s="89">
        <v>0</v>
      </c>
      <c r="AL426" s="89">
        <v>0</v>
      </c>
      <c r="AM426" s="88" t="s">
        <v>47</v>
      </c>
      <c r="AN426" s="87" t="s">
        <v>47</v>
      </c>
      <c r="AO426" s="88" t="s">
        <v>47</v>
      </c>
      <c r="AP426" s="87" t="s">
        <v>47</v>
      </c>
      <c r="AR426" s="90"/>
      <c r="AS426" s="78"/>
      <c r="AT426" s="79"/>
      <c r="AU426" s="91"/>
    </row>
    <row r="427" spans="1:47" x14ac:dyDescent="0.25">
      <c r="A427" s="87" t="s">
        <v>991</v>
      </c>
      <c r="B427" s="92">
        <v>44189</v>
      </c>
      <c r="C427" s="87" t="s">
        <v>973</v>
      </c>
      <c r="D427" s="87" t="s">
        <v>52</v>
      </c>
      <c r="E427" s="87" t="s">
        <v>1377</v>
      </c>
      <c r="F427" s="87" t="s">
        <v>1361</v>
      </c>
      <c r="G427" s="87" t="s">
        <v>48</v>
      </c>
      <c r="H427" s="87" t="s">
        <v>1465</v>
      </c>
      <c r="I427" s="89" t="s">
        <v>47</v>
      </c>
      <c r="J427" s="89" t="s">
        <v>47</v>
      </c>
      <c r="K427" s="89" t="s">
        <v>47</v>
      </c>
      <c r="L427" s="89" t="s">
        <v>47</v>
      </c>
      <c r="M427" s="89">
        <v>0</v>
      </c>
      <c r="N427" s="87" t="s">
        <v>47</v>
      </c>
      <c r="O427" s="87" t="s">
        <v>55</v>
      </c>
      <c r="P427" s="87" t="s">
        <v>47</v>
      </c>
      <c r="Q427" s="89">
        <v>211325833.03920001</v>
      </c>
      <c r="R427" s="89">
        <v>0</v>
      </c>
      <c r="S427" s="89">
        <v>145904947.5</v>
      </c>
      <c r="T427" s="89">
        <v>0</v>
      </c>
      <c r="U427" s="87" t="s">
        <v>49</v>
      </c>
      <c r="V427" s="89">
        <v>0</v>
      </c>
      <c r="W427" s="89">
        <v>56397315.120000005</v>
      </c>
      <c r="X427" s="87" t="s">
        <v>50</v>
      </c>
      <c r="Y427" s="89">
        <v>9023570.4191999994</v>
      </c>
      <c r="Z427" s="89">
        <v>0</v>
      </c>
      <c r="AA427" s="87" t="s">
        <v>49</v>
      </c>
      <c r="AB427" s="89">
        <v>0</v>
      </c>
      <c r="AC427" s="89">
        <v>0</v>
      </c>
      <c r="AD427" s="87" t="s">
        <v>49</v>
      </c>
      <c r="AE427" s="89">
        <v>0</v>
      </c>
      <c r="AF427" s="87">
        <v>0</v>
      </c>
      <c r="AG427" s="87" t="s">
        <v>49</v>
      </c>
      <c r="AH427" s="89">
        <v>0</v>
      </c>
      <c r="AI427" s="89">
        <v>0</v>
      </c>
      <c r="AJ427" s="87" t="s">
        <v>49</v>
      </c>
      <c r="AK427" s="89">
        <v>0</v>
      </c>
      <c r="AL427" s="89">
        <v>0</v>
      </c>
      <c r="AM427" s="88" t="s">
        <v>47</v>
      </c>
      <c r="AN427" s="87" t="s">
        <v>47</v>
      </c>
      <c r="AO427" s="88" t="s">
        <v>47</v>
      </c>
      <c r="AP427" s="87" t="s">
        <v>47</v>
      </c>
      <c r="AR427" s="90"/>
      <c r="AS427" s="78"/>
      <c r="AT427" s="79"/>
      <c r="AU427" s="91"/>
    </row>
    <row r="428" spans="1:47" x14ac:dyDescent="0.25">
      <c r="A428" s="87" t="s">
        <v>990</v>
      </c>
      <c r="B428" s="92">
        <v>44189</v>
      </c>
      <c r="C428" s="87" t="s">
        <v>46</v>
      </c>
      <c r="D428" s="87" t="s">
        <v>52</v>
      </c>
      <c r="E428" s="87" t="s">
        <v>53</v>
      </c>
      <c r="F428" s="87" t="s">
        <v>858</v>
      </c>
      <c r="G428" s="87" t="s">
        <v>104</v>
      </c>
      <c r="H428" s="87" t="s">
        <v>47</v>
      </c>
      <c r="I428" s="89" t="s">
        <v>612</v>
      </c>
      <c r="J428" s="89" t="s">
        <v>47</v>
      </c>
      <c r="K428" s="89" t="s">
        <v>613</v>
      </c>
      <c r="L428" s="89" t="s">
        <v>608</v>
      </c>
      <c r="M428" s="89">
        <v>6233820</v>
      </c>
      <c r="N428" s="87" t="s">
        <v>107</v>
      </c>
      <c r="O428" s="87" t="s">
        <v>614</v>
      </c>
      <c r="P428" s="87" t="s">
        <v>615</v>
      </c>
      <c r="Q428" s="89">
        <v>-1466704</v>
      </c>
      <c r="R428" s="89">
        <v>0</v>
      </c>
      <c r="S428" s="89">
        <v>0</v>
      </c>
      <c r="T428" s="89">
        <v>0</v>
      </c>
      <c r="U428" s="87" t="s">
        <v>49</v>
      </c>
      <c r="V428" s="89">
        <v>0</v>
      </c>
      <c r="W428" s="89">
        <v>-1264400</v>
      </c>
      <c r="X428" s="87" t="s">
        <v>50</v>
      </c>
      <c r="Y428" s="89">
        <v>-202304</v>
      </c>
      <c r="Z428" s="89">
        <v>0</v>
      </c>
      <c r="AA428" s="87" t="s">
        <v>49</v>
      </c>
      <c r="AB428" s="89">
        <v>0</v>
      </c>
      <c r="AC428" s="89">
        <v>0</v>
      </c>
      <c r="AD428" s="87" t="s">
        <v>49</v>
      </c>
      <c r="AE428" s="89">
        <v>0</v>
      </c>
      <c r="AF428" s="87">
        <v>0</v>
      </c>
      <c r="AG428" s="87" t="s">
        <v>49</v>
      </c>
      <c r="AH428" s="89">
        <v>0</v>
      </c>
      <c r="AI428" s="89">
        <v>0</v>
      </c>
      <c r="AJ428" s="87" t="s">
        <v>49</v>
      </c>
      <c r="AK428" s="89">
        <v>0</v>
      </c>
      <c r="AL428" s="89">
        <v>0</v>
      </c>
      <c r="AM428" s="88" t="s">
        <v>47</v>
      </c>
      <c r="AN428" s="87" t="s">
        <v>47</v>
      </c>
      <c r="AO428" s="88" t="s">
        <v>47</v>
      </c>
      <c r="AP428" s="87" t="s">
        <v>47</v>
      </c>
      <c r="AR428" s="90"/>
      <c r="AS428" s="78"/>
      <c r="AT428" s="79"/>
      <c r="AU428" s="91"/>
    </row>
    <row r="429" spans="1:47" x14ac:dyDescent="0.25">
      <c r="A429" s="87" t="s">
        <v>989</v>
      </c>
      <c r="B429" s="92">
        <v>44189</v>
      </c>
      <c r="C429" s="87" t="s">
        <v>46</v>
      </c>
      <c r="D429" s="87" t="s">
        <v>52</v>
      </c>
      <c r="E429" s="87" t="s">
        <v>53</v>
      </c>
      <c r="F429" s="87" t="s">
        <v>858</v>
      </c>
      <c r="G429" s="87" t="s">
        <v>48</v>
      </c>
      <c r="H429" s="87" t="s">
        <v>610</v>
      </c>
      <c r="I429" s="89" t="s">
        <v>47</v>
      </c>
      <c r="J429" s="89" t="s">
        <v>47</v>
      </c>
      <c r="K429" s="89" t="s">
        <v>47</v>
      </c>
      <c r="L429" s="89" t="s">
        <v>47</v>
      </c>
      <c r="M429" s="89">
        <v>0</v>
      </c>
      <c r="N429" s="87" t="s">
        <v>47</v>
      </c>
      <c r="O429" s="87" t="s">
        <v>55</v>
      </c>
      <c r="P429" s="87" t="s">
        <v>47</v>
      </c>
      <c r="Q429" s="89">
        <v>1689848462.9472003</v>
      </c>
      <c r="R429" s="89">
        <v>0</v>
      </c>
      <c r="S429" s="89">
        <v>1244737331.4499996</v>
      </c>
      <c r="T429" s="89">
        <v>0</v>
      </c>
      <c r="U429" s="87" t="s">
        <v>49</v>
      </c>
      <c r="V429" s="89">
        <v>0</v>
      </c>
      <c r="W429" s="89">
        <v>383716492.66999978</v>
      </c>
      <c r="X429" s="87" t="s">
        <v>50</v>
      </c>
      <c r="Y429" s="89">
        <v>61394638.827200018</v>
      </c>
      <c r="Z429" s="89">
        <v>0</v>
      </c>
      <c r="AA429" s="87" t="s">
        <v>49</v>
      </c>
      <c r="AB429" s="89">
        <v>0</v>
      </c>
      <c r="AC429" s="89">
        <v>0</v>
      </c>
      <c r="AD429" s="87" t="s">
        <v>49</v>
      </c>
      <c r="AE429" s="89">
        <v>0</v>
      </c>
      <c r="AF429" s="87">
        <v>0</v>
      </c>
      <c r="AG429" s="87" t="s">
        <v>49</v>
      </c>
      <c r="AH429" s="89">
        <v>0</v>
      </c>
      <c r="AI429" s="89">
        <v>0</v>
      </c>
      <c r="AJ429" s="87" t="s">
        <v>49</v>
      </c>
      <c r="AK429" s="89">
        <v>0</v>
      </c>
      <c r="AL429" s="89">
        <v>0</v>
      </c>
      <c r="AM429" s="88" t="s">
        <v>47</v>
      </c>
      <c r="AN429" s="87" t="s">
        <v>47</v>
      </c>
      <c r="AO429" s="88" t="s">
        <v>47</v>
      </c>
      <c r="AP429" s="87" t="s">
        <v>47</v>
      </c>
      <c r="AR429" s="90"/>
      <c r="AS429" s="78"/>
      <c r="AT429" s="79"/>
      <c r="AU429" s="91"/>
    </row>
    <row r="430" spans="1:47" x14ac:dyDescent="0.25">
      <c r="A430" s="87" t="s">
        <v>988</v>
      </c>
      <c r="B430" s="92">
        <v>44189</v>
      </c>
      <c r="C430" s="87" t="s">
        <v>973</v>
      </c>
      <c r="D430" s="87" t="s">
        <v>63</v>
      </c>
      <c r="E430" s="87" t="s">
        <v>1373</v>
      </c>
      <c r="F430" s="87" t="s">
        <v>1457</v>
      </c>
      <c r="G430" s="87" t="s">
        <v>104</v>
      </c>
      <c r="H430" s="87" t="s">
        <v>47</v>
      </c>
      <c r="I430" s="89" t="s">
        <v>1456</v>
      </c>
      <c r="J430" s="89" t="s">
        <v>47</v>
      </c>
      <c r="K430" s="89" t="s">
        <v>1455</v>
      </c>
      <c r="L430" s="89" t="s">
        <v>608</v>
      </c>
      <c r="M430" s="89">
        <v>19668705.489999998</v>
      </c>
      <c r="N430" s="87" t="s">
        <v>107</v>
      </c>
      <c r="O430" s="87" t="s">
        <v>1454</v>
      </c>
      <c r="P430" s="87" t="s">
        <v>1453</v>
      </c>
      <c r="Q430" s="89">
        <v>-3906560</v>
      </c>
      <c r="R430" s="89">
        <v>0</v>
      </c>
      <c r="S430" s="89">
        <v>-3906560</v>
      </c>
      <c r="T430" s="89">
        <v>0</v>
      </c>
      <c r="U430" s="87" t="s">
        <v>49</v>
      </c>
      <c r="V430" s="89">
        <v>0</v>
      </c>
      <c r="W430" s="89">
        <v>0</v>
      </c>
      <c r="X430" s="87" t="s">
        <v>49</v>
      </c>
      <c r="Y430" s="89">
        <v>0</v>
      </c>
      <c r="Z430" s="89">
        <v>0</v>
      </c>
      <c r="AA430" s="87" t="s">
        <v>49</v>
      </c>
      <c r="AB430" s="89">
        <v>0</v>
      </c>
      <c r="AC430" s="89">
        <v>0</v>
      </c>
      <c r="AD430" s="87" t="s">
        <v>49</v>
      </c>
      <c r="AE430" s="89">
        <v>0</v>
      </c>
      <c r="AF430" s="87">
        <v>0</v>
      </c>
      <c r="AG430" s="87" t="s">
        <v>49</v>
      </c>
      <c r="AH430" s="89">
        <v>0</v>
      </c>
      <c r="AI430" s="89">
        <v>0</v>
      </c>
      <c r="AJ430" s="87" t="s">
        <v>49</v>
      </c>
      <c r="AK430" s="89">
        <v>0</v>
      </c>
      <c r="AL430" s="89">
        <v>0</v>
      </c>
      <c r="AM430" s="88" t="s">
        <v>47</v>
      </c>
      <c r="AN430" s="87" t="s">
        <v>47</v>
      </c>
      <c r="AO430" s="88" t="s">
        <v>47</v>
      </c>
      <c r="AP430" s="87" t="s">
        <v>47</v>
      </c>
      <c r="AR430" s="90"/>
      <c r="AS430" s="78"/>
      <c r="AT430" s="79"/>
      <c r="AU430" s="91"/>
    </row>
    <row r="431" spans="1:47" x14ac:dyDescent="0.25">
      <c r="A431" s="87" t="s">
        <v>986</v>
      </c>
      <c r="B431" s="92">
        <v>44189</v>
      </c>
      <c r="C431" s="87" t="s">
        <v>973</v>
      </c>
      <c r="D431" s="87" t="s">
        <v>63</v>
      </c>
      <c r="E431" s="87" t="s">
        <v>1373</v>
      </c>
      <c r="F431" s="87" t="s">
        <v>1459</v>
      </c>
      <c r="G431" s="87" t="s">
        <v>48</v>
      </c>
      <c r="H431" s="87" t="s">
        <v>1458</v>
      </c>
      <c r="I431" s="89" t="s">
        <v>47</v>
      </c>
      <c r="J431" s="89" t="s">
        <v>47</v>
      </c>
      <c r="K431" s="89" t="s">
        <v>47</v>
      </c>
      <c r="L431" s="89" t="s">
        <v>47</v>
      </c>
      <c r="M431" s="89">
        <v>0</v>
      </c>
      <c r="N431" s="87" t="s">
        <v>47</v>
      </c>
      <c r="O431" s="87" t="s">
        <v>55</v>
      </c>
      <c r="P431" s="87" t="s">
        <v>47</v>
      </c>
      <c r="Q431" s="89">
        <v>607838855.76439989</v>
      </c>
      <c r="R431" s="89">
        <v>0</v>
      </c>
      <c r="S431" s="89">
        <v>375197683.3499999</v>
      </c>
      <c r="T431" s="89">
        <v>0</v>
      </c>
      <c r="U431" s="87" t="s">
        <v>49</v>
      </c>
      <c r="V431" s="89">
        <v>0</v>
      </c>
      <c r="W431" s="89">
        <v>200552734.84</v>
      </c>
      <c r="X431" s="87" t="s">
        <v>50</v>
      </c>
      <c r="Y431" s="89">
        <v>32088437.574400004</v>
      </c>
      <c r="Z431" s="89">
        <v>0</v>
      </c>
      <c r="AA431" s="87" t="s">
        <v>49</v>
      </c>
      <c r="AB431" s="89">
        <v>0</v>
      </c>
      <c r="AC431" s="89">
        <v>0</v>
      </c>
      <c r="AD431" s="87" t="s">
        <v>49</v>
      </c>
      <c r="AE431" s="89">
        <v>0</v>
      </c>
      <c r="AF431" s="87">
        <v>0</v>
      </c>
      <c r="AG431" s="87" t="s">
        <v>49</v>
      </c>
      <c r="AH431" s="89">
        <v>0</v>
      </c>
      <c r="AI431" s="89">
        <v>0</v>
      </c>
      <c r="AJ431" s="87" t="s">
        <v>49</v>
      </c>
      <c r="AK431" s="89">
        <v>0</v>
      </c>
      <c r="AL431" s="89">
        <v>0</v>
      </c>
      <c r="AM431" s="88" t="s">
        <v>47</v>
      </c>
      <c r="AN431" s="87" t="s">
        <v>47</v>
      </c>
      <c r="AO431" s="88" t="s">
        <v>47</v>
      </c>
      <c r="AP431" s="87" t="s">
        <v>47</v>
      </c>
      <c r="AR431" s="90"/>
      <c r="AS431" s="78"/>
      <c r="AT431" s="79"/>
      <c r="AU431" s="91"/>
    </row>
    <row r="432" spans="1:47" x14ac:dyDescent="0.25">
      <c r="A432" s="87" t="s">
        <v>981</v>
      </c>
      <c r="B432" s="92">
        <v>44189</v>
      </c>
      <c r="C432" s="87" t="s">
        <v>980</v>
      </c>
      <c r="D432" s="87" t="s">
        <v>63</v>
      </c>
      <c r="E432" s="87" t="s">
        <v>1208</v>
      </c>
      <c r="F432" s="87" t="s">
        <v>1229</v>
      </c>
      <c r="G432" s="87" t="s">
        <v>104</v>
      </c>
      <c r="H432" s="87" t="s">
        <v>47</v>
      </c>
      <c r="I432" s="89" t="s">
        <v>1228</v>
      </c>
      <c r="J432" s="89" t="s">
        <v>47</v>
      </c>
      <c r="K432" s="89" t="s">
        <v>1227</v>
      </c>
      <c r="L432" s="89" t="s">
        <v>535</v>
      </c>
      <c r="M432" s="89">
        <v>2881742.13</v>
      </c>
      <c r="N432" s="87" t="s">
        <v>107</v>
      </c>
      <c r="O432" s="87" t="s">
        <v>1226</v>
      </c>
      <c r="P432" s="87" t="s">
        <v>1225</v>
      </c>
      <c r="Q432" s="89">
        <v>-2402360</v>
      </c>
      <c r="R432" s="89">
        <v>0</v>
      </c>
      <c r="S432" s="89">
        <v>0</v>
      </c>
      <c r="T432" s="89">
        <v>0</v>
      </c>
      <c r="U432" s="87" t="s">
        <v>49</v>
      </c>
      <c r="V432" s="89">
        <v>0</v>
      </c>
      <c r="W432" s="89">
        <v>-2071000</v>
      </c>
      <c r="X432" s="87" t="s">
        <v>50</v>
      </c>
      <c r="Y432" s="89">
        <v>-331360</v>
      </c>
      <c r="Z432" s="89">
        <v>0</v>
      </c>
      <c r="AA432" s="87" t="s">
        <v>49</v>
      </c>
      <c r="AB432" s="89">
        <v>0</v>
      </c>
      <c r="AC432" s="89">
        <v>0</v>
      </c>
      <c r="AD432" s="87" t="s">
        <v>49</v>
      </c>
      <c r="AE432" s="89">
        <v>0</v>
      </c>
      <c r="AF432" s="87">
        <v>0</v>
      </c>
      <c r="AG432" s="87" t="s">
        <v>49</v>
      </c>
      <c r="AH432" s="89">
        <v>0</v>
      </c>
      <c r="AI432" s="89">
        <v>0</v>
      </c>
      <c r="AJ432" s="87" t="s">
        <v>49</v>
      </c>
      <c r="AK432" s="89">
        <v>0</v>
      </c>
      <c r="AL432" s="89">
        <v>0</v>
      </c>
      <c r="AM432" s="88" t="s">
        <v>47</v>
      </c>
      <c r="AN432" s="87" t="s">
        <v>47</v>
      </c>
      <c r="AO432" s="88" t="s">
        <v>47</v>
      </c>
      <c r="AP432" s="87" t="s">
        <v>47</v>
      </c>
      <c r="AR432" s="90"/>
      <c r="AS432" s="78"/>
      <c r="AT432" s="79"/>
      <c r="AU432" s="91"/>
    </row>
    <row r="433" spans="1:47" x14ac:dyDescent="0.25">
      <c r="A433" s="87" t="s">
        <v>2124</v>
      </c>
      <c r="B433" s="92">
        <v>44189</v>
      </c>
      <c r="C433" s="87" t="s">
        <v>980</v>
      </c>
      <c r="D433" s="87" t="s">
        <v>63</v>
      </c>
      <c r="E433" s="87" t="s">
        <v>1208</v>
      </c>
      <c r="F433" s="87" t="s">
        <v>1229</v>
      </c>
      <c r="G433" s="87" t="s">
        <v>48</v>
      </c>
      <c r="H433" s="87" t="s">
        <v>1230</v>
      </c>
      <c r="I433" s="89" t="s">
        <v>47</v>
      </c>
      <c r="J433" s="89" t="s">
        <v>47</v>
      </c>
      <c r="K433" s="89" t="s">
        <v>47</v>
      </c>
      <c r="L433" s="89" t="s">
        <v>47</v>
      </c>
      <c r="M433" s="89">
        <v>0</v>
      </c>
      <c r="N433" s="87" t="s">
        <v>47</v>
      </c>
      <c r="O433" s="87" t="s">
        <v>55</v>
      </c>
      <c r="P433" s="87" t="s">
        <v>47</v>
      </c>
      <c r="Q433" s="89">
        <v>253027876.13679999</v>
      </c>
      <c r="R433" s="89">
        <v>0</v>
      </c>
      <c r="S433" s="89">
        <v>134390078.5</v>
      </c>
      <c r="T433" s="89">
        <v>0</v>
      </c>
      <c r="U433" s="87" t="s">
        <v>49</v>
      </c>
      <c r="V433" s="89">
        <v>0</v>
      </c>
      <c r="W433" s="89">
        <v>102273963.48000002</v>
      </c>
      <c r="X433" s="87" t="s">
        <v>50</v>
      </c>
      <c r="Y433" s="89">
        <v>16363834.1568</v>
      </c>
      <c r="Z433" s="89">
        <v>0</v>
      </c>
      <c r="AA433" s="87" t="s">
        <v>49</v>
      </c>
      <c r="AB433" s="89">
        <v>0</v>
      </c>
      <c r="AC433" s="89">
        <v>0</v>
      </c>
      <c r="AD433" s="87" t="s">
        <v>49</v>
      </c>
      <c r="AE433" s="89">
        <v>0</v>
      </c>
      <c r="AF433" s="87">
        <v>0</v>
      </c>
      <c r="AG433" s="87" t="s">
        <v>49</v>
      </c>
      <c r="AH433" s="89">
        <v>0</v>
      </c>
      <c r="AI433" s="89">
        <v>0</v>
      </c>
      <c r="AJ433" s="87" t="s">
        <v>49</v>
      </c>
      <c r="AK433" s="89">
        <v>0</v>
      </c>
      <c r="AL433" s="89">
        <v>0</v>
      </c>
      <c r="AM433" s="88" t="s">
        <v>47</v>
      </c>
      <c r="AN433" s="87" t="s">
        <v>47</v>
      </c>
      <c r="AO433" s="88" t="s">
        <v>47</v>
      </c>
      <c r="AP433" s="87" t="s">
        <v>47</v>
      </c>
      <c r="AR433" s="90"/>
      <c r="AS433" s="78"/>
      <c r="AT433" s="79"/>
      <c r="AU433" s="91"/>
    </row>
    <row r="434" spans="1:47" x14ac:dyDescent="0.25">
      <c r="A434" s="87" t="s">
        <v>2125</v>
      </c>
      <c r="B434" s="92">
        <v>44189</v>
      </c>
      <c r="C434" s="87" t="s">
        <v>980</v>
      </c>
      <c r="D434" s="87" t="s">
        <v>63</v>
      </c>
      <c r="E434" s="87" t="s">
        <v>1208</v>
      </c>
      <c r="F434" s="87" t="s">
        <v>1229</v>
      </c>
      <c r="G434" s="87" t="s">
        <v>48</v>
      </c>
      <c r="H434" s="87" t="s">
        <v>1233</v>
      </c>
      <c r="I434" s="89" t="s">
        <v>47</v>
      </c>
      <c r="J434" s="89" t="s">
        <v>47</v>
      </c>
      <c r="K434" s="89" t="s">
        <v>47</v>
      </c>
      <c r="L434" s="89" t="s">
        <v>47</v>
      </c>
      <c r="M434" s="89">
        <v>0</v>
      </c>
      <c r="N434" s="87" t="s">
        <v>47</v>
      </c>
      <c r="O434" s="87" t="s">
        <v>1232</v>
      </c>
      <c r="P434" s="87" t="s">
        <v>1231</v>
      </c>
      <c r="Q434" s="89">
        <v>3031072</v>
      </c>
      <c r="R434" s="89">
        <v>0</v>
      </c>
      <c r="S434" s="89">
        <v>2993140</v>
      </c>
      <c r="T434" s="89">
        <v>32700</v>
      </c>
      <c r="U434" s="87" t="s">
        <v>50</v>
      </c>
      <c r="V434" s="89">
        <v>5232</v>
      </c>
      <c r="W434" s="89">
        <v>0</v>
      </c>
      <c r="X434" s="87" t="s">
        <v>49</v>
      </c>
      <c r="Y434" s="89">
        <v>0</v>
      </c>
      <c r="Z434" s="89">
        <v>0</v>
      </c>
      <c r="AA434" s="87" t="s">
        <v>49</v>
      </c>
      <c r="AB434" s="89">
        <v>0</v>
      </c>
      <c r="AC434" s="89">
        <v>0</v>
      </c>
      <c r="AD434" s="87" t="s">
        <v>49</v>
      </c>
      <c r="AE434" s="89">
        <v>0</v>
      </c>
      <c r="AF434" s="87">
        <v>0</v>
      </c>
      <c r="AG434" s="87" t="s">
        <v>49</v>
      </c>
      <c r="AH434" s="89">
        <v>0</v>
      </c>
      <c r="AI434" s="89">
        <v>0</v>
      </c>
      <c r="AJ434" s="87" t="s">
        <v>49</v>
      </c>
      <c r="AK434" s="89">
        <v>0</v>
      </c>
      <c r="AL434" s="89">
        <v>0</v>
      </c>
      <c r="AM434" s="88" t="s">
        <v>47</v>
      </c>
      <c r="AN434" s="87" t="s">
        <v>47</v>
      </c>
      <c r="AO434" s="88" t="s">
        <v>47</v>
      </c>
      <c r="AP434" s="87" t="s">
        <v>47</v>
      </c>
      <c r="AR434" s="90"/>
      <c r="AS434" s="78"/>
      <c r="AT434" s="79"/>
      <c r="AU434" s="91"/>
    </row>
    <row r="435" spans="1:47" x14ac:dyDescent="0.25">
      <c r="A435" s="87" t="s">
        <v>2126</v>
      </c>
      <c r="B435" s="92">
        <v>44189</v>
      </c>
      <c r="C435" s="87" t="s">
        <v>980</v>
      </c>
      <c r="D435" s="87" t="s">
        <v>63</v>
      </c>
      <c r="E435" s="87" t="s">
        <v>1208</v>
      </c>
      <c r="F435" s="87" t="s">
        <v>1229</v>
      </c>
      <c r="G435" s="87" t="s">
        <v>48</v>
      </c>
      <c r="H435" s="87" t="s">
        <v>1234</v>
      </c>
      <c r="I435" s="89" t="s">
        <v>47</v>
      </c>
      <c r="J435" s="89" t="s">
        <v>47</v>
      </c>
      <c r="K435" s="89" t="s">
        <v>47</v>
      </c>
      <c r="L435" s="89" t="s">
        <v>47</v>
      </c>
      <c r="M435" s="89">
        <v>0</v>
      </c>
      <c r="N435" s="87" t="s">
        <v>47</v>
      </c>
      <c r="O435" s="87" t="s">
        <v>55</v>
      </c>
      <c r="P435" s="87" t="s">
        <v>47</v>
      </c>
      <c r="Q435" s="89">
        <v>407438651.83160001</v>
      </c>
      <c r="R435" s="89">
        <v>0</v>
      </c>
      <c r="S435" s="89">
        <v>309438746.5</v>
      </c>
      <c r="T435" s="89">
        <v>0</v>
      </c>
      <c r="U435" s="87" t="s">
        <v>49</v>
      </c>
      <c r="V435" s="89">
        <v>0</v>
      </c>
      <c r="W435" s="89">
        <v>84482677.010000005</v>
      </c>
      <c r="X435" s="87" t="s">
        <v>49</v>
      </c>
      <c r="Y435" s="89">
        <v>13517228.321599999</v>
      </c>
      <c r="Z435" s="89">
        <v>0</v>
      </c>
      <c r="AA435" s="87" t="s">
        <v>49</v>
      </c>
      <c r="AB435" s="89">
        <v>0</v>
      </c>
      <c r="AC435" s="89">
        <v>0</v>
      </c>
      <c r="AD435" s="87" t="s">
        <v>49</v>
      </c>
      <c r="AE435" s="89">
        <v>0</v>
      </c>
      <c r="AF435" s="87">
        <v>0</v>
      </c>
      <c r="AG435" s="87" t="s">
        <v>49</v>
      </c>
      <c r="AH435" s="89">
        <v>0</v>
      </c>
      <c r="AI435" s="89">
        <v>0</v>
      </c>
      <c r="AJ435" s="87" t="s">
        <v>49</v>
      </c>
      <c r="AK435" s="89">
        <v>0</v>
      </c>
      <c r="AL435" s="89">
        <v>0</v>
      </c>
      <c r="AM435" s="88" t="s">
        <v>47</v>
      </c>
      <c r="AN435" s="87" t="s">
        <v>47</v>
      </c>
      <c r="AO435" s="88" t="s">
        <v>47</v>
      </c>
      <c r="AP435" s="87" t="s">
        <v>47</v>
      </c>
      <c r="AR435" s="90"/>
      <c r="AS435" s="78"/>
      <c r="AT435" s="79"/>
      <c r="AU435" s="91"/>
    </row>
    <row r="436" spans="1:47" x14ac:dyDescent="0.25">
      <c r="A436" s="87" t="s">
        <v>2127</v>
      </c>
      <c r="B436" s="92">
        <v>44189</v>
      </c>
      <c r="C436" s="87" t="s">
        <v>46</v>
      </c>
      <c r="D436" s="87" t="s">
        <v>63</v>
      </c>
      <c r="E436" s="87" t="s">
        <v>1086</v>
      </c>
      <c r="F436" s="87" t="s">
        <v>886</v>
      </c>
      <c r="G436" s="87" t="s">
        <v>48</v>
      </c>
      <c r="H436" s="87" t="s">
        <v>1104</v>
      </c>
      <c r="I436" s="89"/>
      <c r="J436" s="89"/>
      <c r="K436" s="89"/>
      <c r="L436" s="89"/>
      <c r="M436" s="89">
        <v>0</v>
      </c>
      <c r="N436" s="87"/>
      <c r="O436" s="87" t="s">
        <v>55</v>
      </c>
      <c r="P436" s="87"/>
      <c r="Q436" s="89">
        <v>195958868</v>
      </c>
      <c r="R436" s="89">
        <v>0</v>
      </c>
      <c r="S436" s="89">
        <v>195958868</v>
      </c>
      <c r="T436" s="89">
        <v>0</v>
      </c>
      <c r="U436" s="87" t="s">
        <v>49</v>
      </c>
      <c r="V436" s="89">
        <v>0</v>
      </c>
      <c r="W436" s="89">
        <v>0</v>
      </c>
      <c r="X436" s="87" t="s">
        <v>49</v>
      </c>
      <c r="Y436" s="89">
        <v>0</v>
      </c>
      <c r="Z436" s="89">
        <v>0</v>
      </c>
      <c r="AA436" s="87" t="s">
        <v>49</v>
      </c>
      <c r="AB436" s="89">
        <v>0</v>
      </c>
      <c r="AC436" s="89">
        <v>0</v>
      </c>
      <c r="AD436" s="87" t="s">
        <v>49</v>
      </c>
      <c r="AE436" s="89">
        <v>0</v>
      </c>
      <c r="AF436" s="87">
        <v>0</v>
      </c>
      <c r="AG436" s="87" t="s">
        <v>49</v>
      </c>
      <c r="AH436" s="89">
        <v>0</v>
      </c>
      <c r="AI436" s="89">
        <v>0</v>
      </c>
      <c r="AJ436" s="87" t="s">
        <v>49</v>
      </c>
      <c r="AK436" s="89">
        <v>0</v>
      </c>
      <c r="AL436" s="89">
        <v>0</v>
      </c>
      <c r="AM436" s="88" t="s">
        <v>47</v>
      </c>
      <c r="AN436" s="87" t="s">
        <v>47</v>
      </c>
      <c r="AO436" s="88" t="s">
        <v>47</v>
      </c>
      <c r="AP436" s="87" t="s">
        <v>47</v>
      </c>
      <c r="AR436" s="90"/>
      <c r="AS436" s="78"/>
      <c r="AT436" s="79"/>
      <c r="AU436" s="91"/>
    </row>
    <row r="437" spans="1:47" x14ac:dyDescent="0.25">
      <c r="A437" s="87" t="s">
        <v>2128</v>
      </c>
      <c r="B437" s="92">
        <v>44189</v>
      </c>
      <c r="C437" s="87" t="s">
        <v>46</v>
      </c>
      <c r="D437" s="87" t="s">
        <v>63</v>
      </c>
      <c r="E437" s="87" t="s">
        <v>64</v>
      </c>
      <c r="F437" s="87" t="s">
        <v>868</v>
      </c>
      <c r="G437" s="87" t="s">
        <v>48</v>
      </c>
      <c r="H437" s="87" t="s">
        <v>617</v>
      </c>
      <c r="I437" s="89" t="s">
        <v>47</v>
      </c>
      <c r="J437" s="89" t="s">
        <v>47</v>
      </c>
      <c r="K437" s="89" t="s">
        <v>47</v>
      </c>
      <c r="L437" s="89" t="s">
        <v>47</v>
      </c>
      <c r="M437" s="89">
        <v>0</v>
      </c>
      <c r="N437" s="87" t="s">
        <v>47</v>
      </c>
      <c r="O437" s="87" t="s">
        <v>55</v>
      </c>
      <c r="P437" s="87" t="s">
        <v>47</v>
      </c>
      <c r="Q437" s="89">
        <v>1673925864.5020001</v>
      </c>
      <c r="R437" s="89">
        <v>0</v>
      </c>
      <c r="S437" s="89">
        <v>1265304652.0000002</v>
      </c>
      <c r="T437" s="89">
        <v>0</v>
      </c>
      <c r="U437" s="87" t="s">
        <v>49</v>
      </c>
      <c r="V437" s="89">
        <v>0</v>
      </c>
      <c r="W437" s="89">
        <v>352259665.94999987</v>
      </c>
      <c r="X437" s="87" t="s">
        <v>50</v>
      </c>
      <c r="Y437" s="89">
        <v>56361546.552000009</v>
      </c>
      <c r="Z437" s="89">
        <v>0</v>
      </c>
      <c r="AA437" s="87" t="s">
        <v>49</v>
      </c>
      <c r="AB437" s="89">
        <v>0</v>
      </c>
      <c r="AC437" s="89">
        <v>0</v>
      </c>
      <c r="AD437" s="87" t="s">
        <v>49</v>
      </c>
      <c r="AE437" s="89">
        <v>0</v>
      </c>
      <c r="AF437" s="87">
        <v>0</v>
      </c>
      <c r="AG437" s="87" t="s">
        <v>49</v>
      </c>
      <c r="AH437" s="89">
        <v>0</v>
      </c>
      <c r="AI437" s="89">
        <v>0</v>
      </c>
      <c r="AJ437" s="87" t="s">
        <v>49</v>
      </c>
      <c r="AK437" s="89">
        <v>0</v>
      </c>
      <c r="AL437" s="89">
        <v>0</v>
      </c>
      <c r="AM437" s="88" t="s">
        <v>47</v>
      </c>
      <c r="AN437" s="87" t="s">
        <v>47</v>
      </c>
      <c r="AO437" s="88" t="s">
        <v>47</v>
      </c>
      <c r="AP437" s="87" t="s">
        <v>47</v>
      </c>
      <c r="AR437" s="90"/>
      <c r="AS437" s="78"/>
      <c r="AT437" s="79"/>
      <c r="AU437" s="91"/>
    </row>
    <row r="438" spans="1:47" x14ac:dyDescent="0.25">
      <c r="A438" s="87" t="s">
        <v>2129</v>
      </c>
      <c r="B438" s="92">
        <v>44189</v>
      </c>
      <c r="C438" s="87" t="s">
        <v>973</v>
      </c>
      <c r="D438" s="87" t="s">
        <v>67</v>
      </c>
      <c r="E438" s="87" t="s">
        <v>1362</v>
      </c>
      <c r="F438" s="87" t="s">
        <v>1425</v>
      </c>
      <c r="G438" s="87" t="s">
        <v>48</v>
      </c>
      <c r="H438" s="87" t="s">
        <v>1446</v>
      </c>
      <c r="I438" s="89" t="s">
        <v>47</v>
      </c>
      <c r="J438" s="89" t="s">
        <v>47</v>
      </c>
      <c r="K438" s="89" t="s">
        <v>47</v>
      </c>
      <c r="L438" s="89" t="s">
        <v>47</v>
      </c>
      <c r="M438" s="89">
        <v>0</v>
      </c>
      <c r="N438" s="87" t="s">
        <v>47</v>
      </c>
      <c r="O438" s="87" t="s">
        <v>55</v>
      </c>
      <c r="P438" s="87" t="s">
        <v>47</v>
      </c>
      <c r="Q438" s="89">
        <v>207742825.92120001</v>
      </c>
      <c r="R438" s="89">
        <v>0</v>
      </c>
      <c r="S438" s="89">
        <v>131064651.99999999</v>
      </c>
      <c r="T438" s="89">
        <v>0</v>
      </c>
      <c r="U438" s="87" t="s">
        <v>49</v>
      </c>
      <c r="V438" s="89">
        <v>0</v>
      </c>
      <c r="W438" s="89">
        <v>66101874.070000008</v>
      </c>
      <c r="X438" s="87" t="s">
        <v>50</v>
      </c>
      <c r="Y438" s="89">
        <v>10576299.851199999</v>
      </c>
      <c r="Z438" s="89">
        <v>0</v>
      </c>
      <c r="AA438" s="87" t="s">
        <v>49</v>
      </c>
      <c r="AB438" s="89">
        <v>0</v>
      </c>
      <c r="AC438" s="89">
        <v>0</v>
      </c>
      <c r="AD438" s="87" t="s">
        <v>49</v>
      </c>
      <c r="AE438" s="89">
        <v>0</v>
      </c>
      <c r="AF438" s="87">
        <v>0</v>
      </c>
      <c r="AG438" s="87" t="s">
        <v>49</v>
      </c>
      <c r="AH438" s="89">
        <v>0</v>
      </c>
      <c r="AI438" s="89">
        <v>0</v>
      </c>
      <c r="AJ438" s="87" t="s">
        <v>49</v>
      </c>
      <c r="AK438" s="89">
        <v>0</v>
      </c>
      <c r="AL438" s="89">
        <v>0</v>
      </c>
      <c r="AM438" s="88" t="s">
        <v>47</v>
      </c>
      <c r="AN438" s="87" t="s">
        <v>47</v>
      </c>
      <c r="AO438" s="88" t="s">
        <v>47</v>
      </c>
      <c r="AP438" s="87" t="s">
        <v>47</v>
      </c>
      <c r="AR438" s="90"/>
      <c r="AS438" s="78"/>
      <c r="AT438" s="79"/>
      <c r="AU438" s="91"/>
    </row>
    <row r="439" spans="1:47" x14ac:dyDescent="0.25">
      <c r="A439" s="87" t="s">
        <v>2130</v>
      </c>
      <c r="B439" s="92">
        <v>44189</v>
      </c>
      <c r="C439" s="87" t="s">
        <v>973</v>
      </c>
      <c r="D439" s="87" t="s">
        <v>67</v>
      </c>
      <c r="E439" s="87" t="s">
        <v>1362</v>
      </c>
      <c r="F439" s="87" t="s">
        <v>1429</v>
      </c>
      <c r="G439" s="87" t="s">
        <v>48</v>
      </c>
      <c r="H439" s="87" t="s">
        <v>1447</v>
      </c>
      <c r="I439" s="89" t="s">
        <v>47</v>
      </c>
      <c r="J439" s="89" t="s">
        <v>47</v>
      </c>
      <c r="K439" s="89" t="s">
        <v>47</v>
      </c>
      <c r="L439" s="89" t="s">
        <v>47</v>
      </c>
      <c r="M439" s="89">
        <v>0</v>
      </c>
      <c r="N439" s="87" t="s">
        <v>47</v>
      </c>
      <c r="O439" s="87" t="s">
        <v>1388</v>
      </c>
      <c r="P439" s="87" t="s">
        <v>1387</v>
      </c>
      <c r="Q439" s="89">
        <v>11696571.194800001</v>
      </c>
      <c r="R439" s="89">
        <v>0</v>
      </c>
      <c r="S439" s="89">
        <v>0</v>
      </c>
      <c r="T439" s="89">
        <v>10083251.029999999</v>
      </c>
      <c r="U439" s="87" t="s">
        <v>50</v>
      </c>
      <c r="V439" s="89">
        <v>1613320.1647999999</v>
      </c>
      <c r="W439" s="89">
        <v>0</v>
      </c>
      <c r="X439" s="87" t="s">
        <v>49</v>
      </c>
      <c r="Y439" s="89">
        <v>0</v>
      </c>
      <c r="Z439" s="89">
        <v>0</v>
      </c>
      <c r="AA439" s="87" t="s">
        <v>49</v>
      </c>
      <c r="AB439" s="89">
        <v>0</v>
      </c>
      <c r="AC439" s="89">
        <v>0</v>
      </c>
      <c r="AD439" s="87" t="s">
        <v>49</v>
      </c>
      <c r="AE439" s="89">
        <v>0</v>
      </c>
      <c r="AF439" s="87">
        <v>0</v>
      </c>
      <c r="AG439" s="87" t="s">
        <v>49</v>
      </c>
      <c r="AH439" s="89">
        <v>0</v>
      </c>
      <c r="AI439" s="89">
        <v>0</v>
      </c>
      <c r="AJ439" s="87" t="s">
        <v>49</v>
      </c>
      <c r="AK439" s="89">
        <v>0</v>
      </c>
      <c r="AL439" s="89">
        <v>0</v>
      </c>
      <c r="AM439" s="88" t="s">
        <v>47</v>
      </c>
      <c r="AN439" s="87" t="s">
        <v>47</v>
      </c>
      <c r="AO439" s="88" t="s">
        <v>47</v>
      </c>
      <c r="AP439" s="87" t="s">
        <v>47</v>
      </c>
      <c r="AR439" s="90"/>
      <c r="AS439" s="78"/>
      <c r="AT439" s="79"/>
      <c r="AU439" s="91"/>
    </row>
    <row r="440" spans="1:47" x14ac:dyDescent="0.25">
      <c r="A440" s="87" t="s">
        <v>2131</v>
      </c>
      <c r="B440" s="92">
        <v>44189</v>
      </c>
      <c r="C440" s="87" t="s">
        <v>973</v>
      </c>
      <c r="D440" s="87" t="s">
        <v>67</v>
      </c>
      <c r="E440" s="87" t="s">
        <v>1362</v>
      </c>
      <c r="F440" s="87" t="s">
        <v>1425</v>
      </c>
      <c r="G440" s="87" t="s">
        <v>48</v>
      </c>
      <c r="H440" s="87" t="s">
        <v>1448</v>
      </c>
      <c r="I440" s="89" t="s">
        <v>47</v>
      </c>
      <c r="J440" s="89" t="s">
        <v>47</v>
      </c>
      <c r="K440" s="89" t="s">
        <v>47</v>
      </c>
      <c r="L440" s="89" t="s">
        <v>47</v>
      </c>
      <c r="M440" s="89">
        <v>0</v>
      </c>
      <c r="N440" s="87" t="s">
        <v>47</v>
      </c>
      <c r="O440" s="87" t="s">
        <v>55</v>
      </c>
      <c r="P440" s="87" t="s">
        <v>47</v>
      </c>
      <c r="Q440" s="89">
        <v>268647347.21919996</v>
      </c>
      <c r="R440" s="89">
        <v>0</v>
      </c>
      <c r="S440" s="89">
        <v>185688348.59999999</v>
      </c>
      <c r="T440" s="89">
        <v>0</v>
      </c>
      <c r="U440" s="87" t="s">
        <v>49</v>
      </c>
      <c r="V440" s="89">
        <v>0</v>
      </c>
      <c r="W440" s="89">
        <v>71516378.120000005</v>
      </c>
      <c r="X440" s="87" t="s">
        <v>49</v>
      </c>
      <c r="Y440" s="89">
        <v>11442620.499199999</v>
      </c>
      <c r="Z440" s="89">
        <v>0</v>
      </c>
      <c r="AA440" s="87" t="s">
        <v>49</v>
      </c>
      <c r="AB440" s="89">
        <v>0</v>
      </c>
      <c r="AC440" s="89">
        <v>0</v>
      </c>
      <c r="AD440" s="87" t="s">
        <v>49</v>
      </c>
      <c r="AE440" s="89">
        <v>0</v>
      </c>
      <c r="AF440" s="87">
        <v>0</v>
      </c>
      <c r="AG440" s="87" t="s">
        <v>49</v>
      </c>
      <c r="AH440" s="89">
        <v>0</v>
      </c>
      <c r="AI440" s="89">
        <v>0</v>
      </c>
      <c r="AJ440" s="87" t="s">
        <v>49</v>
      </c>
      <c r="AK440" s="89">
        <v>0</v>
      </c>
      <c r="AL440" s="89">
        <v>0</v>
      </c>
      <c r="AM440" s="88" t="s">
        <v>47</v>
      </c>
      <c r="AN440" s="87" t="s">
        <v>47</v>
      </c>
      <c r="AO440" s="88" t="s">
        <v>47</v>
      </c>
      <c r="AP440" s="87" t="s">
        <v>47</v>
      </c>
      <c r="AR440" s="90"/>
      <c r="AS440" s="78"/>
      <c r="AT440" s="79"/>
      <c r="AU440" s="91"/>
    </row>
    <row r="441" spans="1:47" x14ac:dyDescent="0.25">
      <c r="A441" s="87" t="s">
        <v>2132</v>
      </c>
      <c r="B441" s="92">
        <v>44189</v>
      </c>
      <c r="C441" s="87" t="s">
        <v>973</v>
      </c>
      <c r="D441" s="87" t="s">
        <v>67</v>
      </c>
      <c r="E441" s="87" t="s">
        <v>1362</v>
      </c>
      <c r="F441" s="87" t="s">
        <v>1429</v>
      </c>
      <c r="G441" s="87" t="s">
        <v>48</v>
      </c>
      <c r="H441" s="87" t="s">
        <v>1451</v>
      </c>
      <c r="I441" s="89" t="s">
        <v>47</v>
      </c>
      <c r="J441" s="89" t="s">
        <v>47</v>
      </c>
      <c r="K441" s="89" t="s">
        <v>47</v>
      </c>
      <c r="L441" s="89" t="s">
        <v>47</v>
      </c>
      <c r="M441" s="89">
        <v>0</v>
      </c>
      <c r="N441" s="87" t="s">
        <v>47</v>
      </c>
      <c r="O441" s="87" t="s">
        <v>1450</v>
      </c>
      <c r="P441" s="87" t="s">
        <v>1449</v>
      </c>
      <c r="Q441" s="89">
        <v>3869064</v>
      </c>
      <c r="R441" s="89">
        <v>0</v>
      </c>
      <c r="S441" s="89">
        <v>0</v>
      </c>
      <c r="T441" s="89">
        <v>3335400</v>
      </c>
      <c r="U441" s="87" t="s">
        <v>50</v>
      </c>
      <c r="V441" s="89">
        <v>533664</v>
      </c>
      <c r="W441" s="89">
        <v>0</v>
      </c>
      <c r="X441" s="87" t="s">
        <v>49</v>
      </c>
      <c r="Y441" s="89">
        <v>0</v>
      </c>
      <c r="Z441" s="89">
        <v>0</v>
      </c>
      <c r="AA441" s="87" t="s">
        <v>49</v>
      </c>
      <c r="AB441" s="89">
        <v>0</v>
      </c>
      <c r="AC441" s="89">
        <v>0</v>
      </c>
      <c r="AD441" s="87" t="s">
        <v>49</v>
      </c>
      <c r="AE441" s="89">
        <v>0</v>
      </c>
      <c r="AF441" s="87">
        <v>0</v>
      </c>
      <c r="AG441" s="87" t="s">
        <v>49</v>
      </c>
      <c r="AH441" s="89">
        <v>0</v>
      </c>
      <c r="AI441" s="89">
        <v>0</v>
      </c>
      <c r="AJ441" s="87" t="s">
        <v>49</v>
      </c>
      <c r="AK441" s="89">
        <v>0</v>
      </c>
      <c r="AL441" s="89">
        <v>0</v>
      </c>
      <c r="AM441" s="88" t="s">
        <v>47</v>
      </c>
      <c r="AN441" s="87" t="s">
        <v>47</v>
      </c>
      <c r="AO441" s="88" t="s">
        <v>47</v>
      </c>
      <c r="AP441" s="87" t="s">
        <v>47</v>
      </c>
      <c r="AR441" s="90"/>
      <c r="AS441" s="78"/>
      <c r="AT441" s="79"/>
      <c r="AU441" s="91"/>
    </row>
    <row r="442" spans="1:47" x14ac:dyDescent="0.25">
      <c r="A442" s="87" t="s">
        <v>2133</v>
      </c>
      <c r="B442" s="92">
        <v>44189</v>
      </c>
      <c r="C442" s="87" t="s">
        <v>973</v>
      </c>
      <c r="D442" s="87" t="s">
        <v>67</v>
      </c>
      <c r="E442" s="87" t="s">
        <v>1362</v>
      </c>
      <c r="F442" s="87" t="s">
        <v>1425</v>
      </c>
      <c r="G442" s="87" t="s">
        <v>48</v>
      </c>
      <c r="H442" s="87" t="s">
        <v>1452</v>
      </c>
      <c r="I442" s="89" t="s">
        <v>47</v>
      </c>
      <c r="J442" s="89" t="s">
        <v>47</v>
      </c>
      <c r="K442" s="89" t="s">
        <v>47</v>
      </c>
      <c r="L442" s="89" t="s">
        <v>47</v>
      </c>
      <c r="M442" s="89">
        <v>0</v>
      </c>
      <c r="N442" s="87" t="s">
        <v>47</v>
      </c>
      <c r="O442" s="87" t="s">
        <v>55</v>
      </c>
      <c r="P442" s="87" t="s">
        <v>47</v>
      </c>
      <c r="Q442" s="89">
        <v>610628140.23039985</v>
      </c>
      <c r="R442" s="89">
        <v>0</v>
      </c>
      <c r="S442" s="89">
        <v>439028953.15000004</v>
      </c>
      <c r="T442" s="89">
        <v>0</v>
      </c>
      <c r="U442" s="87" t="s">
        <v>49</v>
      </c>
      <c r="V442" s="89">
        <v>0</v>
      </c>
      <c r="W442" s="89">
        <v>147930333.69</v>
      </c>
      <c r="X442" s="87" t="s">
        <v>50</v>
      </c>
      <c r="Y442" s="89">
        <v>23668853.390400004</v>
      </c>
      <c r="Z442" s="89">
        <v>0</v>
      </c>
      <c r="AA442" s="87" t="s">
        <v>49</v>
      </c>
      <c r="AB442" s="89">
        <v>0</v>
      </c>
      <c r="AC442" s="89">
        <v>0</v>
      </c>
      <c r="AD442" s="87" t="s">
        <v>49</v>
      </c>
      <c r="AE442" s="89">
        <v>0</v>
      </c>
      <c r="AF442" s="87">
        <v>0</v>
      </c>
      <c r="AG442" s="87" t="s">
        <v>49</v>
      </c>
      <c r="AH442" s="89">
        <v>0</v>
      </c>
      <c r="AI442" s="89">
        <v>0</v>
      </c>
      <c r="AJ442" s="87" t="s">
        <v>49</v>
      </c>
      <c r="AK442" s="89">
        <v>0</v>
      </c>
      <c r="AL442" s="89">
        <v>0</v>
      </c>
      <c r="AM442" s="88" t="s">
        <v>47</v>
      </c>
      <c r="AN442" s="87" t="s">
        <v>47</v>
      </c>
      <c r="AO442" s="88" t="s">
        <v>47</v>
      </c>
      <c r="AP442" s="87" t="s">
        <v>47</v>
      </c>
      <c r="AR442" s="90"/>
      <c r="AS442" s="78"/>
      <c r="AT442" s="79"/>
      <c r="AU442" s="91"/>
    </row>
    <row r="443" spans="1:47" x14ac:dyDescent="0.25">
      <c r="A443" s="87" t="s">
        <v>2134</v>
      </c>
      <c r="B443" s="92">
        <v>44189</v>
      </c>
      <c r="C443" s="87" t="s">
        <v>980</v>
      </c>
      <c r="D443" s="87" t="s">
        <v>67</v>
      </c>
      <c r="E443" s="87" t="s">
        <v>1160</v>
      </c>
      <c r="F443" s="87" t="s">
        <v>1168</v>
      </c>
      <c r="G443" s="87" t="s">
        <v>48</v>
      </c>
      <c r="H443" s="87" t="s">
        <v>1167</v>
      </c>
      <c r="I443" s="89" t="s">
        <v>47</v>
      </c>
      <c r="J443" s="89" t="s">
        <v>47</v>
      </c>
      <c r="K443" s="89" t="s">
        <v>47</v>
      </c>
      <c r="L443" s="89" t="s">
        <v>47</v>
      </c>
      <c r="M443" s="89">
        <v>0</v>
      </c>
      <c r="N443" s="87" t="s">
        <v>47</v>
      </c>
      <c r="O443" s="87" t="s">
        <v>55</v>
      </c>
      <c r="P443" s="87" t="s">
        <v>47</v>
      </c>
      <c r="Q443" s="89">
        <v>28918810</v>
      </c>
      <c r="R443" s="89">
        <v>0</v>
      </c>
      <c r="S443" s="89">
        <v>14378210</v>
      </c>
      <c r="T443" s="89">
        <v>0</v>
      </c>
      <c r="U443" s="87" t="s">
        <v>49</v>
      </c>
      <c r="V443" s="89">
        <v>0</v>
      </c>
      <c r="W443" s="89">
        <v>12535000</v>
      </c>
      <c r="X443" s="87" t="s">
        <v>50</v>
      </c>
      <c r="Y443" s="89">
        <v>2005600</v>
      </c>
      <c r="Z443" s="89">
        <v>0</v>
      </c>
      <c r="AA443" s="87" t="s">
        <v>49</v>
      </c>
      <c r="AB443" s="89">
        <v>0</v>
      </c>
      <c r="AC443" s="89">
        <v>0</v>
      </c>
      <c r="AD443" s="87" t="s">
        <v>49</v>
      </c>
      <c r="AE443" s="89">
        <v>0</v>
      </c>
      <c r="AF443" s="87">
        <v>0</v>
      </c>
      <c r="AG443" s="87" t="s">
        <v>49</v>
      </c>
      <c r="AH443" s="89">
        <v>0</v>
      </c>
      <c r="AI443" s="89">
        <v>0</v>
      </c>
      <c r="AJ443" s="87" t="s">
        <v>49</v>
      </c>
      <c r="AK443" s="89">
        <v>0</v>
      </c>
      <c r="AL443" s="89">
        <v>0</v>
      </c>
      <c r="AM443" s="88" t="s">
        <v>47</v>
      </c>
      <c r="AN443" s="87" t="s">
        <v>47</v>
      </c>
      <c r="AO443" s="88" t="s">
        <v>47</v>
      </c>
      <c r="AP443" s="87" t="s">
        <v>47</v>
      </c>
      <c r="AR443" s="90"/>
      <c r="AS443" s="78"/>
      <c r="AT443" s="79"/>
      <c r="AU443" s="91"/>
    </row>
    <row r="444" spans="1:47" x14ac:dyDescent="0.25">
      <c r="A444" s="87" t="s">
        <v>2135</v>
      </c>
      <c r="B444" s="92">
        <v>44189</v>
      </c>
      <c r="C444" s="87" t="s">
        <v>980</v>
      </c>
      <c r="D444" s="87" t="s">
        <v>67</v>
      </c>
      <c r="E444" s="87" t="s">
        <v>1160</v>
      </c>
      <c r="F444" s="87" t="s">
        <v>1168</v>
      </c>
      <c r="G444" s="87" t="s">
        <v>48</v>
      </c>
      <c r="H444" s="87" t="s">
        <v>1172</v>
      </c>
      <c r="I444" s="89" t="s">
        <v>47</v>
      </c>
      <c r="J444" s="89" t="s">
        <v>47</v>
      </c>
      <c r="K444" s="89" t="s">
        <v>47</v>
      </c>
      <c r="L444" s="89" t="s">
        <v>47</v>
      </c>
      <c r="M444" s="89">
        <v>0</v>
      </c>
      <c r="N444" s="87" t="s">
        <v>47</v>
      </c>
      <c r="O444" s="87" t="s">
        <v>1171</v>
      </c>
      <c r="P444" s="87" t="s">
        <v>1170</v>
      </c>
      <c r="Q444" s="89">
        <v>16348692</v>
      </c>
      <c r="R444" s="89">
        <v>0</v>
      </c>
      <c r="S444" s="89">
        <v>0</v>
      </c>
      <c r="T444" s="89">
        <v>14093700</v>
      </c>
      <c r="U444" s="87" t="s">
        <v>50</v>
      </c>
      <c r="V444" s="89">
        <v>2254992</v>
      </c>
      <c r="W444" s="89">
        <v>0</v>
      </c>
      <c r="X444" s="87" t="s">
        <v>49</v>
      </c>
      <c r="Y444" s="89">
        <v>0</v>
      </c>
      <c r="Z444" s="89">
        <v>0</v>
      </c>
      <c r="AA444" s="87" t="s">
        <v>49</v>
      </c>
      <c r="AB444" s="89">
        <v>0</v>
      </c>
      <c r="AC444" s="89">
        <v>0</v>
      </c>
      <c r="AD444" s="87" t="s">
        <v>49</v>
      </c>
      <c r="AE444" s="89">
        <v>0</v>
      </c>
      <c r="AF444" s="87">
        <v>0</v>
      </c>
      <c r="AG444" s="87" t="s">
        <v>49</v>
      </c>
      <c r="AH444" s="89">
        <v>0</v>
      </c>
      <c r="AI444" s="89">
        <v>0</v>
      </c>
      <c r="AJ444" s="87" t="s">
        <v>49</v>
      </c>
      <c r="AK444" s="89">
        <v>0</v>
      </c>
      <c r="AL444" s="89">
        <v>0</v>
      </c>
      <c r="AM444" s="88" t="s">
        <v>47</v>
      </c>
      <c r="AN444" s="87" t="s">
        <v>47</v>
      </c>
      <c r="AO444" s="88" t="s">
        <v>47</v>
      </c>
      <c r="AP444" s="87" t="s">
        <v>47</v>
      </c>
      <c r="AR444" s="90"/>
      <c r="AS444" s="78"/>
      <c r="AT444" s="79"/>
      <c r="AU444" s="91"/>
    </row>
    <row r="445" spans="1:47" x14ac:dyDescent="0.25">
      <c r="A445" s="87" t="s">
        <v>2136</v>
      </c>
      <c r="B445" s="92">
        <v>44189</v>
      </c>
      <c r="C445" s="87" t="s">
        <v>980</v>
      </c>
      <c r="D445" s="87" t="s">
        <v>67</v>
      </c>
      <c r="E445" s="87" t="s">
        <v>1160</v>
      </c>
      <c r="F445" s="87" t="s">
        <v>1168</v>
      </c>
      <c r="G445" s="87" t="s">
        <v>48</v>
      </c>
      <c r="H445" s="87" t="s">
        <v>1174</v>
      </c>
      <c r="I445" s="89" t="s">
        <v>47</v>
      </c>
      <c r="J445" s="89" t="s">
        <v>47</v>
      </c>
      <c r="K445" s="89" t="s">
        <v>47</v>
      </c>
      <c r="L445" s="89" t="s">
        <v>47</v>
      </c>
      <c r="M445" s="89">
        <v>0</v>
      </c>
      <c r="N445" s="87" t="s">
        <v>47</v>
      </c>
      <c r="O445" s="87" t="s">
        <v>55</v>
      </c>
      <c r="P445" s="87" t="s">
        <v>47</v>
      </c>
      <c r="Q445" s="89">
        <v>779535976.25199974</v>
      </c>
      <c r="R445" s="89">
        <v>0</v>
      </c>
      <c r="S445" s="89">
        <v>482151361.49999976</v>
      </c>
      <c r="T445" s="89">
        <v>0</v>
      </c>
      <c r="U445" s="87" t="s">
        <v>49</v>
      </c>
      <c r="V445" s="89">
        <v>0</v>
      </c>
      <c r="W445" s="89">
        <v>256366047.20000002</v>
      </c>
      <c r="X445" s="87" t="s">
        <v>49</v>
      </c>
      <c r="Y445" s="89">
        <v>41018567.552000009</v>
      </c>
      <c r="Z445" s="89">
        <v>0</v>
      </c>
      <c r="AA445" s="87" t="s">
        <v>49</v>
      </c>
      <c r="AB445" s="89">
        <v>0</v>
      </c>
      <c r="AC445" s="89">
        <v>0</v>
      </c>
      <c r="AD445" s="87" t="s">
        <v>49</v>
      </c>
      <c r="AE445" s="89">
        <v>0</v>
      </c>
      <c r="AF445" s="87">
        <v>0</v>
      </c>
      <c r="AG445" s="87" t="s">
        <v>49</v>
      </c>
      <c r="AH445" s="89">
        <v>0</v>
      </c>
      <c r="AI445" s="89">
        <v>0</v>
      </c>
      <c r="AJ445" s="87" t="s">
        <v>49</v>
      </c>
      <c r="AK445" s="89">
        <v>0</v>
      </c>
      <c r="AL445" s="89">
        <v>0</v>
      </c>
      <c r="AM445" s="88" t="s">
        <v>47</v>
      </c>
      <c r="AN445" s="87" t="s">
        <v>47</v>
      </c>
      <c r="AO445" s="88" t="s">
        <v>47</v>
      </c>
      <c r="AP445" s="87" t="s">
        <v>47</v>
      </c>
      <c r="AR445" s="90"/>
      <c r="AS445" s="78"/>
      <c r="AT445" s="79"/>
      <c r="AU445" s="91"/>
    </row>
    <row r="446" spans="1:47" x14ac:dyDescent="0.25">
      <c r="A446" s="87" t="s">
        <v>2137</v>
      </c>
      <c r="B446" s="92">
        <v>44189</v>
      </c>
      <c r="C446" s="87" t="s">
        <v>46</v>
      </c>
      <c r="D446" s="87" t="s">
        <v>67</v>
      </c>
      <c r="E446" s="87" t="s">
        <v>68</v>
      </c>
      <c r="F446" s="87" t="s">
        <v>881</v>
      </c>
      <c r="G446" s="87" t="s">
        <v>104</v>
      </c>
      <c r="H446" s="87" t="s">
        <v>47</v>
      </c>
      <c r="I446" s="89" t="s">
        <v>621</v>
      </c>
      <c r="J446" s="89" t="s">
        <v>47</v>
      </c>
      <c r="K446" s="89" t="s">
        <v>622</v>
      </c>
      <c r="L446" s="89" t="s">
        <v>608</v>
      </c>
      <c r="M446" s="89">
        <v>7270518</v>
      </c>
      <c r="N446" s="87" t="s">
        <v>107</v>
      </c>
      <c r="O446" s="87" t="s">
        <v>623</v>
      </c>
      <c r="P446" s="87" t="s">
        <v>624</v>
      </c>
      <c r="Q446" s="89">
        <v>-7270518</v>
      </c>
      <c r="R446" s="89">
        <v>0</v>
      </c>
      <c r="S446" s="89">
        <v>-6202100</v>
      </c>
      <c r="T446" s="89">
        <v>0</v>
      </c>
      <c r="U446" s="87" t="s">
        <v>49</v>
      </c>
      <c r="V446" s="89">
        <v>0</v>
      </c>
      <c r="W446" s="89">
        <v>-921050</v>
      </c>
      <c r="X446" s="87" t="s">
        <v>50</v>
      </c>
      <c r="Y446" s="89">
        <v>-147368</v>
      </c>
      <c r="Z446" s="89">
        <v>0</v>
      </c>
      <c r="AA446" s="87" t="s">
        <v>49</v>
      </c>
      <c r="AB446" s="89">
        <v>0</v>
      </c>
      <c r="AC446" s="89">
        <v>0</v>
      </c>
      <c r="AD446" s="87" t="s">
        <v>49</v>
      </c>
      <c r="AE446" s="89">
        <v>0</v>
      </c>
      <c r="AF446" s="87">
        <v>0</v>
      </c>
      <c r="AG446" s="87" t="s">
        <v>49</v>
      </c>
      <c r="AH446" s="89">
        <v>0</v>
      </c>
      <c r="AI446" s="89">
        <v>0</v>
      </c>
      <c r="AJ446" s="87" t="s">
        <v>49</v>
      </c>
      <c r="AK446" s="89">
        <v>0</v>
      </c>
      <c r="AL446" s="89">
        <v>0</v>
      </c>
      <c r="AM446" s="88" t="s">
        <v>47</v>
      </c>
      <c r="AN446" s="87" t="s">
        <v>47</v>
      </c>
      <c r="AO446" s="88" t="s">
        <v>47</v>
      </c>
      <c r="AP446" s="87" t="s">
        <v>47</v>
      </c>
      <c r="AR446" s="90"/>
      <c r="AS446" s="78"/>
      <c r="AT446" s="79"/>
      <c r="AU446" s="91"/>
    </row>
    <row r="447" spans="1:47" x14ac:dyDescent="0.25">
      <c r="A447" s="87" t="s">
        <v>2138</v>
      </c>
      <c r="B447" s="92">
        <v>44189</v>
      </c>
      <c r="C447" s="87" t="s">
        <v>46</v>
      </c>
      <c r="D447" s="87" t="s">
        <v>67</v>
      </c>
      <c r="E447" s="87" t="s">
        <v>68</v>
      </c>
      <c r="F447" s="87" t="s">
        <v>881</v>
      </c>
      <c r="G447" s="87" t="s">
        <v>48</v>
      </c>
      <c r="H447" s="87" t="s">
        <v>619</v>
      </c>
      <c r="I447" s="89" t="s">
        <v>47</v>
      </c>
      <c r="J447" s="89" t="s">
        <v>47</v>
      </c>
      <c r="K447" s="89" t="s">
        <v>47</v>
      </c>
      <c r="L447" s="89" t="s">
        <v>47</v>
      </c>
      <c r="M447" s="89">
        <v>0</v>
      </c>
      <c r="N447" s="87" t="s">
        <v>47</v>
      </c>
      <c r="O447" s="87" t="s">
        <v>55</v>
      </c>
      <c r="P447" s="87" t="s">
        <v>47</v>
      </c>
      <c r="Q447" s="89">
        <v>1584042058.7800004</v>
      </c>
      <c r="R447" s="89">
        <v>0</v>
      </c>
      <c r="S447" s="89">
        <v>1135572496.3499999</v>
      </c>
      <c r="T447" s="89">
        <v>0</v>
      </c>
      <c r="U447" s="87" t="s">
        <v>49</v>
      </c>
      <c r="V447" s="89">
        <v>0</v>
      </c>
      <c r="W447" s="89">
        <v>386611691.74999982</v>
      </c>
      <c r="X447" s="87" t="s">
        <v>49</v>
      </c>
      <c r="Y447" s="89">
        <v>61857870.680000007</v>
      </c>
      <c r="Z447" s="89">
        <v>0</v>
      </c>
      <c r="AA447" s="87" t="s">
        <v>49</v>
      </c>
      <c r="AB447" s="89">
        <v>0</v>
      </c>
      <c r="AC447" s="89">
        <v>0</v>
      </c>
      <c r="AD447" s="87" t="s">
        <v>49</v>
      </c>
      <c r="AE447" s="89">
        <v>0</v>
      </c>
      <c r="AF447" s="87">
        <v>0</v>
      </c>
      <c r="AG447" s="87" t="s">
        <v>49</v>
      </c>
      <c r="AH447" s="89">
        <v>0</v>
      </c>
      <c r="AI447" s="89">
        <v>0</v>
      </c>
      <c r="AJ447" s="87" t="s">
        <v>49</v>
      </c>
      <c r="AK447" s="89">
        <v>0</v>
      </c>
      <c r="AL447" s="89">
        <v>0</v>
      </c>
      <c r="AM447" s="88" t="s">
        <v>47</v>
      </c>
      <c r="AN447" s="87" t="s">
        <v>47</v>
      </c>
      <c r="AO447" s="88" t="s">
        <v>47</v>
      </c>
      <c r="AP447" s="87" t="s">
        <v>47</v>
      </c>
      <c r="AR447" s="90"/>
      <c r="AS447" s="78"/>
      <c r="AT447" s="79"/>
      <c r="AU447" s="91"/>
    </row>
    <row r="448" spans="1:47" x14ac:dyDescent="0.25">
      <c r="A448" s="87" t="s">
        <v>2139</v>
      </c>
      <c r="B448" s="92">
        <v>44189</v>
      </c>
      <c r="C448" s="87" t="s">
        <v>973</v>
      </c>
      <c r="D448" s="87" t="s">
        <v>77</v>
      </c>
      <c r="E448" s="87" t="s">
        <v>1359</v>
      </c>
      <c r="F448" s="87" t="s">
        <v>1425</v>
      </c>
      <c r="G448" s="87" t="s">
        <v>48</v>
      </c>
      <c r="H448" s="87" t="s">
        <v>1445</v>
      </c>
      <c r="I448" s="89" t="s">
        <v>47</v>
      </c>
      <c r="J448" s="89" t="s">
        <v>47</v>
      </c>
      <c r="K448" s="89" t="s">
        <v>47</v>
      </c>
      <c r="L448" s="89" t="s">
        <v>47</v>
      </c>
      <c r="M448" s="89">
        <v>0</v>
      </c>
      <c r="N448" s="87" t="s">
        <v>47</v>
      </c>
      <c r="O448" s="87" t="s">
        <v>55</v>
      </c>
      <c r="P448" s="87" t="s">
        <v>47</v>
      </c>
      <c r="Q448" s="89">
        <v>448178663.88759989</v>
      </c>
      <c r="R448" s="89">
        <v>0</v>
      </c>
      <c r="S448" s="89">
        <v>309300579.99999988</v>
      </c>
      <c r="T448" s="89">
        <v>0</v>
      </c>
      <c r="U448" s="87" t="s">
        <v>49</v>
      </c>
      <c r="V448" s="89">
        <v>0</v>
      </c>
      <c r="W448" s="89">
        <v>119722486.11000001</v>
      </c>
      <c r="X448" s="87" t="s">
        <v>50</v>
      </c>
      <c r="Y448" s="89">
        <v>19155597.777600002</v>
      </c>
      <c r="Z448" s="89">
        <v>0</v>
      </c>
      <c r="AA448" s="87" t="s">
        <v>49</v>
      </c>
      <c r="AB448" s="89">
        <v>0</v>
      </c>
      <c r="AC448" s="89">
        <v>0</v>
      </c>
      <c r="AD448" s="87" t="s">
        <v>49</v>
      </c>
      <c r="AE448" s="89">
        <v>0</v>
      </c>
      <c r="AF448" s="87">
        <v>0</v>
      </c>
      <c r="AG448" s="87" t="s">
        <v>49</v>
      </c>
      <c r="AH448" s="89">
        <v>0</v>
      </c>
      <c r="AI448" s="89">
        <v>0</v>
      </c>
      <c r="AJ448" s="87" t="s">
        <v>49</v>
      </c>
      <c r="AK448" s="89">
        <v>0</v>
      </c>
      <c r="AL448" s="89">
        <v>0</v>
      </c>
      <c r="AM448" s="88" t="s">
        <v>47</v>
      </c>
      <c r="AN448" s="87" t="s">
        <v>47</v>
      </c>
      <c r="AO448" s="88" t="s">
        <v>47</v>
      </c>
      <c r="AP448" s="87" t="s">
        <v>47</v>
      </c>
      <c r="AR448" s="90"/>
      <c r="AS448" s="78"/>
      <c r="AT448" s="79"/>
      <c r="AU448" s="91"/>
    </row>
    <row r="449" spans="1:47" x14ac:dyDescent="0.25">
      <c r="A449" s="87" t="s">
        <v>2140</v>
      </c>
      <c r="B449" s="92">
        <v>44189</v>
      </c>
      <c r="C449" s="87" t="s">
        <v>980</v>
      </c>
      <c r="D449" s="87" t="s">
        <v>77</v>
      </c>
      <c r="E449" s="87" t="s">
        <v>979</v>
      </c>
      <c r="F449" s="87" t="s">
        <v>1078</v>
      </c>
      <c r="G449" s="87" t="s">
        <v>48</v>
      </c>
      <c r="H449" s="87" t="s">
        <v>1077</v>
      </c>
      <c r="I449" s="89" t="s">
        <v>47</v>
      </c>
      <c r="J449" s="89" t="s">
        <v>47</v>
      </c>
      <c r="K449" s="89" t="s">
        <v>47</v>
      </c>
      <c r="L449" s="89" t="s">
        <v>47</v>
      </c>
      <c r="M449" s="89">
        <v>0</v>
      </c>
      <c r="N449" s="87" t="s">
        <v>47</v>
      </c>
      <c r="O449" s="87" t="s">
        <v>1076</v>
      </c>
      <c r="P449" s="87" t="s">
        <v>1075</v>
      </c>
      <c r="Q449" s="89">
        <f>SUM(S449:AP449)</f>
        <v>5449564</v>
      </c>
      <c r="R449" s="89">
        <v>0</v>
      </c>
      <c r="S449" s="89">
        <v>0</v>
      </c>
      <c r="T449" s="89">
        <v>0</v>
      </c>
      <c r="U449" s="87" t="s">
        <v>49</v>
      </c>
      <c r="V449" s="89">
        <v>0</v>
      </c>
      <c r="W449" s="89">
        <v>4697900</v>
      </c>
      <c r="X449" s="87" t="s">
        <v>50</v>
      </c>
      <c r="Y449" s="89">
        <v>751664</v>
      </c>
      <c r="Z449" s="89">
        <v>0</v>
      </c>
      <c r="AA449" s="87" t="s">
        <v>49</v>
      </c>
      <c r="AB449" s="89">
        <v>0</v>
      </c>
      <c r="AC449" s="89">
        <v>0</v>
      </c>
      <c r="AD449" s="87" t="s">
        <v>49</v>
      </c>
      <c r="AE449" s="89">
        <v>0</v>
      </c>
      <c r="AF449" s="87">
        <v>0</v>
      </c>
      <c r="AG449" s="87" t="s">
        <v>49</v>
      </c>
      <c r="AH449" s="89">
        <v>0</v>
      </c>
      <c r="AI449" s="89">
        <v>0</v>
      </c>
      <c r="AJ449" s="87" t="s">
        <v>49</v>
      </c>
      <c r="AK449" s="89">
        <v>0</v>
      </c>
      <c r="AL449" s="89">
        <v>0</v>
      </c>
      <c r="AM449" s="88" t="s">
        <v>47</v>
      </c>
      <c r="AN449" s="87" t="s">
        <v>47</v>
      </c>
      <c r="AO449" s="88" t="s">
        <v>47</v>
      </c>
      <c r="AP449" s="87" t="s">
        <v>47</v>
      </c>
      <c r="AR449" s="90"/>
      <c r="AS449" s="78"/>
      <c r="AT449" s="79"/>
      <c r="AU449" s="91"/>
    </row>
    <row r="450" spans="1:47" x14ac:dyDescent="0.25">
      <c r="A450" s="87" t="s">
        <v>2141</v>
      </c>
      <c r="B450" s="92">
        <v>44189</v>
      </c>
      <c r="C450" s="87" t="s">
        <v>980</v>
      </c>
      <c r="D450" s="87" t="s">
        <v>77</v>
      </c>
      <c r="E450" s="87" t="s">
        <v>979</v>
      </c>
      <c r="F450" s="87" t="s">
        <v>1078</v>
      </c>
      <c r="G450" s="87" t="s">
        <v>48</v>
      </c>
      <c r="H450" s="87" t="s">
        <v>1081</v>
      </c>
      <c r="I450" s="89" t="s">
        <v>47</v>
      </c>
      <c r="J450" s="89" t="s">
        <v>47</v>
      </c>
      <c r="K450" s="89" t="s">
        <v>47</v>
      </c>
      <c r="L450" s="89" t="s">
        <v>47</v>
      </c>
      <c r="M450" s="89">
        <v>0</v>
      </c>
      <c r="N450" s="87" t="s">
        <v>47</v>
      </c>
      <c r="O450" s="87" t="s">
        <v>1080</v>
      </c>
      <c r="P450" s="87" t="s">
        <v>1079</v>
      </c>
      <c r="Q450" s="89">
        <f>SUM(S450:AP450)</f>
        <v>2038300</v>
      </c>
      <c r="R450" s="89">
        <v>0</v>
      </c>
      <c r="S450" s="89">
        <v>2038300</v>
      </c>
      <c r="T450" s="89">
        <v>0</v>
      </c>
      <c r="U450" s="87" t="s">
        <v>49</v>
      </c>
      <c r="V450" s="89">
        <v>0</v>
      </c>
      <c r="W450" s="89">
        <v>0</v>
      </c>
      <c r="X450" s="87" t="s">
        <v>49</v>
      </c>
      <c r="Y450" s="89">
        <v>0</v>
      </c>
      <c r="Z450" s="89">
        <v>0</v>
      </c>
      <c r="AA450" s="87" t="s">
        <v>49</v>
      </c>
      <c r="AB450" s="89">
        <v>0</v>
      </c>
      <c r="AC450" s="89">
        <v>0</v>
      </c>
      <c r="AD450" s="87" t="s">
        <v>49</v>
      </c>
      <c r="AE450" s="89">
        <v>0</v>
      </c>
      <c r="AF450" s="87">
        <v>0</v>
      </c>
      <c r="AG450" s="87" t="s">
        <v>49</v>
      </c>
      <c r="AH450" s="89">
        <v>0</v>
      </c>
      <c r="AI450" s="89">
        <v>0</v>
      </c>
      <c r="AJ450" s="87" t="s">
        <v>49</v>
      </c>
      <c r="AK450" s="89">
        <v>0</v>
      </c>
      <c r="AL450" s="89">
        <v>0</v>
      </c>
      <c r="AM450" s="88" t="s">
        <v>47</v>
      </c>
      <c r="AN450" s="87" t="s">
        <v>47</v>
      </c>
      <c r="AO450" s="88" t="s">
        <v>47</v>
      </c>
      <c r="AP450" s="87" t="s">
        <v>47</v>
      </c>
      <c r="AR450" s="90"/>
      <c r="AS450" s="78"/>
      <c r="AT450" s="79"/>
      <c r="AU450" s="91"/>
    </row>
    <row r="451" spans="1:47" x14ac:dyDescent="0.25">
      <c r="A451" s="87" t="s">
        <v>2142</v>
      </c>
      <c r="B451" s="92">
        <v>44189</v>
      </c>
      <c r="C451" s="87" t="s">
        <v>980</v>
      </c>
      <c r="D451" s="87" t="s">
        <v>77</v>
      </c>
      <c r="E451" s="87" t="s">
        <v>979</v>
      </c>
      <c r="F451" s="87" t="s">
        <v>1078</v>
      </c>
      <c r="G451" s="87" t="s">
        <v>48</v>
      </c>
      <c r="H451" s="87" t="s">
        <v>1082</v>
      </c>
      <c r="I451" s="89" t="s">
        <v>47</v>
      </c>
      <c r="J451" s="89" t="s">
        <v>47</v>
      </c>
      <c r="K451" s="89" t="s">
        <v>47</v>
      </c>
      <c r="L451" s="89" t="s">
        <v>47</v>
      </c>
      <c r="M451" s="89">
        <v>0</v>
      </c>
      <c r="N451" s="87" t="s">
        <v>47</v>
      </c>
      <c r="O451" s="87" t="s">
        <v>55</v>
      </c>
      <c r="P451" s="87" t="s">
        <v>47</v>
      </c>
      <c r="Q451" s="89">
        <f>SUM(S451:AP451)</f>
        <v>580620915.38439989</v>
      </c>
      <c r="R451" s="89">
        <v>0</v>
      </c>
      <c r="S451" s="89">
        <v>570095964.99999988</v>
      </c>
      <c r="T451" s="89">
        <v>0</v>
      </c>
      <c r="U451" s="87" t="s">
        <v>49</v>
      </c>
      <c r="V451" s="89">
        <v>0</v>
      </c>
      <c r="W451" s="89">
        <v>9073233.0899999999</v>
      </c>
      <c r="X451" s="87" t="s">
        <v>50</v>
      </c>
      <c r="Y451" s="89">
        <v>1451717.2943999998</v>
      </c>
      <c r="Z451" s="89">
        <v>0</v>
      </c>
      <c r="AA451" s="87" t="s">
        <v>49</v>
      </c>
      <c r="AB451" s="89">
        <v>0</v>
      </c>
      <c r="AC451" s="89">
        <v>0</v>
      </c>
      <c r="AD451" s="87" t="s">
        <v>49</v>
      </c>
      <c r="AE451" s="89">
        <v>0</v>
      </c>
      <c r="AF451" s="87">
        <v>0</v>
      </c>
      <c r="AG451" s="87" t="s">
        <v>49</v>
      </c>
      <c r="AH451" s="89">
        <v>0</v>
      </c>
      <c r="AI451" s="89">
        <v>0</v>
      </c>
      <c r="AJ451" s="87" t="s">
        <v>49</v>
      </c>
      <c r="AK451" s="89">
        <v>0</v>
      </c>
      <c r="AL451" s="89">
        <v>0</v>
      </c>
      <c r="AM451" s="88" t="s">
        <v>47</v>
      </c>
      <c r="AN451" s="87" t="s">
        <v>47</v>
      </c>
      <c r="AO451" s="88" t="s">
        <v>47</v>
      </c>
      <c r="AP451" s="87" t="s">
        <v>47</v>
      </c>
      <c r="AR451" s="90"/>
      <c r="AS451" s="78"/>
      <c r="AT451" s="79"/>
      <c r="AU451" s="91"/>
    </row>
    <row r="452" spans="1:47" x14ac:dyDescent="0.25">
      <c r="A452" s="87" t="s">
        <v>2143</v>
      </c>
      <c r="B452" s="92">
        <v>44189</v>
      </c>
      <c r="C452" s="87" t="s">
        <v>980</v>
      </c>
      <c r="D452" s="87" t="s">
        <v>77</v>
      </c>
      <c r="E452" s="87" t="s">
        <v>979</v>
      </c>
      <c r="F452" s="87" t="s">
        <v>1078</v>
      </c>
      <c r="G452" s="87" t="s">
        <v>48</v>
      </c>
      <c r="H452" s="87" t="s">
        <v>1083</v>
      </c>
      <c r="I452" s="89" t="s">
        <v>47</v>
      </c>
      <c r="J452" s="89" t="s">
        <v>47</v>
      </c>
      <c r="K452" s="89" t="s">
        <v>47</v>
      </c>
      <c r="L452" s="89" t="s">
        <v>47</v>
      </c>
      <c r="M452" s="89">
        <v>0</v>
      </c>
      <c r="N452" s="87" t="s">
        <v>47</v>
      </c>
      <c r="O452" s="87" t="s">
        <v>1057</v>
      </c>
      <c r="P452" s="87" t="s">
        <v>1056</v>
      </c>
      <c r="Q452" s="89">
        <f>SUM(S452:AP452)</f>
        <v>5449564</v>
      </c>
      <c r="R452" s="89">
        <v>0</v>
      </c>
      <c r="S452" s="89">
        <v>0</v>
      </c>
      <c r="T452" s="89">
        <v>4697900</v>
      </c>
      <c r="U452" s="87" t="s">
        <v>50</v>
      </c>
      <c r="V452" s="89">
        <v>751664</v>
      </c>
      <c r="W452" s="89">
        <v>0</v>
      </c>
      <c r="X452" s="87" t="s">
        <v>49</v>
      </c>
      <c r="Y452" s="89">
        <v>0</v>
      </c>
      <c r="Z452" s="89">
        <v>0</v>
      </c>
      <c r="AA452" s="87" t="s">
        <v>49</v>
      </c>
      <c r="AB452" s="89">
        <v>0</v>
      </c>
      <c r="AC452" s="89">
        <v>0</v>
      </c>
      <c r="AD452" s="87" t="s">
        <v>49</v>
      </c>
      <c r="AE452" s="89">
        <v>0</v>
      </c>
      <c r="AF452" s="87">
        <v>0</v>
      </c>
      <c r="AG452" s="87" t="s">
        <v>49</v>
      </c>
      <c r="AH452" s="89">
        <v>0</v>
      </c>
      <c r="AI452" s="89">
        <v>0</v>
      </c>
      <c r="AJ452" s="87" t="s">
        <v>49</v>
      </c>
      <c r="AK452" s="89">
        <v>0</v>
      </c>
      <c r="AL452" s="89">
        <v>0</v>
      </c>
      <c r="AM452" s="88" t="s">
        <v>47</v>
      </c>
      <c r="AN452" s="87" t="s">
        <v>47</v>
      </c>
      <c r="AO452" s="88" t="s">
        <v>47</v>
      </c>
      <c r="AP452" s="87" t="s">
        <v>47</v>
      </c>
      <c r="AR452" s="90"/>
      <c r="AS452" s="78"/>
      <c r="AT452" s="79"/>
      <c r="AU452" s="91"/>
    </row>
    <row r="453" spans="1:47" x14ac:dyDescent="0.25">
      <c r="A453" s="87" t="s">
        <v>2144</v>
      </c>
      <c r="B453" s="92">
        <v>44189</v>
      </c>
      <c r="C453" s="87" t="s">
        <v>980</v>
      </c>
      <c r="D453" s="87" t="s">
        <v>77</v>
      </c>
      <c r="E453" s="87" t="s">
        <v>979</v>
      </c>
      <c r="F453" s="87" t="s">
        <v>1078</v>
      </c>
      <c r="G453" s="87" t="s">
        <v>48</v>
      </c>
      <c r="H453" s="87" t="s">
        <v>1084</v>
      </c>
      <c r="I453" s="89" t="s">
        <v>47</v>
      </c>
      <c r="J453" s="89" t="s">
        <v>47</v>
      </c>
      <c r="K453" s="89" t="s">
        <v>47</v>
      </c>
      <c r="L453" s="89" t="s">
        <v>47</v>
      </c>
      <c r="M453" s="89">
        <v>0</v>
      </c>
      <c r="N453" s="87" t="s">
        <v>47</v>
      </c>
      <c r="O453" s="87" t="s">
        <v>55</v>
      </c>
      <c r="P453" s="87" t="s">
        <v>47</v>
      </c>
      <c r="Q453" s="89">
        <f>SUM(S453:AP453)</f>
        <v>59536300</v>
      </c>
      <c r="R453" s="89">
        <v>0</v>
      </c>
      <c r="S453" s="89">
        <v>59536300</v>
      </c>
      <c r="T453" s="89">
        <v>0</v>
      </c>
      <c r="U453" s="87" t="s">
        <v>49</v>
      </c>
      <c r="V453" s="89">
        <v>0</v>
      </c>
      <c r="W453" s="89">
        <v>0</v>
      </c>
      <c r="X453" s="87" t="s">
        <v>49</v>
      </c>
      <c r="Y453" s="89">
        <v>0</v>
      </c>
      <c r="Z453" s="89">
        <v>0</v>
      </c>
      <c r="AA453" s="87" t="s">
        <v>49</v>
      </c>
      <c r="AB453" s="89">
        <v>0</v>
      </c>
      <c r="AC453" s="89">
        <v>0</v>
      </c>
      <c r="AD453" s="87" t="s">
        <v>49</v>
      </c>
      <c r="AE453" s="89">
        <v>0</v>
      </c>
      <c r="AF453" s="87">
        <v>0</v>
      </c>
      <c r="AG453" s="87" t="s">
        <v>49</v>
      </c>
      <c r="AH453" s="89">
        <v>0</v>
      </c>
      <c r="AI453" s="89">
        <v>0</v>
      </c>
      <c r="AJ453" s="87" t="s">
        <v>49</v>
      </c>
      <c r="AK453" s="89">
        <v>0</v>
      </c>
      <c r="AL453" s="89">
        <v>0</v>
      </c>
      <c r="AM453" s="88" t="s">
        <v>47</v>
      </c>
      <c r="AN453" s="87" t="s">
        <v>47</v>
      </c>
      <c r="AO453" s="88" t="s">
        <v>47</v>
      </c>
      <c r="AP453" s="87" t="s">
        <v>47</v>
      </c>
      <c r="AR453" s="90"/>
      <c r="AS453" s="78"/>
      <c r="AT453" s="79"/>
      <c r="AU453" s="91"/>
    </row>
    <row r="454" spans="1:47" x14ac:dyDescent="0.25">
      <c r="A454" s="87" t="s">
        <v>2145</v>
      </c>
      <c r="B454" s="92">
        <v>44189</v>
      </c>
      <c r="C454" s="87" t="s">
        <v>46</v>
      </c>
      <c r="D454" s="87" t="s">
        <v>77</v>
      </c>
      <c r="E454" s="87" t="s">
        <v>78</v>
      </c>
      <c r="F454" s="87" t="s">
        <v>892</v>
      </c>
      <c r="G454" s="87" t="s">
        <v>48</v>
      </c>
      <c r="H454" s="87" t="s">
        <v>626</v>
      </c>
      <c r="I454" s="89" t="s">
        <v>47</v>
      </c>
      <c r="J454" s="89" t="s">
        <v>47</v>
      </c>
      <c r="K454" s="89" t="s">
        <v>47</v>
      </c>
      <c r="L454" s="89" t="s">
        <v>47</v>
      </c>
      <c r="M454" s="89">
        <v>0</v>
      </c>
      <c r="N454" s="87" t="s">
        <v>47</v>
      </c>
      <c r="O454" s="87" t="s">
        <v>55</v>
      </c>
      <c r="P454" s="87" t="s">
        <v>47</v>
      </c>
      <c r="Q454" s="89">
        <v>1559472423.6915998</v>
      </c>
      <c r="R454" s="89">
        <v>0</v>
      </c>
      <c r="S454" s="89">
        <v>1065435733.9999993</v>
      </c>
      <c r="T454" s="89">
        <v>0</v>
      </c>
      <c r="U454" s="87" t="s">
        <v>49</v>
      </c>
      <c r="V454" s="89">
        <v>0</v>
      </c>
      <c r="W454" s="89">
        <v>425893698.00999981</v>
      </c>
      <c r="X454" s="87" t="s">
        <v>50</v>
      </c>
      <c r="Y454" s="89">
        <v>68142991.681600019</v>
      </c>
      <c r="Z454" s="89">
        <v>0</v>
      </c>
      <c r="AA454" s="87" t="s">
        <v>49</v>
      </c>
      <c r="AB454" s="89">
        <v>0</v>
      </c>
      <c r="AC454" s="89">
        <v>0</v>
      </c>
      <c r="AD454" s="87" t="s">
        <v>49</v>
      </c>
      <c r="AE454" s="89">
        <v>0</v>
      </c>
      <c r="AF454" s="87">
        <v>0</v>
      </c>
      <c r="AG454" s="87" t="s">
        <v>49</v>
      </c>
      <c r="AH454" s="89">
        <v>0</v>
      </c>
      <c r="AI454" s="89">
        <v>0</v>
      </c>
      <c r="AJ454" s="87" t="s">
        <v>49</v>
      </c>
      <c r="AK454" s="89">
        <v>0</v>
      </c>
      <c r="AL454" s="89">
        <v>0</v>
      </c>
      <c r="AM454" s="88" t="s">
        <v>47</v>
      </c>
      <c r="AN454" s="87" t="s">
        <v>47</v>
      </c>
      <c r="AO454" s="88" t="s">
        <v>47</v>
      </c>
      <c r="AP454" s="87" t="s">
        <v>47</v>
      </c>
      <c r="AR454" s="90"/>
      <c r="AS454" s="78"/>
      <c r="AT454" s="79"/>
      <c r="AU454" s="91"/>
    </row>
    <row r="455" spans="1:47" x14ac:dyDescent="0.25">
      <c r="A455" s="87" t="s">
        <v>2146</v>
      </c>
      <c r="B455" s="92">
        <v>44189</v>
      </c>
      <c r="C455" s="87" t="s">
        <v>973</v>
      </c>
      <c r="D455" s="87" t="s">
        <v>87</v>
      </c>
      <c r="E455" s="87" t="s">
        <v>1356</v>
      </c>
      <c r="F455" s="87" t="s">
        <v>1444</v>
      </c>
      <c r="G455" s="87" t="s">
        <v>48</v>
      </c>
      <c r="H455" s="87" t="s">
        <v>1443</v>
      </c>
      <c r="I455" s="89" t="s">
        <v>47</v>
      </c>
      <c r="J455" s="89" t="s">
        <v>47</v>
      </c>
      <c r="K455" s="89" t="s">
        <v>47</v>
      </c>
      <c r="L455" s="89" t="s">
        <v>47</v>
      </c>
      <c r="M455" s="89">
        <v>0</v>
      </c>
      <c r="N455" s="87" t="s">
        <v>47</v>
      </c>
      <c r="O455" s="87" t="s">
        <v>55</v>
      </c>
      <c r="P455" s="87" t="s">
        <v>47</v>
      </c>
      <c r="Q455" s="89">
        <f>748100262.22+22344.99</f>
        <v>748122607.21000004</v>
      </c>
      <c r="R455" s="89">
        <v>0</v>
      </c>
      <c r="S455" s="89">
        <f>497145029.05+22344.99</f>
        <v>497167374.04000002</v>
      </c>
      <c r="T455" s="89">
        <v>0</v>
      </c>
      <c r="U455" s="87" t="s">
        <v>49</v>
      </c>
      <c r="V455" s="89">
        <v>0</v>
      </c>
      <c r="W455" s="89">
        <v>216340718.25</v>
      </c>
      <c r="X455" s="87" t="s">
        <v>49</v>
      </c>
      <c r="Y455" s="89">
        <v>34614514.920000002</v>
      </c>
      <c r="Z455" s="89">
        <v>0</v>
      </c>
      <c r="AA455" s="87" t="s">
        <v>49</v>
      </c>
      <c r="AB455" s="89">
        <v>0</v>
      </c>
      <c r="AC455" s="89">
        <v>0</v>
      </c>
      <c r="AD455" s="87" t="s">
        <v>49</v>
      </c>
      <c r="AE455" s="89">
        <v>0</v>
      </c>
      <c r="AF455" s="87">
        <v>0</v>
      </c>
      <c r="AG455" s="87" t="s">
        <v>49</v>
      </c>
      <c r="AH455" s="89">
        <v>0</v>
      </c>
      <c r="AI455" s="89">
        <v>0</v>
      </c>
      <c r="AJ455" s="87" t="s">
        <v>49</v>
      </c>
      <c r="AK455" s="89">
        <v>0</v>
      </c>
      <c r="AL455" s="89">
        <v>0</v>
      </c>
      <c r="AM455" s="88" t="s">
        <v>47</v>
      </c>
      <c r="AN455" s="87" t="s">
        <v>47</v>
      </c>
      <c r="AO455" s="88" t="s">
        <v>47</v>
      </c>
      <c r="AP455" s="87" t="s">
        <v>47</v>
      </c>
      <c r="AR455" s="90"/>
      <c r="AS455" s="78"/>
      <c r="AT455" s="79"/>
      <c r="AU455" s="91"/>
    </row>
    <row r="456" spans="1:47" x14ac:dyDescent="0.25">
      <c r="A456" s="87" t="s">
        <v>2147</v>
      </c>
      <c r="B456" s="92">
        <v>44189</v>
      </c>
      <c r="C456" s="87" t="s">
        <v>46</v>
      </c>
      <c r="D456" s="87" t="s">
        <v>87</v>
      </c>
      <c r="E456" s="87" t="s">
        <v>88</v>
      </c>
      <c r="F456" s="87" t="s">
        <v>874</v>
      </c>
      <c r="G456" s="87" t="s">
        <v>48</v>
      </c>
      <c r="H456" s="87" t="s">
        <v>628</v>
      </c>
      <c r="I456" s="89" t="s">
        <v>47</v>
      </c>
      <c r="J456" s="89" t="s">
        <v>47</v>
      </c>
      <c r="K456" s="89" t="s">
        <v>47</v>
      </c>
      <c r="L456" s="89" t="s">
        <v>47</v>
      </c>
      <c r="M456" s="89">
        <v>0</v>
      </c>
      <c r="N456" s="87" t="s">
        <v>47</v>
      </c>
      <c r="O456" s="87" t="s">
        <v>55</v>
      </c>
      <c r="P456" s="87" t="s">
        <v>47</v>
      </c>
      <c r="Q456" s="89">
        <v>1084717495.8139997</v>
      </c>
      <c r="R456" s="89">
        <v>0</v>
      </c>
      <c r="S456" s="89">
        <v>739091967.49999952</v>
      </c>
      <c r="T456" s="89">
        <v>0</v>
      </c>
      <c r="U456" s="87" t="s">
        <v>49</v>
      </c>
      <c r="V456" s="89">
        <v>0</v>
      </c>
      <c r="W456" s="89">
        <v>297953041.64999992</v>
      </c>
      <c r="X456" s="87" t="s">
        <v>50</v>
      </c>
      <c r="Y456" s="89">
        <v>47672486.664000012</v>
      </c>
      <c r="Z456" s="89">
        <v>0</v>
      </c>
      <c r="AA456" s="87" t="s">
        <v>49</v>
      </c>
      <c r="AB456" s="89">
        <v>0</v>
      </c>
      <c r="AC456" s="89">
        <v>0</v>
      </c>
      <c r="AD456" s="87" t="s">
        <v>49</v>
      </c>
      <c r="AE456" s="89">
        <v>0</v>
      </c>
      <c r="AF456" s="87">
        <v>0</v>
      </c>
      <c r="AG456" s="87" t="s">
        <v>49</v>
      </c>
      <c r="AH456" s="89">
        <v>0</v>
      </c>
      <c r="AI456" s="89">
        <v>0</v>
      </c>
      <c r="AJ456" s="87" t="s">
        <v>49</v>
      </c>
      <c r="AK456" s="89">
        <v>0</v>
      </c>
      <c r="AL456" s="89">
        <v>0</v>
      </c>
      <c r="AM456" s="88" t="s">
        <v>47</v>
      </c>
      <c r="AN456" s="87" t="s">
        <v>47</v>
      </c>
      <c r="AO456" s="88" t="s">
        <v>47</v>
      </c>
      <c r="AP456" s="87" t="s">
        <v>47</v>
      </c>
      <c r="AR456" s="90"/>
      <c r="AS456" s="78"/>
      <c r="AT456" s="79"/>
      <c r="AU456" s="91"/>
    </row>
    <row r="457" spans="1:47" x14ac:dyDescent="0.25">
      <c r="A457" s="87" t="s">
        <v>2148</v>
      </c>
      <c r="B457" s="92">
        <v>44189</v>
      </c>
      <c r="C457" s="87" t="s">
        <v>973</v>
      </c>
      <c r="D457" s="87" t="s">
        <v>96</v>
      </c>
      <c r="E457" s="87" t="s">
        <v>1353</v>
      </c>
      <c r="F457" s="87" t="s">
        <v>1442</v>
      </c>
      <c r="G457" s="87" t="s">
        <v>48</v>
      </c>
      <c r="H457" s="87" t="s">
        <v>1441</v>
      </c>
      <c r="I457" s="89" t="s">
        <v>47</v>
      </c>
      <c r="J457" s="89" t="s">
        <v>47</v>
      </c>
      <c r="K457" s="89" t="s">
        <v>47</v>
      </c>
      <c r="L457" s="89" t="s">
        <v>47</v>
      </c>
      <c r="M457" s="89">
        <v>0</v>
      </c>
      <c r="N457" s="87" t="s">
        <v>47</v>
      </c>
      <c r="O457" s="87" t="s">
        <v>55</v>
      </c>
      <c r="P457" s="87" t="s">
        <v>47</v>
      </c>
      <c r="Q457" s="89">
        <v>259381564.76720002</v>
      </c>
      <c r="R457" s="89">
        <v>0</v>
      </c>
      <c r="S457" s="89">
        <v>162341044.5</v>
      </c>
      <c r="T457" s="89">
        <v>0</v>
      </c>
      <c r="U457" s="87" t="s">
        <v>49</v>
      </c>
      <c r="V457" s="89">
        <v>0</v>
      </c>
      <c r="W457" s="89">
        <v>83655620.920000002</v>
      </c>
      <c r="X457" s="87" t="s">
        <v>49</v>
      </c>
      <c r="Y457" s="89">
        <v>13384899.347200001</v>
      </c>
      <c r="Z457" s="89">
        <v>0</v>
      </c>
      <c r="AA457" s="87" t="s">
        <v>49</v>
      </c>
      <c r="AB457" s="89">
        <v>0</v>
      </c>
      <c r="AC457" s="89">
        <v>0</v>
      </c>
      <c r="AD457" s="87" t="s">
        <v>49</v>
      </c>
      <c r="AE457" s="89">
        <v>0</v>
      </c>
      <c r="AF457" s="87">
        <v>0</v>
      </c>
      <c r="AG457" s="87" t="s">
        <v>49</v>
      </c>
      <c r="AH457" s="89">
        <v>0</v>
      </c>
      <c r="AI457" s="89">
        <v>0</v>
      </c>
      <c r="AJ457" s="87" t="s">
        <v>49</v>
      </c>
      <c r="AK457" s="89">
        <v>0</v>
      </c>
      <c r="AL457" s="89">
        <v>0</v>
      </c>
      <c r="AM457" s="88" t="s">
        <v>47</v>
      </c>
      <c r="AN457" s="87" t="s">
        <v>47</v>
      </c>
      <c r="AO457" s="88" t="s">
        <v>47</v>
      </c>
      <c r="AP457" s="87" t="s">
        <v>47</v>
      </c>
      <c r="AR457" s="90"/>
      <c r="AS457" s="78"/>
      <c r="AT457" s="79"/>
      <c r="AU457" s="91"/>
    </row>
    <row r="458" spans="1:47" x14ac:dyDescent="0.25">
      <c r="A458" s="87" t="s">
        <v>2149</v>
      </c>
      <c r="B458" s="92">
        <v>44189</v>
      </c>
      <c r="C458" s="87" t="s">
        <v>46</v>
      </c>
      <c r="D458" s="87" t="s">
        <v>96</v>
      </c>
      <c r="E458" s="87" t="s">
        <v>97</v>
      </c>
      <c r="F458" s="87" t="s">
        <v>910</v>
      </c>
      <c r="G458" s="87" t="s">
        <v>48</v>
      </c>
      <c r="H458" s="87" t="s">
        <v>630</v>
      </c>
      <c r="I458" s="89" t="s">
        <v>47</v>
      </c>
      <c r="J458" s="89" t="s">
        <v>47</v>
      </c>
      <c r="K458" s="89" t="s">
        <v>47</v>
      </c>
      <c r="L458" s="89" t="s">
        <v>47</v>
      </c>
      <c r="M458" s="89">
        <v>0</v>
      </c>
      <c r="N458" s="87" t="s">
        <v>47</v>
      </c>
      <c r="O458" s="87" t="s">
        <v>55</v>
      </c>
      <c r="P458" s="87" t="s">
        <v>47</v>
      </c>
      <c r="Q458" s="89">
        <v>1263146071.0367997</v>
      </c>
      <c r="R458" s="89">
        <v>0</v>
      </c>
      <c r="S458" s="89">
        <v>869441356.49999952</v>
      </c>
      <c r="T458" s="89">
        <v>0</v>
      </c>
      <c r="U458" s="87" t="s">
        <v>49</v>
      </c>
      <c r="V458" s="89">
        <v>0</v>
      </c>
      <c r="W458" s="89">
        <v>339400615.98000002</v>
      </c>
      <c r="X458" s="87" t="s">
        <v>50</v>
      </c>
      <c r="Y458" s="89">
        <v>54304098.5568</v>
      </c>
      <c r="Z458" s="89">
        <v>0</v>
      </c>
      <c r="AA458" s="87" t="s">
        <v>49</v>
      </c>
      <c r="AB458" s="89">
        <v>0</v>
      </c>
      <c r="AC458" s="89">
        <v>0</v>
      </c>
      <c r="AD458" s="87" t="s">
        <v>49</v>
      </c>
      <c r="AE458" s="89">
        <v>0</v>
      </c>
      <c r="AF458" s="87">
        <v>0</v>
      </c>
      <c r="AG458" s="87" t="s">
        <v>49</v>
      </c>
      <c r="AH458" s="89">
        <v>0</v>
      </c>
      <c r="AI458" s="89">
        <v>0</v>
      </c>
      <c r="AJ458" s="87" t="s">
        <v>49</v>
      </c>
      <c r="AK458" s="89">
        <v>0</v>
      </c>
      <c r="AL458" s="89">
        <v>0</v>
      </c>
      <c r="AM458" s="88" t="s">
        <v>47</v>
      </c>
      <c r="AN458" s="87" t="s">
        <v>47</v>
      </c>
      <c r="AO458" s="88" t="s">
        <v>47</v>
      </c>
      <c r="AP458" s="87" t="s">
        <v>47</v>
      </c>
      <c r="AR458" s="90"/>
      <c r="AS458" s="78"/>
      <c r="AT458" s="79"/>
      <c r="AU458" s="91"/>
    </row>
    <row r="459" spans="1:47" x14ac:dyDescent="0.25">
      <c r="A459" s="87" t="s">
        <v>2150</v>
      </c>
      <c r="B459" s="92">
        <v>44189</v>
      </c>
      <c r="C459" s="87" t="s">
        <v>46</v>
      </c>
      <c r="D459" s="87" t="s">
        <v>100</v>
      </c>
      <c r="E459" s="87" t="s">
        <v>101</v>
      </c>
      <c r="F459" s="87" t="s">
        <v>921</v>
      </c>
      <c r="G459" s="87" t="s">
        <v>48</v>
      </c>
      <c r="H459" s="87" t="s">
        <v>638</v>
      </c>
      <c r="I459" s="89" t="s">
        <v>47</v>
      </c>
      <c r="J459" s="89" t="s">
        <v>47</v>
      </c>
      <c r="K459" s="89" t="s">
        <v>47</v>
      </c>
      <c r="L459" s="89" t="s">
        <v>47</v>
      </c>
      <c r="M459" s="89">
        <v>0</v>
      </c>
      <c r="N459" s="87" t="s">
        <v>47</v>
      </c>
      <c r="O459" s="87" t="s">
        <v>55</v>
      </c>
      <c r="P459" s="87" t="s">
        <v>47</v>
      </c>
      <c r="Q459" s="89">
        <v>1132335493.6087997</v>
      </c>
      <c r="R459" s="89">
        <v>0</v>
      </c>
      <c r="S459" s="89">
        <v>800515518.49999964</v>
      </c>
      <c r="T459" s="89">
        <v>0</v>
      </c>
      <c r="U459" s="87" t="s">
        <v>49</v>
      </c>
      <c r="V459" s="89">
        <v>0</v>
      </c>
      <c r="W459" s="89">
        <v>286051702.67999995</v>
      </c>
      <c r="X459" s="87" t="s">
        <v>50</v>
      </c>
      <c r="Y459" s="89">
        <v>45768272.428800002</v>
      </c>
      <c r="Z459" s="89">
        <v>0</v>
      </c>
      <c r="AA459" s="87" t="s">
        <v>49</v>
      </c>
      <c r="AB459" s="89">
        <v>0</v>
      </c>
      <c r="AC459" s="89">
        <v>0</v>
      </c>
      <c r="AD459" s="87" t="s">
        <v>49</v>
      </c>
      <c r="AE459" s="89">
        <v>0</v>
      </c>
      <c r="AF459" s="87">
        <v>0</v>
      </c>
      <c r="AG459" s="87" t="s">
        <v>49</v>
      </c>
      <c r="AH459" s="89">
        <v>0</v>
      </c>
      <c r="AI459" s="89">
        <v>0</v>
      </c>
      <c r="AJ459" s="87" t="s">
        <v>49</v>
      </c>
      <c r="AK459" s="89">
        <v>0</v>
      </c>
      <c r="AL459" s="89">
        <v>0</v>
      </c>
      <c r="AM459" s="88" t="s">
        <v>47</v>
      </c>
      <c r="AN459" s="87" t="s">
        <v>47</v>
      </c>
      <c r="AO459" s="88" t="s">
        <v>47</v>
      </c>
      <c r="AP459" s="87" t="s">
        <v>47</v>
      </c>
      <c r="AR459" s="90"/>
      <c r="AS459" s="78"/>
      <c r="AT459" s="79"/>
      <c r="AU459" s="91"/>
    </row>
    <row r="460" spans="1:47" x14ac:dyDescent="0.25">
      <c r="A460" s="87" t="s">
        <v>2151</v>
      </c>
      <c r="B460" s="92">
        <v>44189</v>
      </c>
      <c r="C460" s="87" t="s">
        <v>46</v>
      </c>
      <c r="D460" s="87" t="s">
        <v>100</v>
      </c>
      <c r="E460" s="87" t="s">
        <v>101</v>
      </c>
      <c r="F460" s="87" t="s">
        <v>921</v>
      </c>
      <c r="G460" s="87" t="s">
        <v>48</v>
      </c>
      <c r="H460" s="87" t="s">
        <v>634</v>
      </c>
      <c r="I460" s="89" t="s">
        <v>47</v>
      </c>
      <c r="J460" s="89" t="s">
        <v>47</v>
      </c>
      <c r="K460" s="89" t="s">
        <v>47</v>
      </c>
      <c r="L460" s="89" t="s">
        <v>47</v>
      </c>
      <c r="M460" s="89">
        <v>0</v>
      </c>
      <c r="N460" s="87" t="s">
        <v>47</v>
      </c>
      <c r="O460" s="87" t="s">
        <v>635</v>
      </c>
      <c r="P460" s="87" t="s">
        <v>636</v>
      </c>
      <c r="Q460" s="89">
        <v>58979552</v>
      </c>
      <c r="R460" s="89">
        <v>0</v>
      </c>
      <c r="S460" s="89">
        <v>2398000</v>
      </c>
      <c r="T460" s="89">
        <v>48777200</v>
      </c>
      <c r="U460" s="87" t="s">
        <v>50</v>
      </c>
      <c r="V460" s="89">
        <v>7804352</v>
      </c>
      <c r="W460" s="89">
        <v>0</v>
      </c>
      <c r="X460" s="87" t="s">
        <v>49</v>
      </c>
      <c r="Y460" s="89">
        <v>0</v>
      </c>
      <c r="Z460" s="89">
        <v>0</v>
      </c>
      <c r="AA460" s="87" t="s">
        <v>49</v>
      </c>
      <c r="AB460" s="89">
        <v>0</v>
      </c>
      <c r="AC460" s="89">
        <v>0</v>
      </c>
      <c r="AD460" s="87" t="s">
        <v>49</v>
      </c>
      <c r="AE460" s="89">
        <v>0</v>
      </c>
      <c r="AF460" s="87">
        <v>0</v>
      </c>
      <c r="AG460" s="87" t="s">
        <v>49</v>
      </c>
      <c r="AH460" s="89">
        <v>0</v>
      </c>
      <c r="AI460" s="89">
        <v>0</v>
      </c>
      <c r="AJ460" s="87" t="s">
        <v>49</v>
      </c>
      <c r="AK460" s="89">
        <v>0</v>
      </c>
      <c r="AL460" s="89">
        <v>0</v>
      </c>
      <c r="AM460" s="88" t="s">
        <v>47</v>
      </c>
      <c r="AN460" s="87" t="s">
        <v>47</v>
      </c>
      <c r="AO460" s="88" t="s">
        <v>47</v>
      </c>
      <c r="AP460" s="87" t="s">
        <v>47</v>
      </c>
      <c r="AR460" s="90"/>
      <c r="AS460" s="78"/>
      <c r="AT460" s="79"/>
      <c r="AU460" s="91"/>
    </row>
    <row r="461" spans="1:47" x14ac:dyDescent="0.25">
      <c r="A461" s="87" t="s">
        <v>2152</v>
      </c>
      <c r="B461" s="92">
        <v>44189</v>
      </c>
      <c r="C461" s="87" t="s">
        <v>46</v>
      </c>
      <c r="D461" s="87" t="s">
        <v>100</v>
      </c>
      <c r="E461" s="87" t="s">
        <v>101</v>
      </c>
      <c r="F461" s="87" t="s">
        <v>921</v>
      </c>
      <c r="G461" s="87" t="s">
        <v>48</v>
      </c>
      <c r="H461" s="87" t="s">
        <v>632</v>
      </c>
      <c r="I461" s="89" t="s">
        <v>47</v>
      </c>
      <c r="J461" s="89" t="s">
        <v>47</v>
      </c>
      <c r="K461" s="89" t="s">
        <v>47</v>
      </c>
      <c r="L461" s="89" t="s">
        <v>47</v>
      </c>
      <c r="M461" s="89">
        <v>0</v>
      </c>
      <c r="N461" s="87" t="s">
        <v>47</v>
      </c>
      <c r="O461" s="87" t="s">
        <v>55</v>
      </c>
      <c r="P461" s="87" t="s">
        <v>47</v>
      </c>
      <c r="Q461" s="89">
        <v>365965418.38839996</v>
      </c>
      <c r="R461" s="89">
        <v>0</v>
      </c>
      <c r="S461" s="89">
        <v>287329566.5</v>
      </c>
      <c r="T461" s="89">
        <v>0</v>
      </c>
      <c r="U461" s="87" t="s">
        <v>49</v>
      </c>
      <c r="V461" s="89">
        <v>0</v>
      </c>
      <c r="W461" s="89">
        <v>67789527.49000001</v>
      </c>
      <c r="X461" s="87" t="s">
        <v>50</v>
      </c>
      <c r="Y461" s="89">
        <v>10846324.398399999</v>
      </c>
      <c r="Z461" s="89">
        <v>0</v>
      </c>
      <c r="AA461" s="87" t="s">
        <v>49</v>
      </c>
      <c r="AB461" s="89">
        <v>0</v>
      </c>
      <c r="AC461" s="89">
        <v>0</v>
      </c>
      <c r="AD461" s="87" t="s">
        <v>49</v>
      </c>
      <c r="AE461" s="89">
        <v>0</v>
      </c>
      <c r="AF461" s="87">
        <v>0</v>
      </c>
      <c r="AG461" s="87" t="s">
        <v>49</v>
      </c>
      <c r="AH461" s="89">
        <v>0</v>
      </c>
      <c r="AI461" s="89">
        <v>0</v>
      </c>
      <c r="AJ461" s="87" t="s">
        <v>49</v>
      </c>
      <c r="AK461" s="89">
        <v>0</v>
      </c>
      <c r="AL461" s="89">
        <v>0</v>
      </c>
      <c r="AM461" s="88" t="s">
        <v>47</v>
      </c>
      <c r="AN461" s="87" t="s">
        <v>47</v>
      </c>
      <c r="AO461" s="88" t="s">
        <v>47</v>
      </c>
      <c r="AP461" s="87" t="s">
        <v>47</v>
      </c>
      <c r="AR461" s="90"/>
      <c r="AS461" s="78"/>
      <c r="AT461" s="79"/>
      <c r="AU461" s="91"/>
    </row>
    <row r="462" spans="1:47" x14ac:dyDescent="0.25">
      <c r="A462" s="87" t="s">
        <v>2153</v>
      </c>
      <c r="B462" s="92">
        <v>44189</v>
      </c>
      <c r="C462" s="87" t="s">
        <v>46</v>
      </c>
      <c r="D462" s="87" t="s">
        <v>111</v>
      </c>
      <c r="E462" s="87" t="s">
        <v>112</v>
      </c>
      <c r="F462" s="87" t="s">
        <v>865</v>
      </c>
      <c r="G462" s="87" t="s">
        <v>48</v>
      </c>
      <c r="H462" s="87" t="s">
        <v>646</v>
      </c>
      <c r="I462" s="89" t="s">
        <v>47</v>
      </c>
      <c r="J462" s="89" t="s">
        <v>47</v>
      </c>
      <c r="K462" s="89" t="s">
        <v>47</v>
      </c>
      <c r="L462" s="89" t="s">
        <v>47</v>
      </c>
      <c r="M462" s="89">
        <v>0</v>
      </c>
      <c r="N462" s="87" t="s">
        <v>47</v>
      </c>
      <c r="O462" s="87" t="s">
        <v>55</v>
      </c>
      <c r="P462" s="87" t="s">
        <v>47</v>
      </c>
      <c r="Q462" s="89">
        <v>682173769.8448</v>
      </c>
      <c r="R462" s="89">
        <v>0</v>
      </c>
      <c r="S462" s="89">
        <v>429585215.74999994</v>
      </c>
      <c r="T462" s="89">
        <v>0</v>
      </c>
      <c r="U462" s="87" t="s">
        <v>49</v>
      </c>
      <c r="V462" s="89">
        <v>0</v>
      </c>
      <c r="W462" s="89">
        <v>217748753.53000003</v>
      </c>
      <c r="X462" s="87" t="s">
        <v>49</v>
      </c>
      <c r="Y462" s="89">
        <v>34839800.564800009</v>
      </c>
      <c r="Z462" s="89">
        <v>0</v>
      </c>
      <c r="AA462" s="87" t="s">
        <v>49</v>
      </c>
      <c r="AB462" s="89">
        <v>0</v>
      </c>
      <c r="AC462" s="89">
        <v>0</v>
      </c>
      <c r="AD462" s="87" t="s">
        <v>49</v>
      </c>
      <c r="AE462" s="89">
        <v>0</v>
      </c>
      <c r="AF462" s="87">
        <v>0</v>
      </c>
      <c r="AG462" s="87" t="s">
        <v>49</v>
      </c>
      <c r="AH462" s="89">
        <v>0</v>
      </c>
      <c r="AI462" s="89">
        <v>0</v>
      </c>
      <c r="AJ462" s="87" t="s">
        <v>49</v>
      </c>
      <c r="AK462" s="89">
        <v>0</v>
      </c>
      <c r="AL462" s="89">
        <v>0</v>
      </c>
      <c r="AM462" s="88" t="s">
        <v>47</v>
      </c>
      <c r="AN462" s="87" t="s">
        <v>47</v>
      </c>
      <c r="AO462" s="88" t="s">
        <v>47</v>
      </c>
      <c r="AP462" s="87" t="s">
        <v>47</v>
      </c>
      <c r="AR462" s="90"/>
      <c r="AS462" s="78"/>
      <c r="AT462" s="79"/>
      <c r="AU462" s="91"/>
    </row>
    <row r="463" spans="1:47" x14ac:dyDescent="0.25">
      <c r="A463" s="87" t="s">
        <v>2154</v>
      </c>
      <c r="B463" s="92">
        <v>44189</v>
      </c>
      <c r="C463" s="87" t="s">
        <v>46</v>
      </c>
      <c r="D463" s="87" t="s">
        <v>111</v>
      </c>
      <c r="E463" s="87" t="s">
        <v>112</v>
      </c>
      <c r="F463" s="87" t="s">
        <v>865</v>
      </c>
      <c r="G463" s="87" t="s">
        <v>48</v>
      </c>
      <c r="H463" s="87" t="s">
        <v>642</v>
      </c>
      <c r="I463" s="89" t="s">
        <v>47</v>
      </c>
      <c r="J463" s="89" t="s">
        <v>47</v>
      </c>
      <c r="K463" s="89" t="s">
        <v>47</v>
      </c>
      <c r="L463" s="89" t="s">
        <v>47</v>
      </c>
      <c r="M463" s="89">
        <v>0</v>
      </c>
      <c r="N463" s="87" t="s">
        <v>47</v>
      </c>
      <c r="O463" s="87" t="s">
        <v>643</v>
      </c>
      <c r="P463" s="87" t="s">
        <v>644</v>
      </c>
      <c r="Q463" s="89">
        <v>21614482</v>
      </c>
      <c r="R463" s="89">
        <v>0</v>
      </c>
      <c r="S463" s="89">
        <v>14243030</v>
      </c>
      <c r="T463" s="89">
        <v>6354700</v>
      </c>
      <c r="U463" s="87" t="s">
        <v>50</v>
      </c>
      <c r="V463" s="89">
        <v>1016752</v>
      </c>
      <c r="W463" s="89">
        <v>0</v>
      </c>
      <c r="X463" s="87" t="s">
        <v>49</v>
      </c>
      <c r="Y463" s="89">
        <v>0</v>
      </c>
      <c r="Z463" s="89">
        <v>0</v>
      </c>
      <c r="AA463" s="87" t="s">
        <v>49</v>
      </c>
      <c r="AB463" s="89">
        <v>0</v>
      </c>
      <c r="AC463" s="89">
        <v>0</v>
      </c>
      <c r="AD463" s="87" t="s">
        <v>49</v>
      </c>
      <c r="AE463" s="89">
        <v>0</v>
      </c>
      <c r="AF463" s="87">
        <v>0</v>
      </c>
      <c r="AG463" s="87" t="s">
        <v>49</v>
      </c>
      <c r="AH463" s="89">
        <v>0</v>
      </c>
      <c r="AI463" s="89">
        <v>0</v>
      </c>
      <c r="AJ463" s="87" t="s">
        <v>49</v>
      </c>
      <c r="AK463" s="89">
        <v>0</v>
      </c>
      <c r="AL463" s="89">
        <v>0</v>
      </c>
      <c r="AM463" s="88" t="s">
        <v>47</v>
      </c>
      <c r="AN463" s="87" t="s">
        <v>47</v>
      </c>
      <c r="AO463" s="88" t="s">
        <v>47</v>
      </c>
      <c r="AP463" s="87" t="s">
        <v>47</v>
      </c>
      <c r="AR463" s="90"/>
      <c r="AS463" s="78"/>
      <c r="AT463" s="79"/>
      <c r="AU463" s="91"/>
    </row>
    <row r="464" spans="1:47" x14ac:dyDescent="0.25">
      <c r="A464" s="87" t="s">
        <v>2155</v>
      </c>
      <c r="B464" s="92">
        <v>44189</v>
      </c>
      <c r="C464" s="87" t="s">
        <v>46</v>
      </c>
      <c r="D464" s="87" t="s">
        <v>111</v>
      </c>
      <c r="E464" s="87" t="s">
        <v>112</v>
      </c>
      <c r="F464" s="87" t="s">
        <v>865</v>
      </c>
      <c r="G464" s="87" t="s">
        <v>48</v>
      </c>
      <c r="H464" s="87" t="s">
        <v>640</v>
      </c>
      <c r="I464" s="89" t="s">
        <v>47</v>
      </c>
      <c r="J464" s="89" t="s">
        <v>47</v>
      </c>
      <c r="K464" s="89" t="s">
        <v>47</v>
      </c>
      <c r="L464" s="89" t="s">
        <v>47</v>
      </c>
      <c r="M464" s="89">
        <v>0</v>
      </c>
      <c r="N464" s="87" t="s">
        <v>47</v>
      </c>
      <c r="O464" s="87" t="s">
        <v>55</v>
      </c>
      <c r="P464" s="87" t="s">
        <v>47</v>
      </c>
      <c r="Q464" s="89">
        <v>786006166.8499999</v>
      </c>
      <c r="R464" s="89">
        <v>0</v>
      </c>
      <c r="S464" s="89">
        <v>515513672.24999976</v>
      </c>
      <c r="T464" s="89">
        <v>0</v>
      </c>
      <c r="U464" s="87" t="s">
        <v>49</v>
      </c>
      <c r="V464" s="89">
        <v>0</v>
      </c>
      <c r="W464" s="89">
        <v>233183185</v>
      </c>
      <c r="X464" s="87" t="s">
        <v>50</v>
      </c>
      <c r="Y464" s="89">
        <v>37309309.600000001</v>
      </c>
      <c r="Z464" s="89">
        <v>0</v>
      </c>
      <c r="AA464" s="87" t="s">
        <v>49</v>
      </c>
      <c r="AB464" s="89">
        <v>0</v>
      </c>
      <c r="AC464" s="89">
        <v>0</v>
      </c>
      <c r="AD464" s="87" t="s">
        <v>49</v>
      </c>
      <c r="AE464" s="89">
        <v>0</v>
      </c>
      <c r="AF464" s="87">
        <v>0</v>
      </c>
      <c r="AG464" s="87" t="s">
        <v>49</v>
      </c>
      <c r="AH464" s="89">
        <v>0</v>
      </c>
      <c r="AI464" s="89">
        <v>0</v>
      </c>
      <c r="AJ464" s="87" t="s">
        <v>49</v>
      </c>
      <c r="AK464" s="89">
        <v>0</v>
      </c>
      <c r="AL464" s="89">
        <v>0</v>
      </c>
      <c r="AM464" s="88" t="s">
        <v>47</v>
      </c>
      <c r="AN464" s="87" t="s">
        <v>47</v>
      </c>
      <c r="AO464" s="88" t="s">
        <v>47</v>
      </c>
      <c r="AP464" s="87" t="s">
        <v>47</v>
      </c>
      <c r="AR464" s="90"/>
      <c r="AS464" s="78"/>
      <c r="AT464" s="79"/>
      <c r="AU464" s="91"/>
    </row>
    <row r="465" spans="1:47" x14ac:dyDescent="0.25">
      <c r="A465" s="87" t="s">
        <v>2156</v>
      </c>
      <c r="B465" s="92">
        <v>44189</v>
      </c>
      <c r="C465" s="87" t="s">
        <v>46</v>
      </c>
      <c r="D465" s="87" t="s">
        <v>115</v>
      </c>
      <c r="E465" s="87" t="s">
        <v>116</v>
      </c>
      <c r="F465" s="87" t="s">
        <v>933</v>
      </c>
      <c r="G465" s="87" t="s">
        <v>48</v>
      </c>
      <c r="H465" s="87" t="s">
        <v>648</v>
      </c>
      <c r="I465" s="89" t="s">
        <v>47</v>
      </c>
      <c r="J465" s="89" t="s">
        <v>47</v>
      </c>
      <c r="K465" s="89" t="s">
        <v>47</v>
      </c>
      <c r="L465" s="89" t="s">
        <v>47</v>
      </c>
      <c r="M465" s="89">
        <v>0</v>
      </c>
      <c r="N465" s="87" t="s">
        <v>47</v>
      </c>
      <c r="O465" s="87" t="s">
        <v>55</v>
      </c>
      <c r="P465" s="87" t="s">
        <v>47</v>
      </c>
      <c r="Q465" s="89">
        <v>838559959.97880006</v>
      </c>
      <c r="R465" s="89">
        <v>0</v>
      </c>
      <c r="S465" s="89">
        <v>593965688.0999999</v>
      </c>
      <c r="T465" s="89">
        <v>0</v>
      </c>
      <c r="U465" s="87" t="s">
        <v>49</v>
      </c>
      <c r="V465" s="89">
        <v>0</v>
      </c>
      <c r="W465" s="89">
        <v>210857130.93000001</v>
      </c>
      <c r="X465" s="87" t="s">
        <v>50</v>
      </c>
      <c r="Y465" s="89">
        <v>33737140.948800005</v>
      </c>
      <c r="Z465" s="89">
        <v>0</v>
      </c>
      <c r="AA465" s="87" t="s">
        <v>49</v>
      </c>
      <c r="AB465" s="89">
        <v>0</v>
      </c>
      <c r="AC465" s="89">
        <v>0</v>
      </c>
      <c r="AD465" s="87" t="s">
        <v>49</v>
      </c>
      <c r="AE465" s="89">
        <v>0</v>
      </c>
      <c r="AF465" s="87">
        <v>0</v>
      </c>
      <c r="AG465" s="87" t="s">
        <v>49</v>
      </c>
      <c r="AH465" s="89">
        <v>0</v>
      </c>
      <c r="AI465" s="89">
        <v>0</v>
      </c>
      <c r="AJ465" s="87" t="s">
        <v>49</v>
      </c>
      <c r="AK465" s="89">
        <v>0</v>
      </c>
      <c r="AL465" s="89">
        <v>0</v>
      </c>
      <c r="AM465" s="88" t="s">
        <v>47</v>
      </c>
      <c r="AN465" s="87" t="s">
        <v>47</v>
      </c>
      <c r="AO465" s="88" t="s">
        <v>47</v>
      </c>
      <c r="AP465" s="87" t="s">
        <v>47</v>
      </c>
      <c r="AR465" s="90"/>
      <c r="AS465" s="78"/>
      <c r="AT465" s="79"/>
      <c r="AU465" s="91"/>
    </row>
    <row r="466" spans="1:47" x14ac:dyDescent="0.25">
      <c r="A466" s="87" t="s">
        <v>2157</v>
      </c>
      <c r="B466" s="92">
        <v>44189</v>
      </c>
      <c r="C466" s="87" t="s">
        <v>46</v>
      </c>
      <c r="D466" s="87" t="s">
        <v>1281</v>
      </c>
      <c r="E466" s="87" t="s">
        <v>1280</v>
      </c>
      <c r="F466" s="87" t="s">
        <v>1312</v>
      </c>
      <c r="G466" s="87" t="s">
        <v>48</v>
      </c>
      <c r="H466" s="87" t="s">
        <v>1311</v>
      </c>
      <c r="I466" s="89" t="s">
        <v>47</v>
      </c>
      <c r="J466" s="89" t="s">
        <v>47</v>
      </c>
      <c r="K466" s="89" t="s">
        <v>47</v>
      </c>
      <c r="L466" s="89" t="s">
        <v>47</v>
      </c>
      <c r="M466" s="89">
        <v>0</v>
      </c>
      <c r="N466" s="87" t="s">
        <v>47</v>
      </c>
      <c r="O466" s="87" t="s">
        <v>55</v>
      </c>
      <c r="P466" s="87" t="s">
        <v>47</v>
      </c>
      <c r="Q466" s="89">
        <v>653407384.0467999</v>
      </c>
      <c r="R466" s="89">
        <v>0</v>
      </c>
      <c r="S466" s="89">
        <v>451246293.74999976</v>
      </c>
      <c r="T466" s="89">
        <v>0</v>
      </c>
      <c r="U466" s="87" t="s">
        <v>49</v>
      </c>
      <c r="V466" s="89">
        <v>0</v>
      </c>
      <c r="W466" s="89">
        <v>174276801.98000002</v>
      </c>
      <c r="X466" s="87" t="s">
        <v>50</v>
      </c>
      <c r="Y466" s="89">
        <v>27884288.316800006</v>
      </c>
      <c r="Z466" s="89">
        <v>0</v>
      </c>
      <c r="AA466" s="87" t="s">
        <v>49</v>
      </c>
      <c r="AB466" s="89">
        <v>0</v>
      </c>
      <c r="AC466" s="89">
        <v>0</v>
      </c>
      <c r="AD466" s="87" t="s">
        <v>49</v>
      </c>
      <c r="AE466" s="89">
        <v>0</v>
      </c>
      <c r="AF466" s="87">
        <v>0</v>
      </c>
      <c r="AG466" s="87" t="s">
        <v>49</v>
      </c>
      <c r="AH466" s="89">
        <v>0</v>
      </c>
      <c r="AI466" s="89">
        <v>0</v>
      </c>
      <c r="AJ466" s="87" t="s">
        <v>49</v>
      </c>
      <c r="AK466" s="89">
        <v>0</v>
      </c>
      <c r="AL466" s="89">
        <v>0</v>
      </c>
      <c r="AM466" s="88" t="s">
        <v>47</v>
      </c>
      <c r="AN466" s="87" t="s">
        <v>47</v>
      </c>
      <c r="AO466" s="88" t="s">
        <v>47</v>
      </c>
      <c r="AP466" s="87" t="s">
        <v>47</v>
      </c>
      <c r="AR466" s="90"/>
      <c r="AS466" s="78"/>
      <c r="AT466" s="79"/>
      <c r="AU466" s="91"/>
    </row>
    <row r="467" spans="1:47" x14ac:dyDescent="0.25">
      <c r="A467" s="87" t="s">
        <v>2158</v>
      </c>
      <c r="B467" s="92">
        <v>44189</v>
      </c>
      <c r="C467" s="87" t="s">
        <v>46</v>
      </c>
      <c r="D467" s="87" t="s">
        <v>248</v>
      </c>
      <c r="E467" s="87" t="s">
        <v>249</v>
      </c>
      <c r="F467" s="87" t="s">
        <v>946</v>
      </c>
      <c r="G467" s="87" t="s">
        <v>48</v>
      </c>
      <c r="H467" s="87" t="s">
        <v>650</v>
      </c>
      <c r="I467" s="89" t="s">
        <v>47</v>
      </c>
      <c r="J467" s="89" t="s">
        <v>47</v>
      </c>
      <c r="K467" s="89" t="s">
        <v>47</v>
      </c>
      <c r="L467" s="89" t="s">
        <v>47</v>
      </c>
      <c r="M467" s="89">
        <v>0</v>
      </c>
      <c r="N467" s="87" t="s">
        <v>47</v>
      </c>
      <c r="O467" s="87" t="s">
        <v>55</v>
      </c>
      <c r="P467" s="87" t="s">
        <v>47</v>
      </c>
      <c r="Q467" s="89">
        <v>399043541.06959999</v>
      </c>
      <c r="R467" s="89">
        <v>0</v>
      </c>
      <c r="S467" s="89">
        <v>180211280.99999994</v>
      </c>
      <c r="T467" s="89">
        <v>0</v>
      </c>
      <c r="U467" s="87" t="s">
        <v>49</v>
      </c>
      <c r="V467" s="89">
        <v>0</v>
      </c>
      <c r="W467" s="89">
        <v>188648500.06</v>
      </c>
      <c r="X467" s="87" t="s">
        <v>49</v>
      </c>
      <c r="Y467" s="89">
        <v>30183760.009600002</v>
      </c>
      <c r="Z467" s="89">
        <v>0</v>
      </c>
      <c r="AA467" s="87" t="s">
        <v>49</v>
      </c>
      <c r="AB467" s="89">
        <v>0</v>
      </c>
      <c r="AC467" s="89">
        <v>0</v>
      </c>
      <c r="AD467" s="87" t="s">
        <v>49</v>
      </c>
      <c r="AE467" s="89">
        <v>0</v>
      </c>
      <c r="AF467" s="87">
        <v>0</v>
      </c>
      <c r="AG467" s="87" t="s">
        <v>49</v>
      </c>
      <c r="AH467" s="89">
        <v>0</v>
      </c>
      <c r="AI467" s="89">
        <v>0</v>
      </c>
      <c r="AJ467" s="87" t="s">
        <v>49</v>
      </c>
      <c r="AK467" s="89">
        <v>0</v>
      </c>
      <c r="AL467" s="89">
        <v>0</v>
      </c>
      <c r="AM467" s="88" t="s">
        <v>47</v>
      </c>
      <c r="AN467" s="87" t="s">
        <v>47</v>
      </c>
      <c r="AO467" s="88" t="s">
        <v>47</v>
      </c>
      <c r="AP467" s="87" t="s">
        <v>47</v>
      </c>
      <c r="AR467" s="90"/>
      <c r="AS467" s="78"/>
      <c r="AT467" s="79"/>
      <c r="AU467" s="91"/>
    </row>
    <row r="468" spans="1:47" x14ac:dyDescent="0.25">
      <c r="A468" s="87" t="s">
        <v>2159</v>
      </c>
      <c r="B468" s="92">
        <v>44189</v>
      </c>
      <c r="C468" s="87" t="s">
        <v>46</v>
      </c>
      <c r="D468" s="87" t="s">
        <v>1117</v>
      </c>
      <c r="E468" s="87" t="s">
        <v>1112</v>
      </c>
      <c r="F468" s="87" t="s">
        <v>1119</v>
      </c>
      <c r="G468" s="87" t="s">
        <v>48</v>
      </c>
      <c r="H468" s="87" t="s">
        <v>1124</v>
      </c>
      <c r="I468" s="89" t="s">
        <v>47</v>
      </c>
      <c r="J468" s="89" t="s">
        <v>47</v>
      </c>
      <c r="K468" s="89" t="s">
        <v>47</v>
      </c>
      <c r="L468" s="89" t="s">
        <v>47</v>
      </c>
      <c r="M468" s="89">
        <v>0</v>
      </c>
      <c r="N468" s="87" t="s">
        <v>47</v>
      </c>
      <c r="O468" s="87" t="s">
        <v>55</v>
      </c>
      <c r="P468" s="87" t="s">
        <v>47</v>
      </c>
      <c r="Q468" s="89">
        <v>756860481.91479981</v>
      </c>
      <c r="R468" s="89">
        <v>0</v>
      </c>
      <c r="S468" s="89">
        <v>428623279.49999976</v>
      </c>
      <c r="T468" s="89">
        <v>0</v>
      </c>
      <c r="U468" s="87" t="s">
        <v>49</v>
      </c>
      <c r="V468" s="89">
        <v>0</v>
      </c>
      <c r="W468" s="89">
        <v>282963105.52999997</v>
      </c>
      <c r="X468" s="87" t="s">
        <v>50</v>
      </c>
      <c r="Y468" s="89">
        <v>45274096.884800009</v>
      </c>
      <c r="Z468" s="89">
        <v>0</v>
      </c>
      <c r="AA468" s="87" t="s">
        <v>49</v>
      </c>
      <c r="AB468" s="89">
        <v>0</v>
      </c>
      <c r="AC468" s="89">
        <v>0</v>
      </c>
      <c r="AD468" s="87" t="s">
        <v>49</v>
      </c>
      <c r="AE468" s="89">
        <v>0</v>
      </c>
      <c r="AF468" s="87">
        <v>0</v>
      </c>
      <c r="AG468" s="87" t="s">
        <v>49</v>
      </c>
      <c r="AH468" s="89">
        <v>0</v>
      </c>
      <c r="AI468" s="89">
        <v>0</v>
      </c>
      <c r="AJ468" s="87" t="s">
        <v>49</v>
      </c>
      <c r="AK468" s="89">
        <v>0</v>
      </c>
      <c r="AL468" s="89">
        <v>0</v>
      </c>
      <c r="AM468" s="88" t="s">
        <v>47</v>
      </c>
      <c r="AN468" s="87" t="s">
        <v>47</v>
      </c>
      <c r="AO468" s="88" t="s">
        <v>47</v>
      </c>
      <c r="AP468" s="87" t="s">
        <v>47</v>
      </c>
      <c r="AR468" s="90"/>
      <c r="AS468" s="78"/>
      <c r="AT468" s="79"/>
      <c r="AU468" s="91"/>
    </row>
    <row r="469" spans="1:47" x14ac:dyDescent="0.25">
      <c r="A469" s="87" t="s">
        <v>2160</v>
      </c>
      <c r="B469" s="92">
        <v>44189</v>
      </c>
      <c r="C469" s="87" t="s">
        <v>46</v>
      </c>
      <c r="D469" s="87" t="s">
        <v>119</v>
      </c>
      <c r="E469" s="87" t="s">
        <v>120</v>
      </c>
      <c r="F469" s="87" t="s">
        <v>957</v>
      </c>
      <c r="G469" s="87" t="s">
        <v>48</v>
      </c>
      <c r="H469" s="87" t="s">
        <v>652</v>
      </c>
      <c r="I469" s="89" t="s">
        <v>47</v>
      </c>
      <c r="J469" s="89" t="s">
        <v>47</v>
      </c>
      <c r="K469" s="89" t="s">
        <v>47</v>
      </c>
      <c r="L469" s="89" t="s">
        <v>47</v>
      </c>
      <c r="M469" s="89">
        <v>0</v>
      </c>
      <c r="N469" s="87" t="s">
        <v>47</v>
      </c>
      <c r="O469" s="87" t="s">
        <v>55</v>
      </c>
      <c r="P469" s="87" t="s">
        <v>47</v>
      </c>
      <c r="Q469" s="89">
        <v>265750458.39999995</v>
      </c>
      <c r="R469" s="89">
        <v>0</v>
      </c>
      <c r="S469" s="89">
        <v>161739650</v>
      </c>
      <c r="T469" s="89">
        <v>0</v>
      </c>
      <c r="U469" s="87" t="s">
        <v>49</v>
      </c>
      <c r="V469" s="89">
        <v>0</v>
      </c>
      <c r="W469" s="89">
        <v>89664490</v>
      </c>
      <c r="X469" s="87" t="s">
        <v>50</v>
      </c>
      <c r="Y469" s="89">
        <v>14346318.399999997</v>
      </c>
      <c r="Z469" s="89">
        <v>0</v>
      </c>
      <c r="AA469" s="87" t="s">
        <v>49</v>
      </c>
      <c r="AB469" s="89">
        <v>0</v>
      </c>
      <c r="AC469" s="89">
        <v>0</v>
      </c>
      <c r="AD469" s="87" t="s">
        <v>49</v>
      </c>
      <c r="AE469" s="89">
        <v>0</v>
      </c>
      <c r="AF469" s="87">
        <v>0</v>
      </c>
      <c r="AG469" s="87" t="s">
        <v>49</v>
      </c>
      <c r="AH469" s="89">
        <v>0</v>
      </c>
      <c r="AI469" s="89">
        <v>0</v>
      </c>
      <c r="AJ469" s="87" t="s">
        <v>49</v>
      </c>
      <c r="AK469" s="89">
        <v>0</v>
      </c>
      <c r="AL469" s="89">
        <v>0</v>
      </c>
      <c r="AM469" s="88" t="s">
        <v>47</v>
      </c>
      <c r="AN469" s="87" t="s">
        <v>47</v>
      </c>
      <c r="AO469" s="88" t="s">
        <v>47</v>
      </c>
      <c r="AP469" s="87" t="s">
        <v>47</v>
      </c>
      <c r="AR469" s="90"/>
      <c r="AS469" s="78"/>
      <c r="AT469" s="79"/>
      <c r="AU469" s="91"/>
    </row>
    <row r="470" spans="1:47" x14ac:dyDescent="0.25">
      <c r="A470" s="87" t="s">
        <v>2161</v>
      </c>
      <c r="B470" s="92">
        <v>44189</v>
      </c>
      <c r="C470" s="87" t="s">
        <v>46</v>
      </c>
      <c r="D470" s="87" t="s">
        <v>260</v>
      </c>
      <c r="E470" s="87" t="s">
        <v>261</v>
      </c>
      <c r="F470" s="87" t="s">
        <v>969</v>
      </c>
      <c r="G470" s="87" t="s">
        <v>104</v>
      </c>
      <c r="H470" s="87" t="s">
        <v>47</v>
      </c>
      <c r="I470" s="89" t="s">
        <v>672</v>
      </c>
      <c r="J470" s="89" t="s">
        <v>47</v>
      </c>
      <c r="K470" s="89" t="s">
        <v>673</v>
      </c>
      <c r="L470" s="89" t="s">
        <v>608</v>
      </c>
      <c r="M470" s="89">
        <v>4421912</v>
      </c>
      <c r="N470" s="87" t="s">
        <v>107</v>
      </c>
      <c r="O470" s="87" t="s">
        <v>674</v>
      </c>
      <c r="P470" s="87" t="s">
        <v>675</v>
      </c>
      <c r="Q470" s="89">
        <v>-4421912</v>
      </c>
      <c r="R470" s="89">
        <v>0</v>
      </c>
      <c r="S470" s="89">
        <v>-3258664</v>
      </c>
      <c r="T470" s="89">
        <v>0</v>
      </c>
      <c r="U470" s="87" t="s">
        <v>49</v>
      </c>
      <c r="V470" s="89">
        <v>0</v>
      </c>
      <c r="W470" s="89">
        <v>-1002800</v>
      </c>
      <c r="X470" s="87" t="s">
        <v>50</v>
      </c>
      <c r="Y470" s="89">
        <v>-160448</v>
      </c>
      <c r="Z470" s="89">
        <v>0</v>
      </c>
      <c r="AA470" s="87" t="s">
        <v>49</v>
      </c>
      <c r="AB470" s="89">
        <v>0</v>
      </c>
      <c r="AC470" s="89">
        <v>0</v>
      </c>
      <c r="AD470" s="87" t="s">
        <v>49</v>
      </c>
      <c r="AE470" s="89">
        <v>0</v>
      </c>
      <c r="AF470" s="87">
        <v>0</v>
      </c>
      <c r="AG470" s="87" t="s">
        <v>49</v>
      </c>
      <c r="AH470" s="89">
        <v>0</v>
      </c>
      <c r="AI470" s="89">
        <v>0</v>
      </c>
      <c r="AJ470" s="87" t="s">
        <v>49</v>
      </c>
      <c r="AK470" s="89">
        <v>0</v>
      </c>
      <c r="AL470" s="89">
        <v>0</v>
      </c>
      <c r="AM470" s="88" t="s">
        <v>47</v>
      </c>
      <c r="AN470" s="87" t="s">
        <v>47</v>
      </c>
      <c r="AO470" s="88" t="s">
        <v>47</v>
      </c>
      <c r="AP470" s="87" t="s">
        <v>47</v>
      </c>
      <c r="AR470" s="90"/>
      <c r="AS470" s="78"/>
      <c r="AT470" s="79"/>
      <c r="AU470" s="91"/>
    </row>
    <row r="471" spans="1:47" x14ac:dyDescent="0.25">
      <c r="A471" s="87" t="s">
        <v>2162</v>
      </c>
      <c r="B471" s="92">
        <v>44189</v>
      </c>
      <c r="C471" s="87" t="s">
        <v>46</v>
      </c>
      <c r="D471" s="87" t="s">
        <v>260</v>
      </c>
      <c r="E471" s="87" t="s">
        <v>261</v>
      </c>
      <c r="F471" s="87" t="s">
        <v>969</v>
      </c>
      <c r="G471" s="87" t="s">
        <v>104</v>
      </c>
      <c r="H471" s="87" t="s">
        <v>47</v>
      </c>
      <c r="I471" s="89" t="s">
        <v>667</v>
      </c>
      <c r="J471" s="89" t="s">
        <v>47</v>
      </c>
      <c r="K471" s="89" t="s">
        <v>668</v>
      </c>
      <c r="L471" s="89" t="s">
        <v>535</v>
      </c>
      <c r="M471" s="89">
        <v>4134152</v>
      </c>
      <c r="N471" s="87" t="s">
        <v>107</v>
      </c>
      <c r="O471" s="87" t="s">
        <v>669</v>
      </c>
      <c r="P471" s="87" t="s">
        <v>670</v>
      </c>
      <c r="Q471" s="89">
        <v>-1744000</v>
      </c>
      <c r="R471" s="89">
        <v>0</v>
      </c>
      <c r="S471" s="89">
        <v>-1744000</v>
      </c>
      <c r="T471" s="89">
        <v>0</v>
      </c>
      <c r="U471" s="87" t="s">
        <v>49</v>
      </c>
      <c r="V471" s="89">
        <v>0</v>
      </c>
      <c r="W471" s="89">
        <v>0</v>
      </c>
      <c r="X471" s="87" t="s">
        <v>49</v>
      </c>
      <c r="Y471" s="89">
        <v>0</v>
      </c>
      <c r="Z471" s="89">
        <v>0</v>
      </c>
      <c r="AA471" s="87" t="s">
        <v>49</v>
      </c>
      <c r="AB471" s="89">
        <v>0</v>
      </c>
      <c r="AC471" s="89">
        <v>0</v>
      </c>
      <c r="AD471" s="87" t="s">
        <v>49</v>
      </c>
      <c r="AE471" s="89">
        <v>0</v>
      </c>
      <c r="AF471" s="87">
        <v>0</v>
      </c>
      <c r="AG471" s="87" t="s">
        <v>49</v>
      </c>
      <c r="AH471" s="89">
        <v>0</v>
      </c>
      <c r="AI471" s="89">
        <v>0</v>
      </c>
      <c r="AJ471" s="87" t="s">
        <v>49</v>
      </c>
      <c r="AK471" s="89">
        <v>0</v>
      </c>
      <c r="AL471" s="89">
        <v>0</v>
      </c>
      <c r="AM471" s="88" t="s">
        <v>47</v>
      </c>
      <c r="AN471" s="87" t="s">
        <v>47</v>
      </c>
      <c r="AO471" s="88" t="s">
        <v>47</v>
      </c>
      <c r="AP471" s="87" t="s">
        <v>47</v>
      </c>
      <c r="AR471" s="90"/>
      <c r="AS471" s="78"/>
      <c r="AT471" s="79"/>
      <c r="AU471" s="91"/>
    </row>
    <row r="472" spans="1:47" x14ac:dyDescent="0.25">
      <c r="A472" s="87" t="s">
        <v>2163</v>
      </c>
      <c r="B472" s="92">
        <v>44189</v>
      </c>
      <c r="C472" s="87" t="s">
        <v>46</v>
      </c>
      <c r="D472" s="87" t="s">
        <v>260</v>
      </c>
      <c r="E472" s="87" t="s">
        <v>261</v>
      </c>
      <c r="F472" s="87" t="s">
        <v>969</v>
      </c>
      <c r="G472" s="87" t="s">
        <v>48</v>
      </c>
      <c r="H472" s="87" t="s">
        <v>665</v>
      </c>
      <c r="I472" s="89" t="s">
        <v>47</v>
      </c>
      <c r="J472" s="89" t="s">
        <v>47</v>
      </c>
      <c r="K472" s="89" t="s">
        <v>47</v>
      </c>
      <c r="L472" s="89" t="s">
        <v>47</v>
      </c>
      <c r="M472" s="89">
        <v>0</v>
      </c>
      <c r="N472" s="87" t="s">
        <v>47</v>
      </c>
      <c r="O472" s="87" t="s">
        <v>55</v>
      </c>
      <c r="P472" s="87" t="s">
        <v>47</v>
      </c>
      <c r="Q472" s="89">
        <v>1344038791.3852003</v>
      </c>
      <c r="R472" s="89">
        <v>0</v>
      </c>
      <c r="S472" s="89">
        <v>1177570334.1499999</v>
      </c>
      <c r="T472" s="89">
        <v>0</v>
      </c>
      <c r="U472" s="87" t="s">
        <v>49</v>
      </c>
      <c r="V472" s="89">
        <v>0</v>
      </c>
      <c r="W472" s="89">
        <v>143507290.72</v>
      </c>
      <c r="X472" s="87" t="s">
        <v>50</v>
      </c>
      <c r="Y472" s="89">
        <v>22961166.5152</v>
      </c>
      <c r="Z472" s="89">
        <v>0</v>
      </c>
      <c r="AA472" s="87" t="s">
        <v>49</v>
      </c>
      <c r="AB472" s="89">
        <v>0</v>
      </c>
      <c r="AC472" s="89">
        <v>0</v>
      </c>
      <c r="AD472" s="87" t="s">
        <v>49</v>
      </c>
      <c r="AE472" s="89">
        <v>0</v>
      </c>
      <c r="AF472" s="87">
        <v>0</v>
      </c>
      <c r="AG472" s="87" t="s">
        <v>49</v>
      </c>
      <c r="AH472" s="89">
        <v>0</v>
      </c>
      <c r="AI472" s="89">
        <v>0</v>
      </c>
      <c r="AJ472" s="87" t="s">
        <v>49</v>
      </c>
      <c r="AK472" s="89">
        <v>0</v>
      </c>
      <c r="AL472" s="89">
        <v>0</v>
      </c>
      <c r="AM472" s="88" t="s">
        <v>47</v>
      </c>
      <c r="AN472" s="87" t="s">
        <v>47</v>
      </c>
      <c r="AO472" s="88" t="s">
        <v>47</v>
      </c>
      <c r="AP472" s="87" t="s">
        <v>47</v>
      </c>
      <c r="AR472" s="90"/>
      <c r="AS472" s="78"/>
      <c r="AT472" s="79"/>
      <c r="AU472" s="91"/>
    </row>
    <row r="473" spans="1:47" x14ac:dyDescent="0.25">
      <c r="A473" s="87" t="s">
        <v>2164</v>
      </c>
      <c r="B473" s="92">
        <v>44189</v>
      </c>
      <c r="C473" s="87" t="s">
        <v>46</v>
      </c>
      <c r="D473" s="87" t="s">
        <v>260</v>
      </c>
      <c r="E473" s="87" t="s">
        <v>261</v>
      </c>
      <c r="F473" s="87" t="s">
        <v>969</v>
      </c>
      <c r="G473" s="87" t="s">
        <v>48</v>
      </c>
      <c r="H473" s="87" t="s">
        <v>661</v>
      </c>
      <c r="I473" s="89" t="s">
        <v>47</v>
      </c>
      <c r="J473" s="89" t="s">
        <v>47</v>
      </c>
      <c r="K473" s="89" t="s">
        <v>47</v>
      </c>
      <c r="L473" s="89" t="s">
        <v>47</v>
      </c>
      <c r="M473" s="89">
        <v>0</v>
      </c>
      <c r="N473" s="87" t="s">
        <v>47</v>
      </c>
      <c r="O473" s="87" t="s">
        <v>662</v>
      </c>
      <c r="P473" s="87" t="s">
        <v>663</v>
      </c>
      <c r="Q473" s="89">
        <v>10448740</v>
      </c>
      <c r="R473" s="89">
        <v>0</v>
      </c>
      <c r="S473" s="89">
        <v>10448740</v>
      </c>
      <c r="T473" s="89">
        <v>0</v>
      </c>
      <c r="U473" s="87" t="s">
        <v>49</v>
      </c>
      <c r="V473" s="89">
        <v>0</v>
      </c>
      <c r="W473" s="89">
        <v>0</v>
      </c>
      <c r="X473" s="87" t="s">
        <v>49</v>
      </c>
      <c r="Y473" s="89">
        <v>0</v>
      </c>
      <c r="Z473" s="89">
        <v>0</v>
      </c>
      <c r="AA473" s="87" t="s">
        <v>49</v>
      </c>
      <c r="AB473" s="89">
        <v>0</v>
      </c>
      <c r="AC473" s="89">
        <v>0</v>
      </c>
      <c r="AD473" s="87" t="s">
        <v>49</v>
      </c>
      <c r="AE473" s="89">
        <v>0</v>
      </c>
      <c r="AF473" s="87">
        <v>0</v>
      </c>
      <c r="AG473" s="87" t="s">
        <v>49</v>
      </c>
      <c r="AH473" s="89">
        <v>0</v>
      </c>
      <c r="AI473" s="89">
        <v>0</v>
      </c>
      <c r="AJ473" s="87" t="s">
        <v>49</v>
      </c>
      <c r="AK473" s="89">
        <v>0</v>
      </c>
      <c r="AL473" s="89">
        <v>0</v>
      </c>
      <c r="AM473" s="88" t="s">
        <v>47</v>
      </c>
      <c r="AN473" s="87" t="s">
        <v>47</v>
      </c>
      <c r="AO473" s="88" t="s">
        <v>47</v>
      </c>
      <c r="AP473" s="87" t="s">
        <v>47</v>
      </c>
      <c r="AR473" s="90"/>
      <c r="AS473" s="78"/>
      <c r="AT473" s="79"/>
      <c r="AU473" s="91"/>
    </row>
    <row r="474" spans="1:47" x14ac:dyDescent="0.25">
      <c r="A474" s="87" t="s">
        <v>2165</v>
      </c>
      <c r="B474" s="92">
        <v>44189</v>
      </c>
      <c r="C474" s="87" t="s">
        <v>46</v>
      </c>
      <c r="D474" s="87" t="s">
        <v>260</v>
      </c>
      <c r="E474" s="87" t="s">
        <v>261</v>
      </c>
      <c r="F474" s="87" t="s">
        <v>969</v>
      </c>
      <c r="G474" s="87" t="s">
        <v>48</v>
      </c>
      <c r="H474" s="87" t="s">
        <v>659</v>
      </c>
      <c r="I474" s="89" t="s">
        <v>47</v>
      </c>
      <c r="J474" s="89" t="s">
        <v>47</v>
      </c>
      <c r="K474" s="89" t="s">
        <v>47</v>
      </c>
      <c r="L474" s="89" t="s">
        <v>47</v>
      </c>
      <c r="M474" s="89">
        <v>0</v>
      </c>
      <c r="N474" s="87" t="s">
        <v>47</v>
      </c>
      <c r="O474" s="87" t="s">
        <v>55</v>
      </c>
      <c r="P474" s="87" t="s">
        <v>47</v>
      </c>
      <c r="Q474" s="89">
        <v>94410364.957599998</v>
      </c>
      <c r="R474" s="89">
        <v>0</v>
      </c>
      <c r="S474" s="89">
        <v>81127719</v>
      </c>
      <c r="T474" s="89">
        <v>0</v>
      </c>
      <c r="U474" s="87" t="s">
        <v>49</v>
      </c>
      <c r="V474" s="89">
        <v>0</v>
      </c>
      <c r="W474" s="89">
        <v>11450556.859999999</v>
      </c>
      <c r="X474" s="87" t="s">
        <v>49</v>
      </c>
      <c r="Y474" s="89">
        <v>1832089.0976</v>
      </c>
      <c r="Z474" s="89">
        <v>0</v>
      </c>
      <c r="AA474" s="87" t="s">
        <v>49</v>
      </c>
      <c r="AB474" s="89">
        <v>0</v>
      </c>
      <c r="AC474" s="89">
        <v>0</v>
      </c>
      <c r="AD474" s="87" t="s">
        <v>49</v>
      </c>
      <c r="AE474" s="89">
        <v>0</v>
      </c>
      <c r="AF474" s="87">
        <v>0</v>
      </c>
      <c r="AG474" s="87" t="s">
        <v>49</v>
      </c>
      <c r="AH474" s="89">
        <v>0</v>
      </c>
      <c r="AI474" s="89">
        <v>0</v>
      </c>
      <c r="AJ474" s="87" t="s">
        <v>49</v>
      </c>
      <c r="AK474" s="89">
        <v>0</v>
      </c>
      <c r="AL474" s="89">
        <v>0</v>
      </c>
      <c r="AM474" s="88" t="s">
        <v>47</v>
      </c>
      <c r="AN474" s="87" t="s">
        <v>47</v>
      </c>
      <c r="AO474" s="88" t="s">
        <v>47</v>
      </c>
      <c r="AP474" s="87" t="s">
        <v>47</v>
      </c>
      <c r="AR474" s="90"/>
      <c r="AS474" s="78"/>
      <c r="AT474" s="79"/>
      <c r="AU474" s="91"/>
    </row>
    <row r="475" spans="1:47" x14ac:dyDescent="0.25">
      <c r="A475" s="87" t="s">
        <v>2166</v>
      </c>
      <c r="B475" s="92">
        <v>44189</v>
      </c>
      <c r="C475" s="87" t="s">
        <v>46</v>
      </c>
      <c r="D475" s="87" t="s">
        <v>260</v>
      </c>
      <c r="E475" s="87" t="s">
        <v>261</v>
      </c>
      <c r="F475" s="87" t="s">
        <v>969</v>
      </c>
      <c r="G475" s="87" t="s">
        <v>48</v>
      </c>
      <c r="H475" s="87" t="s">
        <v>656</v>
      </c>
      <c r="I475" s="89" t="s">
        <v>47</v>
      </c>
      <c r="J475" s="89" t="s">
        <v>47</v>
      </c>
      <c r="K475" s="89" t="s">
        <v>47</v>
      </c>
      <c r="L475" s="89" t="s">
        <v>47</v>
      </c>
      <c r="M475" s="89">
        <v>0</v>
      </c>
      <c r="N475" s="87" t="s">
        <v>47</v>
      </c>
      <c r="O475" s="87" t="s">
        <v>289</v>
      </c>
      <c r="P475" s="87" t="s">
        <v>657</v>
      </c>
      <c r="Q475" s="89">
        <v>22934679.792399999</v>
      </c>
      <c r="R475" s="89">
        <v>0</v>
      </c>
      <c r="S475" s="89">
        <v>6855065</v>
      </c>
      <c r="T475" s="89">
        <v>13861736.890000001</v>
      </c>
      <c r="U475" s="87" t="s">
        <v>50</v>
      </c>
      <c r="V475" s="89">
        <v>2217877.9024</v>
      </c>
      <c r="W475" s="89">
        <v>0</v>
      </c>
      <c r="X475" s="87" t="s">
        <v>49</v>
      </c>
      <c r="Y475" s="89">
        <v>0</v>
      </c>
      <c r="Z475" s="89">
        <v>0</v>
      </c>
      <c r="AA475" s="87" t="s">
        <v>49</v>
      </c>
      <c r="AB475" s="89">
        <v>0</v>
      </c>
      <c r="AC475" s="89">
        <v>0</v>
      </c>
      <c r="AD475" s="87" t="s">
        <v>49</v>
      </c>
      <c r="AE475" s="89">
        <v>0</v>
      </c>
      <c r="AF475" s="87">
        <v>0</v>
      </c>
      <c r="AG475" s="87" t="s">
        <v>49</v>
      </c>
      <c r="AH475" s="89">
        <v>0</v>
      </c>
      <c r="AI475" s="89">
        <v>0</v>
      </c>
      <c r="AJ475" s="87" t="s">
        <v>49</v>
      </c>
      <c r="AK475" s="89">
        <v>0</v>
      </c>
      <c r="AL475" s="89">
        <v>0</v>
      </c>
      <c r="AM475" s="88" t="s">
        <v>47</v>
      </c>
      <c r="AN475" s="87" t="s">
        <v>47</v>
      </c>
      <c r="AO475" s="88" t="s">
        <v>47</v>
      </c>
      <c r="AP475" s="87" t="s">
        <v>47</v>
      </c>
      <c r="AR475" s="90"/>
      <c r="AS475" s="78"/>
      <c r="AT475" s="79"/>
      <c r="AU475" s="91"/>
    </row>
    <row r="476" spans="1:47" x14ac:dyDescent="0.25">
      <c r="A476" s="87" t="s">
        <v>2167</v>
      </c>
      <c r="B476" s="92">
        <v>44189</v>
      </c>
      <c r="C476" s="87" t="s">
        <v>46</v>
      </c>
      <c r="D476" s="87" t="s">
        <v>260</v>
      </c>
      <c r="E476" s="87" t="s">
        <v>261</v>
      </c>
      <c r="F476" s="87" t="s">
        <v>969</v>
      </c>
      <c r="G476" s="87" t="s">
        <v>48</v>
      </c>
      <c r="H476" s="87" t="s">
        <v>654</v>
      </c>
      <c r="I476" s="89" t="s">
        <v>47</v>
      </c>
      <c r="J476" s="89" t="s">
        <v>47</v>
      </c>
      <c r="K476" s="89" t="s">
        <v>47</v>
      </c>
      <c r="L476" s="89" t="s">
        <v>47</v>
      </c>
      <c r="M476" s="89">
        <v>0</v>
      </c>
      <c r="N476" s="87" t="s">
        <v>47</v>
      </c>
      <c r="O476" s="87" t="s">
        <v>55</v>
      </c>
      <c r="P476" s="87" t="s">
        <v>47</v>
      </c>
      <c r="Q476" s="89">
        <v>33807538.100000001</v>
      </c>
      <c r="R476" s="89">
        <v>0</v>
      </c>
      <c r="S476" s="89">
        <v>18737154.5</v>
      </c>
      <c r="T476" s="89">
        <v>0</v>
      </c>
      <c r="U476" s="87" t="s">
        <v>49</v>
      </c>
      <c r="V476" s="89">
        <v>0</v>
      </c>
      <c r="W476" s="89">
        <v>12991710</v>
      </c>
      <c r="X476" s="87" t="s">
        <v>49</v>
      </c>
      <c r="Y476" s="89">
        <v>2078673.6</v>
      </c>
      <c r="Z476" s="89">
        <v>0</v>
      </c>
      <c r="AA476" s="87" t="s">
        <v>49</v>
      </c>
      <c r="AB476" s="89">
        <v>0</v>
      </c>
      <c r="AC476" s="89">
        <v>0</v>
      </c>
      <c r="AD476" s="87" t="s">
        <v>49</v>
      </c>
      <c r="AE476" s="89">
        <v>0</v>
      </c>
      <c r="AF476" s="87">
        <v>0</v>
      </c>
      <c r="AG476" s="87" t="s">
        <v>49</v>
      </c>
      <c r="AH476" s="89">
        <v>0</v>
      </c>
      <c r="AI476" s="89">
        <v>0</v>
      </c>
      <c r="AJ476" s="87" t="s">
        <v>49</v>
      </c>
      <c r="AK476" s="89">
        <v>0</v>
      </c>
      <c r="AL476" s="89">
        <v>0</v>
      </c>
      <c r="AM476" s="88" t="s">
        <v>47</v>
      </c>
      <c r="AN476" s="87" t="s">
        <v>47</v>
      </c>
      <c r="AO476" s="88" t="s">
        <v>47</v>
      </c>
      <c r="AP476" s="87" t="s">
        <v>47</v>
      </c>
      <c r="AR476" s="90"/>
      <c r="AS476" s="78"/>
      <c r="AT476" s="79"/>
      <c r="AU476" s="91"/>
    </row>
    <row r="477" spans="1:47" x14ac:dyDescent="0.25">
      <c r="A477" s="87" t="s">
        <v>2168</v>
      </c>
      <c r="B477" s="92">
        <v>44189</v>
      </c>
      <c r="C477" s="87" t="s">
        <v>46</v>
      </c>
      <c r="D477" s="87" t="s">
        <v>600</v>
      </c>
      <c r="E477" s="87" t="s">
        <v>972</v>
      </c>
      <c r="F477" s="87" t="s">
        <v>974</v>
      </c>
      <c r="G477" s="87" t="s">
        <v>48</v>
      </c>
      <c r="H477" s="87" t="s">
        <v>677</v>
      </c>
      <c r="I477" s="89" t="s">
        <v>47</v>
      </c>
      <c r="J477" s="89" t="s">
        <v>47</v>
      </c>
      <c r="K477" s="89" t="s">
        <v>47</v>
      </c>
      <c r="L477" s="89" t="s">
        <v>47</v>
      </c>
      <c r="M477" s="89">
        <v>0</v>
      </c>
      <c r="N477" s="87" t="s">
        <v>47</v>
      </c>
      <c r="O477" s="87" t="s">
        <v>55</v>
      </c>
      <c r="P477" s="87" t="s">
        <v>47</v>
      </c>
      <c r="Q477" s="89">
        <v>97454287.115999997</v>
      </c>
      <c r="R477" s="89">
        <v>0</v>
      </c>
      <c r="S477" s="89">
        <v>75451653.5</v>
      </c>
      <c r="T477" s="89">
        <v>0</v>
      </c>
      <c r="U477" s="87" t="s">
        <v>49</v>
      </c>
      <c r="V477" s="89">
        <v>0</v>
      </c>
      <c r="W477" s="89">
        <v>18967787.600000001</v>
      </c>
      <c r="X477" s="87" t="s">
        <v>49</v>
      </c>
      <c r="Y477" s="89">
        <v>3034846.0159999998</v>
      </c>
      <c r="Z477" s="89">
        <v>0</v>
      </c>
      <c r="AA477" s="87" t="s">
        <v>49</v>
      </c>
      <c r="AB477" s="89">
        <v>0</v>
      </c>
      <c r="AC477" s="89">
        <v>0</v>
      </c>
      <c r="AD477" s="87" t="s">
        <v>49</v>
      </c>
      <c r="AE477" s="89">
        <v>0</v>
      </c>
      <c r="AF477" s="87">
        <v>0</v>
      </c>
      <c r="AG477" s="87" t="s">
        <v>49</v>
      </c>
      <c r="AH477" s="89">
        <v>0</v>
      </c>
      <c r="AI477" s="89">
        <v>0</v>
      </c>
      <c r="AJ477" s="87" t="s">
        <v>49</v>
      </c>
      <c r="AK477" s="89">
        <v>0</v>
      </c>
      <c r="AL477" s="89">
        <v>0</v>
      </c>
      <c r="AM477" s="88" t="s">
        <v>47</v>
      </c>
      <c r="AN477" s="87" t="s">
        <v>47</v>
      </c>
      <c r="AO477" s="88" t="s">
        <v>47</v>
      </c>
      <c r="AP477" s="87" t="s">
        <v>47</v>
      </c>
      <c r="AR477" s="90"/>
      <c r="AS477" s="78"/>
      <c r="AT477" s="79"/>
      <c r="AU477" s="91"/>
    </row>
    <row r="478" spans="1:47" x14ac:dyDescent="0.25">
      <c r="A478" s="87" t="s">
        <v>2169</v>
      </c>
      <c r="B478" s="92">
        <v>44189</v>
      </c>
      <c r="C478" s="87" t="s">
        <v>46</v>
      </c>
      <c r="D478" s="87" t="s">
        <v>600</v>
      </c>
      <c r="E478" s="87" t="s">
        <v>972</v>
      </c>
      <c r="F478" s="87" t="s">
        <v>974</v>
      </c>
      <c r="G478" s="87" t="s">
        <v>48</v>
      </c>
      <c r="H478" s="87" t="s">
        <v>679</v>
      </c>
      <c r="I478" s="89" t="s">
        <v>47</v>
      </c>
      <c r="J478" s="89" t="s">
        <v>47</v>
      </c>
      <c r="K478" s="89" t="s">
        <v>47</v>
      </c>
      <c r="L478" s="89" t="s">
        <v>47</v>
      </c>
      <c r="M478" s="89">
        <v>0</v>
      </c>
      <c r="N478" s="87" t="s">
        <v>47</v>
      </c>
      <c r="O478" s="87" t="s">
        <v>55</v>
      </c>
      <c r="P478" s="87" t="s">
        <v>47</v>
      </c>
      <c r="Q478" s="89">
        <v>71090221.612000003</v>
      </c>
      <c r="R478" s="89">
        <v>0</v>
      </c>
      <c r="S478" s="89">
        <v>37168291.5</v>
      </c>
      <c r="T478" s="89">
        <v>0</v>
      </c>
      <c r="U478" s="87" t="s">
        <v>49</v>
      </c>
      <c r="V478" s="89">
        <v>0</v>
      </c>
      <c r="W478" s="89">
        <v>29243043.199999999</v>
      </c>
      <c r="X478" s="87" t="s">
        <v>49</v>
      </c>
      <c r="Y478" s="89">
        <v>4678886.9119999995</v>
      </c>
      <c r="Z478" s="89">
        <v>0</v>
      </c>
      <c r="AA478" s="87" t="s">
        <v>49</v>
      </c>
      <c r="AB478" s="89">
        <v>0</v>
      </c>
      <c r="AC478" s="89">
        <v>0</v>
      </c>
      <c r="AD478" s="87" t="s">
        <v>49</v>
      </c>
      <c r="AE478" s="89">
        <v>0</v>
      </c>
      <c r="AF478" s="87">
        <v>0</v>
      </c>
      <c r="AG478" s="87" t="s">
        <v>49</v>
      </c>
      <c r="AH478" s="89">
        <v>0</v>
      </c>
      <c r="AI478" s="89">
        <v>0</v>
      </c>
      <c r="AJ478" s="87" t="s">
        <v>49</v>
      </c>
      <c r="AK478" s="89">
        <v>0</v>
      </c>
      <c r="AL478" s="89">
        <v>0</v>
      </c>
      <c r="AM478" s="88" t="s">
        <v>47</v>
      </c>
      <c r="AN478" s="87" t="s">
        <v>47</v>
      </c>
      <c r="AO478" s="88" t="s">
        <v>47</v>
      </c>
      <c r="AP478" s="87" t="s">
        <v>47</v>
      </c>
      <c r="AR478" s="90"/>
      <c r="AS478" s="78"/>
      <c r="AT478" s="79"/>
      <c r="AU478" s="91"/>
    </row>
    <row r="479" spans="1:47" x14ac:dyDescent="0.25">
      <c r="A479" s="87" t="s">
        <v>2170</v>
      </c>
      <c r="B479" s="92">
        <v>44189</v>
      </c>
      <c r="C479" s="87" t="s">
        <v>46</v>
      </c>
      <c r="D479" s="87" t="s">
        <v>600</v>
      </c>
      <c r="E479" s="87" t="s">
        <v>972</v>
      </c>
      <c r="F479" s="87" t="s">
        <v>974</v>
      </c>
      <c r="G479" s="87" t="s">
        <v>48</v>
      </c>
      <c r="H479" s="87" t="s">
        <v>681</v>
      </c>
      <c r="I479" s="89" t="s">
        <v>47</v>
      </c>
      <c r="J479" s="89" t="s">
        <v>47</v>
      </c>
      <c r="K479" s="89" t="s">
        <v>47</v>
      </c>
      <c r="L479" s="89" t="s">
        <v>47</v>
      </c>
      <c r="M479" s="89">
        <v>0</v>
      </c>
      <c r="N479" s="87" t="s">
        <v>47</v>
      </c>
      <c r="O479" s="87" t="s">
        <v>55</v>
      </c>
      <c r="P479" s="87" t="s">
        <v>47</v>
      </c>
      <c r="Q479" s="89">
        <v>18182322.699999999</v>
      </c>
      <c r="R479" s="89">
        <v>0</v>
      </c>
      <c r="S479" s="89">
        <v>4390247.5</v>
      </c>
      <c r="T479" s="89">
        <v>0</v>
      </c>
      <c r="U479" s="87" t="s">
        <v>49</v>
      </c>
      <c r="V479" s="89">
        <v>0</v>
      </c>
      <c r="W479" s="89">
        <v>11889720</v>
      </c>
      <c r="X479" s="87" t="s">
        <v>49</v>
      </c>
      <c r="Y479" s="89">
        <v>1902355.2</v>
      </c>
      <c r="Z479" s="89">
        <v>0</v>
      </c>
      <c r="AA479" s="87" t="s">
        <v>49</v>
      </c>
      <c r="AB479" s="89">
        <v>0</v>
      </c>
      <c r="AC479" s="89">
        <v>0</v>
      </c>
      <c r="AD479" s="87" t="s">
        <v>49</v>
      </c>
      <c r="AE479" s="89">
        <v>0</v>
      </c>
      <c r="AF479" s="87">
        <v>0</v>
      </c>
      <c r="AG479" s="87" t="s">
        <v>49</v>
      </c>
      <c r="AH479" s="89">
        <v>0</v>
      </c>
      <c r="AI479" s="89">
        <v>0</v>
      </c>
      <c r="AJ479" s="87" t="s">
        <v>49</v>
      </c>
      <c r="AK479" s="89">
        <v>0</v>
      </c>
      <c r="AL479" s="89">
        <v>0</v>
      </c>
      <c r="AM479" s="88" t="s">
        <v>47</v>
      </c>
      <c r="AN479" s="87" t="s">
        <v>47</v>
      </c>
      <c r="AO479" s="88" t="s">
        <v>47</v>
      </c>
      <c r="AP479" s="87" t="s">
        <v>47</v>
      </c>
      <c r="AR479" s="90"/>
      <c r="AS479" s="78"/>
      <c r="AT479" s="79"/>
      <c r="AU479" s="91"/>
    </row>
    <row r="480" spans="1:47" x14ac:dyDescent="0.25">
      <c r="A480" s="87" t="s">
        <v>2171</v>
      </c>
      <c r="B480" s="92">
        <v>44189</v>
      </c>
      <c r="C480" s="87" t="s">
        <v>46</v>
      </c>
      <c r="D480" s="87" t="s">
        <v>600</v>
      </c>
      <c r="E480" s="87" t="s">
        <v>972</v>
      </c>
      <c r="F480" s="87" t="s">
        <v>974</v>
      </c>
      <c r="G480" s="87" t="s">
        <v>48</v>
      </c>
      <c r="H480" s="87" t="s">
        <v>683</v>
      </c>
      <c r="I480" s="89" t="s">
        <v>47</v>
      </c>
      <c r="J480" s="89" t="s">
        <v>47</v>
      </c>
      <c r="K480" s="89" t="s">
        <v>47</v>
      </c>
      <c r="L480" s="89" t="s">
        <v>47</v>
      </c>
      <c r="M480" s="89">
        <v>0</v>
      </c>
      <c r="N480" s="87" t="s">
        <v>47</v>
      </c>
      <c r="O480" s="87" t="s">
        <v>55</v>
      </c>
      <c r="P480" s="87" t="s">
        <v>47</v>
      </c>
      <c r="Q480" s="89">
        <v>58007205.799999997</v>
      </c>
      <c r="R480" s="89">
        <v>0</v>
      </c>
      <c r="S480" s="89">
        <v>43091079</v>
      </c>
      <c r="T480" s="89">
        <v>0</v>
      </c>
      <c r="U480" s="87" t="s">
        <v>49</v>
      </c>
      <c r="V480" s="89">
        <v>0</v>
      </c>
      <c r="W480" s="89">
        <v>12858730</v>
      </c>
      <c r="X480" s="87" t="s">
        <v>50</v>
      </c>
      <c r="Y480" s="89">
        <v>2057396.8</v>
      </c>
      <c r="Z480" s="89">
        <v>0</v>
      </c>
      <c r="AA480" s="87" t="s">
        <v>49</v>
      </c>
      <c r="AB480" s="89">
        <v>0</v>
      </c>
      <c r="AC480" s="89">
        <v>0</v>
      </c>
      <c r="AD480" s="87" t="s">
        <v>49</v>
      </c>
      <c r="AE480" s="89">
        <v>0</v>
      </c>
      <c r="AF480" s="87">
        <v>0</v>
      </c>
      <c r="AG480" s="87" t="s">
        <v>49</v>
      </c>
      <c r="AH480" s="89">
        <v>0</v>
      </c>
      <c r="AI480" s="89">
        <v>0</v>
      </c>
      <c r="AJ480" s="87" t="s">
        <v>49</v>
      </c>
      <c r="AK480" s="89">
        <v>0</v>
      </c>
      <c r="AL480" s="89">
        <v>0</v>
      </c>
      <c r="AM480" s="88" t="s">
        <v>47</v>
      </c>
      <c r="AN480" s="87" t="s">
        <v>47</v>
      </c>
      <c r="AO480" s="88" t="s">
        <v>47</v>
      </c>
      <c r="AP480" s="87" t="s">
        <v>47</v>
      </c>
      <c r="AR480" s="90"/>
      <c r="AS480" s="78"/>
      <c r="AT480" s="79"/>
      <c r="AU480" s="91"/>
    </row>
    <row r="481" spans="1:47" x14ac:dyDescent="0.25">
      <c r="A481" s="87" t="s">
        <v>2172</v>
      </c>
      <c r="B481" s="92">
        <v>44189</v>
      </c>
      <c r="C481" s="87" t="s">
        <v>46</v>
      </c>
      <c r="D481" s="87" t="s">
        <v>600</v>
      </c>
      <c r="E481" s="87" t="s">
        <v>972</v>
      </c>
      <c r="F481" s="87" t="s">
        <v>974</v>
      </c>
      <c r="G481" s="87" t="s">
        <v>48</v>
      </c>
      <c r="H481" s="87" t="s">
        <v>685</v>
      </c>
      <c r="I481" s="89" t="s">
        <v>47</v>
      </c>
      <c r="J481" s="89" t="s">
        <v>47</v>
      </c>
      <c r="K481" s="89" t="s">
        <v>47</v>
      </c>
      <c r="L481" s="89" t="s">
        <v>47</v>
      </c>
      <c r="M481" s="89">
        <v>0</v>
      </c>
      <c r="N481" s="87" t="s">
        <v>47</v>
      </c>
      <c r="O481" s="87" t="s">
        <v>55</v>
      </c>
      <c r="P481" s="87" t="s">
        <v>47</v>
      </c>
      <c r="Q481" s="89">
        <v>214643654.47960001</v>
      </c>
      <c r="R481" s="89">
        <v>0</v>
      </c>
      <c r="S481" s="89">
        <v>143102067</v>
      </c>
      <c r="T481" s="89">
        <v>0</v>
      </c>
      <c r="U481" s="87" t="s">
        <v>49</v>
      </c>
      <c r="V481" s="89">
        <v>0</v>
      </c>
      <c r="W481" s="89">
        <v>61673782.310000002</v>
      </c>
      <c r="X481" s="87" t="s">
        <v>50</v>
      </c>
      <c r="Y481" s="89">
        <v>9867805.1696000006</v>
      </c>
      <c r="Z481" s="89">
        <v>0</v>
      </c>
      <c r="AA481" s="87" t="s">
        <v>49</v>
      </c>
      <c r="AB481" s="89">
        <v>0</v>
      </c>
      <c r="AC481" s="89">
        <v>0</v>
      </c>
      <c r="AD481" s="87" t="s">
        <v>49</v>
      </c>
      <c r="AE481" s="89">
        <v>0</v>
      </c>
      <c r="AF481" s="87">
        <v>0</v>
      </c>
      <c r="AG481" s="87" t="s">
        <v>49</v>
      </c>
      <c r="AH481" s="89">
        <v>0</v>
      </c>
      <c r="AI481" s="89">
        <v>0</v>
      </c>
      <c r="AJ481" s="87" t="s">
        <v>49</v>
      </c>
      <c r="AK481" s="89">
        <v>0</v>
      </c>
      <c r="AL481" s="89">
        <v>0</v>
      </c>
      <c r="AM481" s="88" t="s">
        <v>47</v>
      </c>
      <c r="AN481" s="87" t="s">
        <v>47</v>
      </c>
      <c r="AO481" s="88" t="s">
        <v>47</v>
      </c>
      <c r="AP481" s="87" t="s">
        <v>47</v>
      </c>
      <c r="AR481" s="90"/>
      <c r="AS481" s="78"/>
      <c r="AT481" s="79"/>
      <c r="AU481" s="91"/>
    </row>
    <row r="482" spans="1:47" x14ac:dyDescent="0.25">
      <c r="A482" s="87" t="s">
        <v>2173</v>
      </c>
      <c r="B482" s="92">
        <v>44189</v>
      </c>
      <c r="C482" s="87" t="s">
        <v>46</v>
      </c>
      <c r="D482" s="87" t="s">
        <v>600</v>
      </c>
      <c r="E482" s="87" t="s">
        <v>972</v>
      </c>
      <c r="F482" s="87" t="s">
        <v>974</v>
      </c>
      <c r="G482" s="87" t="s">
        <v>48</v>
      </c>
      <c r="H482" s="87" t="s">
        <v>687</v>
      </c>
      <c r="I482" s="89" t="s">
        <v>47</v>
      </c>
      <c r="J482" s="89" t="s">
        <v>47</v>
      </c>
      <c r="K482" s="89" t="s">
        <v>47</v>
      </c>
      <c r="L482" s="89" t="s">
        <v>47</v>
      </c>
      <c r="M482" s="89">
        <v>0</v>
      </c>
      <c r="N482" s="87" t="s">
        <v>47</v>
      </c>
      <c r="O482" s="87" t="s">
        <v>55</v>
      </c>
      <c r="P482" s="87" t="s">
        <v>47</v>
      </c>
      <c r="Q482" s="89">
        <v>309387879.74000007</v>
      </c>
      <c r="R482" s="89">
        <v>0</v>
      </c>
      <c r="S482" s="89">
        <v>224186791.5</v>
      </c>
      <c r="T482" s="89">
        <v>0</v>
      </c>
      <c r="U482" s="87" t="s">
        <v>49</v>
      </c>
      <c r="V482" s="89">
        <v>0</v>
      </c>
      <c r="W482" s="89">
        <v>73449214</v>
      </c>
      <c r="X482" s="87" t="s">
        <v>49</v>
      </c>
      <c r="Y482" s="89">
        <v>11751874.24</v>
      </c>
      <c r="Z482" s="89">
        <v>0</v>
      </c>
      <c r="AA482" s="87" t="s">
        <v>49</v>
      </c>
      <c r="AB482" s="89">
        <v>0</v>
      </c>
      <c r="AC482" s="89">
        <v>0</v>
      </c>
      <c r="AD482" s="87" t="s">
        <v>49</v>
      </c>
      <c r="AE482" s="89">
        <v>0</v>
      </c>
      <c r="AF482" s="87">
        <v>0</v>
      </c>
      <c r="AG482" s="87" t="s">
        <v>49</v>
      </c>
      <c r="AH482" s="89">
        <v>0</v>
      </c>
      <c r="AI482" s="89">
        <v>0</v>
      </c>
      <c r="AJ482" s="87" t="s">
        <v>49</v>
      </c>
      <c r="AK482" s="89">
        <v>0</v>
      </c>
      <c r="AL482" s="89">
        <v>0</v>
      </c>
      <c r="AM482" s="88" t="s">
        <v>47</v>
      </c>
      <c r="AN482" s="87" t="s">
        <v>47</v>
      </c>
      <c r="AO482" s="88" t="s">
        <v>47</v>
      </c>
      <c r="AP482" s="87" t="s">
        <v>47</v>
      </c>
      <c r="AR482" s="90"/>
      <c r="AS482" s="78"/>
      <c r="AT482" s="79"/>
      <c r="AU482" s="91"/>
    </row>
    <row r="483" spans="1:47" x14ac:dyDescent="0.25">
      <c r="A483" s="87" t="s">
        <v>2174</v>
      </c>
      <c r="B483" s="92">
        <v>44191</v>
      </c>
      <c r="C483" s="87" t="s">
        <v>973</v>
      </c>
      <c r="D483" s="87" t="s">
        <v>52</v>
      </c>
      <c r="E483" s="87" t="s">
        <v>1377</v>
      </c>
      <c r="F483" s="87" t="s">
        <v>1358</v>
      </c>
      <c r="G483" s="87" t="s">
        <v>48</v>
      </c>
      <c r="H483" s="87" t="s">
        <v>1433</v>
      </c>
      <c r="I483" s="89" t="s">
        <v>47</v>
      </c>
      <c r="J483" s="89" t="s">
        <v>47</v>
      </c>
      <c r="K483" s="89" t="s">
        <v>47</v>
      </c>
      <c r="L483" s="89" t="s">
        <v>47</v>
      </c>
      <c r="M483" s="89">
        <v>0</v>
      </c>
      <c r="N483" s="87" t="s">
        <v>47</v>
      </c>
      <c r="O483" s="87" t="s">
        <v>55</v>
      </c>
      <c r="P483" s="87" t="s">
        <v>47</v>
      </c>
      <c r="Q483" s="89">
        <f>117835976.872-22345.01</f>
        <v>117813631.86199999</v>
      </c>
      <c r="R483" s="89">
        <v>0</v>
      </c>
      <c r="S483" s="89">
        <f>82435773.5-22345.01</f>
        <v>82413428.489999995</v>
      </c>
      <c r="T483" s="89">
        <v>0</v>
      </c>
      <c r="U483" s="87" t="s">
        <v>49</v>
      </c>
      <c r="V483" s="89">
        <v>0</v>
      </c>
      <c r="W483" s="89">
        <v>30517416.699999999</v>
      </c>
      <c r="X483" s="87" t="s">
        <v>49</v>
      </c>
      <c r="Y483" s="89">
        <v>4882786.6720000003</v>
      </c>
      <c r="Z483" s="89">
        <v>0</v>
      </c>
      <c r="AA483" s="87" t="s">
        <v>49</v>
      </c>
      <c r="AB483" s="89">
        <v>0</v>
      </c>
      <c r="AC483" s="89">
        <v>0</v>
      </c>
      <c r="AD483" s="87" t="s">
        <v>49</v>
      </c>
      <c r="AE483" s="89">
        <v>0</v>
      </c>
      <c r="AF483" s="87">
        <v>0</v>
      </c>
      <c r="AG483" s="87" t="s">
        <v>49</v>
      </c>
      <c r="AH483" s="89">
        <v>0</v>
      </c>
      <c r="AI483" s="89">
        <v>0</v>
      </c>
      <c r="AJ483" s="87" t="s">
        <v>49</v>
      </c>
      <c r="AK483" s="89">
        <v>0</v>
      </c>
      <c r="AL483" s="89">
        <v>0</v>
      </c>
      <c r="AM483" s="88" t="s">
        <v>47</v>
      </c>
      <c r="AN483" s="87" t="s">
        <v>47</v>
      </c>
      <c r="AO483" s="88" t="s">
        <v>47</v>
      </c>
      <c r="AP483" s="87" t="s">
        <v>47</v>
      </c>
      <c r="AR483" s="90"/>
      <c r="AS483" s="78"/>
      <c r="AT483" s="79"/>
      <c r="AU483" s="91"/>
    </row>
    <row r="484" spans="1:47" x14ac:dyDescent="0.25">
      <c r="A484" s="87" t="s">
        <v>2175</v>
      </c>
      <c r="B484" s="92">
        <v>44191</v>
      </c>
      <c r="C484" s="87" t="s">
        <v>973</v>
      </c>
      <c r="D484" s="87" t="s">
        <v>52</v>
      </c>
      <c r="E484" s="87" t="s">
        <v>1377</v>
      </c>
      <c r="F484" s="87" t="s">
        <v>1437</v>
      </c>
      <c r="G484" s="87" t="s">
        <v>48</v>
      </c>
      <c r="H484" s="87" t="s">
        <v>1436</v>
      </c>
      <c r="I484" s="89" t="s">
        <v>47</v>
      </c>
      <c r="J484" s="89" t="s">
        <v>47</v>
      </c>
      <c r="K484" s="89" t="s">
        <v>47</v>
      </c>
      <c r="L484" s="89" t="s">
        <v>47</v>
      </c>
      <c r="M484" s="89">
        <v>0</v>
      </c>
      <c r="N484" s="87" t="s">
        <v>47</v>
      </c>
      <c r="O484" s="87" t="s">
        <v>1435</v>
      </c>
      <c r="P484" s="87" t="s">
        <v>1434</v>
      </c>
      <c r="Q484" s="89">
        <v>92622096</v>
      </c>
      <c r="R484" s="89">
        <v>0</v>
      </c>
      <c r="S484" s="89">
        <v>59950000</v>
      </c>
      <c r="T484" s="89">
        <v>28165600</v>
      </c>
      <c r="U484" s="87" t="s">
        <v>50</v>
      </c>
      <c r="V484" s="89">
        <v>4506496</v>
      </c>
      <c r="W484" s="89">
        <v>0</v>
      </c>
      <c r="X484" s="87" t="s">
        <v>49</v>
      </c>
      <c r="Y484" s="89">
        <v>0</v>
      </c>
      <c r="Z484" s="89">
        <v>0</v>
      </c>
      <c r="AA484" s="87" t="s">
        <v>49</v>
      </c>
      <c r="AB484" s="89">
        <v>0</v>
      </c>
      <c r="AC484" s="89">
        <v>0</v>
      </c>
      <c r="AD484" s="87" t="s">
        <v>49</v>
      </c>
      <c r="AE484" s="89">
        <v>0</v>
      </c>
      <c r="AF484" s="87">
        <v>0</v>
      </c>
      <c r="AG484" s="87" t="s">
        <v>49</v>
      </c>
      <c r="AH484" s="89">
        <v>0</v>
      </c>
      <c r="AI484" s="89">
        <v>0</v>
      </c>
      <c r="AJ484" s="87" t="s">
        <v>49</v>
      </c>
      <c r="AK484" s="89">
        <v>0</v>
      </c>
      <c r="AL484" s="89">
        <v>0</v>
      </c>
      <c r="AM484" s="88" t="s">
        <v>47</v>
      </c>
      <c r="AN484" s="87" t="s">
        <v>47</v>
      </c>
      <c r="AO484" s="88" t="s">
        <v>47</v>
      </c>
      <c r="AP484" s="87" t="s">
        <v>47</v>
      </c>
      <c r="AR484" s="90"/>
      <c r="AS484" s="78"/>
      <c r="AT484" s="79"/>
      <c r="AU484" s="91"/>
    </row>
    <row r="485" spans="1:47" x14ac:dyDescent="0.25">
      <c r="A485" s="87" t="s">
        <v>2176</v>
      </c>
      <c r="B485" s="92">
        <v>44191</v>
      </c>
      <c r="C485" s="87" t="s">
        <v>973</v>
      </c>
      <c r="D485" s="87" t="s">
        <v>52</v>
      </c>
      <c r="E485" s="87" t="s">
        <v>1377</v>
      </c>
      <c r="F485" s="87" t="s">
        <v>1358</v>
      </c>
      <c r="G485" s="87" t="s">
        <v>48</v>
      </c>
      <c r="H485" s="87" t="s">
        <v>1438</v>
      </c>
      <c r="I485" s="89" t="s">
        <v>47</v>
      </c>
      <c r="J485" s="89" t="s">
        <v>47</v>
      </c>
      <c r="K485" s="89" t="s">
        <v>47</v>
      </c>
      <c r="L485" s="89" t="s">
        <v>47</v>
      </c>
      <c r="M485" s="89">
        <v>0</v>
      </c>
      <c r="N485" s="87" t="s">
        <v>47</v>
      </c>
      <c r="O485" s="87" t="s">
        <v>55</v>
      </c>
      <c r="P485" s="87" t="s">
        <v>47</v>
      </c>
      <c r="Q485" s="89">
        <v>128649934.78600001</v>
      </c>
      <c r="R485" s="89">
        <v>0</v>
      </c>
      <c r="S485" s="89">
        <v>99063069.5</v>
      </c>
      <c r="T485" s="89">
        <v>0</v>
      </c>
      <c r="U485" s="87" t="s">
        <v>49</v>
      </c>
      <c r="V485" s="89">
        <v>0</v>
      </c>
      <c r="W485" s="89">
        <v>25505918.350000001</v>
      </c>
      <c r="X485" s="87" t="s">
        <v>50</v>
      </c>
      <c r="Y485" s="89">
        <v>4080946.9360000002</v>
      </c>
      <c r="Z485" s="89">
        <v>0</v>
      </c>
      <c r="AA485" s="87" t="s">
        <v>49</v>
      </c>
      <c r="AB485" s="89">
        <v>0</v>
      </c>
      <c r="AC485" s="89">
        <v>0</v>
      </c>
      <c r="AD485" s="87" t="s">
        <v>49</v>
      </c>
      <c r="AE485" s="89">
        <v>0</v>
      </c>
      <c r="AF485" s="87">
        <v>0</v>
      </c>
      <c r="AG485" s="87" t="s">
        <v>49</v>
      </c>
      <c r="AH485" s="89">
        <v>0</v>
      </c>
      <c r="AI485" s="89">
        <v>0</v>
      </c>
      <c r="AJ485" s="87" t="s">
        <v>49</v>
      </c>
      <c r="AK485" s="89">
        <v>0</v>
      </c>
      <c r="AL485" s="89">
        <v>0</v>
      </c>
      <c r="AM485" s="88" t="s">
        <v>47</v>
      </c>
      <c r="AN485" s="87" t="s">
        <v>47</v>
      </c>
      <c r="AO485" s="88" t="s">
        <v>47</v>
      </c>
      <c r="AP485" s="87" t="s">
        <v>47</v>
      </c>
      <c r="AR485" s="90"/>
      <c r="AS485" s="78"/>
      <c r="AT485" s="79"/>
      <c r="AU485" s="91"/>
    </row>
    <row r="486" spans="1:47" x14ac:dyDescent="0.25">
      <c r="A486" s="87" t="s">
        <v>2177</v>
      </c>
      <c r="B486" s="92">
        <v>44191</v>
      </c>
      <c r="C486" s="87" t="s">
        <v>973</v>
      </c>
      <c r="D486" s="87" t="s">
        <v>52</v>
      </c>
      <c r="E486" s="87" t="s">
        <v>1377</v>
      </c>
      <c r="F486" s="87" t="s">
        <v>1437</v>
      </c>
      <c r="G486" s="87" t="s">
        <v>48</v>
      </c>
      <c r="H486" s="87" t="s">
        <v>1439</v>
      </c>
      <c r="I486" s="89" t="s">
        <v>47</v>
      </c>
      <c r="J486" s="89" t="s">
        <v>47</v>
      </c>
      <c r="K486" s="89" t="s">
        <v>47</v>
      </c>
      <c r="L486" s="89" t="s">
        <v>47</v>
      </c>
      <c r="M486" s="89">
        <v>0</v>
      </c>
      <c r="N486" s="87" t="s">
        <v>47</v>
      </c>
      <c r="O486" s="87" t="s">
        <v>1388</v>
      </c>
      <c r="P486" s="87" t="s">
        <v>1387</v>
      </c>
      <c r="Q486" s="89">
        <v>5989495.5</v>
      </c>
      <c r="R486" s="89">
        <v>0</v>
      </c>
      <c r="S486" s="89">
        <v>3662999.5</v>
      </c>
      <c r="T486" s="89">
        <v>2005600</v>
      </c>
      <c r="U486" s="87" t="s">
        <v>50</v>
      </c>
      <c r="V486" s="89">
        <v>320896</v>
      </c>
      <c r="W486" s="89">
        <v>0</v>
      </c>
      <c r="X486" s="87" t="s">
        <v>49</v>
      </c>
      <c r="Y486" s="89">
        <v>0</v>
      </c>
      <c r="Z486" s="89">
        <v>0</v>
      </c>
      <c r="AA486" s="87" t="s">
        <v>49</v>
      </c>
      <c r="AB486" s="89">
        <v>0</v>
      </c>
      <c r="AC486" s="89">
        <v>0</v>
      </c>
      <c r="AD486" s="87" t="s">
        <v>49</v>
      </c>
      <c r="AE486" s="89">
        <v>0</v>
      </c>
      <c r="AF486" s="87">
        <v>0</v>
      </c>
      <c r="AG486" s="87" t="s">
        <v>49</v>
      </c>
      <c r="AH486" s="89">
        <v>0</v>
      </c>
      <c r="AI486" s="89">
        <v>0</v>
      </c>
      <c r="AJ486" s="87" t="s">
        <v>49</v>
      </c>
      <c r="AK486" s="89">
        <v>0</v>
      </c>
      <c r="AL486" s="89">
        <v>0</v>
      </c>
      <c r="AM486" s="88" t="s">
        <v>47</v>
      </c>
      <c r="AN486" s="87" t="s">
        <v>47</v>
      </c>
      <c r="AO486" s="88" t="s">
        <v>47</v>
      </c>
      <c r="AP486" s="87" t="s">
        <v>47</v>
      </c>
      <c r="AR486" s="90"/>
      <c r="AS486" s="78"/>
      <c r="AT486" s="79"/>
      <c r="AU486" s="91"/>
    </row>
    <row r="487" spans="1:47" x14ac:dyDescent="0.25">
      <c r="A487" s="87" t="s">
        <v>2178</v>
      </c>
      <c r="B487" s="92">
        <v>44191</v>
      </c>
      <c r="C487" s="87" t="s">
        <v>973</v>
      </c>
      <c r="D487" s="87" t="s">
        <v>52</v>
      </c>
      <c r="E487" s="87" t="s">
        <v>1377</v>
      </c>
      <c r="F487" s="87" t="s">
        <v>1358</v>
      </c>
      <c r="G487" s="87" t="s">
        <v>48</v>
      </c>
      <c r="H487" s="87" t="s">
        <v>1440</v>
      </c>
      <c r="I487" s="89" t="s">
        <v>47</v>
      </c>
      <c r="J487" s="89" t="s">
        <v>47</v>
      </c>
      <c r="K487" s="89" t="s">
        <v>47</v>
      </c>
      <c r="L487" s="89" t="s">
        <v>47</v>
      </c>
      <c r="M487" s="89">
        <v>0</v>
      </c>
      <c r="N487" s="87" t="s">
        <v>47</v>
      </c>
      <c r="O487" s="87" t="s">
        <v>55</v>
      </c>
      <c r="P487" s="87" t="s">
        <v>47</v>
      </c>
      <c r="Q487" s="89">
        <v>202564464.56279999</v>
      </c>
      <c r="R487" s="89">
        <v>0</v>
      </c>
      <c r="S487" s="89">
        <v>106299169.50000001</v>
      </c>
      <c r="T487" s="89">
        <v>0</v>
      </c>
      <c r="U487" s="87" t="s">
        <v>49</v>
      </c>
      <c r="V487" s="89">
        <v>0</v>
      </c>
      <c r="W487" s="89">
        <v>82987323.329999998</v>
      </c>
      <c r="X487" s="87" t="s">
        <v>50</v>
      </c>
      <c r="Y487" s="89">
        <v>13277971.732799999</v>
      </c>
      <c r="Z487" s="89">
        <v>0</v>
      </c>
      <c r="AA487" s="87" t="s">
        <v>49</v>
      </c>
      <c r="AB487" s="89">
        <v>0</v>
      </c>
      <c r="AC487" s="89">
        <v>0</v>
      </c>
      <c r="AD487" s="87" t="s">
        <v>49</v>
      </c>
      <c r="AE487" s="89">
        <v>0</v>
      </c>
      <c r="AF487" s="87">
        <v>0</v>
      </c>
      <c r="AG487" s="87" t="s">
        <v>49</v>
      </c>
      <c r="AH487" s="89">
        <v>0</v>
      </c>
      <c r="AI487" s="89">
        <v>0</v>
      </c>
      <c r="AJ487" s="87" t="s">
        <v>49</v>
      </c>
      <c r="AK487" s="89">
        <v>0</v>
      </c>
      <c r="AL487" s="89">
        <v>0</v>
      </c>
      <c r="AM487" s="88" t="s">
        <v>47</v>
      </c>
      <c r="AN487" s="87" t="s">
        <v>47</v>
      </c>
      <c r="AO487" s="88" t="s">
        <v>47</v>
      </c>
      <c r="AP487" s="87" t="s">
        <v>47</v>
      </c>
      <c r="AR487" s="90"/>
      <c r="AS487" s="78"/>
      <c r="AT487" s="79"/>
      <c r="AU487" s="91"/>
    </row>
    <row r="488" spans="1:47" x14ac:dyDescent="0.25">
      <c r="A488" s="87" t="s">
        <v>2179</v>
      </c>
      <c r="B488" s="92">
        <v>44191</v>
      </c>
      <c r="C488" s="87" t="s">
        <v>46</v>
      </c>
      <c r="D488" s="87" t="s">
        <v>52</v>
      </c>
      <c r="E488" s="87" t="s">
        <v>53</v>
      </c>
      <c r="F488" s="87" t="s">
        <v>860</v>
      </c>
      <c r="G488" s="87" t="s">
        <v>48</v>
      </c>
      <c r="H488" s="87" t="s">
        <v>690</v>
      </c>
      <c r="I488" s="89" t="s">
        <v>47</v>
      </c>
      <c r="J488" s="89" t="s">
        <v>47</v>
      </c>
      <c r="K488" s="89" t="s">
        <v>47</v>
      </c>
      <c r="L488" s="89" t="s">
        <v>47</v>
      </c>
      <c r="M488" s="89">
        <v>0</v>
      </c>
      <c r="N488" s="87" t="s">
        <v>47</v>
      </c>
      <c r="O488" s="87" t="s">
        <v>55</v>
      </c>
      <c r="P488" s="87" t="s">
        <v>47</v>
      </c>
      <c r="Q488" s="89">
        <v>847835658.71599996</v>
      </c>
      <c r="R488" s="89">
        <v>0</v>
      </c>
      <c r="S488" s="89">
        <v>677334043.14999998</v>
      </c>
      <c r="T488" s="89">
        <v>0</v>
      </c>
      <c r="U488" s="87" t="s">
        <v>49</v>
      </c>
      <c r="V488" s="89">
        <v>0</v>
      </c>
      <c r="W488" s="89">
        <v>146984151.34999999</v>
      </c>
      <c r="X488" s="87" t="s">
        <v>49</v>
      </c>
      <c r="Y488" s="89">
        <v>23517464.215999998</v>
      </c>
      <c r="Z488" s="89">
        <v>0</v>
      </c>
      <c r="AA488" s="87" t="s">
        <v>49</v>
      </c>
      <c r="AB488" s="89">
        <v>0</v>
      </c>
      <c r="AC488" s="89">
        <v>0</v>
      </c>
      <c r="AD488" s="87" t="s">
        <v>49</v>
      </c>
      <c r="AE488" s="89">
        <v>0</v>
      </c>
      <c r="AF488" s="87">
        <v>0</v>
      </c>
      <c r="AG488" s="87" t="s">
        <v>49</v>
      </c>
      <c r="AH488" s="89">
        <v>0</v>
      </c>
      <c r="AI488" s="89">
        <v>0</v>
      </c>
      <c r="AJ488" s="87" t="s">
        <v>49</v>
      </c>
      <c r="AK488" s="89">
        <v>0</v>
      </c>
      <c r="AL488" s="89">
        <v>0</v>
      </c>
      <c r="AM488" s="88" t="s">
        <v>47</v>
      </c>
      <c r="AN488" s="87" t="s">
        <v>47</v>
      </c>
      <c r="AO488" s="88" t="s">
        <v>47</v>
      </c>
      <c r="AP488" s="87" t="s">
        <v>47</v>
      </c>
      <c r="AR488" s="90"/>
      <c r="AS488" s="78"/>
      <c r="AT488" s="79"/>
      <c r="AU488" s="91"/>
    </row>
    <row r="489" spans="1:47" x14ac:dyDescent="0.25">
      <c r="A489" s="87" t="s">
        <v>2180</v>
      </c>
      <c r="B489" s="92">
        <v>44191</v>
      </c>
      <c r="C489" s="87" t="s">
        <v>973</v>
      </c>
      <c r="D489" s="87" t="s">
        <v>63</v>
      </c>
      <c r="E489" s="87" t="s">
        <v>1373</v>
      </c>
      <c r="F489" s="87" t="s">
        <v>1425</v>
      </c>
      <c r="G489" s="87" t="s">
        <v>48</v>
      </c>
      <c r="H489" s="87" t="s">
        <v>1424</v>
      </c>
      <c r="I489" s="89" t="s">
        <v>47</v>
      </c>
      <c r="J489" s="89" t="s">
        <v>47</v>
      </c>
      <c r="K489" s="89" t="s">
        <v>47</v>
      </c>
      <c r="L489" s="89" t="s">
        <v>47</v>
      </c>
      <c r="M489" s="89">
        <v>0</v>
      </c>
      <c r="N489" s="87" t="s">
        <v>47</v>
      </c>
      <c r="O489" s="87" t="s">
        <v>55</v>
      </c>
      <c r="P489" s="87" t="s">
        <v>47</v>
      </c>
      <c r="Q489" s="89">
        <v>183797492.0316</v>
      </c>
      <c r="R489" s="89">
        <v>0</v>
      </c>
      <c r="S489" s="89">
        <v>125792594.49999999</v>
      </c>
      <c r="T489" s="89">
        <v>0</v>
      </c>
      <c r="U489" s="87" t="s">
        <v>49</v>
      </c>
      <c r="V489" s="89">
        <v>0</v>
      </c>
      <c r="W489" s="89">
        <v>50004222.010000005</v>
      </c>
      <c r="X489" s="87" t="s">
        <v>50</v>
      </c>
      <c r="Y489" s="89">
        <v>8000675.5216000006</v>
      </c>
      <c r="Z489" s="89">
        <v>0</v>
      </c>
      <c r="AA489" s="87" t="s">
        <v>49</v>
      </c>
      <c r="AB489" s="89">
        <v>0</v>
      </c>
      <c r="AC489" s="89">
        <v>0</v>
      </c>
      <c r="AD489" s="87" t="s">
        <v>49</v>
      </c>
      <c r="AE489" s="89">
        <v>0</v>
      </c>
      <c r="AF489" s="87">
        <v>0</v>
      </c>
      <c r="AG489" s="87" t="s">
        <v>49</v>
      </c>
      <c r="AH489" s="89">
        <v>0</v>
      </c>
      <c r="AI489" s="89">
        <v>0</v>
      </c>
      <c r="AJ489" s="87" t="s">
        <v>49</v>
      </c>
      <c r="AK489" s="89">
        <v>0</v>
      </c>
      <c r="AL489" s="89">
        <v>0</v>
      </c>
      <c r="AM489" s="88" t="s">
        <v>47</v>
      </c>
      <c r="AN489" s="87" t="s">
        <v>47</v>
      </c>
      <c r="AO489" s="88" t="s">
        <v>47</v>
      </c>
      <c r="AP489" s="87" t="s">
        <v>47</v>
      </c>
      <c r="AR489" s="90"/>
      <c r="AS489" s="78"/>
      <c r="AT489" s="79"/>
      <c r="AU489" s="91"/>
    </row>
    <row r="490" spans="1:47" x14ac:dyDescent="0.25">
      <c r="A490" s="87" t="s">
        <v>2181</v>
      </c>
      <c r="B490" s="92">
        <v>44191</v>
      </c>
      <c r="C490" s="87" t="s">
        <v>973</v>
      </c>
      <c r="D490" s="87" t="s">
        <v>63</v>
      </c>
      <c r="E490" s="87" t="s">
        <v>1373</v>
      </c>
      <c r="F490" s="87" t="s">
        <v>1429</v>
      </c>
      <c r="G490" s="87" t="s">
        <v>48</v>
      </c>
      <c r="H490" s="87" t="s">
        <v>1428</v>
      </c>
      <c r="I490" s="89" t="s">
        <v>47</v>
      </c>
      <c r="J490" s="89" t="s">
        <v>47</v>
      </c>
      <c r="K490" s="89" t="s">
        <v>47</v>
      </c>
      <c r="L490" s="89" t="s">
        <v>47</v>
      </c>
      <c r="M490" s="89">
        <v>0</v>
      </c>
      <c r="N490" s="87" t="s">
        <v>47</v>
      </c>
      <c r="O490" s="87" t="s">
        <v>1427</v>
      </c>
      <c r="P490" s="87" t="s">
        <v>1426</v>
      </c>
      <c r="Q490" s="89">
        <v>13625000</v>
      </c>
      <c r="R490" s="89">
        <v>0</v>
      </c>
      <c r="S490" s="89">
        <v>13625000</v>
      </c>
      <c r="T490" s="89">
        <v>0</v>
      </c>
      <c r="U490" s="87" t="s">
        <v>49</v>
      </c>
      <c r="V490" s="89">
        <v>0</v>
      </c>
      <c r="W490" s="89">
        <v>0</v>
      </c>
      <c r="X490" s="87" t="s">
        <v>49</v>
      </c>
      <c r="Y490" s="89">
        <v>0</v>
      </c>
      <c r="Z490" s="89">
        <v>0</v>
      </c>
      <c r="AA490" s="87" t="s">
        <v>49</v>
      </c>
      <c r="AB490" s="89">
        <v>0</v>
      </c>
      <c r="AC490" s="89">
        <v>0</v>
      </c>
      <c r="AD490" s="87" t="s">
        <v>49</v>
      </c>
      <c r="AE490" s="89">
        <v>0</v>
      </c>
      <c r="AF490" s="87">
        <v>0</v>
      </c>
      <c r="AG490" s="87" t="s">
        <v>49</v>
      </c>
      <c r="AH490" s="89">
        <v>0</v>
      </c>
      <c r="AI490" s="89">
        <v>0</v>
      </c>
      <c r="AJ490" s="87" t="s">
        <v>49</v>
      </c>
      <c r="AK490" s="89">
        <v>0</v>
      </c>
      <c r="AL490" s="89">
        <v>0</v>
      </c>
      <c r="AM490" s="88" t="s">
        <v>47</v>
      </c>
      <c r="AN490" s="87" t="s">
        <v>47</v>
      </c>
      <c r="AO490" s="88" t="s">
        <v>47</v>
      </c>
      <c r="AP490" s="87" t="s">
        <v>47</v>
      </c>
      <c r="AR490" s="90"/>
      <c r="AS490" s="78"/>
      <c r="AT490" s="79"/>
      <c r="AU490" s="91"/>
    </row>
    <row r="491" spans="1:47" x14ac:dyDescent="0.25">
      <c r="A491" s="87" t="s">
        <v>2182</v>
      </c>
      <c r="B491" s="92">
        <v>44191</v>
      </c>
      <c r="C491" s="87" t="s">
        <v>973</v>
      </c>
      <c r="D491" s="87" t="s">
        <v>63</v>
      </c>
      <c r="E491" s="87" t="s">
        <v>1373</v>
      </c>
      <c r="F491" s="87" t="s">
        <v>1429</v>
      </c>
      <c r="G491" s="87" t="s">
        <v>48</v>
      </c>
      <c r="H491" s="87" t="s">
        <v>1432</v>
      </c>
      <c r="I491" s="89" t="s">
        <v>47</v>
      </c>
      <c r="J491" s="89" t="s">
        <v>47</v>
      </c>
      <c r="K491" s="89" t="s">
        <v>47</v>
      </c>
      <c r="L491" s="89" t="s">
        <v>47</v>
      </c>
      <c r="M491" s="89">
        <v>0</v>
      </c>
      <c r="N491" s="87" t="s">
        <v>47</v>
      </c>
      <c r="O491" s="87" t="s">
        <v>1431</v>
      </c>
      <c r="P491" s="87" t="s">
        <v>1430</v>
      </c>
      <c r="Q491" s="89">
        <v>341388</v>
      </c>
      <c r="R491" s="89">
        <v>0</v>
      </c>
      <c r="S491" s="89">
        <v>0</v>
      </c>
      <c r="T491" s="89">
        <v>0</v>
      </c>
      <c r="U491" s="87" t="s">
        <v>49</v>
      </c>
      <c r="V491" s="89">
        <v>0</v>
      </c>
      <c r="W491" s="89">
        <v>294300</v>
      </c>
      <c r="X491" s="87" t="s">
        <v>50</v>
      </c>
      <c r="Y491" s="89">
        <v>47088</v>
      </c>
      <c r="Z491" s="89">
        <v>0</v>
      </c>
      <c r="AA491" s="87" t="s">
        <v>49</v>
      </c>
      <c r="AB491" s="89">
        <v>0</v>
      </c>
      <c r="AC491" s="89">
        <v>0</v>
      </c>
      <c r="AD491" s="87" t="s">
        <v>49</v>
      </c>
      <c r="AE491" s="89">
        <v>0</v>
      </c>
      <c r="AF491" s="87">
        <v>0</v>
      </c>
      <c r="AG491" s="87" t="s">
        <v>49</v>
      </c>
      <c r="AH491" s="89">
        <v>0</v>
      </c>
      <c r="AI491" s="89">
        <v>0</v>
      </c>
      <c r="AJ491" s="87" t="s">
        <v>49</v>
      </c>
      <c r="AK491" s="89">
        <v>0</v>
      </c>
      <c r="AL491" s="89">
        <v>0</v>
      </c>
      <c r="AM491" s="88" t="s">
        <v>47</v>
      </c>
      <c r="AN491" s="87" t="s">
        <v>47</v>
      </c>
      <c r="AO491" s="88" t="s">
        <v>47</v>
      </c>
      <c r="AP491" s="87" t="s">
        <v>47</v>
      </c>
      <c r="AR491" s="90"/>
      <c r="AS491" s="78"/>
      <c r="AT491" s="79"/>
      <c r="AU491" s="91"/>
    </row>
    <row r="492" spans="1:47" x14ac:dyDescent="0.25">
      <c r="A492" s="87" t="s">
        <v>2183</v>
      </c>
      <c r="B492" s="92">
        <v>44191</v>
      </c>
      <c r="C492" s="87" t="s">
        <v>980</v>
      </c>
      <c r="D492" s="87" t="s">
        <v>63</v>
      </c>
      <c r="E492" s="87" t="s">
        <v>1208</v>
      </c>
      <c r="F492" s="87" t="s">
        <v>1223</v>
      </c>
      <c r="G492" s="87" t="s">
        <v>104</v>
      </c>
      <c r="H492" s="87" t="s">
        <v>47</v>
      </c>
      <c r="I492" s="89" t="s">
        <v>1222</v>
      </c>
      <c r="J492" s="89" t="s">
        <v>47</v>
      </c>
      <c r="K492" s="89" t="s">
        <v>1221</v>
      </c>
      <c r="L492" s="89" t="s">
        <v>263</v>
      </c>
      <c r="M492" s="89">
        <v>1618650</v>
      </c>
      <c r="N492" s="87" t="s">
        <v>107</v>
      </c>
      <c r="O492" s="87" t="s">
        <v>391</v>
      </c>
      <c r="P492" s="87" t="s">
        <v>1220</v>
      </c>
      <c r="Q492" s="89">
        <v>-1618650</v>
      </c>
      <c r="R492" s="89">
        <v>0</v>
      </c>
      <c r="S492" s="89">
        <v>-1618650</v>
      </c>
      <c r="T492" s="89">
        <v>0</v>
      </c>
      <c r="U492" s="87" t="s">
        <v>49</v>
      </c>
      <c r="V492" s="89">
        <v>0</v>
      </c>
      <c r="W492" s="89">
        <v>0</v>
      </c>
      <c r="X492" s="87" t="s">
        <v>49</v>
      </c>
      <c r="Y492" s="89">
        <v>0</v>
      </c>
      <c r="Z492" s="89">
        <v>0</v>
      </c>
      <c r="AA492" s="87" t="s">
        <v>49</v>
      </c>
      <c r="AB492" s="89">
        <v>0</v>
      </c>
      <c r="AC492" s="89">
        <v>0</v>
      </c>
      <c r="AD492" s="87" t="s">
        <v>49</v>
      </c>
      <c r="AE492" s="89">
        <v>0</v>
      </c>
      <c r="AF492" s="87">
        <v>0</v>
      </c>
      <c r="AG492" s="87" t="s">
        <v>49</v>
      </c>
      <c r="AH492" s="89">
        <v>0</v>
      </c>
      <c r="AI492" s="89">
        <v>0</v>
      </c>
      <c r="AJ492" s="87" t="s">
        <v>49</v>
      </c>
      <c r="AK492" s="89">
        <v>0</v>
      </c>
      <c r="AL492" s="89">
        <v>0</v>
      </c>
      <c r="AM492" s="88" t="s">
        <v>47</v>
      </c>
      <c r="AN492" s="87" t="s">
        <v>47</v>
      </c>
      <c r="AO492" s="88" t="s">
        <v>47</v>
      </c>
      <c r="AP492" s="87" t="s">
        <v>47</v>
      </c>
      <c r="AR492" s="90"/>
      <c r="AS492" s="78"/>
      <c r="AT492" s="79"/>
      <c r="AU492" s="91"/>
    </row>
    <row r="493" spans="1:47" x14ac:dyDescent="0.25">
      <c r="A493" s="87" t="s">
        <v>2184</v>
      </c>
      <c r="B493" s="92">
        <v>44191</v>
      </c>
      <c r="C493" s="87" t="s">
        <v>980</v>
      </c>
      <c r="D493" s="87" t="s">
        <v>63</v>
      </c>
      <c r="E493" s="87" t="s">
        <v>1208</v>
      </c>
      <c r="F493" s="87" t="s">
        <v>1223</v>
      </c>
      <c r="G493" s="87" t="s">
        <v>48</v>
      </c>
      <c r="H493" s="87" t="s">
        <v>1224</v>
      </c>
      <c r="I493" s="89" t="s">
        <v>47</v>
      </c>
      <c r="J493" s="89" t="s">
        <v>47</v>
      </c>
      <c r="K493" s="89" t="s">
        <v>47</v>
      </c>
      <c r="L493" s="89" t="s">
        <v>47</v>
      </c>
      <c r="M493" s="89">
        <v>0</v>
      </c>
      <c r="N493" s="87" t="s">
        <v>47</v>
      </c>
      <c r="O493" s="87" t="s">
        <v>55</v>
      </c>
      <c r="P493" s="87" t="s">
        <v>47</v>
      </c>
      <c r="Q493" s="89">
        <v>406072238.65000004</v>
      </c>
      <c r="R493" s="89">
        <v>0</v>
      </c>
      <c r="S493" s="89">
        <v>330448790.75000006</v>
      </c>
      <c r="T493" s="89">
        <v>0</v>
      </c>
      <c r="U493" s="87" t="s">
        <v>49</v>
      </c>
      <c r="V493" s="89">
        <v>0</v>
      </c>
      <c r="W493" s="89">
        <v>65192627.5</v>
      </c>
      <c r="X493" s="87" t="s">
        <v>49</v>
      </c>
      <c r="Y493" s="89">
        <v>10430820.4</v>
      </c>
      <c r="Z493" s="89">
        <v>0</v>
      </c>
      <c r="AA493" s="87" t="s">
        <v>49</v>
      </c>
      <c r="AB493" s="89">
        <v>0</v>
      </c>
      <c r="AC493" s="89">
        <v>0</v>
      </c>
      <c r="AD493" s="87" t="s">
        <v>49</v>
      </c>
      <c r="AE493" s="89">
        <v>0</v>
      </c>
      <c r="AF493" s="87">
        <v>0</v>
      </c>
      <c r="AG493" s="87" t="s">
        <v>49</v>
      </c>
      <c r="AH493" s="89">
        <v>0</v>
      </c>
      <c r="AI493" s="89">
        <v>0</v>
      </c>
      <c r="AJ493" s="87" t="s">
        <v>49</v>
      </c>
      <c r="AK493" s="89">
        <v>0</v>
      </c>
      <c r="AL493" s="89">
        <v>0</v>
      </c>
      <c r="AM493" s="88" t="s">
        <v>47</v>
      </c>
      <c r="AN493" s="87" t="s">
        <v>47</v>
      </c>
      <c r="AO493" s="88" t="s">
        <v>47</v>
      </c>
      <c r="AP493" s="87" t="s">
        <v>47</v>
      </c>
      <c r="AR493" s="90"/>
      <c r="AS493" s="78"/>
      <c r="AT493" s="79"/>
      <c r="AU493" s="91"/>
    </row>
    <row r="494" spans="1:47" x14ac:dyDescent="0.25">
      <c r="A494" s="87" t="s">
        <v>2185</v>
      </c>
      <c r="B494" s="92">
        <v>44191</v>
      </c>
      <c r="C494" s="87" t="s">
        <v>46</v>
      </c>
      <c r="D494" s="87" t="s">
        <v>63</v>
      </c>
      <c r="E494" s="87" t="s">
        <v>1086</v>
      </c>
      <c r="F494" s="87" t="s">
        <v>887</v>
      </c>
      <c r="G494" s="87" t="s">
        <v>48</v>
      </c>
      <c r="H494" s="87" t="s">
        <v>1105</v>
      </c>
      <c r="I494" s="89"/>
      <c r="J494" s="89"/>
      <c r="K494" s="89"/>
      <c r="L494" s="89"/>
      <c r="M494" s="89">
        <v>0</v>
      </c>
      <c r="N494" s="87"/>
      <c r="O494" s="87" t="s">
        <v>55</v>
      </c>
      <c r="P494" s="87"/>
      <c r="Q494" s="89">
        <v>196103601</v>
      </c>
      <c r="R494" s="89">
        <v>0</v>
      </c>
      <c r="S494" s="89">
        <v>196103601</v>
      </c>
      <c r="T494" s="89">
        <v>0</v>
      </c>
      <c r="U494" s="87" t="s">
        <v>49</v>
      </c>
      <c r="V494" s="89">
        <v>0</v>
      </c>
      <c r="W494" s="89">
        <v>0</v>
      </c>
      <c r="X494" s="87" t="s">
        <v>49</v>
      </c>
      <c r="Y494" s="89">
        <v>0</v>
      </c>
      <c r="Z494" s="89">
        <v>0</v>
      </c>
      <c r="AA494" s="87" t="s">
        <v>49</v>
      </c>
      <c r="AB494" s="89">
        <v>0</v>
      </c>
      <c r="AC494" s="89">
        <v>0</v>
      </c>
      <c r="AD494" s="87" t="s">
        <v>49</v>
      </c>
      <c r="AE494" s="89">
        <v>0</v>
      </c>
      <c r="AF494" s="87">
        <v>0</v>
      </c>
      <c r="AG494" s="87" t="s">
        <v>49</v>
      </c>
      <c r="AH494" s="89">
        <v>0</v>
      </c>
      <c r="AI494" s="89">
        <v>0</v>
      </c>
      <c r="AJ494" s="87" t="s">
        <v>49</v>
      </c>
      <c r="AK494" s="89">
        <v>0</v>
      </c>
      <c r="AL494" s="89">
        <v>0</v>
      </c>
      <c r="AM494" s="88" t="s">
        <v>47</v>
      </c>
      <c r="AN494" s="87" t="s">
        <v>47</v>
      </c>
      <c r="AO494" s="88" t="s">
        <v>47</v>
      </c>
      <c r="AP494" s="87" t="s">
        <v>47</v>
      </c>
      <c r="AR494" s="90"/>
      <c r="AS494" s="78"/>
      <c r="AT494" s="79"/>
      <c r="AU494" s="91"/>
    </row>
    <row r="495" spans="1:47" x14ac:dyDescent="0.25">
      <c r="A495" s="87" t="s">
        <v>2186</v>
      </c>
      <c r="B495" s="92">
        <v>44191</v>
      </c>
      <c r="C495" s="87" t="s">
        <v>46</v>
      </c>
      <c r="D495" s="87" t="s">
        <v>63</v>
      </c>
      <c r="E495" s="87" t="s">
        <v>64</v>
      </c>
      <c r="F495" s="87" t="s">
        <v>869</v>
      </c>
      <c r="G495" s="87" t="s">
        <v>48</v>
      </c>
      <c r="H495" s="87" t="s">
        <v>692</v>
      </c>
      <c r="I495" s="89" t="s">
        <v>47</v>
      </c>
      <c r="J495" s="89" t="s">
        <v>47</v>
      </c>
      <c r="K495" s="89" t="s">
        <v>47</v>
      </c>
      <c r="L495" s="89" t="s">
        <v>47</v>
      </c>
      <c r="M495" s="89">
        <v>0</v>
      </c>
      <c r="N495" s="87" t="s">
        <v>47</v>
      </c>
      <c r="O495" s="87" t="s">
        <v>55</v>
      </c>
      <c r="P495" s="87" t="s">
        <v>47</v>
      </c>
      <c r="Q495" s="89">
        <v>936454285.04839981</v>
      </c>
      <c r="R495" s="89">
        <v>0</v>
      </c>
      <c r="S495" s="89">
        <v>648324911.19999981</v>
      </c>
      <c r="T495" s="89">
        <v>0</v>
      </c>
      <c r="U495" s="87" t="s">
        <v>49</v>
      </c>
      <c r="V495" s="89">
        <v>0</v>
      </c>
      <c r="W495" s="89">
        <v>201786508.49000001</v>
      </c>
      <c r="X495" s="87" t="s">
        <v>50</v>
      </c>
      <c r="Y495" s="89">
        <v>32285841.358400002</v>
      </c>
      <c r="Z495" s="89">
        <v>0</v>
      </c>
      <c r="AA495" s="87" t="s">
        <v>49</v>
      </c>
      <c r="AB495" s="89">
        <v>0</v>
      </c>
      <c r="AC495" s="89">
        <v>50052800</v>
      </c>
      <c r="AD495" s="87" t="s">
        <v>70</v>
      </c>
      <c r="AE495" s="89">
        <v>4004224</v>
      </c>
      <c r="AF495" s="87">
        <v>0</v>
      </c>
      <c r="AG495" s="87" t="s">
        <v>49</v>
      </c>
      <c r="AH495" s="89">
        <v>0</v>
      </c>
      <c r="AI495" s="89">
        <v>0</v>
      </c>
      <c r="AJ495" s="87" t="s">
        <v>49</v>
      </c>
      <c r="AK495" s="89">
        <v>0</v>
      </c>
      <c r="AL495" s="89">
        <v>0</v>
      </c>
      <c r="AM495" s="88" t="s">
        <v>47</v>
      </c>
      <c r="AN495" s="87" t="s">
        <v>47</v>
      </c>
      <c r="AO495" s="88" t="s">
        <v>47</v>
      </c>
      <c r="AP495" s="87" t="s">
        <v>47</v>
      </c>
      <c r="AR495" s="90"/>
      <c r="AS495" s="78"/>
      <c r="AT495" s="79"/>
      <c r="AU495" s="91"/>
    </row>
    <row r="496" spans="1:47" x14ac:dyDescent="0.25">
      <c r="A496" s="87" t="s">
        <v>2187</v>
      </c>
      <c r="B496" s="92">
        <v>44191</v>
      </c>
      <c r="C496" s="87" t="s">
        <v>973</v>
      </c>
      <c r="D496" s="87" t="s">
        <v>67</v>
      </c>
      <c r="E496" s="87" t="s">
        <v>1362</v>
      </c>
      <c r="F496" s="87" t="s">
        <v>1405</v>
      </c>
      <c r="G496" s="87" t="s">
        <v>48</v>
      </c>
      <c r="H496" s="87" t="s">
        <v>1423</v>
      </c>
      <c r="I496" s="89" t="s">
        <v>47</v>
      </c>
      <c r="J496" s="89" t="s">
        <v>47</v>
      </c>
      <c r="K496" s="89" t="s">
        <v>47</v>
      </c>
      <c r="L496" s="89" t="s">
        <v>47</v>
      </c>
      <c r="M496" s="89">
        <v>0</v>
      </c>
      <c r="N496" s="87" t="s">
        <v>47</v>
      </c>
      <c r="O496" s="87" t="s">
        <v>55</v>
      </c>
      <c r="P496" s="87" t="s">
        <v>47</v>
      </c>
      <c r="Q496" s="89">
        <f>636673180.1368+1024599.97</f>
        <v>637697780.10680008</v>
      </c>
      <c r="R496" s="89">
        <v>0</v>
      </c>
      <c r="S496" s="89">
        <f>387166009.5+1024599.97</f>
        <v>388190609.47000003</v>
      </c>
      <c r="T496" s="89">
        <v>0</v>
      </c>
      <c r="U496" s="87" t="s">
        <v>49</v>
      </c>
      <c r="V496" s="89">
        <v>0</v>
      </c>
      <c r="W496" s="89">
        <v>215092388.47999999</v>
      </c>
      <c r="X496" s="87" t="s">
        <v>50</v>
      </c>
      <c r="Y496" s="89">
        <v>34414782.156800002</v>
      </c>
      <c r="Z496" s="89">
        <v>0</v>
      </c>
      <c r="AA496" s="87" t="s">
        <v>49</v>
      </c>
      <c r="AB496" s="89">
        <v>0</v>
      </c>
      <c r="AC496" s="89">
        <v>0</v>
      </c>
      <c r="AD496" s="87" t="s">
        <v>49</v>
      </c>
      <c r="AE496" s="89">
        <v>0</v>
      </c>
      <c r="AF496" s="87">
        <v>0</v>
      </c>
      <c r="AG496" s="87" t="s">
        <v>49</v>
      </c>
      <c r="AH496" s="89">
        <v>0</v>
      </c>
      <c r="AI496" s="89">
        <v>0</v>
      </c>
      <c r="AJ496" s="87" t="s">
        <v>49</v>
      </c>
      <c r="AK496" s="89">
        <v>0</v>
      </c>
      <c r="AL496" s="89">
        <v>0</v>
      </c>
      <c r="AM496" s="88" t="s">
        <v>47</v>
      </c>
      <c r="AN496" s="87" t="s">
        <v>47</v>
      </c>
      <c r="AO496" s="88" t="s">
        <v>47</v>
      </c>
      <c r="AP496" s="87" t="s">
        <v>47</v>
      </c>
      <c r="AR496" s="90"/>
      <c r="AS496" s="78"/>
      <c r="AT496" s="79"/>
      <c r="AU496" s="91"/>
    </row>
    <row r="497" spans="1:47" x14ac:dyDescent="0.25">
      <c r="A497" s="87" t="s">
        <v>2188</v>
      </c>
      <c r="B497" s="92">
        <v>44191</v>
      </c>
      <c r="C497" s="87" t="s">
        <v>980</v>
      </c>
      <c r="D497" s="87" t="s">
        <v>67</v>
      </c>
      <c r="E497" s="87" t="s">
        <v>1160</v>
      </c>
      <c r="F497" s="87" t="s">
        <v>1166</v>
      </c>
      <c r="G497" s="87" t="s">
        <v>48</v>
      </c>
      <c r="H497" s="87" t="s">
        <v>1165</v>
      </c>
      <c r="I497" s="89" t="s">
        <v>47</v>
      </c>
      <c r="J497" s="89" t="s">
        <v>47</v>
      </c>
      <c r="K497" s="89" t="s">
        <v>47</v>
      </c>
      <c r="L497" s="89" t="s">
        <v>47</v>
      </c>
      <c r="M497" s="89">
        <v>0</v>
      </c>
      <c r="N497" s="87" t="s">
        <v>47</v>
      </c>
      <c r="O497" s="87" t="s">
        <v>55</v>
      </c>
      <c r="P497" s="87" t="s">
        <v>47</v>
      </c>
      <c r="Q497" s="89">
        <v>360757188.89999998</v>
      </c>
      <c r="R497" s="89">
        <v>0</v>
      </c>
      <c r="S497" s="89">
        <v>342170508.89999998</v>
      </c>
      <c r="T497" s="89">
        <v>0</v>
      </c>
      <c r="U497" s="87" t="s">
        <v>49</v>
      </c>
      <c r="V497" s="89">
        <v>0</v>
      </c>
      <c r="W497" s="89">
        <v>16023000</v>
      </c>
      <c r="X497" s="87" t="s">
        <v>49</v>
      </c>
      <c r="Y497" s="89">
        <v>2563680</v>
      </c>
      <c r="Z497" s="89">
        <v>0</v>
      </c>
      <c r="AA497" s="87" t="s">
        <v>49</v>
      </c>
      <c r="AB497" s="89">
        <v>0</v>
      </c>
      <c r="AC497" s="89">
        <v>0</v>
      </c>
      <c r="AD497" s="87" t="s">
        <v>49</v>
      </c>
      <c r="AE497" s="89">
        <v>0</v>
      </c>
      <c r="AF497" s="87">
        <v>0</v>
      </c>
      <c r="AG497" s="87" t="s">
        <v>49</v>
      </c>
      <c r="AH497" s="89">
        <v>0</v>
      </c>
      <c r="AI497" s="89">
        <v>0</v>
      </c>
      <c r="AJ497" s="87" t="s">
        <v>49</v>
      </c>
      <c r="AK497" s="89">
        <v>0</v>
      </c>
      <c r="AL497" s="89">
        <v>0</v>
      </c>
      <c r="AM497" s="88" t="s">
        <v>47</v>
      </c>
      <c r="AN497" s="87" t="s">
        <v>47</v>
      </c>
      <c r="AO497" s="88" t="s">
        <v>47</v>
      </c>
      <c r="AP497" s="87" t="s">
        <v>47</v>
      </c>
      <c r="AR497" s="90"/>
      <c r="AS497" s="78"/>
      <c r="AT497" s="79"/>
      <c r="AU497" s="91"/>
    </row>
    <row r="498" spans="1:47" x14ac:dyDescent="0.25">
      <c r="A498" s="87" t="s">
        <v>2189</v>
      </c>
      <c r="B498" s="92">
        <v>44191</v>
      </c>
      <c r="C498" s="87" t="s">
        <v>46</v>
      </c>
      <c r="D498" s="87" t="s">
        <v>67</v>
      </c>
      <c r="E498" s="87" t="s">
        <v>68</v>
      </c>
      <c r="F498" s="87" t="s">
        <v>882</v>
      </c>
      <c r="G498" s="87" t="s">
        <v>48</v>
      </c>
      <c r="H498" s="87" t="s">
        <v>694</v>
      </c>
      <c r="I498" s="89" t="s">
        <v>47</v>
      </c>
      <c r="J498" s="89" t="s">
        <v>47</v>
      </c>
      <c r="K498" s="89" t="s">
        <v>47</v>
      </c>
      <c r="L498" s="89" t="s">
        <v>47</v>
      </c>
      <c r="M498" s="89">
        <v>0</v>
      </c>
      <c r="N498" s="87" t="s">
        <v>47</v>
      </c>
      <c r="O498" s="87" t="s">
        <v>55</v>
      </c>
      <c r="P498" s="87" t="s">
        <v>47</v>
      </c>
      <c r="Q498" s="89">
        <v>889821690.96119988</v>
      </c>
      <c r="R498" s="89">
        <v>0</v>
      </c>
      <c r="S498" s="89">
        <v>658471367.14999986</v>
      </c>
      <c r="T498" s="89">
        <v>0</v>
      </c>
      <c r="U498" s="87" t="s">
        <v>49</v>
      </c>
      <c r="V498" s="89">
        <v>0</v>
      </c>
      <c r="W498" s="89">
        <v>199439934.31999999</v>
      </c>
      <c r="X498" s="87" t="s">
        <v>50</v>
      </c>
      <c r="Y498" s="89">
        <v>31910389.4912</v>
      </c>
      <c r="Z498" s="89">
        <v>0</v>
      </c>
      <c r="AA498" s="87" t="s">
        <v>49</v>
      </c>
      <c r="AB498" s="89">
        <v>0</v>
      </c>
      <c r="AC498" s="89">
        <v>0</v>
      </c>
      <c r="AD498" s="87" t="s">
        <v>49</v>
      </c>
      <c r="AE498" s="89">
        <v>0</v>
      </c>
      <c r="AF498" s="87">
        <v>0</v>
      </c>
      <c r="AG498" s="87" t="s">
        <v>49</v>
      </c>
      <c r="AH498" s="89">
        <v>0</v>
      </c>
      <c r="AI498" s="89">
        <v>0</v>
      </c>
      <c r="AJ498" s="87" t="s">
        <v>49</v>
      </c>
      <c r="AK498" s="89">
        <v>0</v>
      </c>
      <c r="AL498" s="89">
        <v>0</v>
      </c>
      <c r="AM498" s="88" t="s">
        <v>47</v>
      </c>
      <c r="AN498" s="87" t="s">
        <v>47</v>
      </c>
      <c r="AO498" s="88" t="s">
        <v>47</v>
      </c>
      <c r="AP498" s="87" t="s">
        <v>47</v>
      </c>
      <c r="AR498" s="90"/>
      <c r="AS498" s="78"/>
      <c r="AT498" s="79"/>
      <c r="AU498" s="91"/>
    </row>
    <row r="499" spans="1:47" x14ac:dyDescent="0.25">
      <c r="A499" s="87" t="s">
        <v>2516</v>
      </c>
      <c r="B499" s="92">
        <v>44191</v>
      </c>
      <c r="C499" s="87" t="s">
        <v>973</v>
      </c>
      <c r="D499" s="87" t="s">
        <v>77</v>
      </c>
      <c r="E499" s="87" t="s">
        <v>1359</v>
      </c>
      <c r="F499" s="87" t="s">
        <v>1405</v>
      </c>
      <c r="G499" s="87" t="s">
        <v>48</v>
      </c>
      <c r="H499" s="87" t="s">
        <v>1422</v>
      </c>
      <c r="I499" s="89" t="s">
        <v>47</v>
      </c>
      <c r="J499" s="89" t="s">
        <v>47</v>
      </c>
      <c r="K499" s="89" t="s">
        <v>47</v>
      </c>
      <c r="L499" s="89" t="s">
        <v>47</v>
      </c>
      <c r="M499" s="89">
        <v>0</v>
      </c>
      <c r="N499" s="87" t="s">
        <v>47</v>
      </c>
      <c r="O499" s="87" t="s">
        <v>55</v>
      </c>
      <c r="P499" s="87" t="s">
        <v>47</v>
      </c>
      <c r="Q499" s="89">
        <f>224620351.312+22345</f>
        <v>224642696.31200001</v>
      </c>
      <c r="R499" s="89">
        <v>0</v>
      </c>
      <c r="S499" s="89">
        <f>144766246.3+22345</f>
        <v>144788591.30000001</v>
      </c>
      <c r="T499" s="89">
        <v>0</v>
      </c>
      <c r="U499" s="87" t="s">
        <v>49</v>
      </c>
      <c r="V499" s="89">
        <v>0</v>
      </c>
      <c r="W499" s="89">
        <v>68839745.700000003</v>
      </c>
      <c r="X499" s="87" t="s">
        <v>50</v>
      </c>
      <c r="Y499" s="89">
        <v>11014359.312000001</v>
      </c>
      <c r="Z499" s="89">
        <v>0</v>
      </c>
      <c r="AA499" s="87" t="s">
        <v>49</v>
      </c>
      <c r="AB499" s="89">
        <v>0</v>
      </c>
      <c r="AC499" s="89">
        <v>0</v>
      </c>
      <c r="AD499" s="87" t="s">
        <v>49</v>
      </c>
      <c r="AE499" s="89">
        <v>0</v>
      </c>
      <c r="AF499" s="87">
        <v>0</v>
      </c>
      <c r="AG499" s="87" t="s">
        <v>49</v>
      </c>
      <c r="AH499" s="89">
        <v>0</v>
      </c>
      <c r="AI499" s="89">
        <v>0</v>
      </c>
      <c r="AJ499" s="87" t="s">
        <v>49</v>
      </c>
      <c r="AK499" s="89">
        <v>0</v>
      </c>
      <c r="AL499" s="89">
        <v>0</v>
      </c>
      <c r="AM499" s="88" t="s">
        <v>47</v>
      </c>
      <c r="AN499" s="87" t="s">
        <v>47</v>
      </c>
      <c r="AO499" s="88" t="s">
        <v>47</v>
      </c>
      <c r="AP499" s="87" t="s">
        <v>47</v>
      </c>
      <c r="AR499" s="90"/>
      <c r="AS499" s="78"/>
      <c r="AT499" s="79"/>
      <c r="AU499" s="91"/>
    </row>
    <row r="500" spans="1:47" x14ac:dyDescent="0.25">
      <c r="A500" s="87" t="s">
        <v>2190</v>
      </c>
      <c r="B500" s="92">
        <v>44191</v>
      </c>
      <c r="C500" s="87" t="s">
        <v>46</v>
      </c>
      <c r="D500" s="87" t="s">
        <v>77</v>
      </c>
      <c r="E500" s="87" t="s">
        <v>78</v>
      </c>
      <c r="F500" s="87" t="s">
        <v>893</v>
      </c>
      <c r="G500" s="87" t="s">
        <v>48</v>
      </c>
      <c r="H500" s="87" t="s">
        <v>696</v>
      </c>
      <c r="I500" s="89" t="s">
        <v>47</v>
      </c>
      <c r="J500" s="89" t="s">
        <v>47</v>
      </c>
      <c r="K500" s="89" t="s">
        <v>47</v>
      </c>
      <c r="L500" s="89" t="s">
        <v>47</v>
      </c>
      <c r="M500" s="89">
        <v>0</v>
      </c>
      <c r="N500" s="87" t="s">
        <v>47</v>
      </c>
      <c r="O500" s="87" t="s">
        <v>55</v>
      </c>
      <c r="P500" s="87" t="s">
        <v>47</v>
      </c>
      <c r="Q500" s="89">
        <v>457413988.23440009</v>
      </c>
      <c r="R500" s="89">
        <v>0</v>
      </c>
      <c r="S500" s="89">
        <v>333375808.14999998</v>
      </c>
      <c r="T500" s="89">
        <v>0</v>
      </c>
      <c r="U500" s="87" t="s">
        <v>49</v>
      </c>
      <c r="V500" s="89">
        <v>0</v>
      </c>
      <c r="W500" s="89">
        <v>106929465.59000002</v>
      </c>
      <c r="X500" s="87" t="s">
        <v>50</v>
      </c>
      <c r="Y500" s="89">
        <v>17108714.494399998</v>
      </c>
      <c r="Z500" s="89">
        <v>0</v>
      </c>
      <c r="AA500" s="87" t="s">
        <v>49</v>
      </c>
      <c r="AB500" s="89">
        <v>0</v>
      </c>
      <c r="AC500" s="89">
        <v>0</v>
      </c>
      <c r="AD500" s="87" t="s">
        <v>49</v>
      </c>
      <c r="AE500" s="89">
        <v>0</v>
      </c>
      <c r="AF500" s="87">
        <v>0</v>
      </c>
      <c r="AG500" s="87" t="s">
        <v>49</v>
      </c>
      <c r="AH500" s="93">
        <v>0</v>
      </c>
      <c r="AI500" s="93">
        <v>0</v>
      </c>
      <c r="AJ500" s="94" t="s">
        <v>49</v>
      </c>
      <c r="AK500" s="93">
        <v>0</v>
      </c>
      <c r="AL500" s="93">
        <v>0</v>
      </c>
      <c r="AM500" s="95" t="s">
        <v>47</v>
      </c>
      <c r="AN500" s="94" t="s">
        <v>47</v>
      </c>
      <c r="AO500" s="95" t="s">
        <v>47</v>
      </c>
      <c r="AP500" s="94" t="s">
        <v>47</v>
      </c>
      <c r="AR500" s="90"/>
      <c r="AS500" s="78"/>
      <c r="AT500" s="79"/>
      <c r="AU500" s="91"/>
    </row>
    <row r="501" spans="1:47" x14ac:dyDescent="0.25">
      <c r="A501" s="87" t="s">
        <v>2191</v>
      </c>
      <c r="B501" s="92">
        <v>44191</v>
      </c>
      <c r="C501" s="87" t="s">
        <v>980</v>
      </c>
      <c r="D501" s="87" t="s">
        <v>77</v>
      </c>
      <c r="E501" s="87" t="s">
        <v>979</v>
      </c>
      <c r="F501" s="87" t="s">
        <v>2515</v>
      </c>
      <c r="G501" s="87" t="s">
        <v>48</v>
      </c>
      <c r="H501" s="87" t="s">
        <v>1030</v>
      </c>
      <c r="I501" s="89" t="s">
        <v>47</v>
      </c>
      <c r="J501" s="89" t="s">
        <v>47</v>
      </c>
      <c r="K501" s="89" t="s">
        <v>47</v>
      </c>
      <c r="L501" s="89" t="s">
        <v>47</v>
      </c>
      <c r="M501" s="89">
        <v>0</v>
      </c>
      <c r="N501" s="87" t="s">
        <v>47</v>
      </c>
      <c r="O501" s="87" t="s">
        <v>55</v>
      </c>
      <c r="P501" s="87" t="s">
        <v>47</v>
      </c>
      <c r="Q501" s="89">
        <v>137291120.28960001</v>
      </c>
      <c r="R501" s="89">
        <v>0</v>
      </c>
      <c r="S501" s="89">
        <v>125296860</v>
      </c>
      <c r="T501" s="89">
        <v>0</v>
      </c>
      <c r="U501" s="87" t="s">
        <v>49</v>
      </c>
      <c r="V501" s="89">
        <v>0</v>
      </c>
      <c r="W501" s="89">
        <v>10339879.560000001</v>
      </c>
      <c r="X501" s="87" t="s">
        <v>50</v>
      </c>
      <c r="Y501" s="89">
        <v>1654380.7296</v>
      </c>
      <c r="Z501" s="89">
        <v>0</v>
      </c>
      <c r="AA501" s="87" t="s">
        <v>49</v>
      </c>
      <c r="AB501" s="89">
        <v>0</v>
      </c>
      <c r="AC501" s="89">
        <v>0</v>
      </c>
      <c r="AD501" s="87" t="s">
        <v>49</v>
      </c>
      <c r="AE501" s="89">
        <v>0</v>
      </c>
      <c r="AF501" s="88">
        <v>0</v>
      </c>
      <c r="AG501" s="87" t="s">
        <v>49</v>
      </c>
      <c r="AH501" s="96">
        <v>0</v>
      </c>
      <c r="AI501" s="112">
        <v>0</v>
      </c>
      <c r="AJ501" s="89" t="s">
        <v>49</v>
      </c>
      <c r="AK501" s="110">
        <v>0</v>
      </c>
      <c r="AL501" s="113">
        <v>0</v>
      </c>
      <c r="AM501" s="96" t="s">
        <v>47</v>
      </c>
      <c r="AN501" s="96" t="s">
        <v>47</v>
      </c>
      <c r="AO501" s="96" t="s">
        <v>47</v>
      </c>
      <c r="AP501" s="96" t="s">
        <v>47</v>
      </c>
    </row>
    <row r="502" spans="1:47" x14ac:dyDescent="0.25">
      <c r="A502" s="87" t="s">
        <v>2192</v>
      </c>
      <c r="B502" s="92">
        <v>44191</v>
      </c>
      <c r="C502" s="87" t="s">
        <v>973</v>
      </c>
      <c r="D502" s="87" t="s">
        <v>87</v>
      </c>
      <c r="E502" s="87" t="s">
        <v>1356</v>
      </c>
      <c r="F502" s="87" t="s">
        <v>1416</v>
      </c>
      <c r="G502" s="87" t="s">
        <v>48</v>
      </c>
      <c r="H502" s="87" t="s">
        <v>1415</v>
      </c>
      <c r="I502" s="89" t="s">
        <v>47</v>
      </c>
      <c r="J502" s="89" t="s">
        <v>47</v>
      </c>
      <c r="K502" s="89" t="s">
        <v>47</v>
      </c>
      <c r="L502" s="89" t="s">
        <v>47</v>
      </c>
      <c r="M502" s="89">
        <v>0</v>
      </c>
      <c r="N502" s="87" t="s">
        <v>47</v>
      </c>
      <c r="O502" s="87" t="s">
        <v>55</v>
      </c>
      <c r="P502" s="87" t="s">
        <v>47</v>
      </c>
      <c r="Q502" s="89">
        <v>2297011.5</v>
      </c>
      <c r="R502" s="89">
        <v>0</v>
      </c>
      <c r="S502" s="89">
        <v>2297011.5</v>
      </c>
      <c r="T502" s="89">
        <v>0</v>
      </c>
      <c r="U502" s="87" t="s">
        <v>49</v>
      </c>
      <c r="V502" s="89">
        <v>0</v>
      </c>
      <c r="W502" s="89">
        <v>0</v>
      </c>
      <c r="X502" s="87" t="s">
        <v>49</v>
      </c>
      <c r="Y502" s="89">
        <v>0</v>
      </c>
      <c r="Z502" s="89">
        <v>0</v>
      </c>
      <c r="AA502" s="87" t="s">
        <v>49</v>
      </c>
      <c r="AB502" s="89">
        <v>0</v>
      </c>
      <c r="AC502" s="89">
        <v>0</v>
      </c>
      <c r="AD502" s="87" t="s">
        <v>49</v>
      </c>
      <c r="AE502" s="89">
        <v>0</v>
      </c>
      <c r="AF502" s="87">
        <v>0</v>
      </c>
      <c r="AG502" s="87" t="s">
        <v>49</v>
      </c>
      <c r="AH502" s="89">
        <v>0</v>
      </c>
      <c r="AI502" s="89">
        <v>0</v>
      </c>
      <c r="AJ502" s="87" t="s">
        <v>49</v>
      </c>
      <c r="AK502" s="89">
        <v>0</v>
      </c>
      <c r="AL502" s="89">
        <v>0</v>
      </c>
      <c r="AM502" s="88" t="s">
        <v>47</v>
      </c>
      <c r="AN502" s="87" t="s">
        <v>47</v>
      </c>
      <c r="AO502" s="88" t="s">
        <v>47</v>
      </c>
      <c r="AP502" s="87" t="s">
        <v>47</v>
      </c>
      <c r="AR502" s="90"/>
      <c r="AS502" s="78"/>
      <c r="AT502" s="79"/>
      <c r="AU502" s="91"/>
    </row>
    <row r="503" spans="1:47" x14ac:dyDescent="0.25">
      <c r="A503" s="87" t="s">
        <v>2193</v>
      </c>
      <c r="B503" s="92">
        <v>44191</v>
      </c>
      <c r="C503" s="87" t="s">
        <v>973</v>
      </c>
      <c r="D503" s="87" t="s">
        <v>87</v>
      </c>
      <c r="E503" s="87" t="s">
        <v>1356</v>
      </c>
      <c r="F503" s="87" t="s">
        <v>1420</v>
      </c>
      <c r="G503" s="87" t="s">
        <v>48</v>
      </c>
      <c r="H503" s="87" t="s">
        <v>1419</v>
      </c>
      <c r="I503" s="89" t="s">
        <v>47</v>
      </c>
      <c r="J503" s="89" t="s">
        <v>47</v>
      </c>
      <c r="K503" s="89" t="s">
        <v>47</v>
      </c>
      <c r="L503" s="89" t="s">
        <v>47</v>
      </c>
      <c r="M503" s="89">
        <v>0</v>
      </c>
      <c r="N503" s="87" t="s">
        <v>47</v>
      </c>
      <c r="O503" s="87" t="s">
        <v>1418</v>
      </c>
      <c r="P503" s="87" t="s">
        <v>1417</v>
      </c>
      <c r="Q503" s="89">
        <v>809216</v>
      </c>
      <c r="R503" s="89">
        <v>0</v>
      </c>
      <c r="S503" s="89">
        <v>0</v>
      </c>
      <c r="T503" s="89">
        <v>697600</v>
      </c>
      <c r="U503" s="87" t="s">
        <v>50</v>
      </c>
      <c r="V503" s="89">
        <v>111616</v>
      </c>
      <c r="W503" s="89">
        <v>0</v>
      </c>
      <c r="X503" s="87" t="s">
        <v>49</v>
      </c>
      <c r="Y503" s="89">
        <v>0</v>
      </c>
      <c r="Z503" s="89">
        <v>0</v>
      </c>
      <c r="AA503" s="87" t="s">
        <v>49</v>
      </c>
      <c r="AB503" s="89">
        <v>0</v>
      </c>
      <c r="AC503" s="89">
        <v>0</v>
      </c>
      <c r="AD503" s="87" t="s">
        <v>49</v>
      </c>
      <c r="AE503" s="89">
        <v>0</v>
      </c>
      <c r="AF503" s="87">
        <v>0</v>
      </c>
      <c r="AG503" s="87" t="s">
        <v>49</v>
      </c>
      <c r="AH503" s="89">
        <v>0</v>
      </c>
      <c r="AI503" s="89">
        <v>0</v>
      </c>
      <c r="AJ503" s="87" t="s">
        <v>49</v>
      </c>
      <c r="AK503" s="89">
        <v>0</v>
      </c>
      <c r="AL503" s="89">
        <v>0</v>
      </c>
      <c r="AM503" s="88" t="s">
        <v>47</v>
      </c>
      <c r="AN503" s="87" t="s">
        <v>47</v>
      </c>
      <c r="AO503" s="88" t="s">
        <v>47</v>
      </c>
      <c r="AP503" s="87" t="s">
        <v>47</v>
      </c>
      <c r="AR503" s="90"/>
      <c r="AS503" s="78"/>
      <c r="AT503" s="79"/>
      <c r="AU503" s="91"/>
    </row>
    <row r="504" spans="1:47" x14ac:dyDescent="0.25">
      <c r="A504" s="87" t="s">
        <v>2194</v>
      </c>
      <c r="B504" s="92">
        <v>44191</v>
      </c>
      <c r="C504" s="87" t="s">
        <v>973</v>
      </c>
      <c r="D504" s="87" t="s">
        <v>87</v>
      </c>
      <c r="E504" s="87" t="s">
        <v>1356</v>
      </c>
      <c r="F504" s="87" t="s">
        <v>1416</v>
      </c>
      <c r="G504" s="87" t="s">
        <v>48</v>
      </c>
      <c r="H504" s="87" t="s">
        <v>1421</v>
      </c>
      <c r="I504" s="89" t="s">
        <v>47</v>
      </c>
      <c r="J504" s="89" t="s">
        <v>47</v>
      </c>
      <c r="K504" s="89" t="s">
        <v>47</v>
      </c>
      <c r="L504" s="89" t="s">
        <v>47</v>
      </c>
      <c r="M504" s="89">
        <v>0</v>
      </c>
      <c r="N504" s="87" t="s">
        <v>47</v>
      </c>
      <c r="O504" s="87" t="s">
        <v>55</v>
      </c>
      <c r="P504" s="87" t="s">
        <v>47</v>
      </c>
      <c r="Q504" s="89">
        <f>203216403.528-22345</f>
        <v>203194058.528</v>
      </c>
      <c r="R504" s="89">
        <v>0</v>
      </c>
      <c r="S504" s="89">
        <f>149533345.5-22345</f>
        <v>149511000.5</v>
      </c>
      <c r="T504" s="89">
        <v>0</v>
      </c>
      <c r="U504" s="87" t="s">
        <v>49</v>
      </c>
      <c r="V504" s="89">
        <v>0</v>
      </c>
      <c r="W504" s="89">
        <v>46278498.299999997</v>
      </c>
      <c r="X504" s="87" t="s">
        <v>50</v>
      </c>
      <c r="Y504" s="89">
        <v>7404559.7280000001</v>
      </c>
      <c r="Z504" s="89">
        <v>0</v>
      </c>
      <c r="AA504" s="87" t="s">
        <v>49</v>
      </c>
      <c r="AB504" s="89">
        <v>0</v>
      </c>
      <c r="AC504" s="89">
        <v>0</v>
      </c>
      <c r="AD504" s="87" t="s">
        <v>49</v>
      </c>
      <c r="AE504" s="89">
        <v>0</v>
      </c>
      <c r="AF504" s="87">
        <v>0</v>
      </c>
      <c r="AG504" s="87" t="s">
        <v>49</v>
      </c>
      <c r="AH504" s="89">
        <v>0</v>
      </c>
      <c r="AI504" s="89">
        <v>0</v>
      </c>
      <c r="AJ504" s="87" t="s">
        <v>49</v>
      </c>
      <c r="AK504" s="89">
        <v>0</v>
      </c>
      <c r="AL504" s="89">
        <v>0</v>
      </c>
      <c r="AM504" s="88" t="s">
        <v>47</v>
      </c>
      <c r="AN504" s="87" t="s">
        <v>47</v>
      </c>
      <c r="AO504" s="88" t="s">
        <v>47</v>
      </c>
      <c r="AP504" s="87" t="s">
        <v>47</v>
      </c>
      <c r="AR504" s="90"/>
      <c r="AS504" s="78"/>
      <c r="AT504" s="79"/>
      <c r="AU504" s="91"/>
    </row>
    <row r="505" spans="1:47" x14ac:dyDescent="0.25">
      <c r="A505" s="87" t="s">
        <v>2195</v>
      </c>
      <c r="B505" s="92">
        <v>44191</v>
      </c>
      <c r="C505" s="87" t="s">
        <v>46</v>
      </c>
      <c r="D505" s="87" t="s">
        <v>87</v>
      </c>
      <c r="E505" s="87" t="s">
        <v>88</v>
      </c>
      <c r="F505" s="87" t="s">
        <v>875</v>
      </c>
      <c r="G505" s="87" t="s">
        <v>48</v>
      </c>
      <c r="H505" s="87" t="s">
        <v>698</v>
      </c>
      <c r="I505" s="89" t="s">
        <v>47</v>
      </c>
      <c r="J505" s="89" t="s">
        <v>47</v>
      </c>
      <c r="K505" s="89" t="s">
        <v>47</v>
      </c>
      <c r="L505" s="89" t="s">
        <v>47</v>
      </c>
      <c r="M505" s="89">
        <v>0</v>
      </c>
      <c r="N505" s="87" t="s">
        <v>47</v>
      </c>
      <c r="O505" s="87" t="s">
        <v>55</v>
      </c>
      <c r="P505" s="87" t="s">
        <v>47</v>
      </c>
      <c r="Q505" s="89">
        <v>544368953.53760016</v>
      </c>
      <c r="R505" s="89">
        <v>0</v>
      </c>
      <c r="S505" s="89">
        <v>370092234.25</v>
      </c>
      <c r="T505" s="89">
        <v>0</v>
      </c>
      <c r="U505" s="87" t="s">
        <v>49</v>
      </c>
      <c r="V505" s="89">
        <v>0</v>
      </c>
      <c r="W505" s="89">
        <v>150238551.11000001</v>
      </c>
      <c r="X505" s="87" t="s">
        <v>50</v>
      </c>
      <c r="Y505" s="89">
        <v>24038168.177600004</v>
      </c>
      <c r="Z505" s="89">
        <v>0</v>
      </c>
      <c r="AA505" s="87" t="s">
        <v>49</v>
      </c>
      <c r="AB505" s="89">
        <v>0</v>
      </c>
      <c r="AC505" s="89">
        <v>0</v>
      </c>
      <c r="AD505" s="87" t="s">
        <v>49</v>
      </c>
      <c r="AE505" s="89">
        <v>0</v>
      </c>
      <c r="AF505" s="87">
        <v>0</v>
      </c>
      <c r="AG505" s="87" t="s">
        <v>49</v>
      </c>
      <c r="AH505" s="89">
        <v>0</v>
      </c>
      <c r="AI505" s="89">
        <v>0</v>
      </c>
      <c r="AJ505" s="87" t="s">
        <v>49</v>
      </c>
      <c r="AK505" s="89">
        <v>0</v>
      </c>
      <c r="AL505" s="89">
        <v>0</v>
      </c>
      <c r="AM505" s="88" t="s">
        <v>47</v>
      </c>
      <c r="AN505" s="87" t="s">
        <v>47</v>
      </c>
      <c r="AO505" s="88" t="s">
        <v>47</v>
      </c>
      <c r="AP505" s="87" t="s">
        <v>47</v>
      </c>
      <c r="AR505" s="90"/>
      <c r="AS505" s="78"/>
      <c r="AT505" s="79"/>
      <c r="AU505" s="91"/>
    </row>
    <row r="506" spans="1:47" x14ac:dyDescent="0.25">
      <c r="A506" s="87" t="s">
        <v>2196</v>
      </c>
      <c r="B506" s="92">
        <v>44191</v>
      </c>
      <c r="C506" s="87" t="s">
        <v>973</v>
      </c>
      <c r="D506" s="87" t="s">
        <v>96</v>
      </c>
      <c r="E506" s="87" t="s">
        <v>1353</v>
      </c>
      <c r="F506" s="87" t="s">
        <v>1409</v>
      </c>
      <c r="G506" s="87" t="s">
        <v>48</v>
      </c>
      <c r="H506" s="87" t="s">
        <v>1408</v>
      </c>
      <c r="I506" s="89" t="s">
        <v>47</v>
      </c>
      <c r="J506" s="89" t="s">
        <v>47</v>
      </c>
      <c r="K506" s="89" t="s">
        <v>47</v>
      </c>
      <c r="L506" s="89" t="s">
        <v>47</v>
      </c>
      <c r="M506" s="89">
        <v>0</v>
      </c>
      <c r="N506" s="87" t="s">
        <v>47</v>
      </c>
      <c r="O506" s="87" t="s">
        <v>55</v>
      </c>
      <c r="P506" s="87" t="s">
        <v>47</v>
      </c>
      <c r="Q506" s="89">
        <v>96127025.516000003</v>
      </c>
      <c r="R506" s="89">
        <v>0</v>
      </c>
      <c r="S506" s="89">
        <v>70411165.200000018</v>
      </c>
      <c r="T506" s="89">
        <v>0</v>
      </c>
      <c r="U506" s="87" t="s">
        <v>49</v>
      </c>
      <c r="V506" s="89">
        <v>0</v>
      </c>
      <c r="W506" s="89">
        <v>22168845.100000001</v>
      </c>
      <c r="X506" s="87" t="s">
        <v>49</v>
      </c>
      <c r="Y506" s="89">
        <v>3547015.216</v>
      </c>
      <c r="Z506" s="89">
        <v>0</v>
      </c>
      <c r="AA506" s="87" t="s">
        <v>49</v>
      </c>
      <c r="AB506" s="89">
        <v>0</v>
      </c>
      <c r="AC506" s="89">
        <v>0</v>
      </c>
      <c r="AD506" s="87" t="s">
        <v>49</v>
      </c>
      <c r="AE506" s="89">
        <v>0</v>
      </c>
      <c r="AF506" s="87">
        <v>0</v>
      </c>
      <c r="AG506" s="87" t="s">
        <v>49</v>
      </c>
      <c r="AH506" s="89">
        <v>0</v>
      </c>
      <c r="AI506" s="89">
        <v>0</v>
      </c>
      <c r="AJ506" s="87" t="s">
        <v>49</v>
      </c>
      <c r="AK506" s="89">
        <v>0</v>
      </c>
      <c r="AL506" s="89">
        <v>0</v>
      </c>
      <c r="AM506" s="88" t="s">
        <v>47</v>
      </c>
      <c r="AN506" s="87" t="s">
        <v>47</v>
      </c>
      <c r="AO506" s="88" t="s">
        <v>47</v>
      </c>
      <c r="AP506" s="87" t="s">
        <v>47</v>
      </c>
      <c r="AR506" s="90"/>
      <c r="AS506" s="78"/>
      <c r="AT506" s="79"/>
      <c r="AU506" s="91"/>
    </row>
    <row r="507" spans="1:47" x14ac:dyDescent="0.25">
      <c r="A507" s="87" t="s">
        <v>2197</v>
      </c>
      <c r="B507" s="92">
        <v>44191</v>
      </c>
      <c r="C507" s="87" t="s">
        <v>973</v>
      </c>
      <c r="D507" s="87" t="s">
        <v>96</v>
      </c>
      <c r="E507" s="87" t="s">
        <v>1353</v>
      </c>
      <c r="F507" s="87" t="s">
        <v>1413</v>
      </c>
      <c r="G507" s="87" t="s">
        <v>48</v>
      </c>
      <c r="H507" s="87" t="s">
        <v>1412</v>
      </c>
      <c r="I507" s="89" t="s">
        <v>47</v>
      </c>
      <c r="J507" s="89" t="s">
        <v>47</v>
      </c>
      <c r="K507" s="89" t="s">
        <v>47</v>
      </c>
      <c r="L507" s="89" t="s">
        <v>47</v>
      </c>
      <c r="M507" s="89">
        <v>0</v>
      </c>
      <c r="N507" s="87" t="s">
        <v>47</v>
      </c>
      <c r="O507" s="87" t="s">
        <v>1411</v>
      </c>
      <c r="P507" s="87" t="s">
        <v>1410</v>
      </c>
      <c r="Q507" s="89">
        <v>32800018.399999999</v>
      </c>
      <c r="R507" s="89">
        <v>0</v>
      </c>
      <c r="S507" s="89">
        <v>1144500</v>
      </c>
      <c r="T507" s="89">
        <v>27289240</v>
      </c>
      <c r="U507" s="87" t="s">
        <v>50</v>
      </c>
      <c r="V507" s="89">
        <v>4366278.4000000004</v>
      </c>
      <c r="W507" s="89">
        <v>0</v>
      </c>
      <c r="X507" s="87" t="s">
        <v>49</v>
      </c>
      <c r="Y507" s="89">
        <v>0</v>
      </c>
      <c r="Z507" s="89">
        <v>0</v>
      </c>
      <c r="AA507" s="87" t="s">
        <v>49</v>
      </c>
      <c r="AB507" s="89">
        <v>0</v>
      </c>
      <c r="AC507" s="89">
        <v>0</v>
      </c>
      <c r="AD507" s="87" t="s">
        <v>49</v>
      </c>
      <c r="AE507" s="89">
        <v>0</v>
      </c>
      <c r="AF507" s="87">
        <v>0</v>
      </c>
      <c r="AG507" s="87" t="s">
        <v>49</v>
      </c>
      <c r="AH507" s="89">
        <v>0</v>
      </c>
      <c r="AI507" s="89">
        <v>0</v>
      </c>
      <c r="AJ507" s="87" t="s">
        <v>49</v>
      </c>
      <c r="AK507" s="89">
        <v>0</v>
      </c>
      <c r="AL507" s="89">
        <v>0</v>
      </c>
      <c r="AM507" s="88" t="s">
        <v>47</v>
      </c>
      <c r="AN507" s="87" t="s">
        <v>47</v>
      </c>
      <c r="AO507" s="88" t="s">
        <v>47</v>
      </c>
      <c r="AP507" s="87" t="s">
        <v>47</v>
      </c>
      <c r="AR507" s="90"/>
      <c r="AS507" s="78"/>
      <c r="AT507" s="79"/>
      <c r="AU507" s="91"/>
    </row>
    <row r="508" spans="1:47" x14ac:dyDescent="0.25">
      <c r="A508" s="87" t="s">
        <v>2198</v>
      </c>
      <c r="B508" s="92">
        <v>44191</v>
      </c>
      <c r="C508" s="87" t="s">
        <v>973</v>
      </c>
      <c r="D508" s="87" t="s">
        <v>96</v>
      </c>
      <c r="E508" s="87" t="s">
        <v>1353</v>
      </c>
      <c r="F508" s="87" t="s">
        <v>1409</v>
      </c>
      <c r="G508" s="87" t="s">
        <v>48</v>
      </c>
      <c r="H508" s="87" t="s">
        <v>1414</v>
      </c>
      <c r="I508" s="89" t="s">
        <v>47</v>
      </c>
      <c r="J508" s="89" t="s">
        <v>47</v>
      </c>
      <c r="K508" s="89" t="s">
        <v>47</v>
      </c>
      <c r="L508" s="89" t="s">
        <v>47</v>
      </c>
      <c r="M508" s="89">
        <v>0</v>
      </c>
      <c r="N508" s="87" t="s">
        <v>47</v>
      </c>
      <c r="O508" s="87" t="s">
        <v>55</v>
      </c>
      <c r="P508" s="87" t="s">
        <v>47</v>
      </c>
      <c r="Q508" s="89">
        <v>33487529.578000002</v>
      </c>
      <c r="R508" s="89">
        <v>0</v>
      </c>
      <c r="S508" s="89">
        <v>21988134</v>
      </c>
      <c r="T508" s="89">
        <v>0</v>
      </c>
      <c r="U508" s="87" t="s">
        <v>49</v>
      </c>
      <c r="V508" s="89">
        <v>0</v>
      </c>
      <c r="W508" s="89">
        <v>9913272.0500000007</v>
      </c>
      <c r="X508" s="87" t="s">
        <v>50</v>
      </c>
      <c r="Y508" s="89">
        <v>1586123.5279999999</v>
      </c>
      <c r="Z508" s="89">
        <v>0</v>
      </c>
      <c r="AA508" s="87" t="s">
        <v>49</v>
      </c>
      <c r="AB508" s="89">
        <v>0</v>
      </c>
      <c r="AC508" s="89">
        <v>0</v>
      </c>
      <c r="AD508" s="87" t="s">
        <v>49</v>
      </c>
      <c r="AE508" s="89">
        <v>0</v>
      </c>
      <c r="AF508" s="87">
        <v>0</v>
      </c>
      <c r="AG508" s="87" t="s">
        <v>49</v>
      </c>
      <c r="AH508" s="89">
        <v>0</v>
      </c>
      <c r="AI508" s="89">
        <v>0</v>
      </c>
      <c r="AJ508" s="87" t="s">
        <v>49</v>
      </c>
      <c r="AK508" s="89">
        <v>0</v>
      </c>
      <c r="AL508" s="89">
        <v>0</v>
      </c>
      <c r="AM508" s="88" t="s">
        <v>47</v>
      </c>
      <c r="AN508" s="87" t="s">
        <v>47</v>
      </c>
      <c r="AO508" s="88" t="s">
        <v>47</v>
      </c>
      <c r="AP508" s="87" t="s">
        <v>47</v>
      </c>
      <c r="AR508" s="90"/>
      <c r="AS508" s="78"/>
      <c r="AT508" s="79"/>
      <c r="AU508" s="91"/>
    </row>
    <row r="509" spans="1:47" x14ac:dyDescent="0.25">
      <c r="A509" s="87" t="s">
        <v>2199</v>
      </c>
      <c r="B509" s="92">
        <v>44191</v>
      </c>
      <c r="C509" s="87" t="s">
        <v>46</v>
      </c>
      <c r="D509" s="87" t="s">
        <v>96</v>
      </c>
      <c r="E509" s="87" t="s">
        <v>97</v>
      </c>
      <c r="F509" s="87" t="s">
        <v>911</v>
      </c>
      <c r="G509" s="87" t="s">
        <v>48</v>
      </c>
      <c r="H509" s="87" t="s">
        <v>700</v>
      </c>
      <c r="I509" s="89" t="s">
        <v>47</v>
      </c>
      <c r="J509" s="89" t="s">
        <v>47</v>
      </c>
      <c r="K509" s="89" t="s">
        <v>47</v>
      </c>
      <c r="L509" s="89" t="s">
        <v>47</v>
      </c>
      <c r="M509" s="89">
        <v>0</v>
      </c>
      <c r="N509" s="87" t="s">
        <v>47</v>
      </c>
      <c r="O509" s="87" t="s">
        <v>55</v>
      </c>
      <c r="P509" s="87" t="s">
        <v>47</v>
      </c>
      <c r="Q509" s="89">
        <v>968285376.65560019</v>
      </c>
      <c r="R509" s="89">
        <v>0</v>
      </c>
      <c r="S509" s="89">
        <v>687334191.94999981</v>
      </c>
      <c r="T509" s="89">
        <v>0</v>
      </c>
      <c r="U509" s="87" t="s">
        <v>49</v>
      </c>
      <c r="V509" s="89">
        <v>0</v>
      </c>
      <c r="W509" s="89">
        <v>242199297.16000003</v>
      </c>
      <c r="X509" s="87" t="s">
        <v>50</v>
      </c>
      <c r="Y509" s="89">
        <v>38751887.545599997</v>
      </c>
      <c r="Z509" s="89">
        <v>0</v>
      </c>
      <c r="AA509" s="87" t="s">
        <v>49</v>
      </c>
      <c r="AB509" s="89">
        <v>0</v>
      </c>
      <c r="AC509" s="89">
        <v>0</v>
      </c>
      <c r="AD509" s="87" t="s">
        <v>49</v>
      </c>
      <c r="AE509" s="89">
        <v>0</v>
      </c>
      <c r="AF509" s="87">
        <v>0</v>
      </c>
      <c r="AG509" s="87" t="s">
        <v>49</v>
      </c>
      <c r="AH509" s="89">
        <v>0</v>
      </c>
      <c r="AI509" s="89">
        <v>0</v>
      </c>
      <c r="AJ509" s="87" t="s">
        <v>49</v>
      </c>
      <c r="AK509" s="89">
        <v>0</v>
      </c>
      <c r="AL509" s="89">
        <v>0</v>
      </c>
      <c r="AM509" s="88" t="s">
        <v>47</v>
      </c>
      <c r="AN509" s="87" t="s">
        <v>47</v>
      </c>
      <c r="AO509" s="88" t="s">
        <v>47</v>
      </c>
      <c r="AP509" s="87" t="s">
        <v>47</v>
      </c>
      <c r="AR509" s="90"/>
      <c r="AS509" s="78"/>
      <c r="AT509" s="79"/>
      <c r="AU509" s="91"/>
    </row>
    <row r="510" spans="1:47" x14ac:dyDescent="0.25">
      <c r="A510" s="87" t="s">
        <v>2200</v>
      </c>
      <c r="B510" s="92">
        <v>44191</v>
      </c>
      <c r="C510" s="87" t="s">
        <v>46</v>
      </c>
      <c r="D510" s="87" t="s">
        <v>100</v>
      </c>
      <c r="E510" s="87" t="s">
        <v>101</v>
      </c>
      <c r="F510" s="87" t="s">
        <v>922</v>
      </c>
      <c r="G510" s="87" t="s">
        <v>104</v>
      </c>
      <c r="H510" s="87" t="s">
        <v>47</v>
      </c>
      <c r="I510" s="89" t="s">
        <v>710</v>
      </c>
      <c r="J510" s="89" t="s">
        <v>47</v>
      </c>
      <c r="K510" s="89" t="s">
        <v>711</v>
      </c>
      <c r="L510" s="89" t="s">
        <v>608</v>
      </c>
      <c r="M510" s="89">
        <v>11652100</v>
      </c>
      <c r="N510" s="87" t="s">
        <v>107</v>
      </c>
      <c r="O510" s="87" t="s">
        <v>712</v>
      </c>
      <c r="P510" s="87" t="s">
        <v>713</v>
      </c>
      <c r="Q510" s="89">
        <v>-2169100</v>
      </c>
      <c r="R510" s="89">
        <v>0</v>
      </c>
      <c r="S510" s="89">
        <v>-2169100</v>
      </c>
      <c r="T510" s="89">
        <v>0</v>
      </c>
      <c r="U510" s="87" t="s">
        <v>49</v>
      </c>
      <c r="V510" s="89">
        <v>0</v>
      </c>
      <c r="W510" s="89">
        <v>0</v>
      </c>
      <c r="X510" s="87" t="s">
        <v>49</v>
      </c>
      <c r="Y510" s="89">
        <v>0</v>
      </c>
      <c r="Z510" s="89">
        <v>0</v>
      </c>
      <c r="AA510" s="87" t="s">
        <v>49</v>
      </c>
      <c r="AB510" s="89">
        <v>0</v>
      </c>
      <c r="AC510" s="89">
        <v>0</v>
      </c>
      <c r="AD510" s="87" t="s">
        <v>49</v>
      </c>
      <c r="AE510" s="89">
        <v>0</v>
      </c>
      <c r="AF510" s="87">
        <v>0</v>
      </c>
      <c r="AG510" s="87" t="s">
        <v>49</v>
      </c>
      <c r="AH510" s="89">
        <v>0</v>
      </c>
      <c r="AI510" s="89">
        <v>0</v>
      </c>
      <c r="AJ510" s="87" t="s">
        <v>49</v>
      </c>
      <c r="AK510" s="89">
        <v>0</v>
      </c>
      <c r="AL510" s="89">
        <v>0</v>
      </c>
      <c r="AM510" s="88" t="s">
        <v>47</v>
      </c>
      <c r="AN510" s="87" t="s">
        <v>47</v>
      </c>
      <c r="AO510" s="88" t="s">
        <v>47</v>
      </c>
      <c r="AP510" s="87" t="s">
        <v>47</v>
      </c>
      <c r="AR510" s="90"/>
      <c r="AS510" s="78"/>
      <c r="AT510" s="79"/>
      <c r="AU510" s="91"/>
    </row>
    <row r="511" spans="1:47" x14ac:dyDescent="0.25">
      <c r="A511" s="87" t="s">
        <v>2201</v>
      </c>
      <c r="B511" s="92">
        <v>44191</v>
      </c>
      <c r="C511" s="87" t="s">
        <v>46</v>
      </c>
      <c r="D511" s="87" t="s">
        <v>100</v>
      </c>
      <c r="E511" s="87" t="s">
        <v>101</v>
      </c>
      <c r="F511" s="87" t="s">
        <v>922</v>
      </c>
      <c r="G511" s="87" t="s">
        <v>48</v>
      </c>
      <c r="H511" s="87" t="s">
        <v>708</v>
      </c>
      <c r="I511" s="89" t="s">
        <v>47</v>
      </c>
      <c r="J511" s="89" t="s">
        <v>47</v>
      </c>
      <c r="K511" s="89" t="s">
        <v>47</v>
      </c>
      <c r="L511" s="89" t="s">
        <v>47</v>
      </c>
      <c r="M511" s="89">
        <v>0</v>
      </c>
      <c r="N511" s="87" t="s">
        <v>47</v>
      </c>
      <c r="O511" s="87" t="s">
        <v>55</v>
      </c>
      <c r="P511" s="87" t="s">
        <v>47</v>
      </c>
      <c r="Q511" s="89">
        <v>41093839.299999997</v>
      </c>
      <c r="R511" s="89">
        <v>0</v>
      </c>
      <c r="S511" s="89">
        <v>39235171.299999997</v>
      </c>
      <c r="T511" s="89">
        <v>0</v>
      </c>
      <c r="U511" s="87" t="s">
        <v>49</v>
      </c>
      <c r="V511" s="89">
        <v>0</v>
      </c>
      <c r="W511" s="89">
        <v>1602300</v>
      </c>
      <c r="X511" s="87" t="s">
        <v>49</v>
      </c>
      <c r="Y511" s="89">
        <v>256368</v>
      </c>
      <c r="Z511" s="89">
        <v>0</v>
      </c>
      <c r="AA511" s="87" t="s">
        <v>49</v>
      </c>
      <c r="AB511" s="89">
        <v>0</v>
      </c>
      <c r="AC511" s="89">
        <v>0</v>
      </c>
      <c r="AD511" s="87" t="s">
        <v>49</v>
      </c>
      <c r="AE511" s="89">
        <v>0</v>
      </c>
      <c r="AF511" s="87">
        <v>0</v>
      </c>
      <c r="AG511" s="87" t="s">
        <v>49</v>
      </c>
      <c r="AH511" s="89">
        <v>0</v>
      </c>
      <c r="AI511" s="89">
        <v>0</v>
      </c>
      <c r="AJ511" s="87" t="s">
        <v>49</v>
      </c>
      <c r="AK511" s="89">
        <v>0</v>
      </c>
      <c r="AL511" s="89">
        <v>0</v>
      </c>
      <c r="AM511" s="88" t="s">
        <v>47</v>
      </c>
      <c r="AN511" s="87" t="s">
        <v>47</v>
      </c>
      <c r="AO511" s="88" t="s">
        <v>47</v>
      </c>
      <c r="AP511" s="87" t="s">
        <v>47</v>
      </c>
      <c r="AR511" s="90"/>
      <c r="AS511" s="78"/>
      <c r="AT511" s="79"/>
      <c r="AU511" s="91"/>
    </row>
    <row r="512" spans="1:47" x14ac:dyDescent="0.25">
      <c r="A512" s="87" t="s">
        <v>2202</v>
      </c>
      <c r="B512" s="92">
        <v>44191</v>
      </c>
      <c r="C512" s="87" t="s">
        <v>46</v>
      </c>
      <c r="D512" s="87" t="s">
        <v>100</v>
      </c>
      <c r="E512" s="87" t="s">
        <v>101</v>
      </c>
      <c r="F512" s="87" t="s">
        <v>922</v>
      </c>
      <c r="G512" s="87" t="s">
        <v>48</v>
      </c>
      <c r="H512" s="87" t="s">
        <v>704</v>
      </c>
      <c r="I512" s="89" t="s">
        <v>47</v>
      </c>
      <c r="J512" s="89" t="s">
        <v>47</v>
      </c>
      <c r="K512" s="89" t="s">
        <v>47</v>
      </c>
      <c r="L512" s="89" t="s">
        <v>47</v>
      </c>
      <c r="M512" s="89">
        <v>0</v>
      </c>
      <c r="N512" s="87" t="s">
        <v>47</v>
      </c>
      <c r="O512" s="87" t="s">
        <v>705</v>
      </c>
      <c r="P512" s="87" t="s">
        <v>706</v>
      </c>
      <c r="Q512" s="89">
        <v>24625072.998399999</v>
      </c>
      <c r="R512" s="89">
        <v>0</v>
      </c>
      <c r="S512" s="89">
        <v>1533194</v>
      </c>
      <c r="T512" s="89">
        <v>19906792.239999998</v>
      </c>
      <c r="U512" s="87" t="s">
        <v>50</v>
      </c>
      <c r="V512" s="89">
        <v>3185086.7584000002</v>
      </c>
      <c r="W512" s="89">
        <v>0</v>
      </c>
      <c r="X512" s="87" t="s">
        <v>49</v>
      </c>
      <c r="Y512" s="89">
        <v>0</v>
      </c>
      <c r="Z512" s="89">
        <v>0</v>
      </c>
      <c r="AA512" s="87" t="s">
        <v>49</v>
      </c>
      <c r="AB512" s="89">
        <v>0</v>
      </c>
      <c r="AC512" s="89">
        <v>0</v>
      </c>
      <c r="AD512" s="87" t="s">
        <v>49</v>
      </c>
      <c r="AE512" s="89">
        <v>0</v>
      </c>
      <c r="AF512" s="87">
        <v>0</v>
      </c>
      <c r="AG512" s="87" t="s">
        <v>49</v>
      </c>
      <c r="AH512" s="89">
        <v>0</v>
      </c>
      <c r="AI512" s="89">
        <v>0</v>
      </c>
      <c r="AJ512" s="87" t="s">
        <v>49</v>
      </c>
      <c r="AK512" s="89">
        <v>0</v>
      </c>
      <c r="AL512" s="89">
        <v>0</v>
      </c>
      <c r="AM512" s="88" t="s">
        <v>47</v>
      </c>
      <c r="AN512" s="87" t="s">
        <v>47</v>
      </c>
      <c r="AO512" s="88" t="s">
        <v>47</v>
      </c>
      <c r="AP512" s="87" t="s">
        <v>47</v>
      </c>
      <c r="AR512" s="90"/>
      <c r="AS512" s="78"/>
      <c r="AT512" s="79"/>
      <c r="AU512" s="91"/>
    </row>
    <row r="513" spans="1:47" x14ac:dyDescent="0.25">
      <c r="A513" s="87" t="s">
        <v>2203</v>
      </c>
      <c r="B513" s="92">
        <v>44191</v>
      </c>
      <c r="C513" s="87" t="s">
        <v>46</v>
      </c>
      <c r="D513" s="87" t="s">
        <v>100</v>
      </c>
      <c r="E513" s="87" t="s">
        <v>101</v>
      </c>
      <c r="F513" s="87" t="s">
        <v>922</v>
      </c>
      <c r="G513" s="87" t="s">
        <v>48</v>
      </c>
      <c r="H513" s="87" t="s">
        <v>702</v>
      </c>
      <c r="I513" s="89" t="s">
        <v>47</v>
      </c>
      <c r="J513" s="89" t="s">
        <v>47</v>
      </c>
      <c r="K513" s="89" t="s">
        <v>47</v>
      </c>
      <c r="L513" s="89" t="s">
        <v>47</v>
      </c>
      <c r="M513" s="89">
        <v>0</v>
      </c>
      <c r="N513" s="87" t="s">
        <v>47</v>
      </c>
      <c r="O513" s="87" t="s">
        <v>55</v>
      </c>
      <c r="P513" s="87" t="s">
        <v>47</v>
      </c>
      <c r="Q513" s="89">
        <v>299730972.50120002</v>
      </c>
      <c r="R513" s="89">
        <v>0</v>
      </c>
      <c r="S513" s="89">
        <v>206774387.5</v>
      </c>
      <c r="T513" s="89">
        <v>0</v>
      </c>
      <c r="U513" s="87" t="s">
        <v>49</v>
      </c>
      <c r="V513" s="89">
        <v>0</v>
      </c>
      <c r="W513" s="89">
        <v>80134987.069999993</v>
      </c>
      <c r="X513" s="87" t="s">
        <v>49</v>
      </c>
      <c r="Y513" s="89">
        <v>12821597.9312</v>
      </c>
      <c r="Z513" s="89">
        <v>0</v>
      </c>
      <c r="AA513" s="87" t="s">
        <v>49</v>
      </c>
      <c r="AB513" s="89">
        <v>0</v>
      </c>
      <c r="AC513" s="89">
        <v>0</v>
      </c>
      <c r="AD513" s="87" t="s">
        <v>49</v>
      </c>
      <c r="AE513" s="89">
        <v>0</v>
      </c>
      <c r="AF513" s="87">
        <v>0</v>
      </c>
      <c r="AG513" s="87" t="s">
        <v>49</v>
      </c>
      <c r="AH513" s="89">
        <v>0</v>
      </c>
      <c r="AI513" s="89">
        <v>0</v>
      </c>
      <c r="AJ513" s="87" t="s">
        <v>49</v>
      </c>
      <c r="AK513" s="89">
        <v>0</v>
      </c>
      <c r="AL513" s="89">
        <v>0</v>
      </c>
      <c r="AM513" s="88" t="s">
        <v>47</v>
      </c>
      <c r="AN513" s="87" t="s">
        <v>47</v>
      </c>
      <c r="AO513" s="88" t="s">
        <v>47</v>
      </c>
      <c r="AP513" s="87" t="s">
        <v>47</v>
      </c>
      <c r="AR513" s="90"/>
      <c r="AS513" s="78"/>
      <c r="AT513" s="79"/>
      <c r="AU513" s="91"/>
    </row>
    <row r="514" spans="1:47" x14ac:dyDescent="0.25">
      <c r="A514" s="87" t="s">
        <v>2204</v>
      </c>
      <c r="B514" s="92">
        <v>44191</v>
      </c>
      <c r="C514" s="87" t="s">
        <v>46</v>
      </c>
      <c r="D514" s="87" t="s">
        <v>111</v>
      </c>
      <c r="E514" s="87" t="s">
        <v>112</v>
      </c>
      <c r="F514" s="87" t="s">
        <v>866</v>
      </c>
      <c r="G514" s="87" t="s">
        <v>48</v>
      </c>
      <c r="H514" s="87" t="s">
        <v>715</v>
      </c>
      <c r="I514" s="89" t="s">
        <v>47</v>
      </c>
      <c r="J514" s="89" t="s">
        <v>47</v>
      </c>
      <c r="K514" s="89" t="s">
        <v>47</v>
      </c>
      <c r="L514" s="89" t="s">
        <v>47</v>
      </c>
      <c r="M514" s="89">
        <v>0</v>
      </c>
      <c r="N514" s="87" t="s">
        <v>47</v>
      </c>
      <c r="O514" s="87" t="s">
        <v>55</v>
      </c>
      <c r="P514" s="87" t="s">
        <v>47</v>
      </c>
      <c r="Q514" s="89">
        <v>810567260.77560008</v>
      </c>
      <c r="R514" s="89">
        <v>0</v>
      </c>
      <c r="S514" s="89">
        <v>607216770.64999974</v>
      </c>
      <c r="T514" s="89">
        <v>0</v>
      </c>
      <c r="U514" s="87" t="s">
        <v>49</v>
      </c>
      <c r="V514" s="89">
        <v>0</v>
      </c>
      <c r="W514" s="89">
        <v>175302146.66</v>
      </c>
      <c r="X514" s="87" t="s">
        <v>50</v>
      </c>
      <c r="Y514" s="89">
        <v>28048343.465599999</v>
      </c>
      <c r="Z514" s="89">
        <v>0</v>
      </c>
      <c r="AA514" s="87" t="s">
        <v>49</v>
      </c>
      <c r="AB514" s="89">
        <v>0</v>
      </c>
      <c r="AC514" s="89">
        <v>0</v>
      </c>
      <c r="AD514" s="87" t="s">
        <v>49</v>
      </c>
      <c r="AE514" s="89">
        <v>0</v>
      </c>
      <c r="AF514" s="87">
        <v>0</v>
      </c>
      <c r="AG514" s="87" t="s">
        <v>49</v>
      </c>
      <c r="AH514" s="89">
        <v>0</v>
      </c>
      <c r="AI514" s="89">
        <v>0</v>
      </c>
      <c r="AJ514" s="87" t="s">
        <v>49</v>
      </c>
      <c r="AK514" s="89">
        <v>0</v>
      </c>
      <c r="AL514" s="89">
        <v>0</v>
      </c>
      <c r="AM514" s="88" t="s">
        <v>47</v>
      </c>
      <c r="AN514" s="87" t="s">
        <v>47</v>
      </c>
      <c r="AO514" s="88" t="s">
        <v>47</v>
      </c>
      <c r="AP514" s="87" t="s">
        <v>47</v>
      </c>
      <c r="AR514" s="90"/>
      <c r="AS514" s="78"/>
      <c r="AT514" s="79"/>
      <c r="AU514" s="91"/>
    </row>
    <row r="515" spans="1:47" x14ac:dyDescent="0.25">
      <c r="A515" s="87" t="s">
        <v>2205</v>
      </c>
      <c r="B515" s="92">
        <v>44191</v>
      </c>
      <c r="C515" s="87" t="s">
        <v>46</v>
      </c>
      <c r="D515" s="87" t="s">
        <v>115</v>
      </c>
      <c r="E515" s="87" t="s">
        <v>116</v>
      </c>
      <c r="F515" s="87" t="s">
        <v>934</v>
      </c>
      <c r="G515" s="87" t="s">
        <v>48</v>
      </c>
      <c r="H515" s="87" t="s">
        <v>717</v>
      </c>
      <c r="I515" s="89" t="s">
        <v>47</v>
      </c>
      <c r="J515" s="89" t="s">
        <v>47</v>
      </c>
      <c r="K515" s="89" t="s">
        <v>47</v>
      </c>
      <c r="L515" s="89" t="s">
        <v>47</v>
      </c>
      <c r="M515" s="89">
        <v>0</v>
      </c>
      <c r="N515" s="87" t="s">
        <v>47</v>
      </c>
      <c r="O515" s="87" t="s">
        <v>55</v>
      </c>
      <c r="P515" s="87" t="s">
        <v>47</v>
      </c>
      <c r="Q515" s="89">
        <v>480487032.10279995</v>
      </c>
      <c r="R515" s="89">
        <v>0</v>
      </c>
      <c r="S515" s="89">
        <v>304922734.60000002</v>
      </c>
      <c r="T515" s="89">
        <v>0</v>
      </c>
      <c r="U515" s="87" t="s">
        <v>49</v>
      </c>
      <c r="V515" s="89">
        <v>0</v>
      </c>
      <c r="W515" s="89">
        <v>151348532.32999998</v>
      </c>
      <c r="X515" s="87" t="s">
        <v>50</v>
      </c>
      <c r="Y515" s="89">
        <v>24215765.172800001</v>
      </c>
      <c r="Z515" s="89">
        <v>0</v>
      </c>
      <c r="AA515" s="87" t="s">
        <v>49</v>
      </c>
      <c r="AB515" s="89">
        <v>0</v>
      </c>
      <c r="AC515" s="89">
        <v>0</v>
      </c>
      <c r="AD515" s="87" t="s">
        <v>49</v>
      </c>
      <c r="AE515" s="89">
        <v>0</v>
      </c>
      <c r="AF515" s="87">
        <v>0</v>
      </c>
      <c r="AG515" s="87" t="s">
        <v>49</v>
      </c>
      <c r="AH515" s="89">
        <v>0</v>
      </c>
      <c r="AI515" s="89">
        <v>0</v>
      </c>
      <c r="AJ515" s="87" t="s">
        <v>49</v>
      </c>
      <c r="AK515" s="89">
        <v>0</v>
      </c>
      <c r="AL515" s="89">
        <v>0</v>
      </c>
      <c r="AM515" s="88" t="s">
        <v>47</v>
      </c>
      <c r="AN515" s="87" t="s">
        <v>47</v>
      </c>
      <c r="AO515" s="88" t="s">
        <v>47</v>
      </c>
      <c r="AP515" s="87" t="s">
        <v>47</v>
      </c>
      <c r="AR515" s="90"/>
      <c r="AS515" s="78"/>
      <c r="AT515" s="79"/>
      <c r="AU515" s="91"/>
    </row>
    <row r="516" spans="1:47" x14ac:dyDescent="0.25">
      <c r="A516" s="87" t="s">
        <v>2206</v>
      </c>
      <c r="B516" s="92">
        <v>44191</v>
      </c>
      <c r="C516" s="87" t="s">
        <v>46</v>
      </c>
      <c r="D516" s="87" t="s">
        <v>1281</v>
      </c>
      <c r="E516" s="87" t="s">
        <v>1280</v>
      </c>
      <c r="F516" s="87" t="s">
        <v>1304</v>
      </c>
      <c r="G516" s="87" t="s">
        <v>48</v>
      </c>
      <c r="H516" s="87" t="s">
        <v>1303</v>
      </c>
      <c r="I516" s="89" t="s">
        <v>47</v>
      </c>
      <c r="J516" s="89" t="s">
        <v>47</v>
      </c>
      <c r="K516" s="89" t="s">
        <v>47</v>
      </c>
      <c r="L516" s="89" t="s">
        <v>47</v>
      </c>
      <c r="M516" s="89">
        <v>0</v>
      </c>
      <c r="N516" s="87" t="s">
        <v>47</v>
      </c>
      <c r="O516" s="87" t="s">
        <v>55</v>
      </c>
      <c r="P516" s="87" t="s">
        <v>47</v>
      </c>
      <c r="Q516" s="89">
        <v>136256005.0948</v>
      </c>
      <c r="R516" s="89">
        <v>0</v>
      </c>
      <c r="S516" s="89">
        <v>115212989.09999999</v>
      </c>
      <c r="T516" s="89">
        <v>0</v>
      </c>
      <c r="U516" s="87" t="s">
        <v>49</v>
      </c>
      <c r="V516" s="89">
        <v>0</v>
      </c>
      <c r="W516" s="89">
        <v>18140531.030000001</v>
      </c>
      <c r="X516" s="87" t="s">
        <v>50</v>
      </c>
      <c r="Y516" s="89">
        <v>2902484.9648000002</v>
      </c>
      <c r="Z516" s="89">
        <v>0</v>
      </c>
      <c r="AA516" s="87" t="s">
        <v>49</v>
      </c>
      <c r="AB516" s="89">
        <v>0</v>
      </c>
      <c r="AC516" s="89">
        <v>0</v>
      </c>
      <c r="AD516" s="87" t="s">
        <v>49</v>
      </c>
      <c r="AE516" s="89">
        <v>0</v>
      </c>
      <c r="AF516" s="87">
        <v>0</v>
      </c>
      <c r="AG516" s="87" t="s">
        <v>49</v>
      </c>
      <c r="AH516" s="89">
        <v>0</v>
      </c>
      <c r="AI516" s="89">
        <v>0</v>
      </c>
      <c r="AJ516" s="87" t="s">
        <v>49</v>
      </c>
      <c r="AK516" s="89">
        <v>0</v>
      </c>
      <c r="AL516" s="89">
        <v>0</v>
      </c>
      <c r="AM516" s="88" t="s">
        <v>47</v>
      </c>
      <c r="AN516" s="87" t="s">
        <v>47</v>
      </c>
      <c r="AO516" s="88" t="s">
        <v>47</v>
      </c>
      <c r="AP516" s="87" t="s">
        <v>47</v>
      </c>
      <c r="AR516" s="90"/>
      <c r="AS516" s="78"/>
      <c r="AT516" s="79"/>
      <c r="AU516" s="91"/>
    </row>
    <row r="517" spans="1:47" x14ac:dyDescent="0.25">
      <c r="A517" s="87" t="s">
        <v>2207</v>
      </c>
      <c r="B517" s="92">
        <v>44191</v>
      </c>
      <c r="C517" s="87" t="s">
        <v>46</v>
      </c>
      <c r="D517" s="87" t="s">
        <v>1281</v>
      </c>
      <c r="E517" s="87" t="s">
        <v>1280</v>
      </c>
      <c r="F517" s="87" t="s">
        <v>1304</v>
      </c>
      <c r="G517" s="87" t="s">
        <v>48</v>
      </c>
      <c r="H517" s="87" t="s">
        <v>1307</v>
      </c>
      <c r="I517" s="89" t="s">
        <v>47</v>
      </c>
      <c r="J517" s="89" t="s">
        <v>47</v>
      </c>
      <c r="K517" s="89" t="s">
        <v>47</v>
      </c>
      <c r="L517" s="89" t="s">
        <v>47</v>
      </c>
      <c r="M517" s="89">
        <v>0</v>
      </c>
      <c r="N517" s="87" t="s">
        <v>47</v>
      </c>
      <c r="O517" s="87" t="s">
        <v>1306</v>
      </c>
      <c r="P517" s="87" t="s">
        <v>1305</v>
      </c>
      <c r="Q517" s="89">
        <v>32386080</v>
      </c>
      <c r="R517" s="89">
        <v>0</v>
      </c>
      <c r="S517" s="89">
        <v>32386080</v>
      </c>
      <c r="T517" s="89">
        <v>0</v>
      </c>
      <c r="U517" s="87" t="s">
        <v>49</v>
      </c>
      <c r="V517" s="89">
        <v>0</v>
      </c>
      <c r="W517" s="89">
        <v>0</v>
      </c>
      <c r="X517" s="87" t="s">
        <v>49</v>
      </c>
      <c r="Y517" s="89">
        <v>0</v>
      </c>
      <c r="Z517" s="89">
        <v>0</v>
      </c>
      <c r="AA517" s="87" t="s">
        <v>49</v>
      </c>
      <c r="AB517" s="89">
        <v>0</v>
      </c>
      <c r="AC517" s="89">
        <v>0</v>
      </c>
      <c r="AD517" s="87" t="s">
        <v>49</v>
      </c>
      <c r="AE517" s="89">
        <v>0</v>
      </c>
      <c r="AF517" s="87">
        <v>0</v>
      </c>
      <c r="AG517" s="87" t="s">
        <v>49</v>
      </c>
      <c r="AH517" s="89">
        <v>0</v>
      </c>
      <c r="AI517" s="89">
        <v>0</v>
      </c>
      <c r="AJ517" s="87" t="s">
        <v>49</v>
      </c>
      <c r="AK517" s="89">
        <v>0</v>
      </c>
      <c r="AL517" s="89">
        <v>0</v>
      </c>
      <c r="AM517" s="88" t="s">
        <v>47</v>
      </c>
      <c r="AN517" s="87" t="s">
        <v>47</v>
      </c>
      <c r="AO517" s="88" t="s">
        <v>47</v>
      </c>
      <c r="AP517" s="87" t="s">
        <v>47</v>
      </c>
      <c r="AR517" s="90"/>
      <c r="AS517" s="78"/>
      <c r="AT517" s="79"/>
      <c r="AU517" s="91"/>
    </row>
    <row r="518" spans="1:47" x14ac:dyDescent="0.25">
      <c r="A518" s="87" t="s">
        <v>2208</v>
      </c>
      <c r="B518" s="92">
        <v>44191</v>
      </c>
      <c r="C518" s="87" t="s">
        <v>46</v>
      </c>
      <c r="D518" s="87" t="s">
        <v>1281</v>
      </c>
      <c r="E518" s="87" t="s">
        <v>1280</v>
      </c>
      <c r="F518" s="87" t="s">
        <v>1304</v>
      </c>
      <c r="G518" s="87" t="s">
        <v>48</v>
      </c>
      <c r="H518" s="87" t="s">
        <v>1308</v>
      </c>
      <c r="I518" s="89" t="s">
        <v>47</v>
      </c>
      <c r="J518" s="89" t="s">
        <v>47</v>
      </c>
      <c r="K518" s="89" t="s">
        <v>47</v>
      </c>
      <c r="L518" s="89" t="s">
        <v>47</v>
      </c>
      <c r="M518" s="89">
        <v>0</v>
      </c>
      <c r="N518" s="87" t="s">
        <v>47</v>
      </c>
      <c r="O518" s="87" t="s">
        <v>55</v>
      </c>
      <c r="P518" s="87" t="s">
        <v>47</v>
      </c>
      <c r="Q518" s="89">
        <v>17145482</v>
      </c>
      <c r="R518" s="89">
        <v>0</v>
      </c>
      <c r="S518" s="89">
        <v>17107550</v>
      </c>
      <c r="T518" s="89">
        <v>0</v>
      </c>
      <c r="U518" s="87" t="s">
        <v>49</v>
      </c>
      <c r="V518" s="89">
        <v>0</v>
      </c>
      <c r="W518" s="89">
        <v>32700</v>
      </c>
      <c r="X518" s="87" t="s">
        <v>49</v>
      </c>
      <c r="Y518" s="89">
        <v>5232</v>
      </c>
      <c r="Z518" s="89">
        <v>0</v>
      </c>
      <c r="AA518" s="87" t="s">
        <v>49</v>
      </c>
      <c r="AB518" s="89">
        <v>0</v>
      </c>
      <c r="AC518" s="89">
        <v>0</v>
      </c>
      <c r="AD518" s="87" t="s">
        <v>49</v>
      </c>
      <c r="AE518" s="89">
        <v>0</v>
      </c>
      <c r="AF518" s="87">
        <v>0</v>
      </c>
      <c r="AG518" s="87" t="s">
        <v>49</v>
      </c>
      <c r="AH518" s="89">
        <v>0</v>
      </c>
      <c r="AI518" s="89">
        <v>0</v>
      </c>
      <c r="AJ518" s="87" t="s">
        <v>49</v>
      </c>
      <c r="AK518" s="89">
        <v>0</v>
      </c>
      <c r="AL518" s="89">
        <v>0</v>
      </c>
      <c r="AM518" s="88" t="s">
        <v>47</v>
      </c>
      <c r="AN518" s="87" t="s">
        <v>47</v>
      </c>
      <c r="AO518" s="88" t="s">
        <v>47</v>
      </c>
      <c r="AP518" s="87" t="s">
        <v>47</v>
      </c>
      <c r="AR518" s="90"/>
      <c r="AS518" s="78"/>
      <c r="AT518" s="79"/>
      <c r="AU518" s="91"/>
    </row>
    <row r="519" spans="1:47" x14ac:dyDescent="0.25">
      <c r="A519" s="87" t="s">
        <v>2209</v>
      </c>
      <c r="B519" s="92">
        <v>44191</v>
      </c>
      <c r="C519" s="87" t="s">
        <v>46</v>
      </c>
      <c r="D519" s="87" t="s">
        <v>1281</v>
      </c>
      <c r="E519" s="87" t="s">
        <v>1280</v>
      </c>
      <c r="F519" s="87" t="s">
        <v>1304</v>
      </c>
      <c r="G519" s="87" t="s">
        <v>48</v>
      </c>
      <c r="H519" s="87" t="s">
        <v>1309</v>
      </c>
      <c r="I519" s="89" t="s">
        <v>47</v>
      </c>
      <c r="J519" s="89" t="s">
        <v>47</v>
      </c>
      <c r="K519" s="89" t="s">
        <v>47</v>
      </c>
      <c r="L519" s="89" t="s">
        <v>47</v>
      </c>
      <c r="M519" s="89">
        <v>0</v>
      </c>
      <c r="N519" s="87" t="s">
        <v>47</v>
      </c>
      <c r="O519" s="87" t="s">
        <v>1194</v>
      </c>
      <c r="P519" s="87" t="s">
        <v>1193</v>
      </c>
      <c r="Q519" s="89">
        <v>490500</v>
      </c>
      <c r="R519" s="89">
        <v>0</v>
      </c>
      <c r="S519" s="89">
        <v>490500</v>
      </c>
      <c r="T519" s="89">
        <v>0</v>
      </c>
      <c r="U519" s="87" t="s">
        <v>49</v>
      </c>
      <c r="V519" s="89">
        <v>0</v>
      </c>
      <c r="W519" s="89">
        <v>0</v>
      </c>
      <c r="X519" s="87" t="s">
        <v>49</v>
      </c>
      <c r="Y519" s="89">
        <v>0</v>
      </c>
      <c r="Z519" s="89">
        <v>0</v>
      </c>
      <c r="AA519" s="87" t="s">
        <v>49</v>
      </c>
      <c r="AB519" s="89">
        <v>0</v>
      </c>
      <c r="AC519" s="89">
        <v>0</v>
      </c>
      <c r="AD519" s="87" t="s">
        <v>49</v>
      </c>
      <c r="AE519" s="89">
        <v>0</v>
      </c>
      <c r="AF519" s="87">
        <v>0</v>
      </c>
      <c r="AG519" s="87" t="s">
        <v>49</v>
      </c>
      <c r="AH519" s="89">
        <v>0</v>
      </c>
      <c r="AI519" s="89">
        <v>0</v>
      </c>
      <c r="AJ519" s="87" t="s">
        <v>49</v>
      </c>
      <c r="AK519" s="89">
        <v>0</v>
      </c>
      <c r="AL519" s="89">
        <v>0</v>
      </c>
      <c r="AM519" s="88" t="s">
        <v>47</v>
      </c>
      <c r="AN519" s="87" t="s">
        <v>47</v>
      </c>
      <c r="AO519" s="88" t="s">
        <v>47</v>
      </c>
      <c r="AP519" s="87" t="s">
        <v>47</v>
      </c>
      <c r="AR519" s="90"/>
      <c r="AS519" s="78"/>
      <c r="AT519" s="79"/>
      <c r="AU519" s="91"/>
    </row>
    <row r="520" spans="1:47" x14ac:dyDescent="0.25">
      <c r="A520" s="87" t="s">
        <v>2210</v>
      </c>
      <c r="B520" s="92">
        <v>44191</v>
      </c>
      <c r="C520" s="87" t="s">
        <v>46</v>
      </c>
      <c r="D520" s="87" t="s">
        <v>1281</v>
      </c>
      <c r="E520" s="87" t="s">
        <v>1280</v>
      </c>
      <c r="F520" s="87" t="s">
        <v>1304</v>
      </c>
      <c r="G520" s="87" t="s">
        <v>48</v>
      </c>
      <c r="H520" s="87" t="s">
        <v>1310</v>
      </c>
      <c r="I520" s="89" t="s">
        <v>47</v>
      </c>
      <c r="J520" s="89" t="s">
        <v>47</v>
      </c>
      <c r="K520" s="89" t="s">
        <v>47</v>
      </c>
      <c r="L520" s="89" t="s">
        <v>47</v>
      </c>
      <c r="M520" s="89">
        <v>0</v>
      </c>
      <c r="N520" s="87" t="s">
        <v>47</v>
      </c>
      <c r="O520" s="87" t="s">
        <v>55</v>
      </c>
      <c r="P520" s="87" t="s">
        <v>47</v>
      </c>
      <c r="Q520" s="89">
        <v>199305175.85000002</v>
      </c>
      <c r="R520" s="89">
        <v>0</v>
      </c>
      <c r="S520" s="89">
        <v>186360248.65000001</v>
      </c>
      <c r="T520" s="89">
        <v>0</v>
      </c>
      <c r="U520" s="87" t="s">
        <v>49</v>
      </c>
      <c r="V520" s="89">
        <v>0</v>
      </c>
      <c r="W520" s="89">
        <v>11159420</v>
      </c>
      <c r="X520" s="87" t="s">
        <v>50</v>
      </c>
      <c r="Y520" s="89">
        <v>1785507.2000000002</v>
      </c>
      <c r="Z520" s="89">
        <v>0</v>
      </c>
      <c r="AA520" s="87" t="s">
        <v>49</v>
      </c>
      <c r="AB520" s="89">
        <v>0</v>
      </c>
      <c r="AC520" s="89">
        <v>0</v>
      </c>
      <c r="AD520" s="87" t="s">
        <v>49</v>
      </c>
      <c r="AE520" s="89">
        <v>0</v>
      </c>
      <c r="AF520" s="87">
        <v>0</v>
      </c>
      <c r="AG520" s="87" t="s">
        <v>49</v>
      </c>
      <c r="AH520" s="89">
        <v>0</v>
      </c>
      <c r="AI520" s="89">
        <v>0</v>
      </c>
      <c r="AJ520" s="87" t="s">
        <v>49</v>
      </c>
      <c r="AK520" s="89">
        <v>0</v>
      </c>
      <c r="AL520" s="89">
        <v>0</v>
      </c>
      <c r="AM520" s="88" t="s">
        <v>47</v>
      </c>
      <c r="AN520" s="87" t="s">
        <v>47</v>
      </c>
      <c r="AO520" s="88" t="s">
        <v>47</v>
      </c>
      <c r="AP520" s="87" t="s">
        <v>47</v>
      </c>
      <c r="AR520" s="90"/>
      <c r="AS520" s="78"/>
      <c r="AT520" s="79"/>
      <c r="AU520" s="91"/>
    </row>
    <row r="521" spans="1:47" x14ac:dyDescent="0.25">
      <c r="A521" s="87" t="s">
        <v>2211</v>
      </c>
      <c r="B521" s="92">
        <v>44191</v>
      </c>
      <c r="C521" s="87" t="s">
        <v>46</v>
      </c>
      <c r="D521" s="87" t="s">
        <v>248</v>
      </c>
      <c r="E521" s="87" t="s">
        <v>249</v>
      </c>
      <c r="F521" s="87" t="s">
        <v>947</v>
      </c>
      <c r="G521" s="87" t="s">
        <v>104</v>
      </c>
      <c r="H521" s="87" t="s">
        <v>47</v>
      </c>
      <c r="I521" s="89" t="s">
        <v>721</v>
      </c>
      <c r="J521" s="89" t="s">
        <v>47</v>
      </c>
      <c r="K521" s="89" t="s">
        <v>722</v>
      </c>
      <c r="L521" s="89" t="s">
        <v>608</v>
      </c>
      <c r="M521" s="89">
        <v>1090000</v>
      </c>
      <c r="N521" s="87" t="s">
        <v>107</v>
      </c>
      <c r="O521" s="87" t="s">
        <v>723</v>
      </c>
      <c r="P521" s="87" t="s">
        <v>724</v>
      </c>
      <c r="Q521" s="89">
        <v>-1090000</v>
      </c>
      <c r="R521" s="89">
        <v>0</v>
      </c>
      <c r="S521" s="89">
        <v>-1090000</v>
      </c>
      <c r="T521" s="89">
        <v>0</v>
      </c>
      <c r="U521" s="87" t="s">
        <v>49</v>
      </c>
      <c r="V521" s="89">
        <v>0</v>
      </c>
      <c r="W521" s="89">
        <v>0</v>
      </c>
      <c r="X521" s="87" t="s">
        <v>49</v>
      </c>
      <c r="Y521" s="89">
        <v>0</v>
      </c>
      <c r="Z521" s="89">
        <v>0</v>
      </c>
      <c r="AA521" s="87" t="s">
        <v>49</v>
      </c>
      <c r="AB521" s="89">
        <v>0</v>
      </c>
      <c r="AC521" s="89">
        <v>0</v>
      </c>
      <c r="AD521" s="87" t="s">
        <v>49</v>
      </c>
      <c r="AE521" s="89">
        <v>0</v>
      </c>
      <c r="AF521" s="87">
        <v>0</v>
      </c>
      <c r="AG521" s="87" t="s">
        <v>49</v>
      </c>
      <c r="AH521" s="89">
        <v>0</v>
      </c>
      <c r="AI521" s="89">
        <v>0</v>
      </c>
      <c r="AJ521" s="87" t="s">
        <v>49</v>
      </c>
      <c r="AK521" s="89">
        <v>0</v>
      </c>
      <c r="AL521" s="89">
        <v>0</v>
      </c>
      <c r="AM521" s="88" t="s">
        <v>47</v>
      </c>
      <c r="AN521" s="87" t="s">
        <v>47</v>
      </c>
      <c r="AO521" s="88" t="s">
        <v>47</v>
      </c>
      <c r="AP521" s="87" t="s">
        <v>47</v>
      </c>
      <c r="AR521" s="90"/>
      <c r="AS521" s="78"/>
      <c r="AT521" s="79"/>
      <c r="AU521" s="91"/>
    </row>
    <row r="522" spans="1:47" x14ac:dyDescent="0.25">
      <c r="A522" s="87" t="s">
        <v>2212</v>
      </c>
      <c r="B522" s="92">
        <v>44191</v>
      </c>
      <c r="C522" s="87" t="s">
        <v>46</v>
      </c>
      <c r="D522" s="87" t="s">
        <v>248</v>
      </c>
      <c r="E522" s="87" t="s">
        <v>249</v>
      </c>
      <c r="F522" s="87" t="s">
        <v>947</v>
      </c>
      <c r="G522" s="87" t="s">
        <v>48</v>
      </c>
      <c r="H522" s="87" t="s">
        <v>719</v>
      </c>
      <c r="I522" s="89" t="s">
        <v>47</v>
      </c>
      <c r="J522" s="89" t="s">
        <v>47</v>
      </c>
      <c r="K522" s="89" t="s">
        <v>47</v>
      </c>
      <c r="L522" s="89" t="s">
        <v>47</v>
      </c>
      <c r="M522" s="89">
        <v>0</v>
      </c>
      <c r="N522" s="87" t="s">
        <v>47</v>
      </c>
      <c r="O522" s="87" t="s">
        <v>55</v>
      </c>
      <c r="P522" s="87" t="s">
        <v>47</v>
      </c>
      <c r="Q522" s="89">
        <v>100617420.78919999</v>
      </c>
      <c r="R522" s="89">
        <v>0</v>
      </c>
      <c r="S522" s="89">
        <v>28023900.000000007</v>
      </c>
      <c r="T522" s="89">
        <v>0</v>
      </c>
      <c r="U522" s="87" t="s">
        <v>49</v>
      </c>
      <c r="V522" s="89">
        <v>0</v>
      </c>
      <c r="W522" s="89">
        <v>62580621.369999997</v>
      </c>
      <c r="X522" s="87" t="s">
        <v>50</v>
      </c>
      <c r="Y522" s="89">
        <v>10012899.419200001</v>
      </c>
      <c r="Z522" s="89">
        <v>0</v>
      </c>
      <c r="AA522" s="87" t="s">
        <v>49</v>
      </c>
      <c r="AB522" s="89">
        <v>0</v>
      </c>
      <c r="AC522" s="89">
        <v>0</v>
      </c>
      <c r="AD522" s="87" t="s">
        <v>49</v>
      </c>
      <c r="AE522" s="89">
        <v>0</v>
      </c>
      <c r="AF522" s="87">
        <v>0</v>
      </c>
      <c r="AG522" s="87" t="s">
        <v>49</v>
      </c>
      <c r="AH522" s="89">
        <v>0</v>
      </c>
      <c r="AI522" s="89">
        <v>0</v>
      </c>
      <c r="AJ522" s="87" t="s">
        <v>49</v>
      </c>
      <c r="AK522" s="89">
        <v>0</v>
      </c>
      <c r="AL522" s="89">
        <v>0</v>
      </c>
      <c r="AM522" s="88" t="s">
        <v>47</v>
      </c>
      <c r="AN522" s="87" t="s">
        <v>47</v>
      </c>
      <c r="AO522" s="88" t="s">
        <v>47</v>
      </c>
      <c r="AP522" s="87" t="s">
        <v>47</v>
      </c>
      <c r="AR522" s="90"/>
      <c r="AS522" s="78"/>
      <c r="AT522" s="79"/>
      <c r="AU522" s="91"/>
    </row>
    <row r="523" spans="1:47" x14ac:dyDescent="0.25">
      <c r="A523" s="87" t="s">
        <v>2213</v>
      </c>
      <c r="B523" s="92">
        <v>44191</v>
      </c>
      <c r="C523" s="87" t="s">
        <v>46</v>
      </c>
      <c r="D523" s="87" t="s">
        <v>1117</v>
      </c>
      <c r="E523" s="87" t="s">
        <v>1112</v>
      </c>
      <c r="F523" s="87" t="s">
        <v>1119</v>
      </c>
      <c r="G523" s="87" t="s">
        <v>48</v>
      </c>
      <c r="H523" s="87" t="s">
        <v>1118</v>
      </c>
      <c r="I523" s="89" t="s">
        <v>47</v>
      </c>
      <c r="J523" s="89" t="s">
        <v>47</v>
      </c>
      <c r="K523" s="89" t="s">
        <v>47</v>
      </c>
      <c r="L523" s="89" t="s">
        <v>47</v>
      </c>
      <c r="M523" s="89">
        <v>0</v>
      </c>
      <c r="N523" s="87" t="s">
        <v>47</v>
      </c>
      <c r="O523" s="87" t="s">
        <v>55</v>
      </c>
      <c r="P523" s="87" t="s">
        <v>47</v>
      </c>
      <c r="Q523" s="89">
        <v>220825432.80000001</v>
      </c>
      <c r="R523" s="89">
        <v>0</v>
      </c>
      <c r="S523" s="89">
        <v>168140413.59999999</v>
      </c>
      <c r="T523" s="89">
        <v>0</v>
      </c>
      <c r="U523" s="87" t="s">
        <v>49</v>
      </c>
      <c r="V523" s="89">
        <v>0</v>
      </c>
      <c r="W523" s="89">
        <v>45418120</v>
      </c>
      <c r="X523" s="87" t="s">
        <v>50</v>
      </c>
      <c r="Y523" s="89">
        <v>7266899.2000000011</v>
      </c>
      <c r="Z523" s="89">
        <v>0</v>
      </c>
      <c r="AA523" s="87" t="s">
        <v>49</v>
      </c>
      <c r="AB523" s="89">
        <v>0</v>
      </c>
      <c r="AC523" s="89">
        <v>0</v>
      </c>
      <c r="AD523" s="87" t="s">
        <v>49</v>
      </c>
      <c r="AE523" s="89">
        <v>0</v>
      </c>
      <c r="AF523" s="87">
        <v>0</v>
      </c>
      <c r="AG523" s="87" t="s">
        <v>49</v>
      </c>
      <c r="AH523" s="89">
        <v>0</v>
      </c>
      <c r="AI523" s="89">
        <v>0</v>
      </c>
      <c r="AJ523" s="87" t="s">
        <v>49</v>
      </c>
      <c r="AK523" s="89">
        <v>0</v>
      </c>
      <c r="AL523" s="89">
        <v>0</v>
      </c>
      <c r="AM523" s="88" t="s">
        <v>47</v>
      </c>
      <c r="AN523" s="87" t="s">
        <v>47</v>
      </c>
      <c r="AO523" s="88" t="s">
        <v>47</v>
      </c>
      <c r="AP523" s="87" t="s">
        <v>47</v>
      </c>
      <c r="AR523" s="90"/>
      <c r="AS523" s="78"/>
      <c r="AT523" s="79"/>
      <c r="AU523" s="91"/>
    </row>
    <row r="524" spans="1:47" x14ac:dyDescent="0.25">
      <c r="A524" s="87" t="s">
        <v>2214</v>
      </c>
      <c r="B524" s="92">
        <v>44191</v>
      </c>
      <c r="C524" s="87" t="s">
        <v>46</v>
      </c>
      <c r="D524" s="87" t="s">
        <v>1117</v>
      </c>
      <c r="E524" s="87" t="s">
        <v>1112</v>
      </c>
      <c r="F524" s="87" t="s">
        <v>1119</v>
      </c>
      <c r="G524" s="87" t="s">
        <v>48</v>
      </c>
      <c r="H524" s="87" t="s">
        <v>1122</v>
      </c>
      <c r="I524" s="89" t="s">
        <v>47</v>
      </c>
      <c r="J524" s="89" t="s">
        <v>47</v>
      </c>
      <c r="K524" s="89" t="s">
        <v>47</v>
      </c>
      <c r="L524" s="89" t="s">
        <v>47</v>
      </c>
      <c r="M524" s="89">
        <v>0</v>
      </c>
      <c r="N524" s="87" t="s">
        <v>47</v>
      </c>
      <c r="O524" s="87" t="s">
        <v>1121</v>
      </c>
      <c r="P524" s="87" t="s">
        <v>1120</v>
      </c>
      <c r="Q524" s="89">
        <v>3287440</v>
      </c>
      <c r="R524" s="89">
        <v>0</v>
      </c>
      <c r="S524" s="89">
        <v>0</v>
      </c>
      <c r="T524" s="89">
        <v>2834000</v>
      </c>
      <c r="U524" s="87" t="s">
        <v>50</v>
      </c>
      <c r="V524" s="89">
        <v>453440</v>
      </c>
      <c r="W524" s="89">
        <v>0</v>
      </c>
      <c r="X524" s="87" t="s">
        <v>49</v>
      </c>
      <c r="Y524" s="89">
        <v>0</v>
      </c>
      <c r="Z524" s="89">
        <v>0</v>
      </c>
      <c r="AA524" s="87" t="s">
        <v>49</v>
      </c>
      <c r="AB524" s="89">
        <v>0</v>
      </c>
      <c r="AC524" s="89">
        <v>0</v>
      </c>
      <c r="AD524" s="87" t="s">
        <v>49</v>
      </c>
      <c r="AE524" s="89">
        <v>0</v>
      </c>
      <c r="AF524" s="87">
        <v>0</v>
      </c>
      <c r="AG524" s="87" t="s">
        <v>49</v>
      </c>
      <c r="AH524" s="89">
        <v>0</v>
      </c>
      <c r="AI524" s="89">
        <v>0</v>
      </c>
      <c r="AJ524" s="87" t="s">
        <v>49</v>
      </c>
      <c r="AK524" s="89">
        <v>0</v>
      </c>
      <c r="AL524" s="89">
        <v>0</v>
      </c>
      <c r="AM524" s="88" t="s">
        <v>47</v>
      </c>
      <c r="AN524" s="87" t="s">
        <v>47</v>
      </c>
      <c r="AO524" s="88" t="s">
        <v>47</v>
      </c>
      <c r="AP524" s="87" t="s">
        <v>47</v>
      </c>
      <c r="AR524" s="90"/>
      <c r="AS524" s="78"/>
      <c r="AT524" s="79"/>
      <c r="AU524" s="91"/>
    </row>
    <row r="525" spans="1:47" x14ac:dyDescent="0.25">
      <c r="A525" s="87" t="s">
        <v>2215</v>
      </c>
      <c r="B525" s="92">
        <v>44191</v>
      </c>
      <c r="C525" s="87" t="s">
        <v>46</v>
      </c>
      <c r="D525" s="87" t="s">
        <v>1117</v>
      </c>
      <c r="E525" s="87" t="s">
        <v>1112</v>
      </c>
      <c r="F525" s="87" t="s">
        <v>1119</v>
      </c>
      <c r="G525" s="87" t="s">
        <v>48</v>
      </c>
      <c r="H525" s="87" t="s">
        <v>1123</v>
      </c>
      <c r="I525" s="89" t="s">
        <v>47</v>
      </c>
      <c r="J525" s="89" t="s">
        <v>47</v>
      </c>
      <c r="K525" s="89" t="s">
        <v>47</v>
      </c>
      <c r="L525" s="89" t="s">
        <v>47</v>
      </c>
      <c r="M525" s="89">
        <v>0</v>
      </c>
      <c r="N525" s="87" t="s">
        <v>47</v>
      </c>
      <c r="O525" s="87" t="s">
        <v>55</v>
      </c>
      <c r="P525" s="87" t="s">
        <v>47</v>
      </c>
      <c r="Q525" s="89">
        <v>24548097.600000001</v>
      </c>
      <c r="R525" s="89">
        <v>0</v>
      </c>
      <c r="S525" s="89">
        <v>23752790</v>
      </c>
      <c r="T525" s="89">
        <v>0</v>
      </c>
      <c r="U525" s="87" t="s">
        <v>49</v>
      </c>
      <c r="V525" s="89">
        <v>0</v>
      </c>
      <c r="W525" s="89">
        <v>685610</v>
      </c>
      <c r="X525" s="87" t="s">
        <v>49</v>
      </c>
      <c r="Y525" s="89">
        <v>109697.60000000001</v>
      </c>
      <c r="Z525" s="89">
        <v>0</v>
      </c>
      <c r="AA525" s="87" t="s">
        <v>49</v>
      </c>
      <c r="AB525" s="89">
        <v>0</v>
      </c>
      <c r="AC525" s="89">
        <v>0</v>
      </c>
      <c r="AD525" s="87" t="s">
        <v>49</v>
      </c>
      <c r="AE525" s="89">
        <v>0</v>
      </c>
      <c r="AF525" s="87">
        <v>0</v>
      </c>
      <c r="AG525" s="87" t="s">
        <v>49</v>
      </c>
      <c r="AH525" s="89">
        <v>0</v>
      </c>
      <c r="AI525" s="89">
        <v>0</v>
      </c>
      <c r="AJ525" s="87" t="s">
        <v>49</v>
      </c>
      <c r="AK525" s="89">
        <v>0</v>
      </c>
      <c r="AL525" s="89">
        <v>0</v>
      </c>
      <c r="AM525" s="88" t="s">
        <v>47</v>
      </c>
      <c r="AN525" s="87" t="s">
        <v>47</v>
      </c>
      <c r="AO525" s="88" t="s">
        <v>47</v>
      </c>
      <c r="AP525" s="87" t="s">
        <v>47</v>
      </c>
      <c r="AR525" s="90"/>
      <c r="AS525" s="78"/>
      <c r="AT525" s="79"/>
      <c r="AU525" s="91"/>
    </row>
    <row r="526" spans="1:47" x14ac:dyDescent="0.25">
      <c r="A526" s="87" t="s">
        <v>2216</v>
      </c>
      <c r="B526" s="92">
        <v>44191</v>
      </c>
      <c r="C526" s="87" t="s">
        <v>46</v>
      </c>
      <c r="D526" s="87" t="s">
        <v>119</v>
      </c>
      <c r="E526" s="87" t="s">
        <v>120</v>
      </c>
      <c r="F526" s="87" t="s">
        <v>958</v>
      </c>
      <c r="G526" s="87" t="s">
        <v>48</v>
      </c>
      <c r="H526" s="87" t="s">
        <v>726</v>
      </c>
      <c r="I526" s="89" t="s">
        <v>47</v>
      </c>
      <c r="J526" s="89" t="s">
        <v>47</v>
      </c>
      <c r="K526" s="89" t="s">
        <v>47</v>
      </c>
      <c r="L526" s="89" t="s">
        <v>47</v>
      </c>
      <c r="M526" s="89">
        <v>0</v>
      </c>
      <c r="N526" s="87" t="s">
        <v>47</v>
      </c>
      <c r="O526" s="87" t="s">
        <v>55</v>
      </c>
      <c r="P526" s="87" t="s">
        <v>47</v>
      </c>
      <c r="Q526" s="89">
        <v>237640143.19999999</v>
      </c>
      <c r="R526" s="89">
        <v>0</v>
      </c>
      <c r="S526" s="89">
        <v>186396540</v>
      </c>
      <c r="T526" s="89">
        <v>0</v>
      </c>
      <c r="U526" s="87" t="s">
        <v>49</v>
      </c>
      <c r="V526" s="89">
        <v>0</v>
      </c>
      <c r="W526" s="89">
        <v>44175520</v>
      </c>
      <c r="X526" s="87" t="s">
        <v>50</v>
      </c>
      <c r="Y526" s="89">
        <v>7068083.2000000002</v>
      </c>
      <c r="Z526" s="89">
        <v>0</v>
      </c>
      <c r="AA526" s="87" t="s">
        <v>49</v>
      </c>
      <c r="AB526" s="89">
        <v>0</v>
      </c>
      <c r="AC526" s="89">
        <v>0</v>
      </c>
      <c r="AD526" s="87" t="s">
        <v>49</v>
      </c>
      <c r="AE526" s="89">
        <v>0</v>
      </c>
      <c r="AF526" s="87">
        <v>0</v>
      </c>
      <c r="AG526" s="87" t="s">
        <v>49</v>
      </c>
      <c r="AH526" s="89">
        <v>0</v>
      </c>
      <c r="AI526" s="89">
        <v>0</v>
      </c>
      <c r="AJ526" s="87" t="s">
        <v>49</v>
      </c>
      <c r="AK526" s="89">
        <v>0</v>
      </c>
      <c r="AL526" s="89">
        <v>0</v>
      </c>
      <c r="AM526" s="88" t="s">
        <v>47</v>
      </c>
      <c r="AN526" s="87" t="s">
        <v>47</v>
      </c>
      <c r="AO526" s="88" t="s">
        <v>47</v>
      </c>
      <c r="AP526" s="87" t="s">
        <v>47</v>
      </c>
      <c r="AR526" s="90"/>
      <c r="AS526" s="78"/>
      <c r="AT526" s="79"/>
      <c r="AU526" s="91"/>
    </row>
    <row r="527" spans="1:47" x14ac:dyDescent="0.25">
      <c r="A527" s="87" t="s">
        <v>2217</v>
      </c>
      <c r="B527" s="92">
        <v>44191</v>
      </c>
      <c r="C527" s="87" t="s">
        <v>46</v>
      </c>
      <c r="D527" s="87" t="s">
        <v>260</v>
      </c>
      <c r="E527" s="87" t="s">
        <v>261</v>
      </c>
      <c r="F527" s="87" t="s">
        <v>970</v>
      </c>
      <c r="G527" s="87" t="s">
        <v>48</v>
      </c>
      <c r="H527" s="87" t="s">
        <v>728</v>
      </c>
      <c r="I527" s="89" t="s">
        <v>47</v>
      </c>
      <c r="J527" s="89" t="s">
        <v>47</v>
      </c>
      <c r="K527" s="89" t="s">
        <v>47</v>
      </c>
      <c r="L527" s="89" t="s">
        <v>47</v>
      </c>
      <c r="M527" s="89">
        <v>0</v>
      </c>
      <c r="N527" s="87" t="s">
        <v>47</v>
      </c>
      <c r="O527" s="87" t="s">
        <v>55</v>
      </c>
      <c r="P527" s="87" t="s">
        <v>47</v>
      </c>
      <c r="Q527" s="89">
        <v>78590819.494800001</v>
      </c>
      <c r="R527" s="89">
        <v>0</v>
      </c>
      <c r="S527" s="89">
        <v>61290427.5</v>
      </c>
      <c r="T527" s="89">
        <v>0</v>
      </c>
      <c r="U527" s="87" t="s">
        <v>49</v>
      </c>
      <c r="V527" s="89">
        <v>0</v>
      </c>
      <c r="W527" s="89">
        <v>14914131.029999999</v>
      </c>
      <c r="X527" s="87" t="s">
        <v>50</v>
      </c>
      <c r="Y527" s="89">
        <v>2386260.9648000002</v>
      </c>
      <c r="Z527" s="89">
        <v>0</v>
      </c>
      <c r="AA527" s="87" t="s">
        <v>49</v>
      </c>
      <c r="AB527" s="89">
        <v>0</v>
      </c>
      <c r="AC527" s="89">
        <v>0</v>
      </c>
      <c r="AD527" s="87" t="s">
        <v>49</v>
      </c>
      <c r="AE527" s="89">
        <v>0</v>
      </c>
      <c r="AF527" s="87">
        <v>0</v>
      </c>
      <c r="AG527" s="87" t="s">
        <v>49</v>
      </c>
      <c r="AH527" s="89">
        <v>0</v>
      </c>
      <c r="AI527" s="89">
        <v>0</v>
      </c>
      <c r="AJ527" s="87" t="s">
        <v>49</v>
      </c>
      <c r="AK527" s="89">
        <v>0</v>
      </c>
      <c r="AL527" s="89">
        <v>0</v>
      </c>
      <c r="AM527" s="88" t="s">
        <v>47</v>
      </c>
      <c r="AN527" s="87" t="s">
        <v>47</v>
      </c>
      <c r="AO527" s="88" t="s">
        <v>47</v>
      </c>
      <c r="AP527" s="87" t="s">
        <v>47</v>
      </c>
      <c r="AR527" s="90"/>
      <c r="AS527" s="78"/>
      <c r="AT527" s="79"/>
      <c r="AU527" s="91"/>
    </row>
    <row r="528" spans="1:47" x14ac:dyDescent="0.25">
      <c r="A528" s="87" t="s">
        <v>2218</v>
      </c>
      <c r="B528" s="92">
        <v>44191</v>
      </c>
      <c r="C528" s="87" t="s">
        <v>46</v>
      </c>
      <c r="D528" s="87" t="s">
        <v>600</v>
      </c>
      <c r="E528" s="87" t="s">
        <v>972</v>
      </c>
      <c r="F528" s="87" t="s">
        <v>975</v>
      </c>
      <c r="G528" s="87" t="s">
        <v>48</v>
      </c>
      <c r="H528" s="87" t="s">
        <v>730</v>
      </c>
      <c r="I528" s="89" t="s">
        <v>47</v>
      </c>
      <c r="J528" s="89" t="s">
        <v>47</v>
      </c>
      <c r="K528" s="89" t="s">
        <v>47</v>
      </c>
      <c r="L528" s="89" t="s">
        <v>47</v>
      </c>
      <c r="M528" s="89">
        <v>0</v>
      </c>
      <c r="N528" s="87" t="s">
        <v>47</v>
      </c>
      <c r="O528" s="87" t="s">
        <v>55</v>
      </c>
      <c r="P528" s="87" t="s">
        <v>47</v>
      </c>
      <c r="Q528" s="89">
        <v>188078963.05599999</v>
      </c>
      <c r="R528" s="89">
        <v>0</v>
      </c>
      <c r="S528" s="89">
        <v>120913415.5</v>
      </c>
      <c r="T528" s="89">
        <v>0</v>
      </c>
      <c r="U528" s="87" t="s">
        <v>49</v>
      </c>
      <c r="V528" s="89">
        <v>0</v>
      </c>
      <c r="W528" s="89">
        <v>57901334.100000001</v>
      </c>
      <c r="X528" s="87" t="s">
        <v>49</v>
      </c>
      <c r="Y528" s="89">
        <v>9264213.4560000002</v>
      </c>
      <c r="Z528" s="89">
        <v>0</v>
      </c>
      <c r="AA528" s="87" t="s">
        <v>49</v>
      </c>
      <c r="AB528" s="89">
        <v>0</v>
      </c>
      <c r="AC528" s="89">
        <v>0</v>
      </c>
      <c r="AD528" s="87" t="s">
        <v>49</v>
      </c>
      <c r="AE528" s="89">
        <v>0</v>
      </c>
      <c r="AF528" s="87">
        <v>0</v>
      </c>
      <c r="AG528" s="87" t="s">
        <v>49</v>
      </c>
      <c r="AH528" s="89">
        <v>0</v>
      </c>
      <c r="AI528" s="89">
        <v>0</v>
      </c>
      <c r="AJ528" s="87" t="s">
        <v>49</v>
      </c>
      <c r="AK528" s="89">
        <v>0</v>
      </c>
      <c r="AL528" s="89">
        <v>0</v>
      </c>
      <c r="AM528" s="88" t="s">
        <v>47</v>
      </c>
      <c r="AN528" s="87" t="s">
        <v>47</v>
      </c>
      <c r="AO528" s="88" t="s">
        <v>47</v>
      </c>
      <c r="AP528" s="87" t="s">
        <v>47</v>
      </c>
      <c r="AR528" s="90"/>
      <c r="AS528" s="78"/>
      <c r="AT528" s="79"/>
      <c r="AU528" s="91"/>
    </row>
    <row r="529" spans="1:47" x14ac:dyDescent="0.25">
      <c r="A529" s="87" t="s">
        <v>2219</v>
      </c>
      <c r="B529" s="92">
        <v>44191</v>
      </c>
      <c r="C529" s="87" t="s">
        <v>46</v>
      </c>
      <c r="D529" s="87" t="s">
        <v>600</v>
      </c>
      <c r="E529" s="87" t="s">
        <v>972</v>
      </c>
      <c r="F529" s="87" t="s">
        <v>975</v>
      </c>
      <c r="G529" s="87" t="s">
        <v>48</v>
      </c>
      <c r="H529" s="87" t="s">
        <v>732</v>
      </c>
      <c r="I529" s="89" t="s">
        <v>47</v>
      </c>
      <c r="J529" s="89" t="s">
        <v>47</v>
      </c>
      <c r="K529" s="89" t="s">
        <v>47</v>
      </c>
      <c r="L529" s="89" t="s">
        <v>47</v>
      </c>
      <c r="M529" s="89">
        <v>0</v>
      </c>
      <c r="N529" s="87" t="s">
        <v>47</v>
      </c>
      <c r="O529" s="87" t="s">
        <v>55</v>
      </c>
      <c r="P529" s="87" t="s">
        <v>47</v>
      </c>
      <c r="Q529" s="89">
        <v>15034958.6</v>
      </c>
      <c r="R529" s="89">
        <v>0</v>
      </c>
      <c r="S529" s="89">
        <v>10320011</v>
      </c>
      <c r="T529" s="89">
        <v>0</v>
      </c>
      <c r="U529" s="87" t="s">
        <v>49</v>
      </c>
      <c r="V529" s="89">
        <v>0</v>
      </c>
      <c r="W529" s="89">
        <v>4064610</v>
      </c>
      <c r="X529" s="87" t="s">
        <v>49</v>
      </c>
      <c r="Y529" s="89">
        <v>650337.6</v>
      </c>
      <c r="Z529" s="89">
        <v>0</v>
      </c>
      <c r="AA529" s="87" t="s">
        <v>49</v>
      </c>
      <c r="AB529" s="89">
        <v>0</v>
      </c>
      <c r="AC529" s="89">
        <v>0</v>
      </c>
      <c r="AD529" s="87" t="s">
        <v>49</v>
      </c>
      <c r="AE529" s="89">
        <v>0</v>
      </c>
      <c r="AF529" s="87">
        <v>0</v>
      </c>
      <c r="AG529" s="87" t="s">
        <v>49</v>
      </c>
      <c r="AH529" s="89">
        <v>0</v>
      </c>
      <c r="AI529" s="89">
        <v>0</v>
      </c>
      <c r="AJ529" s="87" t="s">
        <v>49</v>
      </c>
      <c r="AK529" s="89">
        <v>0</v>
      </c>
      <c r="AL529" s="89">
        <v>0</v>
      </c>
      <c r="AM529" s="88" t="s">
        <v>47</v>
      </c>
      <c r="AN529" s="87" t="s">
        <v>47</v>
      </c>
      <c r="AO529" s="88" t="s">
        <v>47</v>
      </c>
      <c r="AP529" s="87" t="s">
        <v>47</v>
      </c>
      <c r="AR529" s="90"/>
      <c r="AS529" s="78"/>
      <c r="AT529" s="79"/>
      <c r="AU529" s="91"/>
    </row>
    <row r="530" spans="1:47" x14ac:dyDescent="0.25">
      <c r="A530" s="87" t="s">
        <v>2220</v>
      </c>
      <c r="B530" s="92">
        <v>44191</v>
      </c>
      <c r="C530" s="87" t="s">
        <v>46</v>
      </c>
      <c r="D530" s="87" t="s">
        <v>600</v>
      </c>
      <c r="E530" s="87" t="s">
        <v>972</v>
      </c>
      <c r="F530" s="87" t="s">
        <v>975</v>
      </c>
      <c r="G530" s="87" t="s">
        <v>48</v>
      </c>
      <c r="H530" s="87" t="s">
        <v>734</v>
      </c>
      <c r="I530" s="89" t="s">
        <v>47</v>
      </c>
      <c r="J530" s="89" t="s">
        <v>47</v>
      </c>
      <c r="K530" s="89" t="s">
        <v>47</v>
      </c>
      <c r="L530" s="89" t="s">
        <v>47</v>
      </c>
      <c r="M530" s="89">
        <v>0</v>
      </c>
      <c r="N530" s="87" t="s">
        <v>47</v>
      </c>
      <c r="O530" s="87" t="s">
        <v>55</v>
      </c>
      <c r="P530" s="87" t="s">
        <v>47</v>
      </c>
      <c r="Q530" s="89">
        <v>104237315.09999999</v>
      </c>
      <c r="R530" s="89">
        <v>0</v>
      </c>
      <c r="S530" s="89">
        <v>87637007.5</v>
      </c>
      <c r="T530" s="89">
        <v>0</v>
      </c>
      <c r="U530" s="87" t="s">
        <v>49</v>
      </c>
      <c r="V530" s="89">
        <v>0</v>
      </c>
      <c r="W530" s="89">
        <v>14310610</v>
      </c>
      <c r="X530" s="87" t="s">
        <v>50</v>
      </c>
      <c r="Y530" s="89">
        <v>2289697.6</v>
      </c>
      <c r="Z530" s="89">
        <v>0</v>
      </c>
      <c r="AA530" s="87" t="s">
        <v>49</v>
      </c>
      <c r="AB530" s="89">
        <v>0</v>
      </c>
      <c r="AC530" s="89">
        <v>0</v>
      </c>
      <c r="AD530" s="87" t="s">
        <v>49</v>
      </c>
      <c r="AE530" s="89">
        <v>0</v>
      </c>
      <c r="AF530" s="87">
        <v>0</v>
      </c>
      <c r="AG530" s="87" t="s">
        <v>49</v>
      </c>
      <c r="AH530" s="89">
        <v>0</v>
      </c>
      <c r="AI530" s="89">
        <v>0</v>
      </c>
      <c r="AJ530" s="87" t="s">
        <v>49</v>
      </c>
      <c r="AK530" s="89">
        <v>0</v>
      </c>
      <c r="AL530" s="89">
        <v>0</v>
      </c>
      <c r="AM530" s="88" t="s">
        <v>47</v>
      </c>
      <c r="AN530" s="87" t="s">
        <v>47</v>
      </c>
      <c r="AO530" s="88" t="s">
        <v>47</v>
      </c>
      <c r="AP530" s="87" t="s">
        <v>47</v>
      </c>
      <c r="AR530" s="90"/>
      <c r="AS530" s="78"/>
      <c r="AT530" s="79"/>
      <c r="AU530" s="91"/>
    </row>
    <row r="531" spans="1:47" x14ac:dyDescent="0.25">
      <c r="A531" s="87" t="s">
        <v>2221</v>
      </c>
      <c r="B531" s="92">
        <v>44191</v>
      </c>
      <c r="C531" s="87" t="s">
        <v>46</v>
      </c>
      <c r="D531" s="87" t="s">
        <v>600</v>
      </c>
      <c r="E531" s="87" t="s">
        <v>972</v>
      </c>
      <c r="F531" s="87" t="s">
        <v>975</v>
      </c>
      <c r="G531" s="87" t="s">
        <v>48</v>
      </c>
      <c r="H531" s="87" t="s">
        <v>736</v>
      </c>
      <c r="I531" s="89" t="s">
        <v>47</v>
      </c>
      <c r="J531" s="89" t="s">
        <v>47</v>
      </c>
      <c r="K531" s="89" t="s">
        <v>47</v>
      </c>
      <c r="L531" s="89" t="s">
        <v>47</v>
      </c>
      <c r="M531" s="89">
        <v>0</v>
      </c>
      <c r="N531" s="87" t="s">
        <v>47</v>
      </c>
      <c r="O531" s="87" t="s">
        <v>55</v>
      </c>
      <c r="P531" s="87" t="s">
        <v>47</v>
      </c>
      <c r="Q531" s="89">
        <v>30975947</v>
      </c>
      <c r="R531" s="89">
        <v>0</v>
      </c>
      <c r="S531" s="89">
        <v>26070075</v>
      </c>
      <c r="T531" s="89">
        <v>0</v>
      </c>
      <c r="U531" s="87" t="s">
        <v>49</v>
      </c>
      <c r="V531" s="89">
        <v>0</v>
      </c>
      <c r="W531" s="89">
        <v>4229200</v>
      </c>
      <c r="X531" s="87" t="s">
        <v>49</v>
      </c>
      <c r="Y531" s="89">
        <v>676672</v>
      </c>
      <c r="Z531" s="89">
        <v>0</v>
      </c>
      <c r="AA531" s="87" t="s">
        <v>49</v>
      </c>
      <c r="AB531" s="89">
        <v>0</v>
      </c>
      <c r="AC531" s="89">
        <v>0</v>
      </c>
      <c r="AD531" s="87" t="s">
        <v>49</v>
      </c>
      <c r="AE531" s="89">
        <v>0</v>
      </c>
      <c r="AF531" s="87">
        <v>0</v>
      </c>
      <c r="AG531" s="87" t="s">
        <v>49</v>
      </c>
      <c r="AH531" s="89">
        <v>0</v>
      </c>
      <c r="AI531" s="89">
        <v>0</v>
      </c>
      <c r="AJ531" s="87" t="s">
        <v>49</v>
      </c>
      <c r="AK531" s="89">
        <v>0</v>
      </c>
      <c r="AL531" s="89">
        <v>0</v>
      </c>
      <c r="AM531" s="88" t="s">
        <v>47</v>
      </c>
      <c r="AN531" s="87" t="s">
        <v>47</v>
      </c>
      <c r="AO531" s="88" t="s">
        <v>47</v>
      </c>
      <c r="AP531" s="87" t="s">
        <v>47</v>
      </c>
      <c r="AR531" s="90"/>
      <c r="AS531" s="78"/>
      <c r="AT531" s="79"/>
      <c r="AU531" s="91"/>
    </row>
    <row r="532" spans="1:47" x14ac:dyDescent="0.25">
      <c r="A532" s="87" t="s">
        <v>2222</v>
      </c>
      <c r="B532" s="92">
        <v>44191</v>
      </c>
      <c r="C532" s="87" t="s">
        <v>46</v>
      </c>
      <c r="D532" s="87" t="s">
        <v>600</v>
      </c>
      <c r="E532" s="87" t="s">
        <v>972</v>
      </c>
      <c r="F532" s="87" t="s">
        <v>975</v>
      </c>
      <c r="G532" s="87" t="s">
        <v>48</v>
      </c>
      <c r="H532" s="87" t="s">
        <v>738</v>
      </c>
      <c r="I532" s="89" t="s">
        <v>47</v>
      </c>
      <c r="J532" s="89" t="s">
        <v>47</v>
      </c>
      <c r="K532" s="89" t="s">
        <v>47</v>
      </c>
      <c r="L532" s="89" t="s">
        <v>47</v>
      </c>
      <c r="M532" s="89">
        <v>0</v>
      </c>
      <c r="N532" s="87" t="s">
        <v>47</v>
      </c>
      <c r="O532" s="87" t="s">
        <v>55</v>
      </c>
      <c r="P532" s="87" t="s">
        <v>47</v>
      </c>
      <c r="Q532" s="89">
        <v>16357782.6</v>
      </c>
      <c r="R532" s="89">
        <v>0</v>
      </c>
      <c r="S532" s="89">
        <v>13925077</v>
      </c>
      <c r="T532" s="89">
        <v>0</v>
      </c>
      <c r="U532" s="87" t="s">
        <v>49</v>
      </c>
      <c r="V532" s="89">
        <v>0</v>
      </c>
      <c r="W532" s="89">
        <v>2097160</v>
      </c>
      <c r="X532" s="87" t="s">
        <v>49</v>
      </c>
      <c r="Y532" s="89">
        <v>335545.59999999998</v>
      </c>
      <c r="Z532" s="89">
        <v>0</v>
      </c>
      <c r="AA532" s="87" t="s">
        <v>49</v>
      </c>
      <c r="AB532" s="89">
        <v>0</v>
      </c>
      <c r="AC532" s="89">
        <v>0</v>
      </c>
      <c r="AD532" s="87" t="s">
        <v>49</v>
      </c>
      <c r="AE532" s="89">
        <v>0</v>
      </c>
      <c r="AF532" s="87">
        <v>0</v>
      </c>
      <c r="AG532" s="87" t="s">
        <v>49</v>
      </c>
      <c r="AH532" s="89">
        <v>0</v>
      </c>
      <c r="AI532" s="89">
        <v>0</v>
      </c>
      <c r="AJ532" s="87" t="s">
        <v>49</v>
      </c>
      <c r="AK532" s="89">
        <v>0</v>
      </c>
      <c r="AL532" s="89">
        <v>0</v>
      </c>
      <c r="AM532" s="88" t="s">
        <v>47</v>
      </c>
      <c r="AN532" s="87" t="s">
        <v>47</v>
      </c>
      <c r="AO532" s="88" t="s">
        <v>47</v>
      </c>
      <c r="AP532" s="87" t="s">
        <v>47</v>
      </c>
      <c r="AR532" s="90"/>
      <c r="AS532" s="78"/>
      <c r="AT532" s="79"/>
      <c r="AU532" s="91"/>
    </row>
    <row r="533" spans="1:47" x14ac:dyDescent="0.25">
      <c r="A533" s="87" t="s">
        <v>2223</v>
      </c>
      <c r="B533" s="92">
        <v>44191</v>
      </c>
      <c r="C533" s="87" t="s">
        <v>46</v>
      </c>
      <c r="D533" s="87" t="s">
        <v>600</v>
      </c>
      <c r="E533" s="87" t="s">
        <v>972</v>
      </c>
      <c r="F533" s="87" t="s">
        <v>975</v>
      </c>
      <c r="G533" s="87" t="s">
        <v>48</v>
      </c>
      <c r="H533" s="87" t="s">
        <v>740</v>
      </c>
      <c r="I533" s="89" t="s">
        <v>47</v>
      </c>
      <c r="J533" s="89" t="s">
        <v>47</v>
      </c>
      <c r="K533" s="89" t="s">
        <v>47</v>
      </c>
      <c r="L533" s="89" t="s">
        <v>47</v>
      </c>
      <c r="M533" s="89">
        <v>0</v>
      </c>
      <c r="N533" s="87" t="s">
        <v>47</v>
      </c>
      <c r="O533" s="87" t="s">
        <v>55</v>
      </c>
      <c r="P533" s="87" t="s">
        <v>47</v>
      </c>
      <c r="Q533" s="89">
        <v>53159041.799999997</v>
      </c>
      <c r="R533" s="89">
        <v>0</v>
      </c>
      <c r="S533" s="89">
        <v>39216503</v>
      </c>
      <c r="T533" s="89">
        <v>0</v>
      </c>
      <c r="U533" s="87" t="s">
        <v>49</v>
      </c>
      <c r="V533" s="89">
        <v>0</v>
      </c>
      <c r="W533" s="89">
        <v>12019430</v>
      </c>
      <c r="X533" s="87" t="s">
        <v>49</v>
      </c>
      <c r="Y533" s="89">
        <v>1923108.8</v>
      </c>
      <c r="Z533" s="89">
        <v>0</v>
      </c>
      <c r="AA533" s="87" t="s">
        <v>49</v>
      </c>
      <c r="AB533" s="89">
        <v>0</v>
      </c>
      <c r="AC533" s="89">
        <v>0</v>
      </c>
      <c r="AD533" s="87" t="s">
        <v>49</v>
      </c>
      <c r="AE533" s="89">
        <v>0</v>
      </c>
      <c r="AF533" s="87">
        <v>0</v>
      </c>
      <c r="AG533" s="87" t="s">
        <v>49</v>
      </c>
      <c r="AH533" s="89">
        <v>0</v>
      </c>
      <c r="AI533" s="89">
        <v>0</v>
      </c>
      <c r="AJ533" s="87" t="s">
        <v>49</v>
      </c>
      <c r="AK533" s="89">
        <v>0</v>
      </c>
      <c r="AL533" s="89">
        <v>0</v>
      </c>
      <c r="AM533" s="88" t="s">
        <v>47</v>
      </c>
      <c r="AN533" s="87" t="s">
        <v>47</v>
      </c>
      <c r="AO533" s="88" t="s">
        <v>47</v>
      </c>
      <c r="AP533" s="87" t="s">
        <v>47</v>
      </c>
      <c r="AR533" s="90"/>
      <c r="AS533" s="78"/>
      <c r="AT533" s="79"/>
      <c r="AU533" s="91"/>
    </row>
    <row r="534" spans="1:47" x14ac:dyDescent="0.25">
      <c r="A534" s="87" t="s">
        <v>2224</v>
      </c>
      <c r="B534" s="92">
        <v>44191</v>
      </c>
      <c r="C534" s="87" t="s">
        <v>46</v>
      </c>
      <c r="D534" s="87" t="s">
        <v>600</v>
      </c>
      <c r="E534" s="87" t="s">
        <v>972</v>
      </c>
      <c r="F534" s="87" t="s">
        <v>975</v>
      </c>
      <c r="G534" s="87" t="s">
        <v>48</v>
      </c>
      <c r="H534" s="87" t="s">
        <v>742</v>
      </c>
      <c r="I534" s="89" t="s">
        <v>47</v>
      </c>
      <c r="J534" s="89" t="s">
        <v>47</v>
      </c>
      <c r="K534" s="89" t="s">
        <v>47</v>
      </c>
      <c r="L534" s="89" t="s">
        <v>47</v>
      </c>
      <c r="M534" s="89">
        <v>0</v>
      </c>
      <c r="N534" s="87" t="s">
        <v>47</v>
      </c>
      <c r="O534" s="87" t="s">
        <v>55</v>
      </c>
      <c r="P534" s="87" t="s">
        <v>47</v>
      </c>
      <c r="Q534" s="89">
        <v>22415555.700000003</v>
      </c>
      <c r="R534" s="89">
        <v>0</v>
      </c>
      <c r="S534" s="89">
        <v>16399540.5</v>
      </c>
      <c r="T534" s="89">
        <v>0</v>
      </c>
      <c r="U534" s="87" t="s">
        <v>49</v>
      </c>
      <c r="V534" s="89">
        <v>0</v>
      </c>
      <c r="W534" s="89">
        <v>5186220</v>
      </c>
      <c r="X534" s="87" t="s">
        <v>50</v>
      </c>
      <c r="Y534" s="89">
        <v>829795.20000000007</v>
      </c>
      <c r="Z534" s="89">
        <v>0</v>
      </c>
      <c r="AA534" s="87" t="s">
        <v>49</v>
      </c>
      <c r="AB534" s="89">
        <v>0</v>
      </c>
      <c r="AC534" s="89">
        <v>0</v>
      </c>
      <c r="AD534" s="87" t="s">
        <v>49</v>
      </c>
      <c r="AE534" s="89">
        <v>0</v>
      </c>
      <c r="AF534" s="87">
        <v>0</v>
      </c>
      <c r="AG534" s="87" t="s">
        <v>49</v>
      </c>
      <c r="AH534" s="89">
        <v>0</v>
      </c>
      <c r="AI534" s="89">
        <v>0</v>
      </c>
      <c r="AJ534" s="87" t="s">
        <v>49</v>
      </c>
      <c r="AK534" s="89">
        <v>0</v>
      </c>
      <c r="AL534" s="89">
        <v>0</v>
      </c>
      <c r="AM534" s="88" t="s">
        <v>47</v>
      </c>
      <c r="AN534" s="87" t="s">
        <v>47</v>
      </c>
      <c r="AO534" s="88" t="s">
        <v>47</v>
      </c>
      <c r="AP534" s="87" t="s">
        <v>47</v>
      </c>
      <c r="AR534" s="90"/>
      <c r="AS534" s="78"/>
      <c r="AT534" s="79"/>
      <c r="AU534" s="91"/>
    </row>
    <row r="535" spans="1:47" x14ac:dyDescent="0.25">
      <c r="A535" s="87" t="s">
        <v>2225</v>
      </c>
      <c r="B535" s="92">
        <v>44191</v>
      </c>
      <c r="C535" s="87" t="s">
        <v>46</v>
      </c>
      <c r="D535" s="87" t="s">
        <v>600</v>
      </c>
      <c r="E535" s="87" t="s">
        <v>972</v>
      </c>
      <c r="F535" s="87" t="s">
        <v>975</v>
      </c>
      <c r="G535" s="87" t="s">
        <v>48</v>
      </c>
      <c r="H535" s="87" t="s">
        <v>744</v>
      </c>
      <c r="I535" s="89" t="s">
        <v>47</v>
      </c>
      <c r="J535" s="89" t="s">
        <v>47</v>
      </c>
      <c r="K535" s="89" t="s">
        <v>47</v>
      </c>
      <c r="L535" s="89" t="s">
        <v>47</v>
      </c>
      <c r="M535" s="89">
        <v>0</v>
      </c>
      <c r="N535" s="87" t="s">
        <v>47</v>
      </c>
      <c r="O535" s="87" t="s">
        <v>55</v>
      </c>
      <c r="P535" s="87" t="s">
        <v>47</v>
      </c>
      <c r="Q535" s="89">
        <v>148390187.39399999</v>
      </c>
      <c r="R535" s="89">
        <v>0</v>
      </c>
      <c r="S535" s="89">
        <v>103464462.25</v>
      </c>
      <c r="T535" s="89">
        <v>0</v>
      </c>
      <c r="U535" s="87" t="s">
        <v>49</v>
      </c>
      <c r="V535" s="89">
        <v>0</v>
      </c>
      <c r="W535" s="89">
        <v>38729073.399999999</v>
      </c>
      <c r="X535" s="87" t="s">
        <v>50</v>
      </c>
      <c r="Y535" s="89">
        <v>6196651.7439999999</v>
      </c>
      <c r="Z535" s="89">
        <v>0</v>
      </c>
      <c r="AA535" s="87" t="s">
        <v>49</v>
      </c>
      <c r="AB535" s="89">
        <v>0</v>
      </c>
      <c r="AC535" s="89">
        <v>0</v>
      </c>
      <c r="AD535" s="87" t="s">
        <v>49</v>
      </c>
      <c r="AE535" s="89">
        <v>0</v>
      </c>
      <c r="AF535" s="87">
        <v>0</v>
      </c>
      <c r="AG535" s="87" t="s">
        <v>49</v>
      </c>
      <c r="AH535" s="89">
        <v>0</v>
      </c>
      <c r="AI535" s="89">
        <v>0</v>
      </c>
      <c r="AJ535" s="87" t="s">
        <v>49</v>
      </c>
      <c r="AK535" s="89">
        <v>0</v>
      </c>
      <c r="AL535" s="89">
        <v>0</v>
      </c>
      <c r="AM535" s="88" t="s">
        <v>47</v>
      </c>
      <c r="AN535" s="87" t="s">
        <v>47</v>
      </c>
      <c r="AO535" s="88" t="s">
        <v>47</v>
      </c>
      <c r="AP535" s="87" t="s">
        <v>47</v>
      </c>
      <c r="AR535" s="90"/>
      <c r="AS535" s="78"/>
      <c r="AT535" s="79"/>
      <c r="AU535" s="91"/>
    </row>
    <row r="536" spans="1:47" x14ac:dyDescent="0.25">
      <c r="A536" s="87" t="s">
        <v>2226</v>
      </c>
      <c r="B536" s="92">
        <v>44191</v>
      </c>
      <c r="C536" s="87" t="s">
        <v>46</v>
      </c>
      <c r="D536" s="87" t="s">
        <v>600</v>
      </c>
      <c r="E536" s="87" t="s">
        <v>972</v>
      </c>
      <c r="F536" s="87" t="s">
        <v>975</v>
      </c>
      <c r="G536" s="87" t="s">
        <v>48</v>
      </c>
      <c r="H536" s="87" t="s">
        <v>746</v>
      </c>
      <c r="I536" s="89" t="s">
        <v>47</v>
      </c>
      <c r="J536" s="89" t="s">
        <v>47</v>
      </c>
      <c r="K536" s="89" t="s">
        <v>47</v>
      </c>
      <c r="L536" s="89" t="s">
        <v>47</v>
      </c>
      <c r="M536" s="89">
        <v>0</v>
      </c>
      <c r="N536" s="87" t="s">
        <v>47</v>
      </c>
      <c r="O536" s="87" t="s">
        <v>747</v>
      </c>
      <c r="P536" s="87" t="s">
        <v>748</v>
      </c>
      <c r="Q536" s="89">
        <v>27604577.604400001</v>
      </c>
      <c r="R536" s="89">
        <v>0</v>
      </c>
      <c r="S536" s="89">
        <v>23715286</v>
      </c>
      <c r="T536" s="89">
        <v>0</v>
      </c>
      <c r="U536" s="87" t="s">
        <v>49</v>
      </c>
      <c r="V536" s="89">
        <v>0</v>
      </c>
      <c r="W536" s="89">
        <v>3352837.59</v>
      </c>
      <c r="X536" s="87" t="s">
        <v>50</v>
      </c>
      <c r="Y536" s="89">
        <v>536454.01439999999</v>
      </c>
      <c r="Z536" s="89">
        <v>0</v>
      </c>
      <c r="AA536" s="87" t="s">
        <v>49</v>
      </c>
      <c r="AB536" s="89">
        <v>0</v>
      </c>
      <c r="AC536" s="89">
        <v>0</v>
      </c>
      <c r="AD536" s="87" t="s">
        <v>49</v>
      </c>
      <c r="AE536" s="89">
        <v>0</v>
      </c>
      <c r="AF536" s="87">
        <v>0</v>
      </c>
      <c r="AG536" s="87" t="s">
        <v>49</v>
      </c>
      <c r="AH536" s="89">
        <v>0</v>
      </c>
      <c r="AI536" s="89">
        <v>0</v>
      </c>
      <c r="AJ536" s="87" t="s">
        <v>49</v>
      </c>
      <c r="AK536" s="89">
        <v>0</v>
      </c>
      <c r="AL536" s="89">
        <v>0</v>
      </c>
      <c r="AM536" s="88" t="s">
        <v>47</v>
      </c>
      <c r="AN536" s="87" t="s">
        <v>47</v>
      </c>
      <c r="AO536" s="88" t="s">
        <v>47</v>
      </c>
      <c r="AP536" s="87" t="s">
        <v>47</v>
      </c>
      <c r="AR536" s="90"/>
      <c r="AS536" s="78"/>
      <c r="AT536" s="79"/>
      <c r="AU536" s="91"/>
    </row>
    <row r="537" spans="1:47" x14ac:dyDescent="0.25">
      <c r="A537" s="87" t="s">
        <v>2227</v>
      </c>
      <c r="B537" s="92">
        <v>44191</v>
      </c>
      <c r="C537" s="87" t="s">
        <v>46</v>
      </c>
      <c r="D537" s="87" t="s">
        <v>600</v>
      </c>
      <c r="E537" s="87" t="s">
        <v>972</v>
      </c>
      <c r="F537" s="87" t="s">
        <v>975</v>
      </c>
      <c r="G537" s="87" t="s">
        <v>48</v>
      </c>
      <c r="H537" s="87" t="s">
        <v>750</v>
      </c>
      <c r="I537" s="89" t="s">
        <v>47</v>
      </c>
      <c r="J537" s="89" t="s">
        <v>47</v>
      </c>
      <c r="K537" s="89" t="s">
        <v>47</v>
      </c>
      <c r="L537" s="89" t="s">
        <v>47</v>
      </c>
      <c r="M537" s="89">
        <v>0</v>
      </c>
      <c r="N537" s="87" t="s">
        <v>47</v>
      </c>
      <c r="O537" s="87" t="s">
        <v>55</v>
      </c>
      <c r="P537" s="87" t="s">
        <v>47</v>
      </c>
      <c r="Q537" s="89">
        <v>29378219.550000001</v>
      </c>
      <c r="R537" s="89">
        <v>0</v>
      </c>
      <c r="S537" s="89">
        <v>23460827.550000001</v>
      </c>
      <c r="T537" s="89">
        <v>0</v>
      </c>
      <c r="U537" s="87" t="s">
        <v>49</v>
      </c>
      <c r="V537" s="89">
        <v>0</v>
      </c>
      <c r="W537" s="89">
        <v>5101200</v>
      </c>
      <c r="X537" s="87" t="s">
        <v>50</v>
      </c>
      <c r="Y537" s="89">
        <v>816192</v>
      </c>
      <c r="Z537" s="89">
        <v>0</v>
      </c>
      <c r="AA537" s="87" t="s">
        <v>49</v>
      </c>
      <c r="AB537" s="89">
        <v>0</v>
      </c>
      <c r="AC537" s="89">
        <v>0</v>
      </c>
      <c r="AD537" s="87" t="s">
        <v>49</v>
      </c>
      <c r="AE537" s="89">
        <v>0</v>
      </c>
      <c r="AF537" s="87">
        <v>0</v>
      </c>
      <c r="AG537" s="87" t="s">
        <v>49</v>
      </c>
      <c r="AH537" s="89">
        <v>0</v>
      </c>
      <c r="AI537" s="89">
        <v>0</v>
      </c>
      <c r="AJ537" s="87" t="s">
        <v>49</v>
      </c>
      <c r="AK537" s="89">
        <v>0</v>
      </c>
      <c r="AL537" s="89">
        <v>0</v>
      </c>
      <c r="AM537" s="88" t="s">
        <v>47</v>
      </c>
      <c r="AN537" s="87" t="s">
        <v>47</v>
      </c>
      <c r="AO537" s="88" t="s">
        <v>47</v>
      </c>
      <c r="AP537" s="87" t="s">
        <v>47</v>
      </c>
      <c r="AR537" s="90"/>
      <c r="AS537" s="78"/>
      <c r="AT537" s="79"/>
      <c r="AU537" s="91"/>
    </row>
    <row r="538" spans="1:47" x14ac:dyDescent="0.25">
      <c r="A538" s="87" t="s">
        <v>2228</v>
      </c>
      <c r="B538" s="92">
        <v>44191</v>
      </c>
      <c r="C538" s="87" t="s">
        <v>46</v>
      </c>
      <c r="D538" s="87" t="s">
        <v>600</v>
      </c>
      <c r="E538" s="87" t="s">
        <v>972</v>
      </c>
      <c r="F538" s="87" t="s">
        <v>975</v>
      </c>
      <c r="G538" s="87" t="s">
        <v>48</v>
      </c>
      <c r="H538" s="87" t="s">
        <v>752</v>
      </c>
      <c r="I538" s="89" t="s">
        <v>47</v>
      </c>
      <c r="J538" s="89" t="s">
        <v>47</v>
      </c>
      <c r="K538" s="89" t="s">
        <v>47</v>
      </c>
      <c r="L538" s="89" t="s">
        <v>47</v>
      </c>
      <c r="M538" s="89">
        <v>0</v>
      </c>
      <c r="N538" s="87" t="s">
        <v>47</v>
      </c>
      <c r="O538" s="87" t="s">
        <v>753</v>
      </c>
      <c r="P538" s="87" t="s">
        <v>754</v>
      </c>
      <c r="Q538" s="89">
        <v>2187412</v>
      </c>
      <c r="R538" s="89">
        <v>0</v>
      </c>
      <c r="S538" s="89">
        <v>0</v>
      </c>
      <c r="T538" s="89">
        <v>0</v>
      </c>
      <c r="U538" s="87" t="s">
        <v>49</v>
      </c>
      <c r="V538" s="89">
        <v>0</v>
      </c>
      <c r="W538" s="89">
        <v>1885700</v>
      </c>
      <c r="X538" s="87" t="s">
        <v>50</v>
      </c>
      <c r="Y538" s="89">
        <v>301712</v>
      </c>
      <c r="Z538" s="89">
        <v>0</v>
      </c>
      <c r="AA538" s="87" t="s">
        <v>49</v>
      </c>
      <c r="AB538" s="89">
        <v>0</v>
      </c>
      <c r="AC538" s="89">
        <v>0</v>
      </c>
      <c r="AD538" s="87" t="s">
        <v>49</v>
      </c>
      <c r="AE538" s="89">
        <v>0</v>
      </c>
      <c r="AF538" s="87">
        <v>0</v>
      </c>
      <c r="AG538" s="87" t="s">
        <v>49</v>
      </c>
      <c r="AH538" s="89">
        <v>0</v>
      </c>
      <c r="AI538" s="89">
        <v>0</v>
      </c>
      <c r="AJ538" s="87" t="s">
        <v>49</v>
      </c>
      <c r="AK538" s="89">
        <v>0</v>
      </c>
      <c r="AL538" s="89">
        <v>0</v>
      </c>
      <c r="AM538" s="88" t="s">
        <v>47</v>
      </c>
      <c r="AN538" s="87" t="s">
        <v>47</v>
      </c>
      <c r="AO538" s="88" t="s">
        <v>47</v>
      </c>
      <c r="AP538" s="87" t="s">
        <v>47</v>
      </c>
      <c r="AR538" s="90"/>
      <c r="AS538" s="78"/>
      <c r="AT538" s="79"/>
      <c r="AU538" s="91"/>
    </row>
    <row r="539" spans="1:47" x14ac:dyDescent="0.25">
      <c r="A539" s="87" t="s">
        <v>2229</v>
      </c>
      <c r="B539" s="92">
        <v>44191</v>
      </c>
      <c r="C539" s="87" t="s">
        <v>46</v>
      </c>
      <c r="D539" s="87" t="s">
        <v>600</v>
      </c>
      <c r="E539" s="87" t="s">
        <v>972</v>
      </c>
      <c r="F539" s="87" t="s">
        <v>975</v>
      </c>
      <c r="G539" s="87" t="s">
        <v>48</v>
      </c>
      <c r="H539" s="87" t="s">
        <v>756</v>
      </c>
      <c r="I539" s="89" t="s">
        <v>47</v>
      </c>
      <c r="J539" s="89" t="s">
        <v>47</v>
      </c>
      <c r="K539" s="89" t="s">
        <v>47</v>
      </c>
      <c r="L539" s="89" t="s">
        <v>47</v>
      </c>
      <c r="M539" s="89">
        <v>0</v>
      </c>
      <c r="N539" s="87" t="s">
        <v>47</v>
      </c>
      <c r="O539" s="87" t="s">
        <v>55</v>
      </c>
      <c r="P539" s="87" t="s">
        <v>47</v>
      </c>
      <c r="Q539" s="89">
        <v>57317321.255999997</v>
      </c>
      <c r="R539" s="89">
        <v>0</v>
      </c>
      <c r="S539" s="89">
        <v>47469554.5</v>
      </c>
      <c r="T539" s="89">
        <v>0</v>
      </c>
      <c r="U539" s="87" t="s">
        <v>49</v>
      </c>
      <c r="V539" s="89">
        <v>0</v>
      </c>
      <c r="W539" s="89">
        <v>8489454.0999999996</v>
      </c>
      <c r="X539" s="87" t="s">
        <v>50</v>
      </c>
      <c r="Y539" s="89">
        <v>1358312.656</v>
      </c>
      <c r="Z539" s="89">
        <v>0</v>
      </c>
      <c r="AA539" s="87" t="s">
        <v>49</v>
      </c>
      <c r="AB539" s="89">
        <v>0</v>
      </c>
      <c r="AC539" s="89">
        <v>0</v>
      </c>
      <c r="AD539" s="87" t="s">
        <v>49</v>
      </c>
      <c r="AE539" s="89">
        <v>0</v>
      </c>
      <c r="AF539" s="87">
        <v>0</v>
      </c>
      <c r="AG539" s="87" t="s">
        <v>49</v>
      </c>
      <c r="AH539" s="89">
        <v>0</v>
      </c>
      <c r="AI539" s="89">
        <v>0</v>
      </c>
      <c r="AJ539" s="87" t="s">
        <v>49</v>
      </c>
      <c r="AK539" s="89">
        <v>0</v>
      </c>
      <c r="AL539" s="89">
        <v>0</v>
      </c>
      <c r="AM539" s="88" t="s">
        <v>47</v>
      </c>
      <c r="AN539" s="87" t="s">
        <v>47</v>
      </c>
      <c r="AO539" s="88" t="s">
        <v>47</v>
      </c>
      <c r="AP539" s="87" t="s">
        <v>47</v>
      </c>
      <c r="AR539" s="90"/>
      <c r="AS539" s="78"/>
      <c r="AT539" s="79"/>
      <c r="AU539" s="91"/>
    </row>
    <row r="540" spans="1:47" x14ac:dyDescent="0.25">
      <c r="A540" s="87" t="s">
        <v>2230</v>
      </c>
      <c r="B540" s="92">
        <v>44191</v>
      </c>
      <c r="C540" s="87" t="s">
        <v>46</v>
      </c>
      <c r="D540" s="87" t="s">
        <v>600</v>
      </c>
      <c r="E540" s="87" t="s">
        <v>972</v>
      </c>
      <c r="F540" s="87" t="s">
        <v>975</v>
      </c>
      <c r="G540" s="87" t="s">
        <v>104</v>
      </c>
      <c r="H540" s="87" t="s">
        <v>47</v>
      </c>
      <c r="I540" s="89" t="s">
        <v>774</v>
      </c>
      <c r="J540" s="89" t="s">
        <v>47</v>
      </c>
      <c r="K540" s="89" t="s">
        <v>775</v>
      </c>
      <c r="L540" s="89" t="s">
        <v>688</v>
      </c>
      <c r="M540" s="89">
        <v>8364834.4000000004</v>
      </c>
      <c r="N540" s="87" t="s">
        <v>107</v>
      </c>
      <c r="O540" s="87" t="s">
        <v>776</v>
      </c>
      <c r="P540" s="87" t="s">
        <v>777</v>
      </c>
      <c r="Q540" s="89">
        <v>-2169100</v>
      </c>
      <c r="R540" s="89">
        <v>0</v>
      </c>
      <c r="S540" s="89">
        <v>-2169100</v>
      </c>
      <c r="T540" s="89">
        <v>0</v>
      </c>
      <c r="U540" s="87" t="s">
        <v>49</v>
      </c>
      <c r="V540" s="89">
        <v>0</v>
      </c>
      <c r="W540" s="89">
        <v>0</v>
      </c>
      <c r="X540" s="87" t="s">
        <v>49</v>
      </c>
      <c r="Y540" s="89">
        <v>0</v>
      </c>
      <c r="Z540" s="89">
        <v>0</v>
      </c>
      <c r="AA540" s="87" t="s">
        <v>49</v>
      </c>
      <c r="AB540" s="89">
        <v>0</v>
      </c>
      <c r="AC540" s="89">
        <v>0</v>
      </c>
      <c r="AD540" s="87" t="s">
        <v>49</v>
      </c>
      <c r="AE540" s="89">
        <v>0</v>
      </c>
      <c r="AF540" s="87">
        <v>0</v>
      </c>
      <c r="AG540" s="87" t="s">
        <v>49</v>
      </c>
      <c r="AH540" s="89">
        <v>0</v>
      </c>
      <c r="AI540" s="89">
        <v>0</v>
      </c>
      <c r="AJ540" s="87" t="s">
        <v>49</v>
      </c>
      <c r="AK540" s="89">
        <v>0</v>
      </c>
      <c r="AL540" s="89">
        <v>0</v>
      </c>
      <c r="AM540" s="88" t="s">
        <v>47</v>
      </c>
      <c r="AN540" s="87" t="s">
        <v>47</v>
      </c>
      <c r="AO540" s="88" t="s">
        <v>47</v>
      </c>
      <c r="AP540" s="87" t="s">
        <v>47</v>
      </c>
      <c r="AR540" s="90"/>
      <c r="AS540" s="78"/>
      <c r="AT540" s="79"/>
      <c r="AU540" s="91"/>
    </row>
    <row r="541" spans="1:47" x14ac:dyDescent="0.25">
      <c r="A541" s="87" t="s">
        <v>2231</v>
      </c>
      <c r="B541" s="92">
        <v>44191</v>
      </c>
      <c r="C541" s="87" t="s">
        <v>46</v>
      </c>
      <c r="D541" s="87" t="s">
        <v>600</v>
      </c>
      <c r="E541" s="87" t="s">
        <v>972</v>
      </c>
      <c r="F541" s="87" t="s">
        <v>975</v>
      </c>
      <c r="G541" s="87" t="s">
        <v>48</v>
      </c>
      <c r="H541" s="87" t="s">
        <v>758</v>
      </c>
      <c r="I541" s="89" t="s">
        <v>47</v>
      </c>
      <c r="J541" s="89" t="s">
        <v>47</v>
      </c>
      <c r="K541" s="89" t="s">
        <v>47</v>
      </c>
      <c r="L541" s="89" t="s">
        <v>47</v>
      </c>
      <c r="M541" s="89">
        <v>0</v>
      </c>
      <c r="N541" s="87" t="s">
        <v>47</v>
      </c>
      <c r="O541" s="87" t="s">
        <v>55</v>
      </c>
      <c r="P541" s="87" t="s">
        <v>47</v>
      </c>
      <c r="Q541" s="89">
        <v>36324108.299999997</v>
      </c>
      <c r="R541" s="89">
        <v>0</v>
      </c>
      <c r="S541" s="89">
        <v>30113375.5</v>
      </c>
      <c r="T541" s="89">
        <v>0</v>
      </c>
      <c r="U541" s="87" t="s">
        <v>49</v>
      </c>
      <c r="V541" s="89">
        <v>0</v>
      </c>
      <c r="W541" s="89">
        <v>5354080</v>
      </c>
      <c r="X541" s="87" t="s">
        <v>50</v>
      </c>
      <c r="Y541" s="89">
        <v>856652.80000000005</v>
      </c>
      <c r="Z541" s="89">
        <v>0</v>
      </c>
      <c r="AA541" s="87" t="s">
        <v>49</v>
      </c>
      <c r="AB541" s="89">
        <v>0</v>
      </c>
      <c r="AC541" s="89">
        <v>0</v>
      </c>
      <c r="AD541" s="87" t="s">
        <v>49</v>
      </c>
      <c r="AE541" s="89">
        <v>0</v>
      </c>
      <c r="AF541" s="87">
        <v>0</v>
      </c>
      <c r="AG541" s="87" t="s">
        <v>49</v>
      </c>
      <c r="AH541" s="89">
        <v>0</v>
      </c>
      <c r="AI541" s="89">
        <v>0</v>
      </c>
      <c r="AJ541" s="87" t="s">
        <v>49</v>
      </c>
      <c r="AK541" s="89">
        <v>0</v>
      </c>
      <c r="AL541" s="89">
        <v>0</v>
      </c>
      <c r="AM541" s="88" t="s">
        <v>47</v>
      </c>
      <c r="AN541" s="87" t="s">
        <v>47</v>
      </c>
      <c r="AO541" s="88" t="s">
        <v>47</v>
      </c>
      <c r="AP541" s="87" t="s">
        <v>47</v>
      </c>
      <c r="AR541" s="90"/>
      <c r="AS541" s="78"/>
      <c r="AT541" s="79"/>
      <c r="AU541" s="91"/>
    </row>
    <row r="542" spans="1:47" x14ac:dyDescent="0.25">
      <c r="A542" s="87" t="s">
        <v>2232</v>
      </c>
      <c r="B542" s="92">
        <v>44191</v>
      </c>
      <c r="C542" s="87" t="s">
        <v>46</v>
      </c>
      <c r="D542" s="87" t="s">
        <v>600</v>
      </c>
      <c r="E542" s="87" t="s">
        <v>972</v>
      </c>
      <c r="F542" s="87" t="s">
        <v>975</v>
      </c>
      <c r="G542" s="87" t="s">
        <v>48</v>
      </c>
      <c r="H542" s="87" t="s">
        <v>760</v>
      </c>
      <c r="I542" s="89" t="s">
        <v>47</v>
      </c>
      <c r="J542" s="89" t="s">
        <v>47</v>
      </c>
      <c r="K542" s="89" t="s">
        <v>47</v>
      </c>
      <c r="L542" s="89" t="s">
        <v>47</v>
      </c>
      <c r="M542" s="89">
        <v>0</v>
      </c>
      <c r="N542" s="87" t="s">
        <v>47</v>
      </c>
      <c r="O542" s="87" t="s">
        <v>761</v>
      </c>
      <c r="P542" s="87" t="s">
        <v>762</v>
      </c>
      <c r="Q542" s="89">
        <v>8584578.5</v>
      </c>
      <c r="R542" s="89">
        <v>0</v>
      </c>
      <c r="S542" s="89">
        <v>6397166.5</v>
      </c>
      <c r="T542" s="89">
        <v>0</v>
      </c>
      <c r="U542" s="87" t="s">
        <v>49</v>
      </c>
      <c r="V542" s="89">
        <v>0</v>
      </c>
      <c r="W542" s="89">
        <v>1885700</v>
      </c>
      <c r="X542" s="87" t="s">
        <v>50</v>
      </c>
      <c r="Y542" s="89">
        <v>301712</v>
      </c>
      <c r="Z542" s="89">
        <v>0</v>
      </c>
      <c r="AA542" s="87" t="s">
        <v>49</v>
      </c>
      <c r="AB542" s="89">
        <v>0</v>
      </c>
      <c r="AC542" s="89">
        <v>0</v>
      </c>
      <c r="AD542" s="87" t="s">
        <v>49</v>
      </c>
      <c r="AE542" s="89">
        <v>0</v>
      </c>
      <c r="AF542" s="87">
        <v>0</v>
      </c>
      <c r="AG542" s="87" t="s">
        <v>49</v>
      </c>
      <c r="AH542" s="89">
        <v>0</v>
      </c>
      <c r="AI542" s="89">
        <v>0</v>
      </c>
      <c r="AJ542" s="87" t="s">
        <v>49</v>
      </c>
      <c r="AK542" s="89">
        <v>0</v>
      </c>
      <c r="AL542" s="89">
        <v>0</v>
      </c>
      <c r="AM542" s="88" t="s">
        <v>47</v>
      </c>
      <c r="AN542" s="87" t="s">
        <v>47</v>
      </c>
      <c r="AO542" s="88" t="s">
        <v>47</v>
      </c>
      <c r="AP542" s="87" t="s">
        <v>47</v>
      </c>
      <c r="AR542" s="90"/>
      <c r="AS542" s="78"/>
      <c r="AT542" s="79"/>
      <c r="AU542" s="91"/>
    </row>
    <row r="543" spans="1:47" x14ac:dyDescent="0.25">
      <c r="A543" s="87" t="s">
        <v>2233</v>
      </c>
      <c r="B543" s="92">
        <v>44191</v>
      </c>
      <c r="C543" s="87" t="s">
        <v>46</v>
      </c>
      <c r="D543" s="87" t="s">
        <v>600</v>
      </c>
      <c r="E543" s="87" t="s">
        <v>972</v>
      </c>
      <c r="F543" s="87" t="s">
        <v>975</v>
      </c>
      <c r="G543" s="87" t="s">
        <v>48</v>
      </c>
      <c r="H543" s="87" t="s">
        <v>764</v>
      </c>
      <c r="I543" s="89" t="s">
        <v>47</v>
      </c>
      <c r="J543" s="89" t="s">
        <v>47</v>
      </c>
      <c r="K543" s="89" t="s">
        <v>47</v>
      </c>
      <c r="L543" s="89" t="s">
        <v>47</v>
      </c>
      <c r="M543" s="89">
        <v>0</v>
      </c>
      <c r="N543" s="87" t="s">
        <v>47</v>
      </c>
      <c r="O543" s="87" t="s">
        <v>765</v>
      </c>
      <c r="P543" s="87" t="s">
        <v>766</v>
      </c>
      <c r="Q543" s="89">
        <v>3427777.5</v>
      </c>
      <c r="R543" s="89">
        <v>0</v>
      </c>
      <c r="S543" s="89">
        <v>2846153.5</v>
      </c>
      <c r="T543" s="89">
        <v>0</v>
      </c>
      <c r="U543" s="87" t="s">
        <v>49</v>
      </c>
      <c r="V543" s="89">
        <v>0</v>
      </c>
      <c r="W543" s="89">
        <v>501400</v>
      </c>
      <c r="X543" s="87" t="s">
        <v>50</v>
      </c>
      <c r="Y543" s="89">
        <v>80224</v>
      </c>
      <c r="Z543" s="89">
        <v>0</v>
      </c>
      <c r="AA543" s="87" t="s">
        <v>49</v>
      </c>
      <c r="AB543" s="89">
        <v>0</v>
      </c>
      <c r="AC543" s="89">
        <v>0</v>
      </c>
      <c r="AD543" s="87" t="s">
        <v>49</v>
      </c>
      <c r="AE543" s="89">
        <v>0</v>
      </c>
      <c r="AF543" s="87">
        <v>0</v>
      </c>
      <c r="AG543" s="87" t="s">
        <v>49</v>
      </c>
      <c r="AH543" s="89">
        <v>0</v>
      </c>
      <c r="AI543" s="89">
        <v>0</v>
      </c>
      <c r="AJ543" s="87" t="s">
        <v>49</v>
      </c>
      <c r="AK543" s="89">
        <v>0</v>
      </c>
      <c r="AL543" s="89">
        <v>0</v>
      </c>
      <c r="AM543" s="88" t="s">
        <v>47</v>
      </c>
      <c r="AN543" s="87" t="s">
        <v>47</v>
      </c>
      <c r="AO543" s="88" t="s">
        <v>47</v>
      </c>
      <c r="AP543" s="87" t="s">
        <v>47</v>
      </c>
      <c r="AR543" s="90"/>
      <c r="AS543" s="78"/>
      <c r="AT543" s="79"/>
      <c r="AU543" s="91"/>
    </row>
    <row r="544" spans="1:47" x14ac:dyDescent="0.25">
      <c r="A544" s="87" t="s">
        <v>2234</v>
      </c>
      <c r="B544" s="92">
        <v>44191</v>
      </c>
      <c r="C544" s="87" t="s">
        <v>46</v>
      </c>
      <c r="D544" s="87" t="s">
        <v>600</v>
      </c>
      <c r="E544" s="87" t="s">
        <v>972</v>
      </c>
      <c r="F544" s="87" t="s">
        <v>975</v>
      </c>
      <c r="G544" s="87" t="s">
        <v>48</v>
      </c>
      <c r="H544" s="87" t="s">
        <v>768</v>
      </c>
      <c r="I544" s="89" t="s">
        <v>47</v>
      </c>
      <c r="J544" s="89" t="s">
        <v>47</v>
      </c>
      <c r="K544" s="89" t="s">
        <v>47</v>
      </c>
      <c r="L544" s="89" t="s">
        <v>47</v>
      </c>
      <c r="M544" s="89">
        <v>0</v>
      </c>
      <c r="N544" s="87" t="s">
        <v>47</v>
      </c>
      <c r="O544" s="87" t="s">
        <v>55</v>
      </c>
      <c r="P544" s="87" t="s">
        <v>47</v>
      </c>
      <c r="Q544" s="89">
        <v>134786037.132</v>
      </c>
      <c r="R544" s="89">
        <v>0</v>
      </c>
      <c r="S544" s="89">
        <v>117896144</v>
      </c>
      <c r="T544" s="89">
        <v>0</v>
      </c>
      <c r="U544" s="87" t="s">
        <v>49</v>
      </c>
      <c r="V544" s="89">
        <v>0</v>
      </c>
      <c r="W544" s="89">
        <v>14560252.699999999</v>
      </c>
      <c r="X544" s="87" t="s">
        <v>49</v>
      </c>
      <c r="Y544" s="89">
        <v>2329640.432</v>
      </c>
      <c r="Z544" s="89">
        <v>0</v>
      </c>
      <c r="AA544" s="87" t="s">
        <v>49</v>
      </c>
      <c r="AB544" s="89">
        <v>0</v>
      </c>
      <c r="AC544" s="89">
        <v>0</v>
      </c>
      <c r="AD544" s="87" t="s">
        <v>49</v>
      </c>
      <c r="AE544" s="89">
        <v>0</v>
      </c>
      <c r="AF544" s="87">
        <v>0</v>
      </c>
      <c r="AG544" s="87" t="s">
        <v>49</v>
      </c>
      <c r="AH544" s="89">
        <v>0</v>
      </c>
      <c r="AI544" s="89">
        <v>0</v>
      </c>
      <c r="AJ544" s="87" t="s">
        <v>49</v>
      </c>
      <c r="AK544" s="89">
        <v>0</v>
      </c>
      <c r="AL544" s="89">
        <v>0</v>
      </c>
      <c r="AM544" s="88" t="s">
        <v>47</v>
      </c>
      <c r="AN544" s="87" t="s">
        <v>47</v>
      </c>
      <c r="AO544" s="88" t="s">
        <v>47</v>
      </c>
      <c r="AP544" s="87" t="s">
        <v>47</v>
      </c>
      <c r="AR544" s="90"/>
      <c r="AS544" s="78"/>
      <c r="AT544" s="79"/>
      <c r="AU544" s="91"/>
    </row>
    <row r="545" spans="1:47" x14ac:dyDescent="0.25">
      <c r="A545" s="87" t="s">
        <v>2235</v>
      </c>
      <c r="B545" s="92">
        <v>44191</v>
      </c>
      <c r="C545" s="87" t="s">
        <v>46</v>
      </c>
      <c r="D545" s="87" t="s">
        <v>600</v>
      </c>
      <c r="E545" s="87" t="s">
        <v>972</v>
      </c>
      <c r="F545" s="87" t="s">
        <v>975</v>
      </c>
      <c r="G545" s="87" t="s">
        <v>48</v>
      </c>
      <c r="H545" s="87" t="s">
        <v>770</v>
      </c>
      <c r="I545" s="89" t="s">
        <v>47</v>
      </c>
      <c r="J545" s="89" t="s">
        <v>47</v>
      </c>
      <c r="K545" s="89" t="s">
        <v>47</v>
      </c>
      <c r="L545" s="89" t="s">
        <v>47</v>
      </c>
      <c r="M545" s="89">
        <v>0</v>
      </c>
      <c r="N545" s="87" t="s">
        <v>47</v>
      </c>
      <c r="O545" s="87" t="s">
        <v>55</v>
      </c>
      <c r="P545" s="87" t="s">
        <v>47</v>
      </c>
      <c r="Q545" s="89">
        <v>22312725.100000001</v>
      </c>
      <c r="R545" s="89">
        <v>0</v>
      </c>
      <c r="S545" s="89">
        <v>12502245.5</v>
      </c>
      <c r="T545" s="89">
        <v>0</v>
      </c>
      <c r="U545" s="87" t="s">
        <v>49</v>
      </c>
      <c r="V545" s="89">
        <v>0</v>
      </c>
      <c r="W545" s="89">
        <v>8457310</v>
      </c>
      <c r="X545" s="87" t="s">
        <v>50</v>
      </c>
      <c r="Y545" s="89">
        <v>1353169.6</v>
      </c>
      <c r="Z545" s="89">
        <v>0</v>
      </c>
      <c r="AA545" s="87" t="s">
        <v>49</v>
      </c>
      <c r="AB545" s="89">
        <v>0</v>
      </c>
      <c r="AC545" s="89">
        <v>0</v>
      </c>
      <c r="AD545" s="87" t="s">
        <v>49</v>
      </c>
      <c r="AE545" s="89">
        <v>0</v>
      </c>
      <c r="AF545" s="87">
        <v>0</v>
      </c>
      <c r="AG545" s="87" t="s">
        <v>49</v>
      </c>
      <c r="AH545" s="89">
        <v>0</v>
      </c>
      <c r="AI545" s="89">
        <v>0</v>
      </c>
      <c r="AJ545" s="87" t="s">
        <v>49</v>
      </c>
      <c r="AK545" s="89">
        <v>0</v>
      </c>
      <c r="AL545" s="89">
        <v>0</v>
      </c>
      <c r="AM545" s="88" t="s">
        <v>47</v>
      </c>
      <c r="AN545" s="87" t="s">
        <v>47</v>
      </c>
      <c r="AO545" s="88" t="s">
        <v>47</v>
      </c>
      <c r="AP545" s="87" t="s">
        <v>47</v>
      </c>
      <c r="AR545" s="90"/>
      <c r="AS545" s="78"/>
      <c r="AT545" s="79"/>
      <c r="AU545" s="91"/>
    </row>
    <row r="546" spans="1:47" x14ac:dyDescent="0.25">
      <c r="A546" s="87" t="s">
        <v>2236</v>
      </c>
      <c r="B546" s="92">
        <v>44191</v>
      </c>
      <c r="C546" s="87" t="s">
        <v>46</v>
      </c>
      <c r="D546" s="87" t="s">
        <v>600</v>
      </c>
      <c r="E546" s="87" t="s">
        <v>972</v>
      </c>
      <c r="F546" s="87" t="s">
        <v>975</v>
      </c>
      <c r="G546" s="87" t="s">
        <v>48</v>
      </c>
      <c r="H546" s="87" t="s">
        <v>772</v>
      </c>
      <c r="I546" s="89" t="s">
        <v>47</v>
      </c>
      <c r="J546" s="89" t="s">
        <v>47</v>
      </c>
      <c r="K546" s="89" t="s">
        <v>47</v>
      </c>
      <c r="L546" s="89" t="s">
        <v>47</v>
      </c>
      <c r="M546" s="89">
        <v>0</v>
      </c>
      <c r="N546" s="87" t="s">
        <v>47</v>
      </c>
      <c r="O546" s="87" t="s">
        <v>55</v>
      </c>
      <c r="P546" s="87" t="s">
        <v>47</v>
      </c>
      <c r="Q546" s="89">
        <v>10440674</v>
      </c>
      <c r="R546" s="89">
        <v>0</v>
      </c>
      <c r="S546" s="89">
        <v>8373380</v>
      </c>
      <c r="T546" s="89">
        <v>0</v>
      </c>
      <c r="U546" s="87" t="s">
        <v>49</v>
      </c>
      <c r="V546" s="89">
        <v>0</v>
      </c>
      <c r="W546" s="89">
        <v>1782150</v>
      </c>
      <c r="X546" s="87" t="s">
        <v>50</v>
      </c>
      <c r="Y546" s="89">
        <v>285144</v>
      </c>
      <c r="Z546" s="89">
        <v>0</v>
      </c>
      <c r="AA546" s="87" t="s">
        <v>49</v>
      </c>
      <c r="AB546" s="89">
        <v>0</v>
      </c>
      <c r="AC546" s="89">
        <v>0</v>
      </c>
      <c r="AD546" s="87" t="s">
        <v>49</v>
      </c>
      <c r="AE546" s="89">
        <v>0</v>
      </c>
      <c r="AF546" s="87">
        <v>0</v>
      </c>
      <c r="AG546" s="87" t="s">
        <v>49</v>
      </c>
      <c r="AH546" s="89">
        <v>0</v>
      </c>
      <c r="AI546" s="89">
        <v>0</v>
      </c>
      <c r="AJ546" s="87" t="s">
        <v>49</v>
      </c>
      <c r="AK546" s="89">
        <v>0</v>
      </c>
      <c r="AL546" s="89">
        <v>0</v>
      </c>
      <c r="AM546" s="88" t="s">
        <v>47</v>
      </c>
      <c r="AN546" s="87" t="s">
        <v>47</v>
      </c>
      <c r="AO546" s="88" t="s">
        <v>47</v>
      </c>
      <c r="AP546" s="87" t="s">
        <v>47</v>
      </c>
      <c r="AR546" s="90"/>
      <c r="AS546" s="78"/>
      <c r="AT546" s="79"/>
      <c r="AU546" s="91"/>
    </row>
    <row r="547" spans="1:47" x14ac:dyDescent="0.25">
      <c r="A547" s="87" t="s">
        <v>2237</v>
      </c>
      <c r="B547" s="92">
        <v>44192</v>
      </c>
      <c r="C547" s="87" t="s">
        <v>973</v>
      </c>
      <c r="D547" s="87" t="s">
        <v>52</v>
      </c>
      <c r="E547" s="87" t="s">
        <v>1377</v>
      </c>
      <c r="F547" s="87" t="s">
        <v>1407</v>
      </c>
      <c r="G547" s="87" t="s">
        <v>48</v>
      </c>
      <c r="H547" s="87" t="s">
        <v>1406</v>
      </c>
      <c r="I547" s="89" t="s">
        <v>47</v>
      </c>
      <c r="J547" s="89" t="s">
        <v>47</v>
      </c>
      <c r="K547" s="89" t="s">
        <v>47</v>
      </c>
      <c r="L547" s="89" t="s">
        <v>47</v>
      </c>
      <c r="M547" s="89">
        <v>0</v>
      </c>
      <c r="N547" s="87" t="s">
        <v>47</v>
      </c>
      <c r="O547" s="87" t="s">
        <v>55</v>
      </c>
      <c r="P547" s="87" t="s">
        <v>47</v>
      </c>
      <c r="Q547" s="89">
        <v>297286222.80680001</v>
      </c>
      <c r="R547" s="89">
        <v>0</v>
      </c>
      <c r="S547" s="89">
        <v>204018807.50000003</v>
      </c>
      <c r="T547" s="89">
        <v>0</v>
      </c>
      <c r="U547" s="87" t="s">
        <v>49</v>
      </c>
      <c r="V547" s="89">
        <v>0</v>
      </c>
      <c r="W547" s="89">
        <v>80402944.229999989</v>
      </c>
      <c r="X547" s="87" t="s">
        <v>50</v>
      </c>
      <c r="Y547" s="89">
        <v>12864471.076799998</v>
      </c>
      <c r="Z547" s="89">
        <v>0</v>
      </c>
      <c r="AA547" s="87" t="s">
        <v>49</v>
      </c>
      <c r="AB547" s="89">
        <v>0</v>
      </c>
      <c r="AC547" s="89">
        <v>0</v>
      </c>
      <c r="AD547" s="87" t="s">
        <v>49</v>
      </c>
      <c r="AE547" s="89">
        <v>0</v>
      </c>
      <c r="AF547" s="87">
        <v>0</v>
      </c>
      <c r="AG547" s="87" t="s">
        <v>49</v>
      </c>
      <c r="AH547" s="89">
        <v>0</v>
      </c>
      <c r="AI547" s="89">
        <v>0</v>
      </c>
      <c r="AJ547" s="87" t="s">
        <v>49</v>
      </c>
      <c r="AK547" s="89">
        <v>0</v>
      </c>
      <c r="AL547" s="89">
        <v>0</v>
      </c>
      <c r="AM547" s="88" t="s">
        <v>47</v>
      </c>
      <c r="AN547" s="87" t="s">
        <v>47</v>
      </c>
      <c r="AO547" s="88" t="s">
        <v>47</v>
      </c>
      <c r="AP547" s="87" t="s">
        <v>47</v>
      </c>
      <c r="AR547" s="90"/>
      <c r="AS547" s="78"/>
      <c r="AT547" s="79"/>
      <c r="AU547" s="91"/>
    </row>
    <row r="548" spans="1:47" x14ac:dyDescent="0.25">
      <c r="A548" s="87" t="s">
        <v>2238</v>
      </c>
      <c r="B548" s="92">
        <v>44192</v>
      </c>
      <c r="C548" s="87" t="s">
        <v>46</v>
      </c>
      <c r="D548" s="87" t="s">
        <v>52</v>
      </c>
      <c r="E548" s="87" t="s">
        <v>53</v>
      </c>
      <c r="F548" s="87" t="s">
        <v>859</v>
      </c>
      <c r="G548" s="87" t="s">
        <v>48</v>
      </c>
      <c r="H548" s="87" t="s">
        <v>780</v>
      </c>
      <c r="I548" s="89" t="s">
        <v>47</v>
      </c>
      <c r="J548" s="89" t="s">
        <v>47</v>
      </c>
      <c r="K548" s="89" t="s">
        <v>47</v>
      </c>
      <c r="L548" s="89" t="s">
        <v>47</v>
      </c>
      <c r="M548" s="89">
        <v>0</v>
      </c>
      <c r="N548" s="87" t="s">
        <v>47</v>
      </c>
      <c r="O548" s="87" t="s">
        <v>55</v>
      </c>
      <c r="P548" s="87" t="s">
        <v>47</v>
      </c>
      <c r="Q548" s="89">
        <v>848854972.10079992</v>
      </c>
      <c r="R548" s="89">
        <v>0</v>
      </c>
      <c r="S548" s="89">
        <v>714987679</v>
      </c>
      <c r="T548" s="89">
        <v>0</v>
      </c>
      <c r="U548" s="87" t="s">
        <v>49</v>
      </c>
      <c r="V548" s="89">
        <v>0</v>
      </c>
      <c r="W548" s="89">
        <v>115402838.88000001</v>
      </c>
      <c r="X548" s="87" t="s">
        <v>50</v>
      </c>
      <c r="Y548" s="89">
        <v>18464454.220799997</v>
      </c>
      <c r="Z548" s="89">
        <v>0</v>
      </c>
      <c r="AA548" s="87" t="s">
        <v>49</v>
      </c>
      <c r="AB548" s="89">
        <v>0</v>
      </c>
      <c r="AC548" s="89">
        <v>0</v>
      </c>
      <c r="AD548" s="87" t="s">
        <v>49</v>
      </c>
      <c r="AE548" s="89">
        <v>0</v>
      </c>
      <c r="AF548" s="87">
        <v>0</v>
      </c>
      <c r="AG548" s="87" t="s">
        <v>49</v>
      </c>
      <c r="AH548" s="89">
        <v>0</v>
      </c>
      <c r="AI548" s="89">
        <v>0</v>
      </c>
      <c r="AJ548" s="87" t="s">
        <v>49</v>
      </c>
      <c r="AK548" s="89">
        <v>0</v>
      </c>
      <c r="AL548" s="89">
        <v>0</v>
      </c>
      <c r="AM548" s="88" t="s">
        <v>47</v>
      </c>
      <c r="AN548" s="87" t="s">
        <v>47</v>
      </c>
      <c r="AO548" s="88" t="s">
        <v>47</v>
      </c>
      <c r="AP548" s="87" t="s">
        <v>47</v>
      </c>
      <c r="AR548" s="90"/>
      <c r="AS548" s="78"/>
      <c r="AT548" s="79"/>
      <c r="AU548" s="91"/>
    </row>
    <row r="549" spans="1:47" x14ac:dyDescent="0.25">
      <c r="A549" s="87" t="s">
        <v>2239</v>
      </c>
      <c r="B549" s="92">
        <v>44192</v>
      </c>
      <c r="C549" s="87" t="s">
        <v>973</v>
      </c>
      <c r="D549" s="87" t="s">
        <v>63</v>
      </c>
      <c r="E549" s="87" t="s">
        <v>1373</v>
      </c>
      <c r="F549" s="87" t="s">
        <v>1403</v>
      </c>
      <c r="G549" s="87" t="s">
        <v>104</v>
      </c>
      <c r="H549" s="87" t="s">
        <v>47</v>
      </c>
      <c r="I549" s="89" t="s">
        <v>1402</v>
      </c>
      <c r="J549" s="89" t="s">
        <v>47</v>
      </c>
      <c r="K549" s="89" t="s">
        <v>1401</v>
      </c>
      <c r="L549" s="89" t="s">
        <v>779</v>
      </c>
      <c r="M549" s="89">
        <v>16828625</v>
      </c>
      <c r="N549" s="87" t="s">
        <v>107</v>
      </c>
      <c r="O549" s="87" t="s">
        <v>1400</v>
      </c>
      <c r="P549" s="87" t="s">
        <v>1399</v>
      </c>
      <c r="Q549" s="89">
        <v>-326128</v>
      </c>
      <c r="R549" s="89">
        <v>0</v>
      </c>
      <c r="S549" s="89">
        <v>-326128</v>
      </c>
      <c r="T549" s="89">
        <v>0</v>
      </c>
      <c r="U549" s="87" t="s">
        <v>49</v>
      </c>
      <c r="V549" s="89">
        <v>0</v>
      </c>
      <c r="W549" s="89">
        <v>0</v>
      </c>
      <c r="X549" s="87" t="s">
        <v>49</v>
      </c>
      <c r="Y549" s="89">
        <v>0</v>
      </c>
      <c r="Z549" s="89">
        <v>0</v>
      </c>
      <c r="AA549" s="87" t="s">
        <v>49</v>
      </c>
      <c r="AB549" s="89">
        <v>0</v>
      </c>
      <c r="AC549" s="89">
        <v>0</v>
      </c>
      <c r="AD549" s="87" t="s">
        <v>49</v>
      </c>
      <c r="AE549" s="89">
        <v>0</v>
      </c>
      <c r="AF549" s="87">
        <v>0</v>
      </c>
      <c r="AG549" s="87" t="s">
        <v>49</v>
      </c>
      <c r="AH549" s="89">
        <v>0</v>
      </c>
      <c r="AI549" s="89">
        <v>0</v>
      </c>
      <c r="AJ549" s="87" t="s">
        <v>49</v>
      </c>
      <c r="AK549" s="89">
        <v>0</v>
      </c>
      <c r="AL549" s="89">
        <v>0</v>
      </c>
      <c r="AM549" s="88" t="s">
        <v>47</v>
      </c>
      <c r="AN549" s="87" t="s">
        <v>47</v>
      </c>
      <c r="AO549" s="88" t="s">
        <v>47</v>
      </c>
      <c r="AP549" s="87" t="s">
        <v>47</v>
      </c>
      <c r="AR549" s="90"/>
      <c r="AS549" s="78"/>
      <c r="AT549" s="79"/>
      <c r="AU549" s="91"/>
    </row>
    <row r="550" spans="1:47" x14ac:dyDescent="0.25">
      <c r="A550" s="87" t="s">
        <v>2240</v>
      </c>
      <c r="B550" s="92">
        <v>44192</v>
      </c>
      <c r="C550" s="87" t="s">
        <v>973</v>
      </c>
      <c r="D550" s="87" t="s">
        <v>63</v>
      </c>
      <c r="E550" s="87" t="s">
        <v>1373</v>
      </c>
      <c r="F550" s="87" t="s">
        <v>1405</v>
      </c>
      <c r="G550" s="87" t="s">
        <v>48</v>
      </c>
      <c r="H550" s="87" t="s">
        <v>1404</v>
      </c>
      <c r="I550" s="89" t="s">
        <v>47</v>
      </c>
      <c r="J550" s="89" t="s">
        <v>47</v>
      </c>
      <c r="K550" s="89" t="s">
        <v>47</v>
      </c>
      <c r="L550" s="89" t="s">
        <v>47</v>
      </c>
      <c r="M550" s="89">
        <v>0</v>
      </c>
      <c r="N550" s="87" t="s">
        <v>47</v>
      </c>
      <c r="O550" s="87" t="s">
        <v>55</v>
      </c>
      <c r="P550" s="87" t="s">
        <v>47</v>
      </c>
      <c r="Q550" s="89">
        <f>314559102.7376-22345.01</f>
        <v>314536757.72760004</v>
      </c>
      <c r="R550" s="89">
        <v>0</v>
      </c>
      <c r="S550" s="89">
        <f>234056274.5-22345.01</f>
        <v>234033929.49000001</v>
      </c>
      <c r="T550" s="89">
        <v>0</v>
      </c>
      <c r="U550" s="87" t="s">
        <v>49</v>
      </c>
      <c r="V550" s="89">
        <v>0</v>
      </c>
      <c r="W550" s="89">
        <v>69398989.859999999</v>
      </c>
      <c r="X550" s="87" t="s">
        <v>50</v>
      </c>
      <c r="Y550" s="89">
        <v>11103838.377599999</v>
      </c>
      <c r="Z550" s="89">
        <v>0</v>
      </c>
      <c r="AA550" s="87" t="s">
        <v>49</v>
      </c>
      <c r="AB550" s="89">
        <v>0</v>
      </c>
      <c r="AC550" s="89">
        <v>0</v>
      </c>
      <c r="AD550" s="87" t="s">
        <v>49</v>
      </c>
      <c r="AE550" s="89">
        <v>0</v>
      </c>
      <c r="AF550" s="87">
        <v>0</v>
      </c>
      <c r="AG550" s="87" t="s">
        <v>49</v>
      </c>
      <c r="AH550" s="89">
        <v>0</v>
      </c>
      <c r="AI550" s="89">
        <v>0</v>
      </c>
      <c r="AJ550" s="87" t="s">
        <v>49</v>
      </c>
      <c r="AK550" s="89">
        <v>0</v>
      </c>
      <c r="AL550" s="89">
        <v>0</v>
      </c>
      <c r="AM550" s="88" t="s">
        <v>47</v>
      </c>
      <c r="AN550" s="87" t="s">
        <v>47</v>
      </c>
      <c r="AO550" s="88" t="s">
        <v>47</v>
      </c>
      <c r="AP550" s="87" t="s">
        <v>47</v>
      </c>
      <c r="AR550" s="90"/>
      <c r="AS550" s="78"/>
      <c r="AT550" s="79"/>
      <c r="AU550" s="91"/>
    </row>
    <row r="551" spans="1:47" x14ac:dyDescent="0.25">
      <c r="A551" s="87" t="s">
        <v>2241</v>
      </c>
      <c r="B551" s="92">
        <v>44192</v>
      </c>
      <c r="C551" s="87" t="s">
        <v>980</v>
      </c>
      <c r="D551" s="87" t="s">
        <v>63</v>
      </c>
      <c r="E551" s="87" t="s">
        <v>1208</v>
      </c>
      <c r="F551" s="87" t="s">
        <v>1219</v>
      </c>
      <c r="G551" s="87" t="s">
        <v>48</v>
      </c>
      <c r="H551" s="87" t="s">
        <v>1218</v>
      </c>
      <c r="I551" s="89" t="s">
        <v>47</v>
      </c>
      <c r="J551" s="89" t="s">
        <v>47</v>
      </c>
      <c r="K551" s="89" t="s">
        <v>47</v>
      </c>
      <c r="L551" s="89" t="s">
        <v>47</v>
      </c>
      <c r="M551" s="89">
        <v>0</v>
      </c>
      <c r="N551" s="87" t="s">
        <v>47</v>
      </c>
      <c r="O551" s="87" t="s">
        <v>55</v>
      </c>
      <c r="P551" s="87" t="s">
        <v>47</v>
      </c>
      <c r="Q551" s="89">
        <v>279183545.80000001</v>
      </c>
      <c r="R551" s="89">
        <v>0</v>
      </c>
      <c r="S551" s="89">
        <v>247863093.39999998</v>
      </c>
      <c r="T551" s="89">
        <v>0</v>
      </c>
      <c r="U551" s="87" t="s">
        <v>49</v>
      </c>
      <c r="V551" s="89">
        <v>0</v>
      </c>
      <c r="W551" s="89">
        <v>27000390</v>
      </c>
      <c r="X551" s="87" t="s">
        <v>49</v>
      </c>
      <c r="Y551" s="89">
        <v>4320062.4000000004</v>
      </c>
      <c r="Z551" s="89">
        <v>0</v>
      </c>
      <c r="AA551" s="87" t="s">
        <v>49</v>
      </c>
      <c r="AB551" s="89">
        <v>0</v>
      </c>
      <c r="AC551" s="89">
        <v>0</v>
      </c>
      <c r="AD551" s="87" t="s">
        <v>49</v>
      </c>
      <c r="AE551" s="89">
        <v>0</v>
      </c>
      <c r="AF551" s="87">
        <v>0</v>
      </c>
      <c r="AG551" s="87" t="s">
        <v>49</v>
      </c>
      <c r="AH551" s="89">
        <v>0</v>
      </c>
      <c r="AI551" s="89">
        <v>0</v>
      </c>
      <c r="AJ551" s="87" t="s">
        <v>49</v>
      </c>
      <c r="AK551" s="89">
        <v>0</v>
      </c>
      <c r="AL551" s="89">
        <v>0</v>
      </c>
      <c r="AM551" s="88" t="s">
        <v>47</v>
      </c>
      <c r="AN551" s="87" t="s">
        <v>47</v>
      </c>
      <c r="AO551" s="88" t="s">
        <v>47</v>
      </c>
      <c r="AP551" s="87" t="s">
        <v>47</v>
      </c>
      <c r="AR551" s="90"/>
      <c r="AS551" s="78"/>
      <c r="AT551" s="79"/>
      <c r="AU551" s="91"/>
    </row>
    <row r="552" spans="1:47" x14ac:dyDescent="0.25">
      <c r="A552" s="87" t="s">
        <v>2242</v>
      </c>
      <c r="B552" s="92">
        <v>44192</v>
      </c>
      <c r="C552" s="87" t="s">
        <v>46</v>
      </c>
      <c r="D552" s="87" t="s">
        <v>63</v>
      </c>
      <c r="E552" s="87" t="s">
        <v>1086</v>
      </c>
      <c r="F552" s="87" t="s">
        <v>888</v>
      </c>
      <c r="G552" s="87" t="s">
        <v>48</v>
      </c>
      <c r="H552" s="87" t="s">
        <v>1106</v>
      </c>
      <c r="I552" s="89"/>
      <c r="J552" s="89"/>
      <c r="K552" s="89"/>
      <c r="L552" s="89"/>
      <c r="M552" s="89">
        <v>0</v>
      </c>
      <c r="N552" s="87"/>
      <c r="O552" s="87" t="s">
        <v>55</v>
      </c>
      <c r="P552" s="87"/>
      <c r="Q552" s="89">
        <v>165582400</v>
      </c>
      <c r="R552" s="89">
        <v>0</v>
      </c>
      <c r="S552" s="89">
        <v>165582400</v>
      </c>
      <c r="T552" s="89">
        <v>0</v>
      </c>
      <c r="U552" s="87" t="s">
        <v>49</v>
      </c>
      <c r="V552" s="89">
        <v>0</v>
      </c>
      <c r="W552" s="89">
        <v>0</v>
      </c>
      <c r="X552" s="87" t="s">
        <v>49</v>
      </c>
      <c r="Y552" s="89">
        <v>0</v>
      </c>
      <c r="Z552" s="89">
        <v>0</v>
      </c>
      <c r="AA552" s="87" t="s">
        <v>49</v>
      </c>
      <c r="AB552" s="89">
        <v>0</v>
      </c>
      <c r="AC552" s="89">
        <v>0</v>
      </c>
      <c r="AD552" s="87" t="s">
        <v>49</v>
      </c>
      <c r="AE552" s="89">
        <v>0</v>
      </c>
      <c r="AF552" s="87">
        <v>0</v>
      </c>
      <c r="AG552" s="87" t="s">
        <v>49</v>
      </c>
      <c r="AH552" s="89">
        <v>0</v>
      </c>
      <c r="AI552" s="89">
        <v>0</v>
      </c>
      <c r="AJ552" s="87" t="s">
        <v>49</v>
      </c>
      <c r="AK552" s="89">
        <v>0</v>
      </c>
      <c r="AL552" s="89">
        <v>0</v>
      </c>
      <c r="AM552" s="88" t="s">
        <v>47</v>
      </c>
      <c r="AN552" s="87" t="s">
        <v>47</v>
      </c>
      <c r="AO552" s="88" t="s">
        <v>47</v>
      </c>
      <c r="AP552" s="87" t="s">
        <v>47</v>
      </c>
      <c r="AR552" s="90"/>
      <c r="AS552" s="78"/>
      <c r="AT552" s="79"/>
      <c r="AU552" s="91"/>
    </row>
    <row r="553" spans="1:47" x14ac:dyDescent="0.25">
      <c r="A553" s="87" t="s">
        <v>2243</v>
      </c>
      <c r="B553" s="92">
        <v>44192</v>
      </c>
      <c r="C553" s="87" t="s">
        <v>46</v>
      </c>
      <c r="D553" s="87" t="s">
        <v>63</v>
      </c>
      <c r="E553" s="87" t="s">
        <v>64</v>
      </c>
      <c r="F553" s="87" t="s">
        <v>870</v>
      </c>
      <c r="G553" s="87" t="s">
        <v>104</v>
      </c>
      <c r="H553" s="87" t="s">
        <v>47</v>
      </c>
      <c r="I553" s="89" t="s">
        <v>784</v>
      </c>
      <c r="J553" s="89" t="s">
        <v>47</v>
      </c>
      <c r="K553" s="89" t="s">
        <v>785</v>
      </c>
      <c r="L553" s="89" t="s">
        <v>688</v>
      </c>
      <c r="M553" s="89">
        <v>27096963.190000001</v>
      </c>
      <c r="N553" s="87" t="s">
        <v>107</v>
      </c>
      <c r="O553" s="87" t="s">
        <v>786</v>
      </c>
      <c r="P553" s="87" t="s">
        <v>787</v>
      </c>
      <c r="Q553" s="89">
        <v>-2169100</v>
      </c>
      <c r="R553" s="89">
        <v>0</v>
      </c>
      <c r="S553" s="89">
        <v>-2169100</v>
      </c>
      <c r="T553" s="89">
        <v>0</v>
      </c>
      <c r="U553" s="87" t="s">
        <v>49</v>
      </c>
      <c r="V553" s="89">
        <v>0</v>
      </c>
      <c r="W553" s="89">
        <v>0</v>
      </c>
      <c r="X553" s="87" t="s">
        <v>49</v>
      </c>
      <c r="Y553" s="89">
        <v>0</v>
      </c>
      <c r="Z553" s="89">
        <v>0</v>
      </c>
      <c r="AA553" s="87" t="s">
        <v>49</v>
      </c>
      <c r="AB553" s="89">
        <v>0</v>
      </c>
      <c r="AC553" s="89">
        <v>0</v>
      </c>
      <c r="AD553" s="87" t="s">
        <v>49</v>
      </c>
      <c r="AE553" s="89">
        <v>0</v>
      </c>
      <c r="AF553" s="87">
        <v>0</v>
      </c>
      <c r="AG553" s="87" t="s">
        <v>49</v>
      </c>
      <c r="AH553" s="89">
        <v>0</v>
      </c>
      <c r="AI553" s="89">
        <v>0</v>
      </c>
      <c r="AJ553" s="87" t="s">
        <v>49</v>
      </c>
      <c r="AK553" s="89">
        <v>0</v>
      </c>
      <c r="AL553" s="89">
        <v>0</v>
      </c>
      <c r="AM553" s="88" t="s">
        <v>47</v>
      </c>
      <c r="AN553" s="87" t="s">
        <v>47</v>
      </c>
      <c r="AO553" s="88" t="s">
        <v>47</v>
      </c>
      <c r="AP553" s="87" t="s">
        <v>47</v>
      </c>
      <c r="AR553" s="90"/>
      <c r="AS553" s="78"/>
      <c r="AT553" s="79"/>
      <c r="AU553" s="91"/>
    </row>
    <row r="554" spans="1:47" x14ac:dyDescent="0.25">
      <c r="A554" s="87" t="s">
        <v>2244</v>
      </c>
      <c r="B554" s="92">
        <v>44192</v>
      </c>
      <c r="C554" s="87" t="s">
        <v>46</v>
      </c>
      <c r="D554" s="87" t="s">
        <v>63</v>
      </c>
      <c r="E554" s="87" t="s">
        <v>64</v>
      </c>
      <c r="F554" s="87" t="s">
        <v>870</v>
      </c>
      <c r="G554" s="87" t="s">
        <v>48</v>
      </c>
      <c r="H554" s="87" t="s">
        <v>782</v>
      </c>
      <c r="I554" s="89" t="s">
        <v>47</v>
      </c>
      <c r="J554" s="89" t="s">
        <v>47</v>
      </c>
      <c r="K554" s="89" t="s">
        <v>47</v>
      </c>
      <c r="L554" s="89" t="s">
        <v>47</v>
      </c>
      <c r="M554" s="89">
        <v>0</v>
      </c>
      <c r="N554" s="87" t="s">
        <v>47</v>
      </c>
      <c r="O554" s="87" t="s">
        <v>55</v>
      </c>
      <c r="P554" s="87" t="s">
        <v>47</v>
      </c>
      <c r="Q554" s="89">
        <v>938493754.27240002</v>
      </c>
      <c r="R554" s="89">
        <v>0</v>
      </c>
      <c r="S554" s="89">
        <v>639703084.44999981</v>
      </c>
      <c r="T554" s="89">
        <v>0</v>
      </c>
      <c r="U554" s="87" t="s">
        <v>49</v>
      </c>
      <c r="V554" s="89">
        <v>0</v>
      </c>
      <c r="W554" s="89">
        <v>257578163.64000002</v>
      </c>
      <c r="X554" s="87" t="s">
        <v>49</v>
      </c>
      <c r="Y554" s="89">
        <v>41212506.182400011</v>
      </c>
      <c r="Z554" s="89">
        <v>0</v>
      </c>
      <c r="AA554" s="87" t="s">
        <v>49</v>
      </c>
      <c r="AB554" s="89">
        <v>0</v>
      </c>
      <c r="AC554" s="89">
        <v>0</v>
      </c>
      <c r="AD554" s="87" t="s">
        <v>49</v>
      </c>
      <c r="AE554" s="89">
        <v>0</v>
      </c>
      <c r="AF554" s="87">
        <v>0</v>
      </c>
      <c r="AG554" s="87" t="s">
        <v>49</v>
      </c>
      <c r="AH554" s="89">
        <v>0</v>
      </c>
      <c r="AI554" s="89">
        <v>0</v>
      </c>
      <c r="AJ554" s="87" t="s">
        <v>49</v>
      </c>
      <c r="AK554" s="89">
        <v>0</v>
      </c>
      <c r="AL554" s="89">
        <v>0</v>
      </c>
      <c r="AM554" s="88" t="s">
        <v>47</v>
      </c>
      <c r="AN554" s="87" t="s">
        <v>47</v>
      </c>
      <c r="AO554" s="88" t="s">
        <v>47</v>
      </c>
      <c r="AP554" s="87" t="s">
        <v>47</v>
      </c>
      <c r="AR554" s="90"/>
      <c r="AS554" s="78"/>
      <c r="AT554" s="79"/>
      <c r="AU554" s="91"/>
    </row>
    <row r="555" spans="1:47" x14ac:dyDescent="0.25">
      <c r="A555" s="87" t="s">
        <v>2245</v>
      </c>
      <c r="B555" s="92">
        <v>44192</v>
      </c>
      <c r="C555" s="87" t="s">
        <v>973</v>
      </c>
      <c r="D555" s="87" t="s">
        <v>67</v>
      </c>
      <c r="E555" s="87" t="s">
        <v>1362</v>
      </c>
      <c r="F555" s="87" t="s">
        <v>1372</v>
      </c>
      <c r="G555" s="87" t="s">
        <v>48</v>
      </c>
      <c r="H555" s="87" t="s">
        <v>1393</v>
      </c>
      <c r="I555" s="89" t="s">
        <v>47</v>
      </c>
      <c r="J555" s="89" t="s">
        <v>47</v>
      </c>
      <c r="K555" s="89" t="s">
        <v>47</v>
      </c>
      <c r="L555" s="89" t="s">
        <v>47</v>
      </c>
      <c r="M555" s="89">
        <v>0</v>
      </c>
      <c r="N555" s="87" t="s">
        <v>47</v>
      </c>
      <c r="O555" s="87" t="s">
        <v>55</v>
      </c>
      <c r="P555" s="87" t="s">
        <v>47</v>
      </c>
      <c r="Q555" s="89">
        <f>165593275.9264-22345.01</f>
        <v>165570930.91640002</v>
      </c>
      <c r="R555" s="89">
        <v>0</v>
      </c>
      <c r="S555" s="89">
        <f>90639666.5-22345.01</f>
        <v>90617321.489999995</v>
      </c>
      <c r="T555" s="89">
        <v>0</v>
      </c>
      <c r="U555" s="87" t="s">
        <v>49</v>
      </c>
      <c r="V555" s="89">
        <v>0</v>
      </c>
      <c r="W555" s="89">
        <v>64615180.539999999</v>
      </c>
      <c r="X555" s="87" t="s">
        <v>50</v>
      </c>
      <c r="Y555" s="89">
        <v>10338428.886399999</v>
      </c>
      <c r="Z555" s="89">
        <v>0</v>
      </c>
      <c r="AA555" s="87" t="s">
        <v>49</v>
      </c>
      <c r="AB555" s="89">
        <v>0</v>
      </c>
      <c r="AC555" s="89">
        <v>0</v>
      </c>
      <c r="AD555" s="87" t="s">
        <v>49</v>
      </c>
      <c r="AE555" s="89">
        <v>0</v>
      </c>
      <c r="AF555" s="87">
        <v>0</v>
      </c>
      <c r="AG555" s="87" t="s">
        <v>49</v>
      </c>
      <c r="AH555" s="89">
        <v>0</v>
      </c>
      <c r="AI555" s="89">
        <v>0</v>
      </c>
      <c r="AJ555" s="87" t="s">
        <v>49</v>
      </c>
      <c r="AK555" s="89">
        <v>0</v>
      </c>
      <c r="AL555" s="89">
        <v>0</v>
      </c>
      <c r="AM555" s="88" t="s">
        <v>47</v>
      </c>
      <c r="AN555" s="87" t="s">
        <v>47</v>
      </c>
      <c r="AO555" s="88" t="s">
        <v>47</v>
      </c>
      <c r="AP555" s="87" t="s">
        <v>47</v>
      </c>
      <c r="AR555" s="90"/>
      <c r="AS555" s="78"/>
      <c r="AT555" s="79"/>
      <c r="AU555" s="91"/>
    </row>
    <row r="556" spans="1:47" x14ac:dyDescent="0.25">
      <c r="A556" s="87" t="s">
        <v>2246</v>
      </c>
      <c r="B556" s="92">
        <v>44192</v>
      </c>
      <c r="C556" s="87" t="s">
        <v>973</v>
      </c>
      <c r="D556" s="87" t="s">
        <v>67</v>
      </c>
      <c r="E556" s="87" t="s">
        <v>1362</v>
      </c>
      <c r="F556" s="87" t="s">
        <v>1397</v>
      </c>
      <c r="G556" s="87" t="s">
        <v>48</v>
      </c>
      <c r="H556" s="87" t="s">
        <v>1396</v>
      </c>
      <c r="I556" s="89" t="s">
        <v>47</v>
      </c>
      <c r="J556" s="89" t="s">
        <v>47</v>
      </c>
      <c r="K556" s="89" t="s">
        <v>47</v>
      </c>
      <c r="L556" s="89" t="s">
        <v>47</v>
      </c>
      <c r="M556" s="89">
        <v>0</v>
      </c>
      <c r="N556" s="87" t="s">
        <v>47</v>
      </c>
      <c r="O556" s="87" t="s">
        <v>1395</v>
      </c>
      <c r="P556" s="87" t="s">
        <v>1394</v>
      </c>
      <c r="Q556" s="89">
        <v>25211943.199999999</v>
      </c>
      <c r="R556" s="89">
        <v>0</v>
      </c>
      <c r="S556" s="89">
        <v>15251000</v>
      </c>
      <c r="T556" s="89">
        <v>8587020</v>
      </c>
      <c r="U556" s="87" t="s">
        <v>50</v>
      </c>
      <c r="V556" s="89">
        <v>1373923.2</v>
      </c>
      <c r="W556" s="89">
        <v>0</v>
      </c>
      <c r="X556" s="87" t="s">
        <v>49</v>
      </c>
      <c r="Y556" s="89">
        <v>0</v>
      </c>
      <c r="Z556" s="89">
        <v>0</v>
      </c>
      <c r="AA556" s="87" t="s">
        <v>49</v>
      </c>
      <c r="AB556" s="89">
        <v>0</v>
      </c>
      <c r="AC556" s="89">
        <v>0</v>
      </c>
      <c r="AD556" s="87" t="s">
        <v>49</v>
      </c>
      <c r="AE556" s="89">
        <v>0</v>
      </c>
      <c r="AF556" s="87">
        <v>0</v>
      </c>
      <c r="AG556" s="87" t="s">
        <v>49</v>
      </c>
      <c r="AH556" s="89">
        <v>0</v>
      </c>
      <c r="AI556" s="89">
        <v>0</v>
      </c>
      <c r="AJ556" s="87" t="s">
        <v>49</v>
      </c>
      <c r="AK556" s="89">
        <v>0</v>
      </c>
      <c r="AL556" s="89">
        <v>0</v>
      </c>
      <c r="AM556" s="88" t="s">
        <v>47</v>
      </c>
      <c r="AN556" s="87" t="s">
        <v>47</v>
      </c>
      <c r="AO556" s="88" t="s">
        <v>47</v>
      </c>
      <c r="AP556" s="87" t="s">
        <v>47</v>
      </c>
      <c r="AR556" s="90"/>
      <c r="AS556" s="78"/>
      <c r="AT556" s="79"/>
      <c r="AU556" s="91"/>
    </row>
    <row r="557" spans="1:47" x14ac:dyDescent="0.25">
      <c r="A557" s="87" t="s">
        <v>2247</v>
      </c>
      <c r="B557" s="92">
        <v>44192</v>
      </c>
      <c r="C557" s="87" t="s">
        <v>973</v>
      </c>
      <c r="D557" s="87" t="s">
        <v>67</v>
      </c>
      <c r="E557" s="87" t="s">
        <v>1362</v>
      </c>
      <c r="F557" s="87" t="s">
        <v>1372</v>
      </c>
      <c r="G557" s="87" t="s">
        <v>48</v>
      </c>
      <c r="H557" s="87" t="s">
        <v>1398</v>
      </c>
      <c r="I557" s="89" t="s">
        <v>47</v>
      </c>
      <c r="J557" s="89" t="s">
        <v>47</v>
      </c>
      <c r="K557" s="89" t="s">
        <v>47</v>
      </c>
      <c r="L557" s="89" t="s">
        <v>47</v>
      </c>
      <c r="M557" s="89">
        <v>0</v>
      </c>
      <c r="N557" s="87" t="s">
        <v>47</v>
      </c>
      <c r="O557" s="87" t="s">
        <v>55</v>
      </c>
      <c r="P557" s="87" t="s">
        <v>47</v>
      </c>
      <c r="Q557" s="89">
        <v>134844693.52000001</v>
      </c>
      <c r="R557" s="89">
        <v>0</v>
      </c>
      <c r="S557" s="89">
        <v>87182124</v>
      </c>
      <c r="T557" s="89">
        <v>0</v>
      </c>
      <c r="U557" s="87" t="s">
        <v>49</v>
      </c>
      <c r="V557" s="89">
        <v>0</v>
      </c>
      <c r="W557" s="89">
        <v>41088422</v>
      </c>
      <c r="X557" s="87" t="s">
        <v>49</v>
      </c>
      <c r="Y557" s="89">
        <v>6574147.5199999996</v>
      </c>
      <c r="Z557" s="89">
        <v>0</v>
      </c>
      <c r="AA557" s="87" t="s">
        <v>49</v>
      </c>
      <c r="AB557" s="89">
        <v>0</v>
      </c>
      <c r="AC557" s="89">
        <v>0</v>
      </c>
      <c r="AD557" s="87" t="s">
        <v>49</v>
      </c>
      <c r="AE557" s="89">
        <v>0</v>
      </c>
      <c r="AF557" s="87">
        <v>0</v>
      </c>
      <c r="AG557" s="87" t="s">
        <v>49</v>
      </c>
      <c r="AH557" s="89">
        <v>0</v>
      </c>
      <c r="AI557" s="89">
        <v>0</v>
      </c>
      <c r="AJ557" s="87" t="s">
        <v>49</v>
      </c>
      <c r="AK557" s="89">
        <v>0</v>
      </c>
      <c r="AL557" s="89">
        <v>0</v>
      </c>
      <c r="AM557" s="88" t="s">
        <v>47</v>
      </c>
      <c r="AN557" s="87" t="s">
        <v>47</v>
      </c>
      <c r="AO557" s="88" t="s">
        <v>47</v>
      </c>
      <c r="AP557" s="87" t="s">
        <v>47</v>
      </c>
      <c r="AR557" s="90"/>
      <c r="AS557" s="78"/>
      <c r="AT557" s="79"/>
      <c r="AU557" s="91"/>
    </row>
    <row r="558" spans="1:47" x14ac:dyDescent="0.25">
      <c r="A558" s="87" t="s">
        <v>2248</v>
      </c>
      <c r="B558" s="92">
        <v>44192</v>
      </c>
      <c r="C558" s="87" t="s">
        <v>980</v>
      </c>
      <c r="D558" s="87" t="s">
        <v>67</v>
      </c>
      <c r="E558" s="87" t="s">
        <v>1160</v>
      </c>
      <c r="F558" s="87" t="s">
        <v>1164</v>
      </c>
      <c r="G558" s="87" t="s">
        <v>48</v>
      </c>
      <c r="H558" s="87" t="s">
        <v>1163</v>
      </c>
      <c r="I558" s="89" t="s">
        <v>47</v>
      </c>
      <c r="J558" s="89" t="s">
        <v>47</v>
      </c>
      <c r="K558" s="89" t="s">
        <v>47</v>
      </c>
      <c r="L558" s="89" t="s">
        <v>47</v>
      </c>
      <c r="M558" s="89">
        <v>0</v>
      </c>
      <c r="N558" s="87" t="s">
        <v>47</v>
      </c>
      <c r="O558" s="87" t="s">
        <v>55</v>
      </c>
      <c r="P558" s="87" t="s">
        <v>47</v>
      </c>
      <c r="Q558" s="89">
        <v>405189585.59999996</v>
      </c>
      <c r="R558" s="89">
        <v>0</v>
      </c>
      <c r="S558" s="89">
        <v>367024935.99999994</v>
      </c>
      <c r="T558" s="89">
        <v>0</v>
      </c>
      <c r="U558" s="87" t="s">
        <v>49</v>
      </c>
      <c r="V558" s="89">
        <v>0</v>
      </c>
      <c r="W558" s="89">
        <v>32900560</v>
      </c>
      <c r="X558" s="87" t="s">
        <v>49</v>
      </c>
      <c r="Y558" s="89">
        <v>5264089.5999999996</v>
      </c>
      <c r="Z558" s="89">
        <v>0</v>
      </c>
      <c r="AA558" s="87" t="s">
        <v>49</v>
      </c>
      <c r="AB558" s="89">
        <v>0</v>
      </c>
      <c r="AC558" s="89">
        <v>0</v>
      </c>
      <c r="AD558" s="87" t="s">
        <v>49</v>
      </c>
      <c r="AE558" s="89">
        <v>0</v>
      </c>
      <c r="AF558" s="87">
        <v>0</v>
      </c>
      <c r="AG558" s="87" t="s">
        <v>49</v>
      </c>
      <c r="AH558" s="89">
        <v>0</v>
      </c>
      <c r="AI558" s="89">
        <v>0</v>
      </c>
      <c r="AJ558" s="87" t="s">
        <v>49</v>
      </c>
      <c r="AK558" s="89">
        <v>0</v>
      </c>
      <c r="AL558" s="89">
        <v>0</v>
      </c>
      <c r="AM558" s="88" t="s">
        <v>47</v>
      </c>
      <c r="AN558" s="87" t="s">
        <v>47</v>
      </c>
      <c r="AO558" s="88" t="s">
        <v>47</v>
      </c>
      <c r="AP558" s="87" t="s">
        <v>47</v>
      </c>
      <c r="AR558" s="90"/>
      <c r="AS558" s="78"/>
      <c r="AT558" s="79"/>
      <c r="AU558" s="91"/>
    </row>
    <row r="559" spans="1:47" x14ac:dyDescent="0.25">
      <c r="A559" s="87" t="s">
        <v>2249</v>
      </c>
      <c r="B559" s="92">
        <v>44192</v>
      </c>
      <c r="C559" s="87" t="s">
        <v>46</v>
      </c>
      <c r="D559" s="87" t="s">
        <v>67</v>
      </c>
      <c r="E559" s="87" t="s">
        <v>68</v>
      </c>
      <c r="F559" s="87" t="s">
        <v>883</v>
      </c>
      <c r="G559" s="87" t="s">
        <v>48</v>
      </c>
      <c r="H559" s="87" t="s">
        <v>789</v>
      </c>
      <c r="I559" s="89" t="s">
        <v>47</v>
      </c>
      <c r="J559" s="89" t="s">
        <v>47</v>
      </c>
      <c r="K559" s="89" t="s">
        <v>47</v>
      </c>
      <c r="L559" s="89" t="s">
        <v>47</v>
      </c>
      <c r="M559" s="89">
        <v>0</v>
      </c>
      <c r="N559" s="87" t="s">
        <v>47</v>
      </c>
      <c r="O559" s="87" t="s">
        <v>55</v>
      </c>
      <c r="P559" s="87" t="s">
        <v>47</v>
      </c>
      <c r="Q559" s="89">
        <v>1020535560.4632</v>
      </c>
      <c r="R559" s="89">
        <v>0</v>
      </c>
      <c r="S559" s="89">
        <v>782536083.64999998</v>
      </c>
      <c r="T559" s="89">
        <v>0</v>
      </c>
      <c r="U559" s="87" t="s">
        <v>49</v>
      </c>
      <c r="V559" s="89">
        <v>0</v>
      </c>
      <c r="W559" s="89">
        <v>205171962.77000001</v>
      </c>
      <c r="X559" s="87" t="s">
        <v>49</v>
      </c>
      <c r="Y559" s="89">
        <v>32827514.043199997</v>
      </c>
      <c r="Z559" s="89">
        <v>0</v>
      </c>
      <c r="AA559" s="87" t="s">
        <v>49</v>
      </c>
      <c r="AB559" s="89">
        <v>0</v>
      </c>
      <c r="AC559" s="89">
        <v>0</v>
      </c>
      <c r="AD559" s="87" t="s">
        <v>49</v>
      </c>
      <c r="AE559" s="89">
        <v>0</v>
      </c>
      <c r="AF559" s="87">
        <v>0</v>
      </c>
      <c r="AG559" s="87" t="s">
        <v>49</v>
      </c>
      <c r="AH559" s="89">
        <v>0</v>
      </c>
      <c r="AI559" s="89">
        <v>0</v>
      </c>
      <c r="AJ559" s="87" t="s">
        <v>49</v>
      </c>
      <c r="AK559" s="89">
        <v>0</v>
      </c>
      <c r="AL559" s="89">
        <v>0</v>
      </c>
      <c r="AM559" s="88" t="s">
        <v>47</v>
      </c>
      <c r="AN559" s="87" t="s">
        <v>47</v>
      </c>
      <c r="AO559" s="88" t="s">
        <v>47</v>
      </c>
      <c r="AP559" s="87" t="s">
        <v>47</v>
      </c>
      <c r="AR559" s="90"/>
      <c r="AS559" s="78"/>
      <c r="AT559" s="79"/>
      <c r="AU559" s="91"/>
    </row>
    <row r="560" spans="1:47" x14ac:dyDescent="0.25">
      <c r="A560" s="87" t="s">
        <v>2250</v>
      </c>
      <c r="B560" s="92">
        <v>44192</v>
      </c>
      <c r="C560" s="87" t="s">
        <v>973</v>
      </c>
      <c r="D560" s="87" t="s">
        <v>77</v>
      </c>
      <c r="E560" s="87" t="s">
        <v>1359</v>
      </c>
      <c r="F560" s="87" t="s">
        <v>1392</v>
      </c>
      <c r="G560" s="87" t="s">
        <v>48</v>
      </c>
      <c r="H560" s="87" t="s">
        <v>1391</v>
      </c>
      <c r="I560" s="89" t="s">
        <v>47</v>
      </c>
      <c r="J560" s="89" t="s">
        <v>47</v>
      </c>
      <c r="K560" s="89" t="s">
        <v>47</v>
      </c>
      <c r="L560" s="89" t="s">
        <v>47</v>
      </c>
      <c r="M560" s="89">
        <v>0</v>
      </c>
      <c r="N560" s="87" t="s">
        <v>47</v>
      </c>
      <c r="O560" s="87" t="s">
        <v>55</v>
      </c>
      <c r="P560" s="87" t="s">
        <v>47</v>
      </c>
      <c r="Q560" s="89">
        <v>170827161.66480002</v>
      </c>
      <c r="R560" s="89">
        <v>0</v>
      </c>
      <c r="S560" s="89">
        <v>116640049.15000001</v>
      </c>
      <c r="T560" s="89">
        <v>0</v>
      </c>
      <c r="U560" s="87" t="s">
        <v>49</v>
      </c>
      <c r="V560" s="89">
        <v>0</v>
      </c>
      <c r="W560" s="89">
        <v>46713028.030000001</v>
      </c>
      <c r="X560" s="87" t="s">
        <v>50</v>
      </c>
      <c r="Y560" s="89">
        <v>7474084.4847999997</v>
      </c>
      <c r="Z560" s="89">
        <v>0</v>
      </c>
      <c r="AA560" s="87" t="s">
        <v>49</v>
      </c>
      <c r="AB560" s="89">
        <v>0</v>
      </c>
      <c r="AC560" s="89">
        <v>0</v>
      </c>
      <c r="AD560" s="87" t="s">
        <v>49</v>
      </c>
      <c r="AE560" s="89">
        <v>0</v>
      </c>
      <c r="AF560" s="87">
        <v>0</v>
      </c>
      <c r="AG560" s="87" t="s">
        <v>49</v>
      </c>
      <c r="AH560" s="89">
        <v>0</v>
      </c>
      <c r="AI560" s="89">
        <v>0</v>
      </c>
      <c r="AJ560" s="87" t="s">
        <v>49</v>
      </c>
      <c r="AK560" s="89">
        <v>0</v>
      </c>
      <c r="AL560" s="89">
        <v>0</v>
      </c>
      <c r="AM560" s="88" t="s">
        <v>47</v>
      </c>
      <c r="AN560" s="87" t="s">
        <v>47</v>
      </c>
      <c r="AO560" s="88" t="s">
        <v>47</v>
      </c>
      <c r="AP560" s="87" t="s">
        <v>47</v>
      </c>
      <c r="AR560" s="90"/>
      <c r="AS560" s="78"/>
      <c r="AT560" s="79"/>
      <c r="AU560" s="91"/>
    </row>
    <row r="561" spans="1:47" x14ac:dyDescent="0.25">
      <c r="A561" s="87" t="s">
        <v>2251</v>
      </c>
      <c r="B561" s="92">
        <v>44192</v>
      </c>
      <c r="C561" s="87" t="s">
        <v>980</v>
      </c>
      <c r="D561" s="87" t="s">
        <v>77</v>
      </c>
      <c r="E561" s="87" t="s">
        <v>979</v>
      </c>
      <c r="F561" s="87" t="s">
        <v>985</v>
      </c>
      <c r="G561" s="87" t="s">
        <v>48</v>
      </c>
      <c r="H561" s="87" t="s">
        <v>978</v>
      </c>
      <c r="I561" s="89" t="s">
        <v>47</v>
      </c>
      <c r="J561" s="89" t="s">
        <v>47</v>
      </c>
      <c r="K561" s="89" t="s">
        <v>47</v>
      </c>
      <c r="L561" s="89" t="s">
        <v>47</v>
      </c>
      <c r="M561" s="89">
        <v>0</v>
      </c>
      <c r="N561" s="87" t="s">
        <v>47</v>
      </c>
      <c r="O561" s="87" t="s">
        <v>55</v>
      </c>
      <c r="P561" s="87" t="s">
        <v>47</v>
      </c>
      <c r="Q561" s="89">
        <f>SUM(S561:AP561)</f>
        <v>163239429.59999999</v>
      </c>
      <c r="R561" s="89">
        <v>0</v>
      </c>
      <c r="S561" s="89">
        <v>146604452.5</v>
      </c>
      <c r="T561" s="89">
        <v>0</v>
      </c>
      <c r="U561" s="87" t="s">
        <v>49</v>
      </c>
      <c r="V561" s="89">
        <v>0</v>
      </c>
      <c r="W561" s="89">
        <v>14340497.5</v>
      </c>
      <c r="X561" s="87" t="s">
        <v>49</v>
      </c>
      <c r="Y561" s="89">
        <v>2294479.6</v>
      </c>
      <c r="Z561" s="89">
        <v>0</v>
      </c>
      <c r="AA561" s="87" t="s">
        <v>49</v>
      </c>
      <c r="AB561" s="89">
        <v>0</v>
      </c>
      <c r="AC561" s="89">
        <v>0</v>
      </c>
      <c r="AD561" s="87" t="s">
        <v>49</v>
      </c>
      <c r="AE561" s="89">
        <v>0</v>
      </c>
      <c r="AF561" s="87">
        <v>0</v>
      </c>
      <c r="AG561" s="87" t="s">
        <v>49</v>
      </c>
      <c r="AH561" s="89">
        <v>0</v>
      </c>
      <c r="AI561" s="89">
        <v>0</v>
      </c>
      <c r="AJ561" s="87" t="s">
        <v>49</v>
      </c>
      <c r="AK561" s="89">
        <v>0</v>
      </c>
      <c r="AL561" s="89">
        <v>0</v>
      </c>
      <c r="AM561" s="88" t="s">
        <v>47</v>
      </c>
      <c r="AN561" s="87" t="s">
        <v>47</v>
      </c>
      <c r="AO561" s="88" t="s">
        <v>47</v>
      </c>
      <c r="AP561" s="87" t="s">
        <v>47</v>
      </c>
      <c r="AR561" s="90"/>
      <c r="AS561" s="78"/>
      <c r="AT561" s="79"/>
      <c r="AU561" s="91"/>
    </row>
    <row r="562" spans="1:47" x14ac:dyDescent="0.25">
      <c r="A562" s="87" t="s">
        <v>2252</v>
      </c>
      <c r="B562" s="92">
        <v>44192</v>
      </c>
      <c r="C562" s="87" t="s">
        <v>980</v>
      </c>
      <c r="D562" s="87" t="s">
        <v>77</v>
      </c>
      <c r="E562" s="87" t="s">
        <v>979</v>
      </c>
      <c r="F562" s="87" t="s">
        <v>985</v>
      </c>
      <c r="G562" s="87" t="s">
        <v>48</v>
      </c>
      <c r="H562" s="87" t="s">
        <v>984</v>
      </c>
      <c r="I562" s="89" t="s">
        <v>47</v>
      </c>
      <c r="J562" s="89" t="s">
        <v>47</v>
      </c>
      <c r="K562" s="89" t="s">
        <v>47</v>
      </c>
      <c r="L562" s="89" t="s">
        <v>47</v>
      </c>
      <c r="M562" s="89">
        <v>0</v>
      </c>
      <c r="N562" s="87" t="s">
        <v>47</v>
      </c>
      <c r="O562" s="87" t="s">
        <v>983</v>
      </c>
      <c r="P562" s="87" t="s">
        <v>982</v>
      </c>
      <c r="Q562" s="89">
        <f>SUM(S562:AP562)</f>
        <v>4381800</v>
      </c>
      <c r="R562" s="89">
        <v>0</v>
      </c>
      <c r="S562" s="89">
        <v>4381800</v>
      </c>
      <c r="T562" s="89">
        <v>0</v>
      </c>
      <c r="U562" s="87" t="s">
        <v>49</v>
      </c>
      <c r="V562" s="89">
        <v>0</v>
      </c>
      <c r="W562" s="89">
        <v>0</v>
      </c>
      <c r="X562" s="87" t="s">
        <v>49</v>
      </c>
      <c r="Y562" s="89">
        <v>0</v>
      </c>
      <c r="Z562" s="89">
        <v>0</v>
      </c>
      <c r="AA562" s="87" t="s">
        <v>49</v>
      </c>
      <c r="AB562" s="89">
        <v>0</v>
      </c>
      <c r="AC562" s="89">
        <v>0</v>
      </c>
      <c r="AD562" s="87" t="s">
        <v>49</v>
      </c>
      <c r="AE562" s="89">
        <v>0</v>
      </c>
      <c r="AF562" s="87">
        <v>0</v>
      </c>
      <c r="AG562" s="87" t="s">
        <v>49</v>
      </c>
      <c r="AH562" s="89">
        <v>0</v>
      </c>
      <c r="AI562" s="89">
        <v>0</v>
      </c>
      <c r="AJ562" s="87" t="s">
        <v>49</v>
      </c>
      <c r="AK562" s="89">
        <v>0</v>
      </c>
      <c r="AL562" s="89">
        <v>0</v>
      </c>
      <c r="AM562" s="88" t="s">
        <v>47</v>
      </c>
      <c r="AN562" s="87" t="s">
        <v>47</v>
      </c>
      <c r="AO562" s="88" t="s">
        <v>47</v>
      </c>
      <c r="AP562" s="87" t="s">
        <v>47</v>
      </c>
      <c r="AR562" s="90"/>
      <c r="AS562" s="78"/>
      <c r="AT562" s="79"/>
      <c r="AU562" s="91"/>
    </row>
    <row r="563" spans="1:47" x14ac:dyDescent="0.25">
      <c r="A563" s="87" t="s">
        <v>2253</v>
      </c>
      <c r="B563" s="92">
        <v>44192</v>
      </c>
      <c r="C563" s="87" t="s">
        <v>980</v>
      </c>
      <c r="D563" s="87" t="s">
        <v>77</v>
      </c>
      <c r="E563" s="87" t="s">
        <v>979</v>
      </c>
      <c r="F563" s="87" t="s">
        <v>985</v>
      </c>
      <c r="G563" s="87" t="s">
        <v>48</v>
      </c>
      <c r="H563" s="87" t="s">
        <v>987</v>
      </c>
      <c r="I563" s="89" t="s">
        <v>47</v>
      </c>
      <c r="J563" s="89" t="s">
        <v>47</v>
      </c>
      <c r="K563" s="89" t="s">
        <v>47</v>
      </c>
      <c r="L563" s="89" t="s">
        <v>47</v>
      </c>
      <c r="M563" s="89">
        <v>0</v>
      </c>
      <c r="N563" s="87" t="s">
        <v>47</v>
      </c>
      <c r="O563" s="87" t="s">
        <v>55</v>
      </c>
      <c r="P563" s="87" t="s">
        <v>47</v>
      </c>
      <c r="Q563" s="89">
        <f>SUM(S563:AP563)</f>
        <v>109948963</v>
      </c>
      <c r="R563" s="89">
        <v>0</v>
      </c>
      <c r="S563" s="89">
        <v>105536207</v>
      </c>
      <c r="T563" s="89">
        <v>0</v>
      </c>
      <c r="U563" s="87" t="s">
        <v>49</v>
      </c>
      <c r="V563" s="89">
        <v>0</v>
      </c>
      <c r="W563" s="89">
        <v>3804100</v>
      </c>
      <c r="X563" s="87" t="s">
        <v>50</v>
      </c>
      <c r="Y563" s="89">
        <v>608656</v>
      </c>
      <c r="Z563" s="89">
        <v>0</v>
      </c>
      <c r="AA563" s="87" t="s">
        <v>49</v>
      </c>
      <c r="AB563" s="89">
        <v>0</v>
      </c>
      <c r="AC563" s="89">
        <v>0</v>
      </c>
      <c r="AD563" s="87" t="s">
        <v>49</v>
      </c>
      <c r="AE563" s="89">
        <v>0</v>
      </c>
      <c r="AF563" s="87">
        <v>0</v>
      </c>
      <c r="AG563" s="87" t="s">
        <v>49</v>
      </c>
      <c r="AH563" s="89">
        <v>0</v>
      </c>
      <c r="AI563" s="89">
        <v>0</v>
      </c>
      <c r="AJ563" s="87" t="s">
        <v>49</v>
      </c>
      <c r="AK563" s="89">
        <v>0</v>
      </c>
      <c r="AL563" s="89">
        <v>0</v>
      </c>
      <c r="AM563" s="88" t="s">
        <v>47</v>
      </c>
      <c r="AN563" s="87" t="s">
        <v>47</v>
      </c>
      <c r="AO563" s="88" t="s">
        <v>47</v>
      </c>
      <c r="AP563" s="87" t="s">
        <v>47</v>
      </c>
      <c r="AR563" s="90"/>
      <c r="AS563" s="78"/>
      <c r="AT563" s="79"/>
      <c r="AU563" s="91"/>
    </row>
    <row r="564" spans="1:47" x14ac:dyDescent="0.25">
      <c r="A564" s="87" t="s">
        <v>2254</v>
      </c>
      <c r="B564" s="92">
        <v>44192</v>
      </c>
      <c r="C564" s="87" t="s">
        <v>46</v>
      </c>
      <c r="D564" s="87" t="s">
        <v>77</v>
      </c>
      <c r="E564" s="87" t="s">
        <v>78</v>
      </c>
      <c r="F564" s="87" t="s">
        <v>894</v>
      </c>
      <c r="G564" s="87" t="s">
        <v>48</v>
      </c>
      <c r="H564" s="87" t="s">
        <v>791</v>
      </c>
      <c r="I564" s="89" t="s">
        <v>47</v>
      </c>
      <c r="J564" s="89" t="s">
        <v>47</v>
      </c>
      <c r="K564" s="89" t="s">
        <v>47</v>
      </c>
      <c r="L564" s="89" t="s">
        <v>47</v>
      </c>
      <c r="M564" s="89">
        <v>0</v>
      </c>
      <c r="N564" s="87" t="s">
        <v>47</v>
      </c>
      <c r="O564" s="87" t="s">
        <v>55</v>
      </c>
      <c r="P564" s="87" t="s">
        <v>47</v>
      </c>
      <c r="Q564" s="89">
        <v>708429588.45319986</v>
      </c>
      <c r="R564" s="89">
        <v>0</v>
      </c>
      <c r="S564" s="89">
        <v>522697384.0999999</v>
      </c>
      <c r="T564" s="89">
        <v>0</v>
      </c>
      <c r="U564" s="87" t="s">
        <v>49</v>
      </c>
      <c r="V564" s="89">
        <v>0</v>
      </c>
      <c r="W564" s="89">
        <v>160113969.26999998</v>
      </c>
      <c r="X564" s="87" t="s">
        <v>49</v>
      </c>
      <c r="Y564" s="89">
        <v>25618235.083200004</v>
      </c>
      <c r="Z564" s="89">
        <v>0</v>
      </c>
      <c r="AA564" s="87" t="s">
        <v>49</v>
      </c>
      <c r="AB564" s="89">
        <v>0</v>
      </c>
      <c r="AC564" s="89">
        <v>0</v>
      </c>
      <c r="AD564" s="87" t="s">
        <v>49</v>
      </c>
      <c r="AE564" s="89">
        <v>0</v>
      </c>
      <c r="AF564" s="87">
        <v>0</v>
      </c>
      <c r="AG564" s="87" t="s">
        <v>49</v>
      </c>
      <c r="AH564" s="89">
        <v>0</v>
      </c>
      <c r="AI564" s="89">
        <v>0</v>
      </c>
      <c r="AJ564" s="87" t="s">
        <v>49</v>
      </c>
      <c r="AK564" s="89">
        <v>0</v>
      </c>
      <c r="AL564" s="89">
        <v>0</v>
      </c>
      <c r="AM564" s="88" t="s">
        <v>47</v>
      </c>
      <c r="AN564" s="87" t="s">
        <v>47</v>
      </c>
      <c r="AO564" s="88" t="s">
        <v>47</v>
      </c>
      <c r="AP564" s="87" t="s">
        <v>47</v>
      </c>
      <c r="AR564" s="90"/>
      <c r="AS564" s="78"/>
      <c r="AT564" s="79"/>
      <c r="AU564" s="91"/>
    </row>
    <row r="565" spans="1:47" x14ac:dyDescent="0.25">
      <c r="A565" s="87" t="s">
        <v>2255</v>
      </c>
      <c r="B565" s="92">
        <v>44192</v>
      </c>
      <c r="C565" s="87" t="s">
        <v>973</v>
      </c>
      <c r="D565" s="87" t="s">
        <v>87</v>
      </c>
      <c r="E565" s="87" t="s">
        <v>1356</v>
      </c>
      <c r="F565" s="87" t="s">
        <v>1381</v>
      </c>
      <c r="G565" s="87" t="s">
        <v>48</v>
      </c>
      <c r="H565" s="87" t="s">
        <v>1380</v>
      </c>
      <c r="I565" s="89" t="s">
        <v>47</v>
      </c>
      <c r="J565" s="89" t="s">
        <v>47</v>
      </c>
      <c r="K565" s="89" t="s">
        <v>47</v>
      </c>
      <c r="L565" s="89" t="s">
        <v>47</v>
      </c>
      <c r="M565" s="89">
        <v>0</v>
      </c>
      <c r="N565" s="87" t="s">
        <v>47</v>
      </c>
      <c r="O565" s="87" t="s">
        <v>55</v>
      </c>
      <c r="P565" s="87" t="s">
        <v>47</v>
      </c>
      <c r="Q565" s="89">
        <v>71422822.467999995</v>
      </c>
      <c r="R565" s="89">
        <v>0</v>
      </c>
      <c r="S565" s="89">
        <v>32334250.5</v>
      </c>
      <c r="T565" s="89">
        <v>0</v>
      </c>
      <c r="U565" s="87" t="s">
        <v>49</v>
      </c>
      <c r="V565" s="89">
        <v>0</v>
      </c>
      <c r="W565" s="89">
        <v>33697044.799999997</v>
      </c>
      <c r="X565" s="87" t="s">
        <v>49</v>
      </c>
      <c r="Y565" s="89">
        <v>5391527.1679999996</v>
      </c>
      <c r="Z565" s="89">
        <v>0</v>
      </c>
      <c r="AA565" s="87" t="s">
        <v>49</v>
      </c>
      <c r="AB565" s="89">
        <v>0</v>
      </c>
      <c r="AC565" s="89">
        <v>0</v>
      </c>
      <c r="AD565" s="87" t="s">
        <v>49</v>
      </c>
      <c r="AE565" s="89">
        <v>0</v>
      </c>
      <c r="AF565" s="87">
        <v>0</v>
      </c>
      <c r="AG565" s="87" t="s">
        <v>49</v>
      </c>
      <c r="AH565" s="89">
        <v>0</v>
      </c>
      <c r="AI565" s="89">
        <v>0</v>
      </c>
      <c r="AJ565" s="87" t="s">
        <v>49</v>
      </c>
      <c r="AK565" s="89">
        <v>0</v>
      </c>
      <c r="AL565" s="89">
        <v>0</v>
      </c>
      <c r="AM565" s="88" t="s">
        <v>47</v>
      </c>
      <c r="AN565" s="87" t="s">
        <v>47</v>
      </c>
      <c r="AO565" s="88" t="s">
        <v>47</v>
      </c>
      <c r="AP565" s="87" t="s">
        <v>47</v>
      </c>
      <c r="AR565" s="90"/>
      <c r="AS565" s="78"/>
      <c r="AT565" s="79"/>
      <c r="AU565" s="91"/>
    </row>
    <row r="566" spans="1:47" x14ac:dyDescent="0.25">
      <c r="A566" s="87" t="s">
        <v>2256</v>
      </c>
      <c r="B566" s="92">
        <v>44192</v>
      </c>
      <c r="C566" s="87" t="s">
        <v>973</v>
      </c>
      <c r="D566" s="87" t="s">
        <v>87</v>
      </c>
      <c r="E566" s="87" t="s">
        <v>1356</v>
      </c>
      <c r="F566" s="87" t="s">
        <v>1385</v>
      </c>
      <c r="G566" s="87" t="s">
        <v>48</v>
      </c>
      <c r="H566" s="87" t="s">
        <v>1384</v>
      </c>
      <c r="I566" s="89" t="s">
        <v>47</v>
      </c>
      <c r="J566" s="89" t="s">
        <v>47</v>
      </c>
      <c r="K566" s="89" t="s">
        <v>47</v>
      </c>
      <c r="L566" s="89" t="s">
        <v>47</v>
      </c>
      <c r="M566" s="89">
        <v>0</v>
      </c>
      <c r="N566" s="87" t="s">
        <v>47</v>
      </c>
      <c r="O566" s="87" t="s">
        <v>1383</v>
      </c>
      <c r="P566" s="87" t="s">
        <v>1382</v>
      </c>
      <c r="Q566" s="89">
        <v>2288564</v>
      </c>
      <c r="R566" s="89">
        <v>0</v>
      </c>
      <c r="S566" s="89">
        <v>0</v>
      </c>
      <c r="T566" s="89">
        <v>1972900</v>
      </c>
      <c r="U566" s="87" t="s">
        <v>50</v>
      </c>
      <c r="V566" s="89">
        <v>315664</v>
      </c>
      <c r="W566" s="89">
        <v>0</v>
      </c>
      <c r="X566" s="87" t="s">
        <v>49</v>
      </c>
      <c r="Y566" s="89">
        <v>0</v>
      </c>
      <c r="Z566" s="89">
        <v>0</v>
      </c>
      <c r="AA566" s="87" t="s">
        <v>49</v>
      </c>
      <c r="AB566" s="89">
        <v>0</v>
      </c>
      <c r="AC566" s="89">
        <v>0</v>
      </c>
      <c r="AD566" s="87" t="s">
        <v>49</v>
      </c>
      <c r="AE566" s="89">
        <v>0</v>
      </c>
      <c r="AF566" s="87">
        <v>0</v>
      </c>
      <c r="AG566" s="87" t="s">
        <v>49</v>
      </c>
      <c r="AH566" s="89">
        <v>0</v>
      </c>
      <c r="AI566" s="89">
        <v>0</v>
      </c>
      <c r="AJ566" s="87" t="s">
        <v>49</v>
      </c>
      <c r="AK566" s="89">
        <v>0</v>
      </c>
      <c r="AL566" s="89">
        <v>0</v>
      </c>
      <c r="AM566" s="88" t="s">
        <v>47</v>
      </c>
      <c r="AN566" s="87" t="s">
        <v>47</v>
      </c>
      <c r="AO566" s="88" t="s">
        <v>47</v>
      </c>
      <c r="AP566" s="87" t="s">
        <v>47</v>
      </c>
      <c r="AR566" s="90"/>
      <c r="AS566" s="78"/>
      <c r="AT566" s="79"/>
      <c r="AU566" s="91"/>
    </row>
    <row r="567" spans="1:47" x14ac:dyDescent="0.25">
      <c r="A567" s="87" t="s">
        <v>2257</v>
      </c>
      <c r="B567" s="92">
        <v>44192</v>
      </c>
      <c r="C567" s="87" t="s">
        <v>973</v>
      </c>
      <c r="D567" s="87" t="s">
        <v>87</v>
      </c>
      <c r="E567" s="87" t="s">
        <v>1356</v>
      </c>
      <c r="F567" s="87" t="s">
        <v>1381</v>
      </c>
      <c r="G567" s="87" t="s">
        <v>48</v>
      </c>
      <c r="H567" s="87" t="s">
        <v>1386</v>
      </c>
      <c r="I567" s="89" t="s">
        <v>47</v>
      </c>
      <c r="J567" s="89" t="s">
        <v>47</v>
      </c>
      <c r="K567" s="89" t="s">
        <v>47</v>
      </c>
      <c r="L567" s="89" t="s">
        <v>47</v>
      </c>
      <c r="M567" s="89">
        <v>0</v>
      </c>
      <c r="N567" s="87" t="s">
        <v>47</v>
      </c>
      <c r="O567" s="87" t="s">
        <v>55</v>
      </c>
      <c r="P567" s="87" t="s">
        <v>47</v>
      </c>
      <c r="Q567" s="89">
        <v>169875556.87639999</v>
      </c>
      <c r="R567" s="89">
        <v>0</v>
      </c>
      <c r="S567" s="89">
        <v>117849926.00000003</v>
      </c>
      <c r="T567" s="89">
        <v>0</v>
      </c>
      <c r="U567" s="87" t="s">
        <v>49</v>
      </c>
      <c r="V567" s="89">
        <v>0</v>
      </c>
      <c r="W567" s="89">
        <v>44849681.789999992</v>
      </c>
      <c r="X567" s="87" t="s">
        <v>50</v>
      </c>
      <c r="Y567" s="89">
        <v>7175949.0864000004</v>
      </c>
      <c r="Z567" s="89">
        <v>0</v>
      </c>
      <c r="AA567" s="87" t="s">
        <v>49</v>
      </c>
      <c r="AB567" s="89">
        <v>0</v>
      </c>
      <c r="AC567" s="89">
        <v>0</v>
      </c>
      <c r="AD567" s="87" t="s">
        <v>49</v>
      </c>
      <c r="AE567" s="89">
        <v>0</v>
      </c>
      <c r="AF567" s="87">
        <v>0</v>
      </c>
      <c r="AG567" s="87" t="s">
        <v>49</v>
      </c>
      <c r="AH567" s="89">
        <v>0</v>
      </c>
      <c r="AI567" s="89">
        <v>0</v>
      </c>
      <c r="AJ567" s="87" t="s">
        <v>49</v>
      </c>
      <c r="AK567" s="89">
        <v>0</v>
      </c>
      <c r="AL567" s="89">
        <v>0</v>
      </c>
      <c r="AM567" s="88" t="s">
        <v>47</v>
      </c>
      <c r="AN567" s="87" t="s">
        <v>47</v>
      </c>
      <c r="AO567" s="88" t="s">
        <v>47</v>
      </c>
      <c r="AP567" s="87" t="s">
        <v>47</v>
      </c>
      <c r="AR567" s="90"/>
      <c r="AS567" s="78"/>
      <c r="AT567" s="79"/>
      <c r="AU567" s="91"/>
    </row>
    <row r="568" spans="1:47" x14ac:dyDescent="0.25">
      <c r="A568" s="87" t="s">
        <v>2258</v>
      </c>
      <c r="B568" s="92">
        <v>44192</v>
      </c>
      <c r="C568" s="87" t="s">
        <v>973</v>
      </c>
      <c r="D568" s="87" t="s">
        <v>87</v>
      </c>
      <c r="E568" s="87" t="s">
        <v>1356</v>
      </c>
      <c r="F568" s="87" t="s">
        <v>1385</v>
      </c>
      <c r="G568" s="87" t="s">
        <v>48</v>
      </c>
      <c r="H568" s="87" t="s">
        <v>1389</v>
      </c>
      <c r="I568" s="89" t="s">
        <v>47</v>
      </c>
      <c r="J568" s="89" t="s">
        <v>47</v>
      </c>
      <c r="K568" s="89" t="s">
        <v>47</v>
      </c>
      <c r="L568" s="89" t="s">
        <v>47</v>
      </c>
      <c r="M568" s="89">
        <v>0</v>
      </c>
      <c r="N568" s="87" t="s">
        <v>47</v>
      </c>
      <c r="O568" s="87" t="s">
        <v>1388</v>
      </c>
      <c r="P568" s="87" t="s">
        <v>1387</v>
      </c>
      <c r="Q568" s="89">
        <v>27852624.375999998</v>
      </c>
      <c r="R568" s="89">
        <v>0</v>
      </c>
      <c r="S568" s="89">
        <v>21632358</v>
      </c>
      <c r="T568" s="89">
        <v>5362298.5999999996</v>
      </c>
      <c r="U568" s="87" t="s">
        <v>50</v>
      </c>
      <c r="V568" s="89">
        <v>857967.77599999995</v>
      </c>
      <c r="W568" s="89">
        <v>0</v>
      </c>
      <c r="X568" s="87" t="s">
        <v>49</v>
      </c>
      <c r="Y568" s="89">
        <v>0</v>
      </c>
      <c r="Z568" s="89">
        <v>0</v>
      </c>
      <c r="AA568" s="87" t="s">
        <v>49</v>
      </c>
      <c r="AB568" s="89">
        <v>0</v>
      </c>
      <c r="AC568" s="89">
        <v>0</v>
      </c>
      <c r="AD568" s="87" t="s">
        <v>49</v>
      </c>
      <c r="AE568" s="89">
        <v>0</v>
      </c>
      <c r="AF568" s="87">
        <v>0</v>
      </c>
      <c r="AG568" s="87" t="s">
        <v>49</v>
      </c>
      <c r="AH568" s="89">
        <v>0</v>
      </c>
      <c r="AI568" s="89">
        <v>0</v>
      </c>
      <c r="AJ568" s="87" t="s">
        <v>49</v>
      </c>
      <c r="AK568" s="89">
        <v>0</v>
      </c>
      <c r="AL568" s="89">
        <v>0</v>
      </c>
      <c r="AM568" s="88" t="s">
        <v>47</v>
      </c>
      <c r="AN568" s="87" t="s">
        <v>47</v>
      </c>
      <c r="AO568" s="88" t="s">
        <v>47</v>
      </c>
      <c r="AP568" s="87" t="s">
        <v>47</v>
      </c>
      <c r="AR568" s="90"/>
      <c r="AS568" s="78"/>
      <c r="AT568" s="79"/>
      <c r="AU568" s="91"/>
    </row>
    <row r="569" spans="1:47" x14ac:dyDescent="0.25">
      <c r="A569" s="87" t="s">
        <v>2259</v>
      </c>
      <c r="B569" s="92">
        <v>44192</v>
      </c>
      <c r="C569" s="87" t="s">
        <v>973</v>
      </c>
      <c r="D569" s="87" t="s">
        <v>87</v>
      </c>
      <c r="E569" s="87" t="s">
        <v>1356</v>
      </c>
      <c r="F569" s="87" t="s">
        <v>1381</v>
      </c>
      <c r="G569" s="87" t="s">
        <v>48</v>
      </c>
      <c r="H569" s="87" t="s">
        <v>1390</v>
      </c>
      <c r="I569" s="89" t="s">
        <v>47</v>
      </c>
      <c r="J569" s="89" t="s">
        <v>47</v>
      </c>
      <c r="K569" s="89" t="s">
        <v>47</v>
      </c>
      <c r="L569" s="89" t="s">
        <v>47</v>
      </c>
      <c r="M569" s="89">
        <v>0</v>
      </c>
      <c r="N569" s="87" t="s">
        <v>47</v>
      </c>
      <c r="O569" s="87" t="s">
        <v>55</v>
      </c>
      <c r="P569" s="87" t="s">
        <v>47</v>
      </c>
      <c r="Q569" s="89">
        <v>233735794.52200001</v>
      </c>
      <c r="R569" s="89">
        <v>0</v>
      </c>
      <c r="S569" s="89">
        <v>182983562.44999999</v>
      </c>
      <c r="T569" s="89">
        <v>0</v>
      </c>
      <c r="U569" s="87" t="s">
        <v>49</v>
      </c>
      <c r="V569" s="89">
        <v>0</v>
      </c>
      <c r="W569" s="89">
        <v>43751924.200000003</v>
      </c>
      <c r="X569" s="87" t="s">
        <v>49</v>
      </c>
      <c r="Y569" s="89">
        <v>7000307.8720000004</v>
      </c>
      <c r="Z569" s="89">
        <v>0</v>
      </c>
      <c r="AA569" s="87" t="s">
        <v>49</v>
      </c>
      <c r="AB569" s="89">
        <v>0</v>
      </c>
      <c r="AC569" s="89">
        <v>0</v>
      </c>
      <c r="AD569" s="87" t="s">
        <v>49</v>
      </c>
      <c r="AE569" s="89">
        <v>0</v>
      </c>
      <c r="AF569" s="87">
        <v>0</v>
      </c>
      <c r="AG569" s="87" t="s">
        <v>49</v>
      </c>
      <c r="AH569" s="89">
        <v>0</v>
      </c>
      <c r="AI569" s="89">
        <v>0</v>
      </c>
      <c r="AJ569" s="87" t="s">
        <v>49</v>
      </c>
      <c r="AK569" s="89">
        <v>0</v>
      </c>
      <c r="AL569" s="89">
        <v>0</v>
      </c>
      <c r="AM569" s="88" t="s">
        <v>47</v>
      </c>
      <c r="AN569" s="87" t="s">
        <v>47</v>
      </c>
      <c r="AO569" s="88" t="s">
        <v>47</v>
      </c>
      <c r="AP569" s="87" t="s">
        <v>47</v>
      </c>
      <c r="AR569" s="90"/>
      <c r="AS569" s="78"/>
      <c r="AT569" s="79"/>
      <c r="AU569" s="91"/>
    </row>
    <row r="570" spans="1:47" x14ac:dyDescent="0.25">
      <c r="A570" s="87" t="s">
        <v>2260</v>
      </c>
      <c r="B570" s="92">
        <v>44192</v>
      </c>
      <c r="C570" s="87" t="s">
        <v>46</v>
      </c>
      <c r="D570" s="87" t="s">
        <v>87</v>
      </c>
      <c r="E570" s="87" t="s">
        <v>88</v>
      </c>
      <c r="F570" s="87" t="s">
        <v>876</v>
      </c>
      <c r="G570" s="87" t="s">
        <v>104</v>
      </c>
      <c r="H570" s="87" t="s">
        <v>47</v>
      </c>
      <c r="I570" s="89" t="s">
        <v>795</v>
      </c>
      <c r="J570" s="89" t="s">
        <v>47</v>
      </c>
      <c r="K570" s="89" t="s">
        <v>796</v>
      </c>
      <c r="L570" s="89" t="s">
        <v>779</v>
      </c>
      <c r="M570" s="89">
        <v>40611620.25</v>
      </c>
      <c r="N570" s="87" t="s">
        <v>107</v>
      </c>
      <c r="O570" s="87" t="s">
        <v>797</v>
      </c>
      <c r="P570" s="87" t="s">
        <v>798</v>
      </c>
      <c r="Q570" s="89">
        <v>-3074890</v>
      </c>
      <c r="R570" s="89">
        <v>0</v>
      </c>
      <c r="S570" s="89">
        <v>-3074890</v>
      </c>
      <c r="T570" s="89">
        <v>0</v>
      </c>
      <c r="U570" s="87" t="s">
        <v>49</v>
      </c>
      <c r="V570" s="89">
        <v>0</v>
      </c>
      <c r="W570" s="89">
        <v>0</v>
      </c>
      <c r="X570" s="87" t="s">
        <v>49</v>
      </c>
      <c r="Y570" s="89">
        <v>0</v>
      </c>
      <c r="Z570" s="89">
        <v>0</v>
      </c>
      <c r="AA570" s="87" t="s">
        <v>49</v>
      </c>
      <c r="AB570" s="89">
        <v>0</v>
      </c>
      <c r="AC570" s="89">
        <v>0</v>
      </c>
      <c r="AD570" s="87" t="s">
        <v>49</v>
      </c>
      <c r="AE570" s="89">
        <v>0</v>
      </c>
      <c r="AF570" s="87">
        <v>0</v>
      </c>
      <c r="AG570" s="87" t="s">
        <v>49</v>
      </c>
      <c r="AH570" s="89">
        <v>0</v>
      </c>
      <c r="AI570" s="89">
        <v>0</v>
      </c>
      <c r="AJ570" s="87" t="s">
        <v>49</v>
      </c>
      <c r="AK570" s="89">
        <v>0</v>
      </c>
      <c r="AL570" s="89">
        <v>0</v>
      </c>
      <c r="AM570" s="88" t="s">
        <v>47</v>
      </c>
      <c r="AN570" s="87" t="s">
        <v>47</v>
      </c>
      <c r="AO570" s="88" t="s">
        <v>47</v>
      </c>
      <c r="AP570" s="87" t="s">
        <v>47</v>
      </c>
      <c r="AR570" s="90"/>
      <c r="AS570" s="78"/>
      <c r="AT570" s="79"/>
      <c r="AU570" s="91"/>
    </row>
    <row r="571" spans="1:47" x14ac:dyDescent="0.25">
      <c r="A571" s="87" t="s">
        <v>2261</v>
      </c>
      <c r="B571" s="92">
        <v>44192</v>
      </c>
      <c r="C571" s="87" t="s">
        <v>46</v>
      </c>
      <c r="D571" s="87" t="s">
        <v>87</v>
      </c>
      <c r="E571" s="87" t="s">
        <v>88</v>
      </c>
      <c r="F571" s="87" t="s">
        <v>876</v>
      </c>
      <c r="G571" s="87" t="s">
        <v>48</v>
      </c>
      <c r="H571" s="87" t="s">
        <v>793</v>
      </c>
      <c r="I571" s="89" t="s">
        <v>47</v>
      </c>
      <c r="J571" s="89" t="s">
        <v>47</v>
      </c>
      <c r="K571" s="89" t="s">
        <v>47</v>
      </c>
      <c r="L571" s="89" t="s">
        <v>47</v>
      </c>
      <c r="M571" s="89">
        <v>0</v>
      </c>
      <c r="N571" s="87" t="s">
        <v>47</v>
      </c>
      <c r="O571" s="87" t="s">
        <v>55</v>
      </c>
      <c r="P571" s="87" t="s">
        <v>47</v>
      </c>
      <c r="Q571" s="89">
        <v>814666333.25799966</v>
      </c>
      <c r="R571" s="89">
        <v>0</v>
      </c>
      <c r="S571" s="89">
        <v>610516825.39999998</v>
      </c>
      <c r="T571" s="89">
        <v>0</v>
      </c>
      <c r="U571" s="87" t="s">
        <v>49</v>
      </c>
      <c r="V571" s="89">
        <v>0</v>
      </c>
      <c r="W571" s="89">
        <v>175990955.04999998</v>
      </c>
      <c r="X571" s="87" t="s">
        <v>49</v>
      </c>
      <c r="Y571" s="89">
        <v>28158552.808000002</v>
      </c>
      <c r="Z571" s="89">
        <v>0</v>
      </c>
      <c r="AA571" s="87" t="s">
        <v>49</v>
      </c>
      <c r="AB571" s="89">
        <v>0</v>
      </c>
      <c r="AC571" s="89">
        <v>0</v>
      </c>
      <c r="AD571" s="87" t="s">
        <v>49</v>
      </c>
      <c r="AE571" s="89">
        <v>0</v>
      </c>
      <c r="AF571" s="87">
        <v>0</v>
      </c>
      <c r="AG571" s="87" t="s">
        <v>49</v>
      </c>
      <c r="AH571" s="89">
        <v>0</v>
      </c>
      <c r="AI571" s="89">
        <v>0</v>
      </c>
      <c r="AJ571" s="87" t="s">
        <v>49</v>
      </c>
      <c r="AK571" s="89">
        <v>0</v>
      </c>
      <c r="AL571" s="89">
        <v>0</v>
      </c>
      <c r="AM571" s="88" t="s">
        <v>47</v>
      </c>
      <c r="AN571" s="87" t="s">
        <v>47</v>
      </c>
      <c r="AO571" s="88" t="s">
        <v>47</v>
      </c>
      <c r="AP571" s="87" t="s">
        <v>47</v>
      </c>
      <c r="AR571" s="90"/>
      <c r="AS571" s="78"/>
      <c r="AT571" s="79"/>
      <c r="AU571" s="91"/>
    </row>
    <row r="572" spans="1:47" x14ac:dyDescent="0.25">
      <c r="A572" s="87" t="s">
        <v>2262</v>
      </c>
      <c r="B572" s="92">
        <v>44192</v>
      </c>
      <c r="C572" s="87" t="s">
        <v>973</v>
      </c>
      <c r="D572" s="87" t="s">
        <v>96</v>
      </c>
      <c r="E572" s="87" t="s">
        <v>1353</v>
      </c>
      <c r="F572" s="87" t="s">
        <v>1379</v>
      </c>
      <c r="G572" s="87" t="s">
        <v>48</v>
      </c>
      <c r="H572" s="87" t="s">
        <v>1378</v>
      </c>
      <c r="I572" s="89" t="s">
        <v>47</v>
      </c>
      <c r="J572" s="89" t="s">
        <v>47</v>
      </c>
      <c r="K572" s="89" t="s">
        <v>47</v>
      </c>
      <c r="L572" s="89" t="s">
        <v>47</v>
      </c>
      <c r="M572" s="89">
        <v>0</v>
      </c>
      <c r="N572" s="87" t="s">
        <v>47</v>
      </c>
      <c r="O572" s="87" t="s">
        <v>55</v>
      </c>
      <c r="P572" s="87" t="s">
        <v>47</v>
      </c>
      <c r="Q572" s="89">
        <v>253788176.29480001</v>
      </c>
      <c r="R572" s="89">
        <v>0</v>
      </c>
      <c r="S572" s="89">
        <v>171882318</v>
      </c>
      <c r="T572" s="89">
        <v>0</v>
      </c>
      <c r="U572" s="87" t="s">
        <v>49</v>
      </c>
      <c r="V572" s="89">
        <v>0</v>
      </c>
      <c r="W572" s="89">
        <v>70608498.530000001</v>
      </c>
      <c r="X572" s="87" t="s">
        <v>50</v>
      </c>
      <c r="Y572" s="89">
        <v>11297359.764800001</v>
      </c>
      <c r="Z572" s="89">
        <v>0</v>
      </c>
      <c r="AA572" s="87" t="s">
        <v>49</v>
      </c>
      <c r="AB572" s="89">
        <v>0</v>
      </c>
      <c r="AC572" s="89">
        <v>0</v>
      </c>
      <c r="AD572" s="87" t="s">
        <v>49</v>
      </c>
      <c r="AE572" s="89">
        <v>0</v>
      </c>
      <c r="AF572" s="87">
        <v>0</v>
      </c>
      <c r="AG572" s="87" t="s">
        <v>49</v>
      </c>
      <c r="AH572" s="89">
        <v>0</v>
      </c>
      <c r="AI572" s="89">
        <v>0</v>
      </c>
      <c r="AJ572" s="87" t="s">
        <v>49</v>
      </c>
      <c r="AK572" s="89">
        <v>0</v>
      </c>
      <c r="AL572" s="89">
        <v>0</v>
      </c>
      <c r="AM572" s="88" t="s">
        <v>47</v>
      </c>
      <c r="AN572" s="87" t="s">
        <v>47</v>
      </c>
      <c r="AO572" s="88" t="s">
        <v>47</v>
      </c>
      <c r="AP572" s="87" t="s">
        <v>47</v>
      </c>
      <c r="AR572" s="90"/>
      <c r="AS572" s="78"/>
      <c r="AT572" s="79"/>
      <c r="AU572" s="91"/>
    </row>
    <row r="573" spans="1:47" x14ac:dyDescent="0.25">
      <c r="A573" s="87" t="s">
        <v>2263</v>
      </c>
      <c r="B573" s="92">
        <v>44192</v>
      </c>
      <c r="C573" s="87" t="s">
        <v>46</v>
      </c>
      <c r="D573" s="87" t="s">
        <v>96</v>
      </c>
      <c r="E573" s="87" t="s">
        <v>97</v>
      </c>
      <c r="F573" s="87" t="s">
        <v>912</v>
      </c>
      <c r="G573" s="87" t="s">
        <v>104</v>
      </c>
      <c r="H573" s="87" t="s">
        <v>47</v>
      </c>
      <c r="I573" s="89" t="s">
        <v>802</v>
      </c>
      <c r="J573" s="89" t="s">
        <v>47</v>
      </c>
      <c r="K573" s="89" t="s">
        <v>803</v>
      </c>
      <c r="L573" s="89" t="s">
        <v>779</v>
      </c>
      <c r="M573" s="89">
        <v>545000</v>
      </c>
      <c r="N573" s="87" t="s">
        <v>107</v>
      </c>
      <c r="O573" s="87" t="s">
        <v>804</v>
      </c>
      <c r="P573" s="87" t="s">
        <v>805</v>
      </c>
      <c r="Q573" s="89">
        <v>-545000</v>
      </c>
      <c r="R573" s="89">
        <v>0</v>
      </c>
      <c r="S573" s="89">
        <v>-545000</v>
      </c>
      <c r="T573" s="89">
        <v>0</v>
      </c>
      <c r="U573" s="87" t="s">
        <v>49</v>
      </c>
      <c r="V573" s="89">
        <v>0</v>
      </c>
      <c r="W573" s="89">
        <v>0</v>
      </c>
      <c r="X573" s="87" t="s">
        <v>49</v>
      </c>
      <c r="Y573" s="89">
        <v>0</v>
      </c>
      <c r="Z573" s="89">
        <v>0</v>
      </c>
      <c r="AA573" s="87" t="s">
        <v>49</v>
      </c>
      <c r="AB573" s="89">
        <v>0</v>
      </c>
      <c r="AC573" s="89">
        <v>0</v>
      </c>
      <c r="AD573" s="87" t="s">
        <v>49</v>
      </c>
      <c r="AE573" s="89">
        <v>0</v>
      </c>
      <c r="AF573" s="87">
        <v>0</v>
      </c>
      <c r="AG573" s="87" t="s">
        <v>49</v>
      </c>
      <c r="AH573" s="89">
        <v>0</v>
      </c>
      <c r="AI573" s="89">
        <v>0</v>
      </c>
      <c r="AJ573" s="87" t="s">
        <v>49</v>
      </c>
      <c r="AK573" s="89">
        <v>0</v>
      </c>
      <c r="AL573" s="89">
        <v>0</v>
      </c>
      <c r="AM573" s="88" t="s">
        <v>47</v>
      </c>
      <c r="AN573" s="87" t="s">
        <v>47</v>
      </c>
      <c r="AO573" s="88" t="s">
        <v>47</v>
      </c>
      <c r="AP573" s="87" t="s">
        <v>47</v>
      </c>
      <c r="AR573" s="90"/>
      <c r="AS573" s="78"/>
      <c r="AT573" s="79"/>
      <c r="AU573" s="91"/>
    </row>
    <row r="574" spans="1:47" x14ac:dyDescent="0.25">
      <c r="A574" s="87" t="s">
        <v>2264</v>
      </c>
      <c r="B574" s="92">
        <v>44192</v>
      </c>
      <c r="C574" s="87" t="s">
        <v>46</v>
      </c>
      <c r="D574" s="87" t="s">
        <v>96</v>
      </c>
      <c r="E574" s="87" t="s">
        <v>97</v>
      </c>
      <c r="F574" s="87" t="s">
        <v>912</v>
      </c>
      <c r="G574" s="87" t="s">
        <v>48</v>
      </c>
      <c r="H574" s="87" t="s">
        <v>800</v>
      </c>
      <c r="I574" s="89" t="s">
        <v>47</v>
      </c>
      <c r="J574" s="89" t="s">
        <v>47</v>
      </c>
      <c r="K574" s="89" t="s">
        <v>47</v>
      </c>
      <c r="L574" s="89" t="s">
        <v>47</v>
      </c>
      <c r="M574" s="89">
        <v>0</v>
      </c>
      <c r="N574" s="87" t="s">
        <v>47</v>
      </c>
      <c r="O574" s="87" t="s">
        <v>55</v>
      </c>
      <c r="P574" s="87" t="s">
        <v>47</v>
      </c>
      <c r="Q574" s="89">
        <v>930816427.99399996</v>
      </c>
      <c r="R574" s="89">
        <v>0</v>
      </c>
      <c r="S574" s="89">
        <v>747901349.89999986</v>
      </c>
      <c r="T574" s="89">
        <v>0</v>
      </c>
      <c r="U574" s="87" t="s">
        <v>49</v>
      </c>
      <c r="V574" s="89">
        <v>0</v>
      </c>
      <c r="W574" s="89">
        <v>157685412.15000004</v>
      </c>
      <c r="X574" s="87" t="s">
        <v>49</v>
      </c>
      <c r="Y574" s="89">
        <v>25229665.943999995</v>
      </c>
      <c r="Z574" s="89">
        <v>0</v>
      </c>
      <c r="AA574" s="87" t="s">
        <v>49</v>
      </c>
      <c r="AB574" s="89">
        <v>0</v>
      </c>
      <c r="AC574" s="89">
        <v>0</v>
      </c>
      <c r="AD574" s="87" t="s">
        <v>49</v>
      </c>
      <c r="AE574" s="89">
        <v>0</v>
      </c>
      <c r="AF574" s="87">
        <v>0</v>
      </c>
      <c r="AG574" s="87" t="s">
        <v>49</v>
      </c>
      <c r="AH574" s="89">
        <v>0</v>
      </c>
      <c r="AI574" s="89">
        <v>0</v>
      </c>
      <c r="AJ574" s="87" t="s">
        <v>49</v>
      </c>
      <c r="AK574" s="89">
        <v>0</v>
      </c>
      <c r="AL574" s="89">
        <v>0</v>
      </c>
      <c r="AM574" s="88" t="s">
        <v>47</v>
      </c>
      <c r="AN574" s="87" t="s">
        <v>47</v>
      </c>
      <c r="AO574" s="88" t="s">
        <v>47</v>
      </c>
      <c r="AP574" s="87" t="s">
        <v>47</v>
      </c>
      <c r="AR574" s="90"/>
      <c r="AS574" s="78"/>
      <c r="AT574" s="79"/>
      <c r="AU574" s="91"/>
    </row>
    <row r="575" spans="1:47" x14ac:dyDescent="0.25">
      <c r="A575" s="87" t="s">
        <v>2265</v>
      </c>
      <c r="B575" s="92">
        <v>44192</v>
      </c>
      <c r="C575" s="87" t="s">
        <v>46</v>
      </c>
      <c r="D575" s="87" t="s">
        <v>100</v>
      </c>
      <c r="E575" s="87" t="s">
        <v>101</v>
      </c>
      <c r="F575" s="87" t="s">
        <v>923</v>
      </c>
      <c r="G575" s="87" t="s">
        <v>48</v>
      </c>
      <c r="H575" s="87" t="s">
        <v>807</v>
      </c>
      <c r="I575" s="89" t="s">
        <v>47</v>
      </c>
      <c r="J575" s="89" t="s">
        <v>47</v>
      </c>
      <c r="K575" s="89" t="s">
        <v>47</v>
      </c>
      <c r="L575" s="89" t="s">
        <v>47</v>
      </c>
      <c r="M575" s="89">
        <v>0</v>
      </c>
      <c r="N575" s="87" t="s">
        <v>47</v>
      </c>
      <c r="O575" s="87" t="s">
        <v>55</v>
      </c>
      <c r="P575" s="87" t="s">
        <v>47</v>
      </c>
      <c r="Q575" s="89">
        <v>717228139.58760011</v>
      </c>
      <c r="R575" s="89">
        <v>0</v>
      </c>
      <c r="S575" s="89">
        <v>496718830.04999995</v>
      </c>
      <c r="T575" s="89">
        <v>0</v>
      </c>
      <c r="U575" s="87" t="s">
        <v>49</v>
      </c>
      <c r="V575" s="89">
        <v>0</v>
      </c>
      <c r="W575" s="89">
        <v>190094232.35999998</v>
      </c>
      <c r="X575" s="87" t="s">
        <v>50</v>
      </c>
      <c r="Y575" s="89">
        <v>30415077.177600004</v>
      </c>
      <c r="Z575" s="89">
        <v>0</v>
      </c>
      <c r="AA575" s="87" t="s">
        <v>49</v>
      </c>
      <c r="AB575" s="89">
        <v>0</v>
      </c>
      <c r="AC575" s="89">
        <v>0</v>
      </c>
      <c r="AD575" s="87" t="s">
        <v>49</v>
      </c>
      <c r="AE575" s="89">
        <v>0</v>
      </c>
      <c r="AF575" s="87">
        <v>0</v>
      </c>
      <c r="AG575" s="87" t="s">
        <v>49</v>
      </c>
      <c r="AH575" s="89">
        <v>0</v>
      </c>
      <c r="AI575" s="89">
        <v>0</v>
      </c>
      <c r="AJ575" s="87" t="s">
        <v>49</v>
      </c>
      <c r="AK575" s="89">
        <v>0</v>
      </c>
      <c r="AL575" s="89">
        <v>0</v>
      </c>
      <c r="AM575" s="88" t="s">
        <v>47</v>
      </c>
      <c r="AN575" s="87" t="s">
        <v>47</v>
      </c>
      <c r="AO575" s="88" t="s">
        <v>47</v>
      </c>
      <c r="AP575" s="87" t="s">
        <v>47</v>
      </c>
      <c r="AR575" s="90"/>
      <c r="AS575" s="78"/>
      <c r="AT575" s="79"/>
      <c r="AU575" s="91"/>
    </row>
    <row r="576" spans="1:47" x14ac:dyDescent="0.25">
      <c r="A576" s="87" t="s">
        <v>2266</v>
      </c>
      <c r="B576" s="92">
        <v>44192</v>
      </c>
      <c r="C576" s="87" t="s">
        <v>46</v>
      </c>
      <c r="D576" s="87" t="s">
        <v>111</v>
      </c>
      <c r="E576" s="87" t="s">
        <v>112</v>
      </c>
      <c r="F576" s="87" t="s">
        <v>867</v>
      </c>
      <c r="G576" s="87" t="s">
        <v>48</v>
      </c>
      <c r="H576" s="87" t="s">
        <v>821</v>
      </c>
      <c r="I576" s="89" t="s">
        <v>47</v>
      </c>
      <c r="J576" s="89" t="s">
        <v>47</v>
      </c>
      <c r="K576" s="89" t="s">
        <v>47</v>
      </c>
      <c r="L576" s="89" t="s">
        <v>47</v>
      </c>
      <c r="M576" s="89">
        <v>0</v>
      </c>
      <c r="N576" s="87" t="s">
        <v>47</v>
      </c>
      <c r="O576" s="87" t="s">
        <v>55</v>
      </c>
      <c r="P576" s="87" t="s">
        <v>47</v>
      </c>
      <c r="Q576" s="89">
        <v>383129683.53520006</v>
      </c>
      <c r="R576" s="89">
        <v>0</v>
      </c>
      <c r="S576" s="89">
        <v>248084531.54999998</v>
      </c>
      <c r="T576" s="89">
        <v>0</v>
      </c>
      <c r="U576" s="87" t="s">
        <v>49</v>
      </c>
      <c r="V576" s="89">
        <v>0</v>
      </c>
      <c r="W576" s="89">
        <v>116418234.47</v>
      </c>
      <c r="X576" s="87" t="s">
        <v>49</v>
      </c>
      <c r="Y576" s="89">
        <v>18626917.515200004</v>
      </c>
      <c r="Z576" s="89">
        <v>0</v>
      </c>
      <c r="AA576" s="87" t="s">
        <v>49</v>
      </c>
      <c r="AB576" s="89">
        <v>0</v>
      </c>
      <c r="AC576" s="89">
        <v>0</v>
      </c>
      <c r="AD576" s="87" t="s">
        <v>49</v>
      </c>
      <c r="AE576" s="89">
        <v>0</v>
      </c>
      <c r="AF576" s="87">
        <v>0</v>
      </c>
      <c r="AG576" s="87" t="s">
        <v>49</v>
      </c>
      <c r="AH576" s="89">
        <v>0</v>
      </c>
      <c r="AI576" s="89">
        <v>0</v>
      </c>
      <c r="AJ576" s="87" t="s">
        <v>49</v>
      </c>
      <c r="AK576" s="89">
        <v>0</v>
      </c>
      <c r="AL576" s="89">
        <v>0</v>
      </c>
      <c r="AM576" s="88" t="s">
        <v>47</v>
      </c>
      <c r="AN576" s="87" t="s">
        <v>47</v>
      </c>
      <c r="AO576" s="88" t="s">
        <v>47</v>
      </c>
      <c r="AP576" s="87" t="s">
        <v>47</v>
      </c>
      <c r="AR576" s="90"/>
      <c r="AS576" s="78"/>
      <c r="AT576" s="79"/>
      <c r="AU576" s="91"/>
    </row>
    <row r="577" spans="1:47" x14ac:dyDescent="0.25">
      <c r="A577" s="87" t="s">
        <v>2267</v>
      </c>
      <c r="B577" s="92">
        <v>44192</v>
      </c>
      <c r="C577" s="87" t="s">
        <v>46</v>
      </c>
      <c r="D577" s="87" t="s">
        <v>111</v>
      </c>
      <c r="E577" s="87" t="s">
        <v>112</v>
      </c>
      <c r="F577" s="87" t="s">
        <v>867</v>
      </c>
      <c r="G577" s="87" t="s">
        <v>48</v>
      </c>
      <c r="H577" s="87" t="s">
        <v>817</v>
      </c>
      <c r="I577" s="89" t="s">
        <v>47</v>
      </c>
      <c r="J577" s="89" t="s">
        <v>47</v>
      </c>
      <c r="K577" s="89" t="s">
        <v>47</v>
      </c>
      <c r="L577" s="89" t="s">
        <v>47</v>
      </c>
      <c r="M577" s="89">
        <v>0</v>
      </c>
      <c r="N577" s="87" t="s">
        <v>47</v>
      </c>
      <c r="O577" s="87" t="s">
        <v>818</v>
      </c>
      <c r="P577" s="87" t="s">
        <v>819</v>
      </c>
      <c r="Q577" s="89">
        <v>32438400</v>
      </c>
      <c r="R577" s="89">
        <v>0</v>
      </c>
      <c r="S577" s="89">
        <v>32438400</v>
      </c>
      <c r="T577" s="89">
        <v>0</v>
      </c>
      <c r="U577" s="87" t="s">
        <v>49</v>
      </c>
      <c r="V577" s="89">
        <v>0</v>
      </c>
      <c r="W577" s="89">
        <v>0</v>
      </c>
      <c r="X577" s="87" t="s">
        <v>49</v>
      </c>
      <c r="Y577" s="89">
        <v>0</v>
      </c>
      <c r="Z577" s="89">
        <v>0</v>
      </c>
      <c r="AA577" s="87" t="s">
        <v>49</v>
      </c>
      <c r="AB577" s="89">
        <v>0</v>
      </c>
      <c r="AC577" s="89">
        <v>0</v>
      </c>
      <c r="AD577" s="87" t="s">
        <v>49</v>
      </c>
      <c r="AE577" s="89">
        <v>0</v>
      </c>
      <c r="AF577" s="87">
        <v>0</v>
      </c>
      <c r="AG577" s="87" t="s">
        <v>49</v>
      </c>
      <c r="AH577" s="89">
        <v>0</v>
      </c>
      <c r="AI577" s="89">
        <v>0</v>
      </c>
      <c r="AJ577" s="87" t="s">
        <v>49</v>
      </c>
      <c r="AK577" s="89">
        <v>0</v>
      </c>
      <c r="AL577" s="89">
        <v>0</v>
      </c>
      <c r="AM577" s="88" t="s">
        <v>47</v>
      </c>
      <c r="AN577" s="87" t="s">
        <v>47</v>
      </c>
      <c r="AO577" s="88" t="s">
        <v>47</v>
      </c>
      <c r="AP577" s="87" t="s">
        <v>47</v>
      </c>
      <c r="AR577" s="90"/>
      <c r="AS577" s="78"/>
      <c r="AT577" s="79"/>
      <c r="AU577" s="91"/>
    </row>
    <row r="578" spans="1:47" x14ac:dyDescent="0.25">
      <c r="A578" s="87" t="s">
        <v>2268</v>
      </c>
      <c r="B578" s="92">
        <v>44192</v>
      </c>
      <c r="C578" s="87" t="s">
        <v>46</v>
      </c>
      <c r="D578" s="87" t="s">
        <v>111</v>
      </c>
      <c r="E578" s="87" t="s">
        <v>112</v>
      </c>
      <c r="F578" s="87" t="s">
        <v>867</v>
      </c>
      <c r="G578" s="87" t="s">
        <v>48</v>
      </c>
      <c r="H578" s="87" t="s">
        <v>815</v>
      </c>
      <c r="I578" s="89" t="s">
        <v>47</v>
      </c>
      <c r="J578" s="89" t="s">
        <v>47</v>
      </c>
      <c r="K578" s="89" t="s">
        <v>47</v>
      </c>
      <c r="L578" s="89" t="s">
        <v>47</v>
      </c>
      <c r="M578" s="89">
        <v>0</v>
      </c>
      <c r="N578" s="87" t="s">
        <v>47</v>
      </c>
      <c r="O578" s="87" t="s">
        <v>55</v>
      </c>
      <c r="P578" s="87" t="s">
        <v>47</v>
      </c>
      <c r="Q578" s="89">
        <v>94288496.673600003</v>
      </c>
      <c r="R578" s="89">
        <v>0</v>
      </c>
      <c r="S578" s="89">
        <v>81719743.599999994</v>
      </c>
      <c r="T578" s="89">
        <v>0</v>
      </c>
      <c r="U578" s="87" t="s">
        <v>49</v>
      </c>
      <c r="V578" s="89">
        <v>0</v>
      </c>
      <c r="W578" s="89">
        <v>10835131.960000001</v>
      </c>
      <c r="X578" s="87" t="s">
        <v>50</v>
      </c>
      <c r="Y578" s="89">
        <v>1733621.1135999998</v>
      </c>
      <c r="Z578" s="89">
        <v>0</v>
      </c>
      <c r="AA578" s="87" t="s">
        <v>49</v>
      </c>
      <c r="AB578" s="89">
        <v>0</v>
      </c>
      <c r="AC578" s="89">
        <v>0</v>
      </c>
      <c r="AD578" s="87" t="s">
        <v>49</v>
      </c>
      <c r="AE578" s="89">
        <v>0</v>
      </c>
      <c r="AF578" s="87">
        <v>0</v>
      </c>
      <c r="AG578" s="87" t="s">
        <v>49</v>
      </c>
      <c r="AH578" s="89">
        <v>0</v>
      </c>
      <c r="AI578" s="89">
        <v>0</v>
      </c>
      <c r="AJ578" s="87" t="s">
        <v>49</v>
      </c>
      <c r="AK578" s="89">
        <v>0</v>
      </c>
      <c r="AL578" s="89">
        <v>0</v>
      </c>
      <c r="AM578" s="88" t="s">
        <v>47</v>
      </c>
      <c r="AN578" s="87" t="s">
        <v>47</v>
      </c>
      <c r="AO578" s="88" t="s">
        <v>47</v>
      </c>
      <c r="AP578" s="87" t="s">
        <v>47</v>
      </c>
      <c r="AR578" s="90"/>
      <c r="AS578" s="78"/>
      <c r="AT578" s="79"/>
      <c r="AU578" s="91"/>
    </row>
    <row r="579" spans="1:47" x14ac:dyDescent="0.25">
      <c r="A579" s="87" t="s">
        <v>2269</v>
      </c>
      <c r="B579" s="92">
        <v>44192</v>
      </c>
      <c r="C579" s="87" t="s">
        <v>46</v>
      </c>
      <c r="D579" s="87" t="s">
        <v>111</v>
      </c>
      <c r="E579" s="87" t="s">
        <v>112</v>
      </c>
      <c r="F579" s="87" t="s">
        <v>867</v>
      </c>
      <c r="G579" s="87" t="s">
        <v>48</v>
      </c>
      <c r="H579" s="87" t="s">
        <v>811</v>
      </c>
      <c r="I579" s="89" t="s">
        <v>47</v>
      </c>
      <c r="J579" s="89" t="s">
        <v>47</v>
      </c>
      <c r="K579" s="89" t="s">
        <v>47</v>
      </c>
      <c r="L579" s="89" t="s">
        <v>47</v>
      </c>
      <c r="M579" s="89">
        <v>0</v>
      </c>
      <c r="N579" s="87" t="s">
        <v>47</v>
      </c>
      <c r="O579" s="87" t="s">
        <v>812</v>
      </c>
      <c r="P579" s="87" t="s">
        <v>813</v>
      </c>
      <c r="Q579" s="89">
        <v>9091493.8000000007</v>
      </c>
      <c r="R579" s="89">
        <v>0</v>
      </c>
      <c r="S579" s="89">
        <v>4621839.8000000007</v>
      </c>
      <c r="T579" s="89">
        <v>3853150</v>
      </c>
      <c r="U579" s="87" t="s">
        <v>50</v>
      </c>
      <c r="V579" s="89">
        <v>616504</v>
      </c>
      <c r="W579" s="89">
        <v>0</v>
      </c>
      <c r="X579" s="87" t="s">
        <v>49</v>
      </c>
      <c r="Y579" s="89">
        <v>0</v>
      </c>
      <c r="Z579" s="89">
        <v>0</v>
      </c>
      <c r="AA579" s="87" t="s">
        <v>49</v>
      </c>
      <c r="AB579" s="89">
        <v>0</v>
      </c>
      <c r="AC579" s="89">
        <v>0</v>
      </c>
      <c r="AD579" s="87" t="s">
        <v>49</v>
      </c>
      <c r="AE579" s="89">
        <v>0</v>
      </c>
      <c r="AF579" s="87">
        <v>0</v>
      </c>
      <c r="AG579" s="87" t="s">
        <v>49</v>
      </c>
      <c r="AH579" s="89">
        <v>0</v>
      </c>
      <c r="AI579" s="89">
        <v>0</v>
      </c>
      <c r="AJ579" s="87" t="s">
        <v>49</v>
      </c>
      <c r="AK579" s="89">
        <v>0</v>
      </c>
      <c r="AL579" s="89">
        <v>0</v>
      </c>
      <c r="AM579" s="88" t="s">
        <v>47</v>
      </c>
      <c r="AN579" s="87" t="s">
        <v>47</v>
      </c>
      <c r="AO579" s="88" t="s">
        <v>47</v>
      </c>
      <c r="AP579" s="87" t="s">
        <v>47</v>
      </c>
      <c r="AR579" s="90"/>
      <c r="AS579" s="78"/>
      <c r="AT579" s="79"/>
      <c r="AU579" s="91"/>
    </row>
    <row r="580" spans="1:47" x14ac:dyDescent="0.25">
      <c r="A580" s="87" t="s">
        <v>2270</v>
      </c>
      <c r="B580" s="92">
        <v>44192</v>
      </c>
      <c r="C580" s="87" t="s">
        <v>46</v>
      </c>
      <c r="D580" s="87" t="s">
        <v>111</v>
      </c>
      <c r="E580" s="87" t="s">
        <v>112</v>
      </c>
      <c r="F580" s="87" t="s">
        <v>867</v>
      </c>
      <c r="G580" s="87" t="s">
        <v>48</v>
      </c>
      <c r="H580" s="87" t="s">
        <v>809</v>
      </c>
      <c r="I580" s="89" t="s">
        <v>47</v>
      </c>
      <c r="J580" s="89" t="s">
        <v>47</v>
      </c>
      <c r="K580" s="89" t="s">
        <v>47</v>
      </c>
      <c r="L580" s="89" t="s">
        <v>47</v>
      </c>
      <c r="M580" s="89">
        <v>0</v>
      </c>
      <c r="N580" s="87" t="s">
        <v>47</v>
      </c>
      <c r="O580" s="87" t="s">
        <v>55</v>
      </c>
      <c r="P580" s="87" t="s">
        <v>47</v>
      </c>
      <c r="Q580" s="89">
        <v>188565143.35999998</v>
      </c>
      <c r="R580" s="89">
        <v>0</v>
      </c>
      <c r="S580" s="89">
        <v>150354603.00000003</v>
      </c>
      <c r="T580" s="89">
        <v>0</v>
      </c>
      <c r="U580" s="87" t="s">
        <v>49</v>
      </c>
      <c r="V580" s="89">
        <v>0</v>
      </c>
      <c r="W580" s="89">
        <v>32940121</v>
      </c>
      <c r="X580" s="87" t="s">
        <v>50</v>
      </c>
      <c r="Y580" s="89">
        <v>5270419.3600000003</v>
      </c>
      <c r="Z580" s="89">
        <v>0</v>
      </c>
      <c r="AA580" s="87" t="s">
        <v>49</v>
      </c>
      <c r="AB580" s="89">
        <v>0</v>
      </c>
      <c r="AC580" s="89">
        <v>0</v>
      </c>
      <c r="AD580" s="87" t="s">
        <v>49</v>
      </c>
      <c r="AE580" s="89">
        <v>0</v>
      </c>
      <c r="AF580" s="87">
        <v>0</v>
      </c>
      <c r="AG580" s="87" t="s">
        <v>49</v>
      </c>
      <c r="AH580" s="89">
        <v>0</v>
      </c>
      <c r="AI580" s="89">
        <v>0</v>
      </c>
      <c r="AJ580" s="87" t="s">
        <v>49</v>
      </c>
      <c r="AK580" s="89">
        <v>0</v>
      </c>
      <c r="AL580" s="89">
        <v>0</v>
      </c>
      <c r="AM580" s="88" t="s">
        <v>47</v>
      </c>
      <c r="AN580" s="87" t="s">
        <v>47</v>
      </c>
      <c r="AO580" s="88" t="s">
        <v>47</v>
      </c>
      <c r="AP580" s="87" t="s">
        <v>47</v>
      </c>
      <c r="AR580" s="90"/>
      <c r="AS580" s="78"/>
      <c r="AT580" s="79"/>
      <c r="AU580" s="91"/>
    </row>
    <row r="581" spans="1:47" x14ac:dyDescent="0.25">
      <c r="A581" s="87" t="s">
        <v>2271</v>
      </c>
      <c r="B581" s="92">
        <v>44192</v>
      </c>
      <c r="C581" s="87" t="s">
        <v>46</v>
      </c>
      <c r="D581" s="87" t="s">
        <v>115</v>
      </c>
      <c r="E581" s="87" t="s">
        <v>116</v>
      </c>
      <c r="F581" s="87" t="s">
        <v>935</v>
      </c>
      <c r="G581" s="87" t="s">
        <v>48</v>
      </c>
      <c r="H581" s="87" t="s">
        <v>829</v>
      </c>
      <c r="I581" s="89" t="s">
        <v>47</v>
      </c>
      <c r="J581" s="89" t="s">
        <v>47</v>
      </c>
      <c r="K581" s="89" t="s">
        <v>47</v>
      </c>
      <c r="L581" s="89" t="s">
        <v>47</v>
      </c>
      <c r="M581" s="89">
        <v>0</v>
      </c>
      <c r="N581" s="87" t="s">
        <v>47</v>
      </c>
      <c r="O581" s="87" t="s">
        <v>55</v>
      </c>
      <c r="P581" s="87" t="s">
        <v>47</v>
      </c>
      <c r="Q581" s="89">
        <v>111949290.8</v>
      </c>
      <c r="R581" s="89">
        <v>0</v>
      </c>
      <c r="S581" s="89">
        <v>85276772.800000012</v>
      </c>
      <c r="T581" s="89">
        <v>0</v>
      </c>
      <c r="U581" s="87" t="s">
        <v>49</v>
      </c>
      <c r="V581" s="89">
        <v>0</v>
      </c>
      <c r="W581" s="89">
        <v>22993550</v>
      </c>
      <c r="X581" s="87" t="s">
        <v>49</v>
      </c>
      <c r="Y581" s="89">
        <v>3678968</v>
      </c>
      <c r="Z581" s="89">
        <v>0</v>
      </c>
      <c r="AA581" s="87" t="s">
        <v>49</v>
      </c>
      <c r="AB581" s="89">
        <v>0</v>
      </c>
      <c r="AC581" s="89">
        <v>0</v>
      </c>
      <c r="AD581" s="87" t="s">
        <v>49</v>
      </c>
      <c r="AE581" s="89">
        <v>0</v>
      </c>
      <c r="AF581" s="87">
        <v>0</v>
      </c>
      <c r="AG581" s="87" t="s">
        <v>49</v>
      </c>
      <c r="AH581" s="89">
        <v>0</v>
      </c>
      <c r="AI581" s="89">
        <v>0</v>
      </c>
      <c r="AJ581" s="87" t="s">
        <v>49</v>
      </c>
      <c r="AK581" s="89">
        <v>0</v>
      </c>
      <c r="AL581" s="89">
        <v>0</v>
      </c>
      <c r="AM581" s="88" t="s">
        <v>47</v>
      </c>
      <c r="AN581" s="87" t="s">
        <v>47</v>
      </c>
      <c r="AO581" s="88" t="s">
        <v>47</v>
      </c>
      <c r="AP581" s="87" t="s">
        <v>47</v>
      </c>
      <c r="AR581" s="90"/>
      <c r="AS581" s="78"/>
      <c r="AT581" s="79"/>
      <c r="AU581" s="91"/>
    </row>
    <row r="582" spans="1:47" x14ac:dyDescent="0.25">
      <c r="A582" s="87" t="s">
        <v>2272</v>
      </c>
      <c r="B582" s="92">
        <v>44192</v>
      </c>
      <c r="C582" s="87" t="s">
        <v>46</v>
      </c>
      <c r="D582" s="87" t="s">
        <v>115</v>
      </c>
      <c r="E582" s="87" t="s">
        <v>116</v>
      </c>
      <c r="F582" s="87" t="s">
        <v>935</v>
      </c>
      <c r="G582" s="87" t="s">
        <v>48</v>
      </c>
      <c r="H582" s="87" t="s">
        <v>825</v>
      </c>
      <c r="I582" s="89" t="s">
        <v>47</v>
      </c>
      <c r="J582" s="89" t="s">
        <v>47</v>
      </c>
      <c r="K582" s="89" t="s">
        <v>47</v>
      </c>
      <c r="L582" s="89" t="s">
        <v>47</v>
      </c>
      <c r="M582" s="89">
        <v>0</v>
      </c>
      <c r="N582" s="87" t="s">
        <v>47</v>
      </c>
      <c r="O582" s="87" t="s">
        <v>826</v>
      </c>
      <c r="P582" s="87" t="s">
        <v>827</v>
      </c>
      <c r="Q582" s="89">
        <v>19619215.199999999</v>
      </c>
      <c r="R582" s="89">
        <v>0</v>
      </c>
      <c r="S582" s="89">
        <v>19293000</v>
      </c>
      <c r="T582" s="89">
        <v>281220</v>
      </c>
      <c r="U582" s="87" t="s">
        <v>50</v>
      </c>
      <c r="V582" s="89">
        <v>44995.199999999997</v>
      </c>
      <c r="W582" s="89">
        <v>0</v>
      </c>
      <c r="X582" s="87" t="s">
        <v>49</v>
      </c>
      <c r="Y582" s="89">
        <v>0</v>
      </c>
      <c r="Z582" s="89">
        <v>0</v>
      </c>
      <c r="AA582" s="87" t="s">
        <v>49</v>
      </c>
      <c r="AB582" s="89">
        <v>0</v>
      </c>
      <c r="AC582" s="89">
        <v>0</v>
      </c>
      <c r="AD582" s="87" t="s">
        <v>49</v>
      </c>
      <c r="AE582" s="89">
        <v>0</v>
      </c>
      <c r="AF582" s="87">
        <v>0</v>
      </c>
      <c r="AG582" s="87" t="s">
        <v>49</v>
      </c>
      <c r="AH582" s="89">
        <v>0</v>
      </c>
      <c r="AI582" s="89">
        <v>0</v>
      </c>
      <c r="AJ582" s="87" t="s">
        <v>49</v>
      </c>
      <c r="AK582" s="89">
        <v>0</v>
      </c>
      <c r="AL582" s="89">
        <v>0</v>
      </c>
      <c r="AM582" s="88" t="s">
        <v>47</v>
      </c>
      <c r="AN582" s="87" t="s">
        <v>47</v>
      </c>
      <c r="AO582" s="88" t="s">
        <v>47</v>
      </c>
      <c r="AP582" s="87" t="s">
        <v>47</v>
      </c>
      <c r="AR582" s="90"/>
      <c r="AS582" s="78"/>
      <c r="AT582" s="79"/>
      <c r="AU582" s="91"/>
    </row>
    <row r="583" spans="1:47" x14ac:dyDescent="0.25">
      <c r="A583" s="87" t="s">
        <v>2273</v>
      </c>
      <c r="B583" s="92">
        <v>44192</v>
      </c>
      <c r="C583" s="87" t="s">
        <v>46</v>
      </c>
      <c r="D583" s="87" t="s">
        <v>115</v>
      </c>
      <c r="E583" s="87" t="s">
        <v>116</v>
      </c>
      <c r="F583" s="87" t="s">
        <v>935</v>
      </c>
      <c r="G583" s="87" t="s">
        <v>48</v>
      </c>
      <c r="H583" s="87" t="s">
        <v>823</v>
      </c>
      <c r="I583" s="89" t="s">
        <v>47</v>
      </c>
      <c r="J583" s="89" t="s">
        <v>47</v>
      </c>
      <c r="K583" s="89" t="s">
        <v>47</v>
      </c>
      <c r="L583" s="89" t="s">
        <v>47</v>
      </c>
      <c r="M583" s="89">
        <v>0</v>
      </c>
      <c r="N583" s="87" t="s">
        <v>47</v>
      </c>
      <c r="O583" s="87" t="s">
        <v>55</v>
      </c>
      <c r="P583" s="87" t="s">
        <v>47</v>
      </c>
      <c r="Q583" s="89">
        <v>463655388.97279996</v>
      </c>
      <c r="R583" s="89">
        <v>0</v>
      </c>
      <c r="S583" s="89">
        <v>318273356.79999995</v>
      </c>
      <c r="T583" s="89">
        <v>0</v>
      </c>
      <c r="U583" s="87" t="s">
        <v>49</v>
      </c>
      <c r="V583" s="89">
        <v>0</v>
      </c>
      <c r="W583" s="89">
        <v>125329338.08000001</v>
      </c>
      <c r="X583" s="87" t="s">
        <v>50</v>
      </c>
      <c r="Y583" s="89">
        <v>20052694.092799999</v>
      </c>
      <c r="Z583" s="89">
        <v>0</v>
      </c>
      <c r="AA583" s="87" t="s">
        <v>49</v>
      </c>
      <c r="AB583" s="89">
        <v>0</v>
      </c>
      <c r="AC583" s="89">
        <v>0</v>
      </c>
      <c r="AD583" s="87" t="s">
        <v>49</v>
      </c>
      <c r="AE583" s="89">
        <v>0</v>
      </c>
      <c r="AF583" s="87">
        <v>0</v>
      </c>
      <c r="AG583" s="87" t="s">
        <v>49</v>
      </c>
      <c r="AH583" s="89">
        <v>0</v>
      </c>
      <c r="AI583" s="89">
        <v>0</v>
      </c>
      <c r="AJ583" s="87" t="s">
        <v>49</v>
      </c>
      <c r="AK583" s="89">
        <v>0</v>
      </c>
      <c r="AL583" s="89">
        <v>0</v>
      </c>
      <c r="AM583" s="88" t="s">
        <v>47</v>
      </c>
      <c r="AN583" s="87" t="s">
        <v>47</v>
      </c>
      <c r="AO583" s="88" t="s">
        <v>47</v>
      </c>
      <c r="AP583" s="87" t="s">
        <v>47</v>
      </c>
      <c r="AR583" s="90"/>
      <c r="AS583" s="78"/>
      <c r="AT583" s="79"/>
      <c r="AU583" s="91"/>
    </row>
    <row r="584" spans="1:47" x14ac:dyDescent="0.25">
      <c r="A584" s="87" t="s">
        <v>2274</v>
      </c>
      <c r="B584" s="92">
        <v>44192</v>
      </c>
      <c r="C584" s="87" t="s">
        <v>46</v>
      </c>
      <c r="D584" s="87" t="s">
        <v>1281</v>
      </c>
      <c r="E584" s="87" t="s">
        <v>1280</v>
      </c>
      <c r="F584" s="87" t="s">
        <v>1295</v>
      </c>
      <c r="G584" s="87" t="s">
        <v>48</v>
      </c>
      <c r="H584" s="87" t="s">
        <v>1294</v>
      </c>
      <c r="I584" s="89" t="s">
        <v>47</v>
      </c>
      <c r="J584" s="89" t="s">
        <v>47</v>
      </c>
      <c r="K584" s="89" t="s">
        <v>47</v>
      </c>
      <c r="L584" s="89" t="s">
        <v>47</v>
      </c>
      <c r="M584" s="89">
        <v>0</v>
      </c>
      <c r="N584" s="87" t="s">
        <v>47</v>
      </c>
      <c r="O584" s="87" t="s">
        <v>55</v>
      </c>
      <c r="P584" s="87" t="s">
        <v>47</v>
      </c>
      <c r="Q584" s="89">
        <v>273943049.79479998</v>
      </c>
      <c r="R584" s="89">
        <v>0</v>
      </c>
      <c r="S584" s="89">
        <v>249935015.80000004</v>
      </c>
      <c r="T584" s="89">
        <v>0</v>
      </c>
      <c r="U584" s="87" t="s">
        <v>49</v>
      </c>
      <c r="V584" s="89">
        <v>0</v>
      </c>
      <c r="W584" s="89">
        <v>20696581.030000001</v>
      </c>
      <c r="X584" s="87" t="s">
        <v>49</v>
      </c>
      <c r="Y584" s="89">
        <v>3311452.9648000002</v>
      </c>
      <c r="Z584" s="89">
        <v>0</v>
      </c>
      <c r="AA584" s="87" t="s">
        <v>49</v>
      </c>
      <c r="AB584" s="89">
        <v>0</v>
      </c>
      <c r="AC584" s="89">
        <v>0</v>
      </c>
      <c r="AD584" s="87" t="s">
        <v>49</v>
      </c>
      <c r="AE584" s="89">
        <v>0</v>
      </c>
      <c r="AF584" s="87">
        <v>0</v>
      </c>
      <c r="AG584" s="87" t="s">
        <v>49</v>
      </c>
      <c r="AH584" s="89">
        <v>0</v>
      </c>
      <c r="AI584" s="89">
        <v>0</v>
      </c>
      <c r="AJ584" s="87" t="s">
        <v>49</v>
      </c>
      <c r="AK584" s="89">
        <v>0</v>
      </c>
      <c r="AL584" s="89">
        <v>0</v>
      </c>
      <c r="AM584" s="88" t="s">
        <v>47</v>
      </c>
      <c r="AN584" s="87" t="s">
        <v>47</v>
      </c>
      <c r="AO584" s="88" t="s">
        <v>47</v>
      </c>
      <c r="AP584" s="87" t="s">
        <v>47</v>
      </c>
      <c r="AR584" s="90"/>
      <c r="AS584" s="78"/>
      <c r="AT584" s="79"/>
      <c r="AU584" s="91"/>
    </row>
    <row r="585" spans="1:47" x14ac:dyDescent="0.25">
      <c r="A585" s="87" t="s">
        <v>2275</v>
      </c>
      <c r="B585" s="92">
        <v>44192</v>
      </c>
      <c r="C585" s="87" t="s">
        <v>46</v>
      </c>
      <c r="D585" s="87" t="s">
        <v>1281</v>
      </c>
      <c r="E585" s="87" t="s">
        <v>1280</v>
      </c>
      <c r="F585" s="87" t="s">
        <v>1295</v>
      </c>
      <c r="G585" s="87" t="s">
        <v>48</v>
      </c>
      <c r="H585" s="87" t="s">
        <v>1299</v>
      </c>
      <c r="I585" s="89" t="s">
        <v>47</v>
      </c>
      <c r="J585" s="89" t="s">
        <v>47</v>
      </c>
      <c r="K585" s="89" t="s">
        <v>47</v>
      </c>
      <c r="L585" s="89" t="s">
        <v>47</v>
      </c>
      <c r="M585" s="89">
        <v>0</v>
      </c>
      <c r="N585" s="87" t="s">
        <v>47</v>
      </c>
      <c r="O585" s="87" t="s">
        <v>1298</v>
      </c>
      <c r="P585" s="87" t="s">
        <v>1297</v>
      </c>
      <c r="Q585" s="89">
        <v>14715000</v>
      </c>
      <c r="R585" s="89">
        <v>0</v>
      </c>
      <c r="S585" s="89">
        <v>14715000</v>
      </c>
      <c r="T585" s="89">
        <v>0</v>
      </c>
      <c r="U585" s="87" t="s">
        <v>49</v>
      </c>
      <c r="V585" s="89">
        <v>0</v>
      </c>
      <c r="W585" s="89">
        <v>0</v>
      </c>
      <c r="X585" s="87" t="s">
        <v>49</v>
      </c>
      <c r="Y585" s="89">
        <v>0</v>
      </c>
      <c r="Z585" s="89">
        <v>0</v>
      </c>
      <c r="AA585" s="87" t="s">
        <v>49</v>
      </c>
      <c r="AB585" s="89">
        <v>0</v>
      </c>
      <c r="AC585" s="89">
        <v>0</v>
      </c>
      <c r="AD585" s="87" t="s">
        <v>49</v>
      </c>
      <c r="AE585" s="89">
        <v>0</v>
      </c>
      <c r="AF585" s="87">
        <v>0</v>
      </c>
      <c r="AG585" s="87" t="s">
        <v>49</v>
      </c>
      <c r="AH585" s="89">
        <v>0</v>
      </c>
      <c r="AI585" s="89">
        <v>0</v>
      </c>
      <c r="AJ585" s="87" t="s">
        <v>49</v>
      </c>
      <c r="AK585" s="89">
        <v>0</v>
      </c>
      <c r="AL585" s="89">
        <v>0</v>
      </c>
      <c r="AM585" s="88" t="s">
        <v>47</v>
      </c>
      <c r="AN585" s="87" t="s">
        <v>47</v>
      </c>
      <c r="AO585" s="88" t="s">
        <v>47</v>
      </c>
      <c r="AP585" s="87" t="s">
        <v>47</v>
      </c>
      <c r="AR585" s="90"/>
      <c r="AS585" s="78"/>
      <c r="AT585" s="79"/>
      <c r="AU585" s="91"/>
    </row>
    <row r="586" spans="1:47" x14ac:dyDescent="0.25">
      <c r="A586" s="87" t="s">
        <v>2276</v>
      </c>
      <c r="B586" s="92">
        <v>44192</v>
      </c>
      <c r="C586" s="87" t="s">
        <v>46</v>
      </c>
      <c r="D586" s="87" t="s">
        <v>1281</v>
      </c>
      <c r="E586" s="87" t="s">
        <v>1280</v>
      </c>
      <c r="F586" s="87" t="s">
        <v>1295</v>
      </c>
      <c r="G586" s="87" t="s">
        <v>48</v>
      </c>
      <c r="H586" s="87" t="s">
        <v>1301</v>
      </c>
      <c r="I586" s="89" t="s">
        <v>47</v>
      </c>
      <c r="J586" s="89" t="s">
        <v>47</v>
      </c>
      <c r="K586" s="89" t="s">
        <v>47</v>
      </c>
      <c r="L586" s="89" t="s">
        <v>47</v>
      </c>
      <c r="M586" s="89">
        <v>0</v>
      </c>
      <c r="N586" s="87" t="s">
        <v>47</v>
      </c>
      <c r="O586" s="87" t="s">
        <v>55</v>
      </c>
      <c r="P586" s="87" t="s">
        <v>47</v>
      </c>
      <c r="Q586" s="89">
        <v>22895397</v>
      </c>
      <c r="R586" s="89">
        <v>0</v>
      </c>
      <c r="S586" s="89">
        <v>22199977</v>
      </c>
      <c r="T586" s="89">
        <v>0</v>
      </c>
      <c r="U586" s="87" t="s">
        <v>49</v>
      </c>
      <c r="V586" s="89">
        <v>0</v>
      </c>
      <c r="W586" s="89">
        <v>599500</v>
      </c>
      <c r="X586" s="87" t="s">
        <v>50</v>
      </c>
      <c r="Y586" s="89">
        <v>95920</v>
      </c>
      <c r="Z586" s="89">
        <v>0</v>
      </c>
      <c r="AA586" s="87" t="s">
        <v>49</v>
      </c>
      <c r="AB586" s="89">
        <v>0</v>
      </c>
      <c r="AC586" s="89">
        <v>0</v>
      </c>
      <c r="AD586" s="87" t="s">
        <v>49</v>
      </c>
      <c r="AE586" s="89">
        <v>0</v>
      </c>
      <c r="AF586" s="87">
        <v>0</v>
      </c>
      <c r="AG586" s="87" t="s">
        <v>49</v>
      </c>
      <c r="AH586" s="89">
        <v>0</v>
      </c>
      <c r="AI586" s="89">
        <v>0</v>
      </c>
      <c r="AJ586" s="87" t="s">
        <v>49</v>
      </c>
      <c r="AK586" s="89">
        <v>0</v>
      </c>
      <c r="AL586" s="89">
        <v>0</v>
      </c>
      <c r="AM586" s="88" t="s">
        <v>47</v>
      </c>
      <c r="AN586" s="87" t="s">
        <v>47</v>
      </c>
      <c r="AO586" s="88" t="s">
        <v>47</v>
      </c>
      <c r="AP586" s="87" t="s">
        <v>47</v>
      </c>
      <c r="AR586" s="90"/>
      <c r="AS586" s="78"/>
      <c r="AT586" s="79"/>
      <c r="AU586" s="91"/>
    </row>
    <row r="587" spans="1:47" x14ac:dyDescent="0.25">
      <c r="A587" s="87" t="s">
        <v>2277</v>
      </c>
      <c r="B587" s="92">
        <v>44192</v>
      </c>
      <c r="C587" s="87" t="s">
        <v>46</v>
      </c>
      <c r="D587" s="87" t="s">
        <v>248</v>
      </c>
      <c r="E587" s="87" t="s">
        <v>249</v>
      </c>
      <c r="F587" s="87" t="s">
        <v>948</v>
      </c>
      <c r="G587" s="87" t="s">
        <v>48</v>
      </c>
      <c r="H587" s="87" t="s">
        <v>831</v>
      </c>
      <c r="I587" s="89" t="s">
        <v>47</v>
      </c>
      <c r="J587" s="89" t="s">
        <v>47</v>
      </c>
      <c r="K587" s="89" t="s">
        <v>47</v>
      </c>
      <c r="L587" s="89" t="s">
        <v>47</v>
      </c>
      <c r="M587" s="89">
        <v>0</v>
      </c>
      <c r="N587" s="87" t="s">
        <v>47</v>
      </c>
      <c r="O587" s="87" t="s">
        <v>55</v>
      </c>
      <c r="P587" s="87" t="s">
        <v>47</v>
      </c>
      <c r="Q587" s="89">
        <v>35118186.799999997</v>
      </c>
      <c r="R587" s="89">
        <v>0</v>
      </c>
      <c r="S587" s="89">
        <v>9833980</v>
      </c>
      <c r="T587" s="89">
        <v>0</v>
      </c>
      <c r="U587" s="87" t="s">
        <v>49</v>
      </c>
      <c r="V587" s="89">
        <v>0</v>
      </c>
      <c r="W587" s="89">
        <v>21796730</v>
      </c>
      <c r="X587" s="87" t="s">
        <v>49</v>
      </c>
      <c r="Y587" s="89">
        <v>3487476.8</v>
      </c>
      <c r="Z587" s="89">
        <v>0</v>
      </c>
      <c r="AA587" s="87" t="s">
        <v>49</v>
      </c>
      <c r="AB587" s="89">
        <v>0</v>
      </c>
      <c r="AC587" s="89">
        <v>0</v>
      </c>
      <c r="AD587" s="87" t="s">
        <v>49</v>
      </c>
      <c r="AE587" s="89">
        <v>0</v>
      </c>
      <c r="AF587" s="87">
        <v>0</v>
      </c>
      <c r="AG587" s="87" t="s">
        <v>49</v>
      </c>
      <c r="AH587" s="89">
        <v>0</v>
      </c>
      <c r="AI587" s="89">
        <v>0</v>
      </c>
      <c r="AJ587" s="87" t="s">
        <v>49</v>
      </c>
      <c r="AK587" s="89">
        <v>0</v>
      </c>
      <c r="AL587" s="89">
        <v>0</v>
      </c>
      <c r="AM587" s="88" t="s">
        <v>47</v>
      </c>
      <c r="AN587" s="87" t="s">
        <v>47</v>
      </c>
      <c r="AO587" s="88" t="s">
        <v>47</v>
      </c>
      <c r="AP587" s="87" t="s">
        <v>47</v>
      </c>
      <c r="AR587" s="90"/>
      <c r="AS587" s="78"/>
      <c r="AT587" s="79"/>
      <c r="AU587" s="91"/>
    </row>
    <row r="588" spans="1:47" x14ac:dyDescent="0.25">
      <c r="A588" s="87" t="s">
        <v>2278</v>
      </c>
      <c r="B588" s="92">
        <v>44192</v>
      </c>
      <c r="C588" s="87" t="s">
        <v>46</v>
      </c>
      <c r="D588" s="87" t="s">
        <v>1117</v>
      </c>
      <c r="E588" s="87" t="s">
        <v>1112</v>
      </c>
      <c r="F588" s="87" t="s">
        <v>1116</v>
      </c>
      <c r="G588" s="87" t="s">
        <v>48</v>
      </c>
      <c r="H588" s="87" t="s">
        <v>1115</v>
      </c>
      <c r="I588" s="89" t="s">
        <v>47</v>
      </c>
      <c r="J588" s="89" t="s">
        <v>47</v>
      </c>
      <c r="K588" s="89" t="s">
        <v>47</v>
      </c>
      <c r="L588" s="89" t="s">
        <v>47</v>
      </c>
      <c r="M588" s="89">
        <v>0</v>
      </c>
      <c r="N588" s="87" t="s">
        <v>47</v>
      </c>
      <c r="O588" s="87" t="s">
        <v>55</v>
      </c>
      <c r="P588" s="87" t="s">
        <v>47</v>
      </c>
      <c r="Q588" s="89">
        <v>297228997.70000005</v>
      </c>
      <c r="R588" s="89">
        <v>0</v>
      </c>
      <c r="S588" s="89">
        <v>253031895.70000005</v>
      </c>
      <c r="T588" s="89">
        <v>0</v>
      </c>
      <c r="U588" s="87" t="s">
        <v>49</v>
      </c>
      <c r="V588" s="89">
        <v>0</v>
      </c>
      <c r="W588" s="89">
        <v>38100950</v>
      </c>
      <c r="X588" s="87" t="s">
        <v>50</v>
      </c>
      <c r="Y588" s="89">
        <v>6096152</v>
      </c>
      <c r="Z588" s="89">
        <v>0</v>
      </c>
      <c r="AA588" s="87" t="s">
        <v>49</v>
      </c>
      <c r="AB588" s="89">
        <v>0</v>
      </c>
      <c r="AC588" s="89">
        <v>0</v>
      </c>
      <c r="AD588" s="87" t="s">
        <v>49</v>
      </c>
      <c r="AE588" s="89">
        <v>0</v>
      </c>
      <c r="AF588" s="87">
        <v>0</v>
      </c>
      <c r="AG588" s="87" t="s">
        <v>49</v>
      </c>
      <c r="AH588" s="89">
        <v>0</v>
      </c>
      <c r="AI588" s="89">
        <v>0</v>
      </c>
      <c r="AJ588" s="87" t="s">
        <v>49</v>
      </c>
      <c r="AK588" s="89">
        <v>0</v>
      </c>
      <c r="AL588" s="89">
        <v>0</v>
      </c>
      <c r="AM588" s="88" t="s">
        <v>47</v>
      </c>
      <c r="AN588" s="87" t="s">
        <v>47</v>
      </c>
      <c r="AO588" s="88" t="s">
        <v>47</v>
      </c>
      <c r="AP588" s="87" t="s">
        <v>47</v>
      </c>
      <c r="AR588" s="90"/>
      <c r="AS588" s="78"/>
      <c r="AT588" s="79"/>
      <c r="AU588" s="91"/>
    </row>
    <row r="589" spans="1:47" x14ac:dyDescent="0.25">
      <c r="A589" s="87" t="s">
        <v>2279</v>
      </c>
      <c r="B589" s="92">
        <v>44192</v>
      </c>
      <c r="C589" s="87" t="s">
        <v>46</v>
      </c>
      <c r="D589" s="87" t="s">
        <v>119</v>
      </c>
      <c r="E589" s="87" t="s">
        <v>120</v>
      </c>
      <c r="F589" s="87" t="s">
        <v>959</v>
      </c>
      <c r="G589" s="87" t="s">
        <v>48</v>
      </c>
      <c r="H589" s="87" t="s">
        <v>839</v>
      </c>
      <c r="I589" s="89" t="s">
        <v>47</v>
      </c>
      <c r="J589" s="89" t="s">
        <v>47</v>
      </c>
      <c r="K589" s="89" t="s">
        <v>47</v>
      </c>
      <c r="L589" s="89" t="s">
        <v>47</v>
      </c>
      <c r="M589" s="89">
        <v>0</v>
      </c>
      <c r="N589" s="87" t="s">
        <v>47</v>
      </c>
      <c r="O589" s="87" t="s">
        <v>55</v>
      </c>
      <c r="P589" s="87" t="s">
        <v>47</v>
      </c>
      <c r="Q589" s="89">
        <v>196575570.40000001</v>
      </c>
      <c r="R589" s="89">
        <v>0</v>
      </c>
      <c r="S589" s="89">
        <v>168359220</v>
      </c>
      <c r="T589" s="89">
        <v>0</v>
      </c>
      <c r="U589" s="87" t="s">
        <v>49</v>
      </c>
      <c r="V589" s="89">
        <v>0</v>
      </c>
      <c r="W589" s="89">
        <v>24324440</v>
      </c>
      <c r="X589" s="87" t="s">
        <v>49</v>
      </c>
      <c r="Y589" s="89">
        <v>3891910.4</v>
      </c>
      <c r="Z589" s="89">
        <v>0</v>
      </c>
      <c r="AA589" s="87" t="s">
        <v>49</v>
      </c>
      <c r="AB589" s="89">
        <v>0</v>
      </c>
      <c r="AC589" s="89">
        <v>0</v>
      </c>
      <c r="AD589" s="87" t="s">
        <v>49</v>
      </c>
      <c r="AE589" s="89">
        <v>0</v>
      </c>
      <c r="AF589" s="87">
        <v>0</v>
      </c>
      <c r="AG589" s="87" t="s">
        <v>49</v>
      </c>
      <c r="AH589" s="89">
        <v>0</v>
      </c>
      <c r="AI589" s="89">
        <v>0</v>
      </c>
      <c r="AJ589" s="87" t="s">
        <v>49</v>
      </c>
      <c r="AK589" s="89">
        <v>0</v>
      </c>
      <c r="AL589" s="89">
        <v>0</v>
      </c>
      <c r="AM589" s="88" t="s">
        <v>47</v>
      </c>
      <c r="AN589" s="87" t="s">
        <v>47</v>
      </c>
      <c r="AO589" s="88" t="s">
        <v>47</v>
      </c>
      <c r="AP589" s="87" t="s">
        <v>47</v>
      </c>
      <c r="AR589" s="90"/>
      <c r="AS589" s="78"/>
      <c r="AT589" s="79"/>
      <c r="AU589" s="91"/>
    </row>
    <row r="590" spans="1:47" x14ac:dyDescent="0.25">
      <c r="A590" s="87" t="s">
        <v>2280</v>
      </c>
      <c r="B590" s="92">
        <v>44192</v>
      </c>
      <c r="C590" s="87" t="s">
        <v>46</v>
      </c>
      <c r="D590" s="87" t="s">
        <v>119</v>
      </c>
      <c r="E590" s="87" t="s">
        <v>120</v>
      </c>
      <c r="F590" s="87" t="s">
        <v>959</v>
      </c>
      <c r="G590" s="87" t="s">
        <v>48</v>
      </c>
      <c r="H590" s="87" t="s">
        <v>835</v>
      </c>
      <c r="I590" s="89" t="s">
        <v>47</v>
      </c>
      <c r="J590" s="89" t="s">
        <v>47</v>
      </c>
      <c r="K590" s="89" t="s">
        <v>47</v>
      </c>
      <c r="L590" s="89" t="s">
        <v>47</v>
      </c>
      <c r="M590" s="89">
        <v>0</v>
      </c>
      <c r="N590" s="87" t="s">
        <v>47</v>
      </c>
      <c r="O590" s="87" t="s">
        <v>836</v>
      </c>
      <c r="P590" s="87" t="s">
        <v>837</v>
      </c>
      <c r="Q590" s="89">
        <v>8332396</v>
      </c>
      <c r="R590" s="89">
        <v>0</v>
      </c>
      <c r="S590" s="89">
        <v>0</v>
      </c>
      <c r="T590" s="89">
        <v>7183100</v>
      </c>
      <c r="U590" s="87" t="s">
        <v>50</v>
      </c>
      <c r="V590" s="89">
        <v>1149296</v>
      </c>
      <c r="W590" s="89">
        <v>0</v>
      </c>
      <c r="X590" s="87" t="s">
        <v>49</v>
      </c>
      <c r="Y590" s="89">
        <v>0</v>
      </c>
      <c r="Z590" s="89">
        <v>0</v>
      </c>
      <c r="AA590" s="87" t="s">
        <v>49</v>
      </c>
      <c r="AB590" s="89">
        <v>0</v>
      </c>
      <c r="AC590" s="89">
        <v>0</v>
      </c>
      <c r="AD590" s="87" t="s">
        <v>49</v>
      </c>
      <c r="AE590" s="89">
        <v>0</v>
      </c>
      <c r="AF590" s="87">
        <v>0</v>
      </c>
      <c r="AG590" s="87" t="s">
        <v>49</v>
      </c>
      <c r="AH590" s="89">
        <v>0</v>
      </c>
      <c r="AI590" s="89">
        <v>0</v>
      </c>
      <c r="AJ590" s="87" t="s">
        <v>49</v>
      </c>
      <c r="AK590" s="89">
        <v>0</v>
      </c>
      <c r="AL590" s="89">
        <v>0</v>
      </c>
      <c r="AM590" s="88" t="s">
        <v>47</v>
      </c>
      <c r="AN590" s="87" t="s">
        <v>47</v>
      </c>
      <c r="AO590" s="88" t="s">
        <v>47</v>
      </c>
      <c r="AP590" s="87" t="s">
        <v>47</v>
      </c>
      <c r="AR590" s="90"/>
      <c r="AS590" s="78"/>
      <c r="AT590" s="79"/>
      <c r="AU590" s="91"/>
    </row>
    <row r="591" spans="1:47" x14ac:dyDescent="0.25">
      <c r="A591" s="87" t="s">
        <v>2281</v>
      </c>
      <c r="B591" s="92">
        <v>44192</v>
      </c>
      <c r="C591" s="87" t="s">
        <v>46</v>
      </c>
      <c r="D591" s="87" t="s">
        <v>119</v>
      </c>
      <c r="E591" s="87" t="s">
        <v>120</v>
      </c>
      <c r="F591" s="87" t="s">
        <v>959</v>
      </c>
      <c r="G591" s="87" t="s">
        <v>48</v>
      </c>
      <c r="H591" s="87" t="s">
        <v>833</v>
      </c>
      <c r="I591" s="89" t="s">
        <v>47</v>
      </c>
      <c r="J591" s="89" t="s">
        <v>47</v>
      </c>
      <c r="K591" s="89" t="s">
        <v>47</v>
      </c>
      <c r="L591" s="89" t="s">
        <v>47</v>
      </c>
      <c r="M591" s="89">
        <v>0</v>
      </c>
      <c r="N591" s="87" t="s">
        <v>47</v>
      </c>
      <c r="O591" s="87" t="s">
        <v>55</v>
      </c>
      <c r="P591" s="87" t="s">
        <v>47</v>
      </c>
      <c r="Q591" s="89">
        <v>14612540</v>
      </c>
      <c r="R591" s="89">
        <v>0</v>
      </c>
      <c r="S591" s="89">
        <v>9744600</v>
      </c>
      <c r="T591" s="89">
        <v>0</v>
      </c>
      <c r="U591" s="87" t="s">
        <v>49</v>
      </c>
      <c r="V591" s="89">
        <v>0</v>
      </c>
      <c r="W591" s="89">
        <v>4196500</v>
      </c>
      <c r="X591" s="87" t="s">
        <v>50</v>
      </c>
      <c r="Y591" s="89">
        <v>671440</v>
      </c>
      <c r="Z591" s="89">
        <v>0</v>
      </c>
      <c r="AA591" s="87" t="s">
        <v>49</v>
      </c>
      <c r="AB591" s="89">
        <v>0</v>
      </c>
      <c r="AC591" s="89">
        <v>0</v>
      </c>
      <c r="AD591" s="87" t="s">
        <v>49</v>
      </c>
      <c r="AE591" s="89">
        <v>0</v>
      </c>
      <c r="AF591" s="87">
        <v>0</v>
      </c>
      <c r="AG591" s="87" t="s">
        <v>49</v>
      </c>
      <c r="AH591" s="89">
        <v>0</v>
      </c>
      <c r="AI591" s="89">
        <v>0</v>
      </c>
      <c r="AJ591" s="87" t="s">
        <v>49</v>
      </c>
      <c r="AK591" s="89">
        <v>0</v>
      </c>
      <c r="AL591" s="89">
        <v>0</v>
      </c>
      <c r="AM591" s="88" t="s">
        <v>47</v>
      </c>
      <c r="AN591" s="87" t="s">
        <v>47</v>
      </c>
      <c r="AO591" s="88" t="s">
        <v>47</v>
      </c>
      <c r="AP591" s="87" t="s">
        <v>47</v>
      </c>
      <c r="AR591" s="90"/>
      <c r="AS591" s="78"/>
      <c r="AT591" s="79"/>
      <c r="AU591" s="91"/>
    </row>
    <row r="592" spans="1:47" x14ac:dyDescent="0.25">
      <c r="A592" s="87" t="s">
        <v>2282</v>
      </c>
      <c r="B592" s="92">
        <v>44192</v>
      </c>
      <c r="C592" s="87" t="s">
        <v>46</v>
      </c>
      <c r="D592" s="87" t="s">
        <v>260</v>
      </c>
      <c r="E592" s="87" t="s">
        <v>261</v>
      </c>
      <c r="F592" s="87" t="s">
        <v>971</v>
      </c>
      <c r="G592" s="87" t="s">
        <v>48</v>
      </c>
      <c r="H592" s="87" t="s">
        <v>841</v>
      </c>
      <c r="I592" s="89" t="s">
        <v>47</v>
      </c>
      <c r="J592" s="89" t="s">
        <v>47</v>
      </c>
      <c r="K592" s="89" t="s">
        <v>47</v>
      </c>
      <c r="L592" s="89" t="s">
        <v>47</v>
      </c>
      <c r="M592" s="89">
        <v>0</v>
      </c>
      <c r="N592" s="87" t="s">
        <v>47</v>
      </c>
      <c r="O592" s="87" t="s">
        <v>55</v>
      </c>
      <c r="P592" s="87" t="s">
        <v>47</v>
      </c>
      <c r="Q592" s="89">
        <v>270141356.39480001</v>
      </c>
      <c r="R592" s="89">
        <v>0</v>
      </c>
      <c r="S592" s="89">
        <v>242490586</v>
      </c>
      <c r="T592" s="89">
        <v>0</v>
      </c>
      <c r="U592" s="87" t="s">
        <v>49</v>
      </c>
      <c r="V592" s="89">
        <v>0</v>
      </c>
      <c r="W592" s="89">
        <v>23836871.030000001</v>
      </c>
      <c r="X592" s="87" t="s">
        <v>50</v>
      </c>
      <c r="Y592" s="89">
        <v>3813899.3647999996</v>
      </c>
      <c r="Z592" s="89">
        <v>0</v>
      </c>
      <c r="AA592" s="87" t="s">
        <v>49</v>
      </c>
      <c r="AB592" s="89">
        <v>0</v>
      </c>
      <c r="AC592" s="89">
        <v>0</v>
      </c>
      <c r="AD592" s="87" t="s">
        <v>49</v>
      </c>
      <c r="AE592" s="89">
        <v>0</v>
      </c>
      <c r="AF592" s="87">
        <v>0</v>
      </c>
      <c r="AG592" s="87" t="s">
        <v>49</v>
      </c>
      <c r="AH592" s="89">
        <v>0</v>
      </c>
      <c r="AI592" s="89">
        <v>0</v>
      </c>
      <c r="AJ592" s="87" t="s">
        <v>49</v>
      </c>
      <c r="AK592" s="89">
        <v>0</v>
      </c>
      <c r="AL592" s="89">
        <v>0</v>
      </c>
      <c r="AM592" s="88" t="s">
        <v>47</v>
      </c>
      <c r="AN592" s="87" t="s">
        <v>47</v>
      </c>
      <c r="AO592" s="88" t="s">
        <v>47</v>
      </c>
      <c r="AP592" s="87" t="s">
        <v>47</v>
      </c>
      <c r="AR592" s="90"/>
      <c r="AS592" s="78"/>
      <c r="AT592" s="79"/>
      <c r="AU592" s="91"/>
    </row>
    <row r="593" spans="1:47" x14ac:dyDescent="0.25">
      <c r="A593" s="87" t="s">
        <v>2283</v>
      </c>
      <c r="B593" s="92">
        <v>44192</v>
      </c>
      <c r="C593" s="87" t="s">
        <v>46</v>
      </c>
      <c r="D593" s="87" t="s">
        <v>600</v>
      </c>
      <c r="E593" s="87" t="s">
        <v>972</v>
      </c>
      <c r="F593" s="87" t="s">
        <v>976</v>
      </c>
      <c r="G593" s="87" t="s">
        <v>48</v>
      </c>
      <c r="H593" s="87" t="s">
        <v>977</v>
      </c>
      <c r="I593" s="89" t="s">
        <v>47</v>
      </c>
      <c r="J593" s="89" t="s">
        <v>47</v>
      </c>
      <c r="K593" s="89" t="s">
        <v>47</v>
      </c>
      <c r="L593" s="89" t="s">
        <v>47</v>
      </c>
      <c r="M593" s="89">
        <v>0</v>
      </c>
      <c r="N593" s="87" t="s">
        <v>47</v>
      </c>
      <c r="O593" s="87" t="s">
        <v>55</v>
      </c>
      <c r="P593" s="87" t="s">
        <v>47</v>
      </c>
      <c r="Q593" s="89">
        <v>0</v>
      </c>
      <c r="R593" s="89">
        <v>0</v>
      </c>
      <c r="S593" s="89">
        <v>0</v>
      </c>
      <c r="T593" s="89">
        <v>0</v>
      </c>
      <c r="U593" s="87" t="s">
        <v>49</v>
      </c>
      <c r="V593" s="89">
        <v>0</v>
      </c>
      <c r="W593" s="89">
        <v>0</v>
      </c>
      <c r="X593" s="87" t="s">
        <v>50</v>
      </c>
      <c r="Y593" s="89">
        <v>0</v>
      </c>
      <c r="Z593" s="89">
        <v>0</v>
      </c>
      <c r="AA593" s="87" t="s">
        <v>49</v>
      </c>
      <c r="AB593" s="89">
        <v>0</v>
      </c>
      <c r="AC593" s="89">
        <v>0</v>
      </c>
      <c r="AD593" s="87" t="s">
        <v>49</v>
      </c>
      <c r="AE593" s="89">
        <v>0</v>
      </c>
      <c r="AF593" s="87">
        <v>0</v>
      </c>
      <c r="AG593" s="87" t="s">
        <v>49</v>
      </c>
      <c r="AH593" s="89">
        <v>0</v>
      </c>
      <c r="AI593" s="89">
        <v>0</v>
      </c>
      <c r="AJ593" s="87" t="s">
        <v>49</v>
      </c>
      <c r="AK593" s="89">
        <v>0</v>
      </c>
      <c r="AL593" s="89">
        <v>0</v>
      </c>
      <c r="AM593" s="88" t="s">
        <v>47</v>
      </c>
      <c r="AN593" s="87" t="s">
        <v>47</v>
      </c>
      <c r="AO593" s="88" t="s">
        <v>47</v>
      </c>
      <c r="AP593" s="87" t="s">
        <v>47</v>
      </c>
      <c r="AR593" s="90"/>
      <c r="AS593" s="78"/>
      <c r="AT593" s="79"/>
      <c r="AU593" s="91"/>
    </row>
    <row r="594" spans="1:47" x14ac:dyDescent="0.25">
      <c r="A594" s="87" t="s">
        <v>2284</v>
      </c>
      <c r="B594" s="92">
        <v>44193</v>
      </c>
      <c r="C594" s="87" t="s">
        <v>973</v>
      </c>
      <c r="D594" s="87" t="s">
        <v>52</v>
      </c>
      <c r="E594" s="87" t="s">
        <v>1377</v>
      </c>
      <c r="F594" s="87" t="s">
        <v>1376</v>
      </c>
      <c r="G594" s="87" t="s">
        <v>48</v>
      </c>
      <c r="H594" s="87" t="s">
        <v>1375</v>
      </c>
      <c r="I594" s="89" t="s">
        <v>47</v>
      </c>
      <c r="J594" s="89" t="s">
        <v>47</v>
      </c>
      <c r="K594" s="89" t="s">
        <v>47</v>
      </c>
      <c r="L594" s="89" t="s">
        <v>47</v>
      </c>
      <c r="M594" s="89">
        <v>0</v>
      </c>
      <c r="N594" s="87" t="s">
        <v>47</v>
      </c>
      <c r="O594" s="87" t="s">
        <v>55</v>
      </c>
      <c r="P594" s="87" t="s">
        <v>47</v>
      </c>
      <c r="Q594" s="89">
        <v>448342158.24999994</v>
      </c>
      <c r="R594" s="89">
        <v>0</v>
      </c>
      <c r="S594" s="89">
        <v>311042542.75000006</v>
      </c>
      <c r="T594" s="89">
        <v>0</v>
      </c>
      <c r="U594" s="87" t="s">
        <v>49</v>
      </c>
      <c r="V594" s="89">
        <v>0</v>
      </c>
      <c r="W594" s="89">
        <v>118361737.5</v>
      </c>
      <c r="X594" s="87" t="s">
        <v>49</v>
      </c>
      <c r="Y594" s="89">
        <v>18937877.999999996</v>
      </c>
      <c r="Z594" s="89">
        <v>0</v>
      </c>
      <c r="AA594" s="87" t="s">
        <v>49</v>
      </c>
      <c r="AB594" s="89">
        <v>0</v>
      </c>
      <c r="AC594" s="89">
        <v>0</v>
      </c>
      <c r="AD594" s="87" t="s">
        <v>49</v>
      </c>
      <c r="AE594" s="89">
        <v>0</v>
      </c>
      <c r="AF594" s="87">
        <v>0</v>
      </c>
      <c r="AG594" s="87" t="s">
        <v>49</v>
      </c>
      <c r="AH594" s="89">
        <v>0</v>
      </c>
      <c r="AI594" s="89">
        <v>0</v>
      </c>
      <c r="AJ594" s="87" t="s">
        <v>49</v>
      </c>
      <c r="AK594" s="89">
        <v>0</v>
      </c>
      <c r="AL594" s="89">
        <v>0</v>
      </c>
      <c r="AM594" s="88" t="s">
        <v>47</v>
      </c>
      <c r="AN594" s="87" t="s">
        <v>47</v>
      </c>
      <c r="AO594" s="88" t="s">
        <v>47</v>
      </c>
      <c r="AP594" s="87" t="s">
        <v>47</v>
      </c>
      <c r="AR594" s="90"/>
      <c r="AS594" s="78"/>
      <c r="AT594" s="79"/>
      <c r="AU594" s="91"/>
    </row>
    <row r="595" spans="1:47" x14ac:dyDescent="0.25">
      <c r="A595" s="87" t="s">
        <v>2285</v>
      </c>
      <c r="B595" s="92">
        <v>44193</v>
      </c>
      <c r="C595" s="87" t="s">
        <v>46</v>
      </c>
      <c r="D595" s="87" t="s">
        <v>52</v>
      </c>
      <c r="E595" s="87" t="s">
        <v>53</v>
      </c>
      <c r="F595" s="87" t="s">
        <v>1978</v>
      </c>
      <c r="G595" s="87" t="s">
        <v>48</v>
      </c>
      <c r="H595" s="87" t="s">
        <v>1702</v>
      </c>
      <c r="I595" s="89" t="s">
        <v>47</v>
      </c>
      <c r="J595" s="89" t="s">
        <v>47</v>
      </c>
      <c r="K595" s="89" t="s">
        <v>47</v>
      </c>
      <c r="L595" s="89" t="s">
        <v>47</v>
      </c>
      <c r="M595" s="89">
        <v>0</v>
      </c>
      <c r="N595" s="87" t="s">
        <v>47</v>
      </c>
      <c r="O595" s="87" t="s">
        <v>55</v>
      </c>
      <c r="P595" s="87" t="s">
        <v>47</v>
      </c>
      <c r="Q595" s="89">
        <v>636269983.83400011</v>
      </c>
      <c r="R595" s="89">
        <v>0</v>
      </c>
      <c r="S595" s="89">
        <v>476956709.1500001</v>
      </c>
      <c r="T595" s="89">
        <v>0</v>
      </c>
      <c r="U595" s="87" t="s">
        <v>49</v>
      </c>
      <c r="V595" s="89">
        <v>0</v>
      </c>
      <c r="W595" s="89">
        <v>137339029.90000001</v>
      </c>
      <c r="X595" s="87" t="s">
        <v>49</v>
      </c>
      <c r="Y595" s="89">
        <v>21974244.783999998</v>
      </c>
      <c r="Z595" s="89">
        <v>0</v>
      </c>
      <c r="AA595" s="87" t="s">
        <v>49</v>
      </c>
      <c r="AB595" s="89">
        <v>0</v>
      </c>
      <c r="AC595" s="89">
        <v>0</v>
      </c>
      <c r="AD595" s="87" t="s">
        <v>49</v>
      </c>
      <c r="AE595" s="89">
        <v>0</v>
      </c>
      <c r="AF595" s="87">
        <v>0</v>
      </c>
      <c r="AG595" s="87" t="s">
        <v>49</v>
      </c>
      <c r="AH595" s="89">
        <v>0</v>
      </c>
      <c r="AI595" s="89">
        <v>0</v>
      </c>
      <c r="AJ595" s="87" t="s">
        <v>49</v>
      </c>
      <c r="AK595" s="89">
        <v>0</v>
      </c>
      <c r="AL595" s="89">
        <v>0</v>
      </c>
      <c r="AM595" s="88" t="s">
        <v>47</v>
      </c>
      <c r="AN595" s="87" t="s">
        <v>47</v>
      </c>
      <c r="AO595" s="88" t="s">
        <v>47</v>
      </c>
      <c r="AP595" s="87" t="s">
        <v>47</v>
      </c>
      <c r="AR595" s="90"/>
      <c r="AS595" s="78"/>
      <c r="AT595" s="79"/>
      <c r="AU595" s="91"/>
    </row>
    <row r="596" spans="1:47" x14ac:dyDescent="0.25">
      <c r="A596" s="87" t="s">
        <v>2286</v>
      </c>
      <c r="B596" s="92">
        <v>44193</v>
      </c>
      <c r="C596" s="87" t="s">
        <v>46</v>
      </c>
      <c r="D596" s="87" t="s">
        <v>52</v>
      </c>
      <c r="E596" s="87" t="s">
        <v>53</v>
      </c>
      <c r="F596" s="87" t="s">
        <v>1978</v>
      </c>
      <c r="G596" s="87" t="s">
        <v>48</v>
      </c>
      <c r="H596" s="87" t="s">
        <v>1699</v>
      </c>
      <c r="I596" s="89" t="s">
        <v>47</v>
      </c>
      <c r="J596" s="89" t="s">
        <v>47</v>
      </c>
      <c r="K596" s="89" t="s">
        <v>47</v>
      </c>
      <c r="L596" s="89" t="s">
        <v>47</v>
      </c>
      <c r="M596" s="89">
        <v>0</v>
      </c>
      <c r="N596" s="87" t="s">
        <v>47</v>
      </c>
      <c r="O596" s="87" t="s">
        <v>1700</v>
      </c>
      <c r="P596" s="87" t="s">
        <v>1701</v>
      </c>
      <c r="Q596" s="89">
        <v>3626145</v>
      </c>
      <c r="R596" s="89">
        <v>0</v>
      </c>
      <c r="S596" s="89">
        <v>3626145</v>
      </c>
      <c r="T596" s="89">
        <v>0</v>
      </c>
      <c r="U596" s="87" t="s">
        <v>49</v>
      </c>
      <c r="V596" s="89">
        <v>0</v>
      </c>
      <c r="W596" s="89">
        <v>0</v>
      </c>
      <c r="X596" s="87" t="s">
        <v>49</v>
      </c>
      <c r="Y596" s="89">
        <v>0</v>
      </c>
      <c r="Z596" s="89">
        <v>0</v>
      </c>
      <c r="AA596" s="87" t="s">
        <v>49</v>
      </c>
      <c r="AB596" s="89">
        <v>0</v>
      </c>
      <c r="AC596" s="89">
        <v>0</v>
      </c>
      <c r="AD596" s="87" t="s">
        <v>49</v>
      </c>
      <c r="AE596" s="89">
        <v>0</v>
      </c>
      <c r="AF596" s="87">
        <v>0</v>
      </c>
      <c r="AG596" s="87" t="s">
        <v>49</v>
      </c>
      <c r="AH596" s="89">
        <v>0</v>
      </c>
      <c r="AI596" s="89">
        <v>0</v>
      </c>
      <c r="AJ596" s="87" t="s">
        <v>49</v>
      </c>
      <c r="AK596" s="89">
        <v>0</v>
      </c>
      <c r="AL596" s="89">
        <v>0</v>
      </c>
      <c r="AM596" s="88" t="s">
        <v>47</v>
      </c>
      <c r="AN596" s="87" t="s">
        <v>47</v>
      </c>
      <c r="AO596" s="88" t="s">
        <v>47</v>
      </c>
      <c r="AP596" s="87" t="s">
        <v>47</v>
      </c>
      <c r="AR596" s="90"/>
      <c r="AS596" s="78"/>
      <c r="AT596" s="79"/>
      <c r="AU596" s="91"/>
    </row>
    <row r="597" spans="1:47" x14ac:dyDescent="0.25">
      <c r="A597" s="87" t="s">
        <v>2287</v>
      </c>
      <c r="B597" s="92">
        <v>44193</v>
      </c>
      <c r="C597" s="87" t="s">
        <v>46</v>
      </c>
      <c r="D597" s="87" t="s">
        <v>52</v>
      </c>
      <c r="E597" s="87" t="s">
        <v>53</v>
      </c>
      <c r="F597" s="87" t="s">
        <v>1978</v>
      </c>
      <c r="G597" s="87" t="s">
        <v>48</v>
      </c>
      <c r="H597" s="87" t="s">
        <v>1698</v>
      </c>
      <c r="I597" s="89" t="s">
        <v>47</v>
      </c>
      <c r="J597" s="89" t="s">
        <v>47</v>
      </c>
      <c r="K597" s="89" t="s">
        <v>47</v>
      </c>
      <c r="L597" s="89" t="s">
        <v>47</v>
      </c>
      <c r="M597" s="89">
        <v>0</v>
      </c>
      <c r="N597" s="87" t="s">
        <v>47</v>
      </c>
      <c r="O597" s="87" t="s">
        <v>55</v>
      </c>
      <c r="P597" s="87" t="s">
        <v>47</v>
      </c>
      <c r="Q597" s="89">
        <v>101294061.10999998</v>
      </c>
      <c r="R597" s="89">
        <v>0</v>
      </c>
      <c r="S597" s="89">
        <v>74197463.349999994</v>
      </c>
      <c r="T597" s="89">
        <v>0</v>
      </c>
      <c r="U597" s="87" t="s">
        <v>49</v>
      </c>
      <c r="V597" s="89">
        <v>0</v>
      </c>
      <c r="W597" s="89">
        <v>23359136</v>
      </c>
      <c r="X597" s="87" t="s">
        <v>49</v>
      </c>
      <c r="Y597" s="89">
        <v>3737461.76</v>
      </c>
      <c r="Z597" s="89">
        <v>0</v>
      </c>
      <c r="AA597" s="87" t="s">
        <v>49</v>
      </c>
      <c r="AB597" s="89">
        <v>0</v>
      </c>
      <c r="AC597" s="89">
        <v>0</v>
      </c>
      <c r="AD597" s="87" t="s">
        <v>49</v>
      </c>
      <c r="AE597" s="89">
        <v>0</v>
      </c>
      <c r="AF597" s="87">
        <v>0</v>
      </c>
      <c r="AG597" s="87" t="s">
        <v>49</v>
      </c>
      <c r="AH597" s="89">
        <v>0</v>
      </c>
      <c r="AI597" s="89">
        <v>0</v>
      </c>
      <c r="AJ597" s="87" t="s">
        <v>49</v>
      </c>
      <c r="AK597" s="89">
        <v>0</v>
      </c>
      <c r="AL597" s="89">
        <v>0</v>
      </c>
      <c r="AM597" s="88" t="s">
        <v>47</v>
      </c>
      <c r="AN597" s="87" t="s">
        <v>47</v>
      </c>
      <c r="AO597" s="88" t="s">
        <v>47</v>
      </c>
      <c r="AP597" s="87" t="s">
        <v>47</v>
      </c>
      <c r="AR597" s="90"/>
      <c r="AS597" s="78"/>
      <c r="AT597" s="79"/>
      <c r="AU597" s="91"/>
    </row>
    <row r="598" spans="1:47" x14ac:dyDescent="0.25">
      <c r="A598" s="87" t="s">
        <v>2288</v>
      </c>
      <c r="B598" s="92">
        <v>44193</v>
      </c>
      <c r="C598" s="87" t="s">
        <v>46</v>
      </c>
      <c r="D598" s="87" t="s">
        <v>52</v>
      </c>
      <c r="E598" s="87" t="s">
        <v>53</v>
      </c>
      <c r="F598" s="87" t="s">
        <v>1978</v>
      </c>
      <c r="G598" s="87" t="s">
        <v>48</v>
      </c>
      <c r="H598" s="87" t="s">
        <v>1695</v>
      </c>
      <c r="I598" s="89" t="s">
        <v>47</v>
      </c>
      <c r="J598" s="89" t="s">
        <v>47</v>
      </c>
      <c r="K598" s="89" t="s">
        <v>47</v>
      </c>
      <c r="L598" s="89" t="s">
        <v>47</v>
      </c>
      <c r="M598" s="89">
        <v>0</v>
      </c>
      <c r="N598" s="87" t="s">
        <v>47</v>
      </c>
      <c r="O598" s="87" t="s">
        <v>1696</v>
      </c>
      <c r="P598" s="87" t="s">
        <v>1697</v>
      </c>
      <c r="Q598" s="89">
        <v>15681045.199999999</v>
      </c>
      <c r="R598" s="89">
        <v>0</v>
      </c>
      <c r="S598" s="89">
        <v>11150700</v>
      </c>
      <c r="T598" s="89">
        <v>3905470</v>
      </c>
      <c r="U598" s="87" t="s">
        <v>50</v>
      </c>
      <c r="V598" s="89">
        <v>624875.19999999995</v>
      </c>
      <c r="W598" s="89">
        <v>0</v>
      </c>
      <c r="X598" s="87" t="s">
        <v>49</v>
      </c>
      <c r="Y598" s="89">
        <v>0</v>
      </c>
      <c r="Z598" s="89">
        <v>0</v>
      </c>
      <c r="AA598" s="87" t="s">
        <v>49</v>
      </c>
      <c r="AB598" s="89">
        <v>0</v>
      </c>
      <c r="AC598" s="89">
        <v>0</v>
      </c>
      <c r="AD598" s="87" t="s">
        <v>49</v>
      </c>
      <c r="AE598" s="89">
        <v>0</v>
      </c>
      <c r="AF598" s="87">
        <v>0</v>
      </c>
      <c r="AG598" s="87" t="s">
        <v>49</v>
      </c>
      <c r="AH598" s="89">
        <v>0</v>
      </c>
      <c r="AI598" s="89">
        <v>0</v>
      </c>
      <c r="AJ598" s="87" t="s">
        <v>49</v>
      </c>
      <c r="AK598" s="89">
        <v>0</v>
      </c>
      <c r="AL598" s="89">
        <v>0</v>
      </c>
      <c r="AM598" s="88" t="s">
        <v>47</v>
      </c>
      <c r="AN598" s="87" t="s">
        <v>47</v>
      </c>
      <c r="AO598" s="88" t="s">
        <v>47</v>
      </c>
      <c r="AP598" s="87" t="s">
        <v>47</v>
      </c>
      <c r="AR598" s="90"/>
      <c r="AS598" s="78"/>
      <c r="AT598" s="79"/>
      <c r="AU598" s="91"/>
    </row>
    <row r="599" spans="1:47" x14ac:dyDescent="0.25">
      <c r="A599" s="87" t="s">
        <v>2289</v>
      </c>
      <c r="B599" s="92">
        <v>44193</v>
      </c>
      <c r="C599" s="87" t="s">
        <v>46</v>
      </c>
      <c r="D599" s="87" t="s">
        <v>52</v>
      </c>
      <c r="E599" s="87" t="s">
        <v>53</v>
      </c>
      <c r="F599" s="87" t="s">
        <v>1978</v>
      </c>
      <c r="G599" s="87" t="s">
        <v>48</v>
      </c>
      <c r="H599" s="87" t="s">
        <v>1694</v>
      </c>
      <c r="I599" s="89" t="s">
        <v>47</v>
      </c>
      <c r="J599" s="89" t="s">
        <v>47</v>
      </c>
      <c r="K599" s="89" t="s">
        <v>47</v>
      </c>
      <c r="L599" s="89" t="s">
        <v>47</v>
      </c>
      <c r="M599" s="89">
        <v>0</v>
      </c>
      <c r="N599" s="87" t="s">
        <v>47</v>
      </c>
      <c r="O599" s="87" t="s">
        <v>55</v>
      </c>
      <c r="P599" s="87" t="s">
        <v>47</v>
      </c>
      <c r="Q599" s="89">
        <v>233713682.454</v>
      </c>
      <c r="R599" s="89">
        <v>0</v>
      </c>
      <c r="S599" s="89">
        <v>188131544.05000001</v>
      </c>
      <c r="T599" s="89">
        <v>0</v>
      </c>
      <c r="U599" s="87" t="s">
        <v>49</v>
      </c>
      <c r="V599" s="89">
        <v>0</v>
      </c>
      <c r="W599" s="89">
        <v>39294946.899999999</v>
      </c>
      <c r="X599" s="87" t="s">
        <v>50</v>
      </c>
      <c r="Y599" s="89">
        <v>6287191.5040000007</v>
      </c>
      <c r="Z599" s="89">
        <v>0</v>
      </c>
      <c r="AA599" s="87" t="s">
        <v>49</v>
      </c>
      <c r="AB599" s="89">
        <v>0</v>
      </c>
      <c r="AC599" s="89">
        <v>0</v>
      </c>
      <c r="AD599" s="87" t="s">
        <v>49</v>
      </c>
      <c r="AE599" s="89">
        <v>0</v>
      </c>
      <c r="AF599" s="87">
        <v>0</v>
      </c>
      <c r="AG599" s="87" t="s">
        <v>49</v>
      </c>
      <c r="AH599" s="89">
        <v>0</v>
      </c>
      <c r="AI599" s="89">
        <v>0</v>
      </c>
      <c r="AJ599" s="87" t="s">
        <v>49</v>
      </c>
      <c r="AK599" s="89">
        <v>0</v>
      </c>
      <c r="AL599" s="89">
        <v>0</v>
      </c>
      <c r="AM599" s="88" t="s">
        <v>47</v>
      </c>
      <c r="AN599" s="87" t="s">
        <v>47</v>
      </c>
      <c r="AO599" s="88" t="s">
        <v>47</v>
      </c>
      <c r="AP599" s="87" t="s">
        <v>47</v>
      </c>
      <c r="AR599" s="90"/>
      <c r="AS599" s="78"/>
      <c r="AT599" s="79"/>
      <c r="AU599" s="91"/>
    </row>
    <row r="600" spans="1:47" x14ac:dyDescent="0.25">
      <c r="A600" s="87" t="s">
        <v>2290</v>
      </c>
      <c r="B600" s="92">
        <v>44193</v>
      </c>
      <c r="C600" s="87" t="s">
        <v>46</v>
      </c>
      <c r="D600" s="87" t="s">
        <v>52</v>
      </c>
      <c r="E600" s="87" t="s">
        <v>1088</v>
      </c>
      <c r="F600" s="87" t="s">
        <v>2022</v>
      </c>
      <c r="G600" s="87" t="s">
        <v>48</v>
      </c>
      <c r="H600" s="87" t="s">
        <v>1089</v>
      </c>
      <c r="I600" s="89"/>
      <c r="J600" s="89"/>
      <c r="K600" s="89"/>
      <c r="L600" s="89"/>
      <c r="M600" s="89">
        <v>0</v>
      </c>
      <c r="N600" s="87"/>
      <c r="O600" s="87" t="s">
        <v>937</v>
      </c>
      <c r="P600" s="87"/>
      <c r="Q600" s="89">
        <v>0</v>
      </c>
      <c r="R600" s="89">
        <v>0</v>
      </c>
      <c r="S600" s="89">
        <v>0</v>
      </c>
      <c r="T600" s="89">
        <v>0</v>
      </c>
      <c r="U600" s="87" t="s">
        <v>49</v>
      </c>
      <c r="V600" s="89">
        <v>0</v>
      </c>
      <c r="W600" s="89">
        <v>0</v>
      </c>
      <c r="X600" s="87" t="s">
        <v>49</v>
      </c>
      <c r="Y600" s="89">
        <v>0</v>
      </c>
      <c r="Z600" s="89">
        <v>0</v>
      </c>
      <c r="AA600" s="87" t="s">
        <v>49</v>
      </c>
      <c r="AB600" s="89">
        <v>0</v>
      </c>
      <c r="AC600" s="89">
        <v>0</v>
      </c>
      <c r="AD600" s="87" t="s">
        <v>49</v>
      </c>
      <c r="AE600" s="89">
        <v>0</v>
      </c>
      <c r="AF600" s="87">
        <v>0</v>
      </c>
      <c r="AG600" s="87" t="s">
        <v>49</v>
      </c>
      <c r="AH600" s="89">
        <v>0</v>
      </c>
      <c r="AI600" s="89">
        <v>0</v>
      </c>
      <c r="AJ600" s="87" t="s">
        <v>49</v>
      </c>
      <c r="AK600" s="89">
        <v>0</v>
      </c>
      <c r="AL600" s="89">
        <v>0</v>
      </c>
      <c r="AM600" s="88" t="s">
        <v>47</v>
      </c>
      <c r="AN600" s="87" t="s">
        <v>47</v>
      </c>
      <c r="AO600" s="88" t="s">
        <v>47</v>
      </c>
      <c r="AP600" s="87" t="s">
        <v>47</v>
      </c>
      <c r="AR600" s="90"/>
      <c r="AS600" s="78"/>
      <c r="AT600" s="79"/>
      <c r="AU600" s="91"/>
    </row>
    <row r="601" spans="1:47" x14ac:dyDescent="0.25">
      <c r="A601" s="87" t="s">
        <v>2291</v>
      </c>
      <c r="B601" s="92">
        <v>44193</v>
      </c>
      <c r="C601" s="87" t="s">
        <v>973</v>
      </c>
      <c r="D601" s="87" t="s">
        <v>63</v>
      </c>
      <c r="E601" s="87" t="s">
        <v>1373</v>
      </c>
      <c r="F601" s="87" t="s">
        <v>1372</v>
      </c>
      <c r="G601" s="87" t="s">
        <v>48</v>
      </c>
      <c r="H601" s="87" t="s">
        <v>1371</v>
      </c>
      <c r="I601" s="89" t="s">
        <v>47</v>
      </c>
      <c r="J601" s="89" t="s">
        <v>47</v>
      </c>
      <c r="K601" s="89" t="s">
        <v>47</v>
      </c>
      <c r="L601" s="89" t="s">
        <v>47</v>
      </c>
      <c r="M601" s="89">
        <v>0</v>
      </c>
      <c r="N601" s="87" t="s">
        <v>47</v>
      </c>
      <c r="O601" s="87" t="s">
        <v>55</v>
      </c>
      <c r="P601" s="87" t="s">
        <v>47</v>
      </c>
      <c r="Q601" s="89">
        <f>230765649.8472-22345</f>
        <v>230743304.84720001</v>
      </c>
      <c r="R601" s="89">
        <v>0</v>
      </c>
      <c r="S601" s="89">
        <f>131590468-22345</f>
        <v>131568123</v>
      </c>
      <c r="T601" s="89">
        <v>0</v>
      </c>
      <c r="U601" s="87" t="s">
        <v>49</v>
      </c>
      <c r="V601" s="89">
        <v>0</v>
      </c>
      <c r="W601" s="89">
        <v>85495846.420000002</v>
      </c>
      <c r="X601" s="87" t="s">
        <v>49</v>
      </c>
      <c r="Y601" s="89">
        <v>13679335.427199999</v>
      </c>
      <c r="Z601" s="89">
        <v>0</v>
      </c>
      <c r="AA601" s="87" t="s">
        <v>49</v>
      </c>
      <c r="AB601" s="89">
        <v>0</v>
      </c>
      <c r="AC601" s="89">
        <v>0</v>
      </c>
      <c r="AD601" s="87" t="s">
        <v>49</v>
      </c>
      <c r="AE601" s="89">
        <v>0</v>
      </c>
      <c r="AF601" s="87">
        <v>0</v>
      </c>
      <c r="AG601" s="87" t="s">
        <v>49</v>
      </c>
      <c r="AH601" s="89">
        <v>0</v>
      </c>
      <c r="AI601" s="89">
        <v>0</v>
      </c>
      <c r="AJ601" s="87" t="s">
        <v>49</v>
      </c>
      <c r="AK601" s="89">
        <v>0</v>
      </c>
      <c r="AL601" s="89">
        <v>0</v>
      </c>
      <c r="AM601" s="88" t="s">
        <v>47</v>
      </c>
      <c r="AN601" s="87" t="s">
        <v>47</v>
      </c>
      <c r="AO601" s="88" t="s">
        <v>47</v>
      </c>
      <c r="AP601" s="87" t="s">
        <v>47</v>
      </c>
      <c r="AR601" s="90"/>
      <c r="AS601" s="78"/>
      <c r="AT601" s="79"/>
      <c r="AU601" s="91"/>
    </row>
    <row r="602" spans="1:47" x14ac:dyDescent="0.25">
      <c r="A602" s="87" t="s">
        <v>2292</v>
      </c>
      <c r="B602" s="92">
        <v>44193</v>
      </c>
      <c r="C602" s="87" t="s">
        <v>980</v>
      </c>
      <c r="D602" s="87" t="s">
        <v>63</v>
      </c>
      <c r="E602" s="87" t="s">
        <v>1208</v>
      </c>
      <c r="F602" s="87" t="s">
        <v>1974</v>
      </c>
      <c r="G602" s="87" t="s">
        <v>48</v>
      </c>
      <c r="H602" s="87" t="s">
        <v>1213</v>
      </c>
      <c r="I602" s="89" t="s">
        <v>47</v>
      </c>
      <c r="J602" s="89" t="s">
        <v>47</v>
      </c>
      <c r="K602" s="89" t="s">
        <v>47</v>
      </c>
      <c r="L602" s="89" t="s">
        <v>47</v>
      </c>
      <c r="M602" s="89">
        <v>0</v>
      </c>
      <c r="N602" s="87" t="s">
        <v>47</v>
      </c>
      <c r="O602" s="87" t="s">
        <v>55</v>
      </c>
      <c r="P602" s="87" t="s">
        <v>47</v>
      </c>
      <c r="Q602" s="89">
        <v>263318048.29999998</v>
      </c>
      <c r="R602" s="89">
        <v>0</v>
      </c>
      <c r="S602" s="89">
        <v>239141455.90000001</v>
      </c>
      <c r="T602" s="89">
        <v>0</v>
      </c>
      <c r="U602" s="87" t="s">
        <v>49</v>
      </c>
      <c r="V602" s="89">
        <v>0</v>
      </c>
      <c r="W602" s="89">
        <v>20841890</v>
      </c>
      <c r="X602" s="87" t="s">
        <v>49</v>
      </c>
      <c r="Y602" s="89">
        <v>3334702.4</v>
      </c>
      <c r="Z602" s="89">
        <v>0</v>
      </c>
      <c r="AA602" s="87" t="s">
        <v>49</v>
      </c>
      <c r="AB602" s="89">
        <v>0</v>
      </c>
      <c r="AC602" s="89">
        <v>0</v>
      </c>
      <c r="AD602" s="87" t="s">
        <v>49</v>
      </c>
      <c r="AE602" s="89">
        <v>0</v>
      </c>
      <c r="AF602" s="87">
        <v>0</v>
      </c>
      <c r="AG602" s="87" t="s">
        <v>49</v>
      </c>
      <c r="AH602" s="89">
        <v>0</v>
      </c>
      <c r="AI602" s="89">
        <v>0</v>
      </c>
      <c r="AJ602" s="87" t="s">
        <v>49</v>
      </c>
      <c r="AK602" s="89">
        <v>0</v>
      </c>
      <c r="AL602" s="89">
        <v>0</v>
      </c>
      <c r="AM602" s="88" t="s">
        <v>47</v>
      </c>
      <c r="AN602" s="87" t="s">
        <v>47</v>
      </c>
      <c r="AO602" s="88" t="s">
        <v>47</v>
      </c>
      <c r="AP602" s="87" t="s">
        <v>47</v>
      </c>
      <c r="AR602" s="90"/>
      <c r="AS602" s="78"/>
      <c r="AT602" s="79"/>
      <c r="AU602" s="91"/>
    </row>
    <row r="603" spans="1:47" x14ac:dyDescent="0.25">
      <c r="A603" s="87" t="s">
        <v>2293</v>
      </c>
      <c r="B603" s="92">
        <v>44193</v>
      </c>
      <c r="C603" s="87" t="s">
        <v>980</v>
      </c>
      <c r="D603" s="87" t="s">
        <v>63</v>
      </c>
      <c r="E603" s="87" t="s">
        <v>1208</v>
      </c>
      <c r="F603" s="87" t="s">
        <v>1974</v>
      </c>
      <c r="G603" s="87" t="s">
        <v>48</v>
      </c>
      <c r="H603" s="87" t="s">
        <v>1216</v>
      </c>
      <c r="I603" s="89" t="s">
        <v>47</v>
      </c>
      <c r="J603" s="89" t="s">
        <v>47</v>
      </c>
      <c r="K603" s="89" t="s">
        <v>47</v>
      </c>
      <c r="L603" s="89" t="s">
        <v>47</v>
      </c>
      <c r="M603" s="89">
        <v>0</v>
      </c>
      <c r="N603" s="87" t="s">
        <v>47</v>
      </c>
      <c r="O603" s="87" t="s">
        <v>1215</v>
      </c>
      <c r="P603" s="87" t="s">
        <v>1214</v>
      </c>
      <c r="Q603" s="89">
        <v>2589225</v>
      </c>
      <c r="R603" s="89">
        <v>0</v>
      </c>
      <c r="S603" s="89">
        <v>2589225</v>
      </c>
      <c r="T603" s="89">
        <v>0</v>
      </c>
      <c r="U603" s="87" t="s">
        <v>49</v>
      </c>
      <c r="V603" s="89">
        <v>0</v>
      </c>
      <c r="W603" s="89">
        <v>0</v>
      </c>
      <c r="X603" s="87" t="s">
        <v>49</v>
      </c>
      <c r="Y603" s="89">
        <v>0</v>
      </c>
      <c r="Z603" s="89">
        <v>0</v>
      </c>
      <c r="AA603" s="87" t="s">
        <v>49</v>
      </c>
      <c r="AB603" s="89">
        <v>0</v>
      </c>
      <c r="AC603" s="89">
        <v>0</v>
      </c>
      <c r="AD603" s="87" t="s">
        <v>49</v>
      </c>
      <c r="AE603" s="89">
        <v>0</v>
      </c>
      <c r="AF603" s="87">
        <v>0</v>
      </c>
      <c r="AG603" s="87" t="s">
        <v>49</v>
      </c>
      <c r="AH603" s="89">
        <v>0</v>
      </c>
      <c r="AI603" s="89">
        <v>0</v>
      </c>
      <c r="AJ603" s="87" t="s">
        <v>49</v>
      </c>
      <c r="AK603" s="89">
        <v>0</v>
      </c>
      <c r="AL603" s="89">
        <v>0</v>
      </c>
      <c r="AM603" s="88" t="s">
        <v>47</v>
      </c>
      <c r="AN603" s="87" t="s">
        <v>47</v>
      </c>
      <c r="AO603" s="88" t="s">
        <v>47</v>
      </c>
      <c r="AP603" s="87" t="s">
        <v>47</v>
      </c>
      <c r="AR603" s="90"/>
      <c r="AS603" s="78"/>
      <c r="AT603" s="79"/>
      <c r="AU603" s="91"/>
    </row>
    <row r="604" spans="1:47" x14ac:dyDescent="0.25">
      <c r="A604" s="87" t="s">
        <v>2294</v>
      </c>
      <c r="B604" s="92">
        <v>44193</v>
      </c>
      <c r="C604" s="87" t="s">
        <v>980</v>
      </c>
      <c r="D604" s="87" t="s">
        <v>63</v>
      </c>
      <c r="E604" s="87" t="s">
        <v>1208</v>
      </c>
      <c r="F604" s="87" t="s">
        <v>1974</v>
      </c>
      <c r="G604" s="87" t="s">
        <v>48</v>
      </c>
      <c r="H604" s="87" t="s">
        <v>1217</v>
      </c>
      <c r="I604" s="89" t="s">
        <v>47</v>
      </c>
      <c r="J604" s="89" t="s">
        <v>47</v>
      </c>
      <c r="K604" s="89" t="s">
        <v>47</v>
      </c>
      <c r="L604" s="89" t="s">
        <v>47</v>
      </c>
      <c r="M604" s="89">
        <v>0</v>
      </c>
      <c r="N604" s="87" t="s">
        <v>47</v>
      </c>
      <c r="O604" s="87" t="s">
        <v>55</v>
      </c>
      <c r="P604" s="87" t="s">
        <v>47</v>
      </c>
      <c r="Q604" s="89">
        <v>136987294.40000001</v>
      </c>
      <c r="R604" s="89">
        <v>0</v>
      </c>
      <c r="S604" s="89">
        <v>132336831.19999999</v>
      </c>
      <c r="T604" s="89">
        <v>0</v>
      </c>
      <c r="U604" s="87" t="s">
        <v>49</v>
      </c>
      <c r="V604" s="89">
        <v>0</v>
      </c>
      <c r="W604" s="89">
        <v>4009020</v>
      </c>
      <c r="X604" s="87" t="s">
        <v>49</v>
      </c>
      <c r="Y604" s="89">
        <v>641443.19999999995</v>
      </c>
      <c r="Z604" s="89">
        <v>0</v>
      </c>
      <c r="AA604" s="87" t="s">
        <v>49</v>
      </c>
      <c r="AB604" s="89">
        <v>0</v>
      </c>
      <c r="AC604" s="89">
        <v>0</v>
      </c>
      <c r="AD604" s="87" t="s">
        <v>49</v>
      </c>
      <c r="AE604" s="89">
        <v>0</v>
      </c>
      <c r="AF604" s="87">
        <v>0</v>
      </c>
      <c r="AG604" s="87" t="s">
        <v>49</v>
      </c>
      <c r="AH604" s="89">
        <v>0</v>
      </c>
      <c r="AI604" s="89">
        <v>0</v>
      </c>
      <c r="AJ604" s="87" t="s">
        <v>49</v>
      </c>
      <c r="AK604" s="89">
        <v>0</v>
      </c>
      <c r="AL604" s="89">
        <v>0</v>
      </c>
      <c r="AM604" s="88" t="s">
        <v>47</v>
      </c>
      <c r="AN604" s="87" t="s">
        <v>47</v>
      </c>
      <c r="AO604" s="88" t="s">
        <v>47</v>
      </c>
      <c r="AP604" s="87" t="s">
        <v>47</v>
      </c>
      <c r="AR604" s="90"/>
      <c r="AS604" s="78"/>
      <c r="AT604" s="79"/>
      <c r="AU604" s="91"/>
    </row>
    <row r="605" spans="1:47" x14ac:dyDescent="0.25">
      <c r="A605" s="87" t="s">
        <v>2295</v>
      </c>
      <c r="B605" s="92">
        <v>44193</v>
      </c>
      <c r="C605" s="87" t="s">
        <v>46</v>
      </c>
      <c r="D605" s="87" t="s">
        <v>63</v>
      </c>
      <c r="E605" s="87" t="s">
        <v>1086</v>
      </c>
      <c r="F605" s="87" t="s">
        <v>889</v>
      </c>
      <c r="G605" s="87" t="s">
        <v>48</v>
      </c>
      <c r="H605" s="87" t="s">
        <v>2024</v>
      </c>
      <c r="I605" s="89"/>
      <c r="J605" s="89"/>
      <c r="K605" s="89"/>
      <c r="L605" s="89"/>
      <c r="M605" s="89">
        <v>0</v>
      </c>
      <c r="N605" s="87"/>
      <c r="O605" s="87" t="s">
        <v>55</v>
      </c>
      <c r="P605" s="87"/>
      <c r="Q605" s="89">
        <v>108696601</v>
      </c>
      <c r="R605" s="89">
        <v>0</v>
      </c>
      <c r="S605" s="89">
        <v>108696601</v>
      </c>
      <c r="T605" s="89">
        <v>0</v>
      </c>
      <c r="U605" s="87" t="s">
        <v>49</v>
      </c>
      <c r="V605" s="89">
        <v>0</v>
      </c>
      <c r="W605" s="89">
        <v>0</v>
      </c>
      <c r="X605" s="87" t="s">
        <v>49</v>
      </c>
      <c r="Y605" s="89">
        <v>0</v>
      </c>
      <c r="Z605" s="89">
        <v>0</v>
      </c>
      <c r="AA605" s="87" t="s">
        <v>49</v>
      </c>
      <c r="AB605" s="89">
        <v>0</v>
      </c>
      <c r="AC605" s="89">
        <v>0</v>
      </c>
      <c r="AD605" s="87" t="s">
        <v>49</v>
      </c>
      <c r="AE605" s="89">
        <v>0</v>
      </c>
      <c r="AF605" s="87">
        <v>0</v>
      </c>
      <c r="AG605" s="87" t="s">
        <v>49</v>
      </c>
      <c r="AH605" s="89">
        <v>0</v>
      </c>
      <c r="AI605" s="89">
        <v>0</v>
      </c>
      <c r="AJ605" s="87" t="s">
        <v>49</v>
      </c>
      <c r="AK605" s="89">
        <v>0</v>
      </c>
      <c r="AL605" s="89">
        <v>0</v>
      </c>
      <c r="AM605" s="88" t="s">
        <v>47</v>
      </c>
      <c r="AN605" s="87" t="s">
        <v>47</v>
      </c>
      <c r="AO605" s="88" t="s">
        <v>47</v>
      </c>
      <c r="AP605" s="87" t="s">
        <v>47</v>
      </c>
      <c r="AR605" s="90"/>
      <c r="AS605" s="78"/>
      <c r="AT605" s="79"/>
      <c r="AU605" s="91"/>
    </row>
    <row r="606" spans="1:47" x14ac:dyDescent="0.25">
      <c r="A606" s="87" t="s">
        <v>2296</v>
      </c>
      <c r="B606" s="92">
        <v>44193</v>
      </c>
      <c r="C606" s="87" t="s">
        <v>46</v>
      </c>
      <c r="D606" s="87" t="s">
        <v>63</v>
      </c>
      <c r="E606" s="87" t="s">
        <v>64</v>
      </c>
      <c r="F606" s="87" t="s">
        <v>1983</v>
      </c>
      <c r="G606" s="87" t="s">
        <v>48</v>
      </c>
      <c r="H606" s="87" t="s">
        <v>1705</v>
      </c>
      <c r="I606" s="89" t="s">
        <v>47</v>
      </c>
      <c r="J606" s="89" t="s">
        <v>47</v>
      </c>
      <c r="K606" s="89" t="s">
        <v>47</v>
      </c>
      <c r="L606" s="89" t="s">
        <v>47</v>
      </c>
      <c r="M606" s="89">
        <v>0</v>
      </c>
      <c r="N606" s="87" t="s">
        <v>47</v>
      </c>
      <c r="O606" s="87" t="s">
        <v>55</v>
      </c>
      <c r="P606" s="87" t="s">
        <v>47</v>
      </c>
      <c r="Q606" s="89">
        <v>75839243.920000002</v>
      </c>
      <c r="R606" s="89">
        <v>0</v>
      </c>
      <c r="S606" s="89">
        <v>66139020</v>
      </c>
      <c r="T606" s="89">
        <v>0</v>
      </c>
      <c r="U606" s="87" t="s">
        <v>49</v>
      </c>
      <c r="V606" s="89">
        <v>0</v>
      </c>
      <c r="W606" s="89">
        <v>8362262</v>
      </c>
      <c r="X606" s="87" t="s">
        <v>49</v>
      </c>
      <c r="Y606" s="89">
        <v>1337961.92</v>
      </c>
      <c r="Z606" s="89">
        <v>0</v>
      </c>
      <c r="AA606" s="87" t="s">
        <v>49</v>
      </c>
      <c r="AB606" s="89">
        <v>0</v>
      </c>
      <c r="AC606" s="89">
        <v>0</v>
      </c>
      <c r="AD606" s="87" t="s">
        <v>49</v>
      </c>
      <c r="AE606" s="89">
        <v>0</v>
      </c>
      <c r="AF606" s="87">
        <v>0</v>
      </c>
      <c r="AG606" s="87" t="s">
        <v>49</v>
      </c>
      <c r="AH606" s="89">
        <v>0</v>
      </c>
      <c r="AI606" s="89">
        <v>0</v>
      </c>
      <c r="AJ606" s="87" t="s">
        <v>49</v>
      </c>
      <c r="AK606" s="89">
        <v>0</v>
      </c>
      <c r="AL606" s="89">
        <v>0</v>
      </c>
      <c r="AM606" s="88" t="s">
        <v>47</v>
      </c>
      <c r="AN606" s="87" t="s">
        <v>47</v>
      </c>
      <c r="AO606" s="88" t="s">
        <v>47</v>
      </c>
      <c r="AP606" s="87" t="s">
        <v>47</v>
      </c>
      <c r="AR606" s="90"/>
      <c r="AS606" s="78"/>
      <c r="AT606" s="79"/>
      <c r="AU606" s="91"/>
    </row>
    <row r="607" spans="1:47" x14ac:dyDescent="0.25">
      <c r="A607" s="87" t="s">
        <v>2297</v>
      </c>
      <c r="B607" s="92">
        <v>44193</v>
      </c>
      <c r="C607" s="87" t="s">
        <v>46</v>
      </c>
      <c r="D607" s="87" t="s">
        <v>63</v>
      </c>
      <c r="E607" s="87" t="s">
        <v>64</v>
      </c>
      <c r="F607" s="87" t="s">
        <v>1983</v>
      </c>
      <c r="G607" s="87" t="s">
        <v>48</v>
      </c>
      <c r="H607" s="87" t="s">
        <v>1704</v>
      </c>
      <c r="I607" s="89" t="s">
        <v>47</v>
      </c>
      <c r="J607" s="89" t="s">
        <v>47</v>
      </c>
      <c r="K607" s="89" t="s">
        <v>47</v>
      </c>
      <c r="L607" s="89" t="s">
        <v>47</v>
      </c>
      <c r="M607" s="89">
        <v>0</v>
      </c>
      <c r="N607" s="87" t="s">
        <v>47</v>
      </c>
      <c r="O607" s="87" t="s">
        <v>58</v>
      </c>
      <c r="P607" s="87" t="s">
        <v>59</v>
      </c>
      <c r="Q607" s="89">
        <v>1680115.1</v>
      </c>
      <c r="R607" s="89">
        <v>0</v>
      </c>
      <c r="S607" s="89">
        <v>1137687.5</v>
      </c>
      <c r="T607" s="89">
        <v>467610</v>
      </c>
      <c r="U607" s="87" t="s">
        <v>50</v>
      </c>
      <c r="V607" s="89">
        <v>74817.600000000006</v>
      </c>
      <c r="W607" s="89">
        <v>0</v>
      </c>
      <c r="X607" s="87" t="s">
        <v>49</v>
      </c>
      <c r="Y607" s="89">
        <v>0</v>
      </c>
      <c r="Z607" s="89">
        <v>0</v>
      </c>
      <c r="AA607" s="87" t="s">
        <v>49</v>
      </c>
      <c r="AB607" s="89">
        <v>0</v>
      </c>
      <c r="AC607" s="89">
        <v>0</v>
      </c>
      <c r="AD607" s="87" t="s">
        <v>49</v>
      </c>
      <c r="AE607" s="89">
        <v>0</v>
      </c>
      <c r="AF607" s="87">
        <v>0</v>
      </c>
      <c r="AG607" s="87" t="s">
        <v>49</v>
      </c>
      <c r="AH607" s="89">
        <v>0</v>
      </c>
      <c r="AI607" s="89">
        <v>0</v>
      </c>
      <c r="AJ607" s="87" t="s">
        <v>49</v>
      </c>
      <c r="AK607" s="89">
        <v>0</v>
      </c>
      <c r="AL607" s="89">
        <v>0</v>
      </c>
      <c r="AM607" s="88" t="s">
        <v>47</v>
      </c>
      <c r="AN607" s="87" t="s">
        <v>47</v>
      </c>
      <c r="AO607" s="88" t="s">
        <v>47</v>
      </c>
      <c r="AP607" s="87" t="s">
        <v>47</v>
      </c>
      <c r="AR607" s="90"/>
      <c r="AS607" s="78"/>
      <c r="AT607" s="79"/>
      <c r="AU607" s="91"/>
    </row>
    <row r="608" spans="1:47" x14ac:dyDescent="0.25">
      <c r="A608" s="87" t="s">
        <v>2298</v>
      </c>
      <c r="B608" s="92">
        <v>44193</v>
      </c>
      <c r="C608" s="87" t="s">
        <v>46</v>
      </c>
      <c r="D608" s="87" t="s">
        <v>63</v>
      </c>
      <c r="E608" s="87" t="s">
        <v>64</v>
      </c>
      <c r="F608" s="87" t="s">
        <v>1983</v>
      </c>
      <c r="G608" s="87" t="s">
        <v>48</v>
      </c>
      <c r="H608" s="87" t="s">
        <v>1703</v>
      </c>
      <c r="I608" s="89" t="s">
        <v>47</v>
      </c>
      <c r="J608" s="89" t="s">
        <v>47</v>
      </c>
      <c r="K608" s="89" t="s">
        <v>47</v>
      </c>
      <c r="L608" s="89" t="s">
        <v>47</v>
      </c>
      <c r="M608" s="89">
        <v>0</v>
      </c>
      <c r="N608" s="87" t="s">
        <v>47</v>
      </c>
      <c r="O608" s="87" t="s">
        <v>55</v>
      </c>
      <c r="P608" s="87" t="s">
        <v>47</v>
      </c>
      <c r="Q608" s="89">
        <v>557390351.39200008</v>
      </c>
      <c r="R608" s="89">
        <v>0</v>
      </c>
      <c r="S608" s="89">
        <v>464459568.70000011</v>
      </c>
      <c r="T608" s="89">
        <v>0</v>
      </c>
      <c r="U608" s="87" t="s">
        <v>49</v>
      </c>
      <c r="V608" s="89">
        <v>0</v>
      </c>
      <c r="W608" s="89">
        <v>80112743.700000003</v>
      </c>
      <c r="X608" s="87" t="s">
        <v>49</v>
      </c>
      <c r="Y608" s="89">
        <v>12818038.991999999</v>
      </c>
      <c r="Z608" s="89">
        <v>0</v>
      </c>
      <c r="AA608" s="87" t="s">
        <v>49</v>
      </c>
      <c r="AB608" s="89">
        <v>0</v>
      </c>
      <c r="AC608" s="89">
        <v>0</v>
      </c>
      <c r="AD608" s="87" t="s">
        <v>49</v>
      </c>
      <c r="AE608" s="89">
        <v>0</v>
      </c>
      <c r="AF608" s="87">
        <v>0</v>
      </c>
      <c r="AG608" s="87" t="s">
        <v>49</v>
      </c>
      <c r="AH608" s="89">
        <v>0</v>
      </c>
      <c r="AI608" s="89">
        <v>0</v>
      </c>
      <c r="AJ608" s="87" t="s">
        <v>49</v>
      </c>
      <c r="AK608" s="89">
        <v>0</v>
      </c>
      <c r="AL608" s="89">
        <v>0</v>
      </c>
      <c r="AM608" s="88" t="s">
        <v>47</v>
      </c>
      <c r="AN608" s="87" t="s">
        <v>47</v>
      </c>
      <c r="AO608" s="88" t="s">
        <v>47</v>
      </c>
      <c r="AP608" s="87" t="s">
        <v>47</v>
      </c>
      <c r="AR608" s="90"/>
      <c r="AS608" s="78"/>
      <c r="AT608" s="79"/>
      <c r="AU608" s="91"/>
    </row>
    <row r="609" spans="1:47" x14ac:dyDescent="0.25">
      <c r="A609" s="87" t="s">
        <v>2299</v>
      </c>
      <c r="B609" s="92">
        <v>44193</v>
      </c>
      <c r="C609" s="87" t="s">
        <v>973</v>
      </c>
      <c r="D609" s="87" t="s">
        <v>67</v>
      </c>
      <c r="E609" s="87" t="s">
        <v>1362</v>
      </c>
      <c r="F609" s="87" t="s">
        <v>1361</v>
      </c>
      <c r="G609" s="87" t="s">
        <v>48</v>
      </c>
      <c r="H609" s="87" t="s">
        <v>1360</v>
      </c>
      <c r="I609" s="89" t="s">
        <v>47</v>
      </c>
      <c r="J609" s="89" t="s">
        <v>47</v>
      </c>
      <c r="K609" s="89" t="s">
        <v>47</v>
      </c>
      <c r="L609" s="89" t="s">
        <v>47</v>
      </c>
      <c r="M609" s="89">
        <v>0</v>
      </c>
      <c r="N609" s="87" t="s">
        <v>47</v>
      </c>
      <c r="O609" s="87" t="s">
        <v>55</v>
      </c>
      <c r="P609" s="87" t="s">
        <v>47</v>
      </c>
      <c r="Q609" s="89">
        <v>57530749.32</v>
      </c>
      <c r="R609" s="89">
        <v>0</v>
      </c>
      <c r="S609" s="89">
        <v>35918613</v>
      </c>
      <c r="T609" s="89">
        <v>0</v>
      </c>
      <c r="U609" s="87" t="s">
        <v>49</v>
      </c>
      <c r="V609" s="89">
        <v>0</v>
      </c>
      <c r="W609" s="89">
        <v>18631152</v>
      </c>
      <c r="X609" s="87" t="s">
        <v>50</v>
      </c>
      <c r="Y609" s="89">
        <v>2980984.3200000003</v>
      </c>
      <c r="Z609" s="89">
        <v>0</v>
      </c>
      <c r="AA609" s="87" t="s">
        <v>49</v>
      </c>
      <c r="AB609" s="89">
        <v>0</v>
      </c>
      <c r="AC609" s="89">
        <v>0</v>
      </c>
      <c r="AD609" s="87" t="s">
        <v>49</v>
      </c>
      <c r="AE609" s="89">
        <v>0</v>
      </c>
      <c r="AF609" s="87">
        <v>0</v>
      </c>
      <c r="AG609" s="87" t="s">
        <v>49</v>
      </c>
      <c r="AH609" s="89">
        <v>0</v>
      </c>
      <c r="AI609" s="89">
        <v>0</v>
      </c>
      <c r="AJ609" s="87" t="s">
        <v>49</v>
      </c>
      <c r="AK609" s="89">
        <v>0</v>
      </c>
      <c r="AL609" s="89">
        <v>0</v>
      </c>
      <c r="AM609" s="88" t="s">
        <v>47</v>
      </c>
      <c r="AN609" s="87" t="s">
        <v>47</v>
      </c>
      <c r="AO609" s="88" t="s">
        <v>47</v>
      </c>
      <c r="AP609" s="87" t="s">
        <v>47</v>
      </c>
      <c r="AR609" s="90"/>
      <c r="AS609" s="78"/>
      <c r="AT609" s="79"/>
      <c r="AU609" s="91"/>
    </row>
    <row r="610" spans="1:47" x14ac:dyDescent="0.25">
      <c r="A610" s="87" t="s">
        <v>2300</v>
      </c>
      <c r="B610" s="92">
        <v>44193</v>
      </c>
      <c r="C610" s="87" t="s">
        <v>973</v>
      </c>
      <c r="D610" s="87" t="s">
        <v>67</v>
      </c>
      <c r="E610" s="87" t="s">
        <v>1362</v>
      </c>
      <c r="F610" s="87" t="s">
        <v>1367</v>
      </c>
      <c r="G610" s="87" t="s">
        <v>48</v>
      </c>
      <c r="H610" s="87" t="s">
        <v>1366</v>
      </c>
      <c r="I610" s="89" t="s">
        <v>47</v>
      </c>
      <c r="J610" s="89" t="s">
        <v>47</v>
      </c>
      <c r="K610" s="89" t="s">
        <v>47</v>
      </c>
      <c r="L610" s="89" t="s">
        <v>47</v>
      </c>
      <c r="M610" s="89">
        <v>0</v>
      </c>
      <c r="N610" s="87" t="s">
        <v>47</v>
      </c>
      <c r="O610" s="87" t="s">
        <v>1365</v>
      </c>
      <c r="P610" s="87" t="s">
        <v>1364</v>
      </c>
      <c r="Q610" s="89">
        <v>15129499.199999999</v>
      </c>
      <c r="R610" s="89">
        <v>0</v>
      </c>
      <c r="S610" s="89">
        <v>9587634</v>
      </c>
      <c r="T610" s="89">
        <v>4777470</v>
      </c>
      <c r="U610" s="87" t="s">
        <v>50</v>
      </c>
      <c r="V610" s="89">
        <v>764395.2</v>
      </c>
      <c r="W610" s="89">
        <v>0</v>
      </c>
      <c r="X610" s="87" t="s">
        <v>49</v>
      </c>
      <c r="Y610" s="89">
        <v>0</v>
      </c>
      <c r="Z610" s="89">
        <v>0</v>
      </c>
      <c r="AA610" s="87" t="s">
        <v>49</v>
      </c>
      <c r="AB610" s="89">
        <v>0</v>
      </c>
      <c r="AC610" s="89">
        <v>0</v>
      </c>
      <c r="AD610" s="87" t="s">
        <v>49</v>
      </c>
      <c r="AE610" s="89">
        <v>0</v>
      </c>
      <c r="AF610" s="87">
        <v>0</v>
      </c>
      <c r="AG610" s="87" t="s">
        <v>49</v>
      </c>
      <c r="AH610" s="89">
        <v>0</v>
      </c>
      <c r="AI610" s="89">
        <v>0</v>
      </c>
      <c r="AJ610" s="87" t="s">
        <v>49</v>
      </c>
      <c r="AK610" s="89">
        <v>0</v>
      </c>
      <c r="AL610" s="89">
        <v>0</v>
      </c>
      <c r="AM610" s="88" t="s">
        <v>47</v>
      </c>
      <c r="AN610" s="87" t="s">
        <v>47</v>
      </c>
      <c r="AO610" s="88" t="s">
        <v>47</v>
      </c>
      <c r="AP610" s="87" t="s">
        <v>47</v>
      </c>
      <c r="AR610" s="90"/>
      <c r="AS610" s="78"/>
      <c r="AT610" s="79"/>
      <c r="AU610" s="91"/>
    </row>
    <row r="611" spans="1:47" x14ac:dyDescent="0.25">
      <c r="A611" s="87" t="s">
        <v>2301</v>
      </c>
      <c r="B611" s="92">
        <v>44193</v>
      </c>
      <c r="C611" s="87" t="s">
        <v>973</v>
      </c>
      <c r="D611" s="87" t="s">
        <v>67</v>
      </c>
      <c r="E611" s="87" t="s">
        <v>1362</v>
      </c>
      <c r="F611" s="87" t="s">
        <v>1361</v>
      </c>
      <c r="G611" s="87" t="s">
        <v>48</v>
      </c>
      <c r="H611" s="87" t="s">
        <v>1369</v>
      </c>
      <c r="I611" s="89" t="s">
        <v>47</v>
      </c>
      <c r="J611" s="89" t="s">
        <v>47</v>
      </c>
      <c r="K611" s="89" t="s">
        <v>47</v>
      </c>
      <c r="L611" s="89" t="s">
        <v>47</v>
      </c>
      <c r="M611" s="89">
        <v>0</v>
      </c>
      <c r="N611" s="87" t="s">
        <v>47</v>
      </c>
      <c r="O611" s="87" t="s">
        <v>55</v>
      </c>
      <c r="P611" s="87" t="s">
        <v>47</v>
      </c>
      <c r="Q611" s="89">
        <f>849604189.3024-22345</f>
        <v>849581844.30239999</v>
      </c>
      <c r="R611" s="89">
        <v>0</v>
      </c>
      <c r="S611" s="89">
        <f>568554463.49-22345</f>
        <v>568532118.49000001</v>
      </c>
      <c r="T611" s="89">
        <v>0</v>
      </c>
      <c r="U611" s="87" t="s">
        <v>49</v>
      </c>
      <c r="V611" s="89">
        <v>0</v>
      </c>
      <c r="W611" s="89">
        <v>242284246.39000002</v>
      </c>
      <c r="X611" s="87" t="s">
        <v>50</v>
      </c>
      <c r="Y611" s="89">
        <v>38765479.42239999</v>
      </c>
      <c r="Z611" s="89">
        <v>0</v>
      </c>
      <c r="AA611" s="87" t="s">
        <v>49</v>
      </c>
      <c r="AB611" s="89">
        <v>0</v>
      </c>
      <c r="AC611" s="89">
        <v>0</v>
      </c>
      <c r="AD611" s="87" t="s">
        <v>49</v>
      </c>
      <c r="AE611" s="89">
        <v>0</v>
      </c>
      <c r="AF611" s="87">
        <v>0</v>
      </c>
      <c r="AG611" s="87" t="s">
        <v>49</v>
      </c>
      <c r="AH611" s="89">
        <v>0</v>
      </c>
      <c r="AI611" s="89">
        <v>0</v>
      </c>
      <c r="AJ611" s="87" t="s">
        <v>49</v>
      </c>
      <c r="AK611" s="89">
        <v>0</v>
      </c>
      <c r="AL611" s="89">
        <v>0</v>
      </c>
      <c r="AM611" s="88" t="s">
        <v>47</v>
      </c>
      <c r="AN611" s="87" t="s">
        <v>47</v>
      </c>
      <c r="AO611" s="88" t="s">
        <v>47</v>
      </c>
      <c r="AP611" s="87" t="s">
        <v>47</v>
      </c>
      <c r="AR611" s="90"/>
      <c r="AS611" s="78"/>
      <c r="AT611" s="79"/>
      <c r="AU611" s="91"/>
    </row>
    <row r="612" spans="1:47" x14ac:dyDescent="0.25">
      <c r="A612" s="87" t="s">
        <v>2302</v>
      </c>
      <c r="B612" s="92">
        <v>44193</v>
      </c>
      <c r="C612" s="87" t="s">
        <v>980</v>
      </c>
      <c r="D612" s="87" t="s">
        <v>67</v>
      </c>
      <c r="E612" s="87" t="s">
        <v>1160</v>
      </c>
      <c r="F612" s="87" t="s">
        <v>1253</v>
      </c>
      <c r="G612" s="87" t="s">
        <v>48</v>
      </c>
      <c r="H612" s="87" t="s">
        <v>1162</v>
      </c>
      <c r="I612" s="89" t="s">
        <v>47</v>
      </c>
      <c r="J612" s="89" t="s">
        <v>47</v>
      </c>
      <c r="K612" s="89" t="s">
        <v>47</v>
      </c>
      <c r="L612" s="89" t="s">
        <v>47</v>
      </c>
      <c r="M612" s="89">
        <v>0</v>
      </c>
      <c r="N612" s="87" t="s">
        <v>47</v>
      </c>
      <c r="O612" s="87" t="s">
        <v>55</v>
      </c>
      <c r="P612" s="87" t="s">
        <v>47</v>
      </c>
      <c r="Q612" s="89">
        <v>401421412.90000004</v>
      </c>
      <c r="R612" s="89">
        <v>0</v>
      </c>
      <c r="S612" s="89">
        <v>373547714.9000001</v>
      </c>
      <c r="T612" s="89">
        <v>0</v>
      </c>
      <c r="U612" s="87" t="s">
        <v>49</v>
      </c>
      <c r="V612" s="89">
        <v>0</v>
      </c>
      <c r="W612" s="89">
        <v>24029050</v>
      </c>
      <c r="X612" s="87" t="s">
        <v>49</v>
      </c>
      <c r="Y612" s="89">
        <v>3844648</v>
      </c>
      <c r="Z612" s="89">
        <v>0</v>
      </c>
      <c r="AA612" s="87" t="s">
        <v>49</v>
      </c>
      <c r="AB612" s="89">
        <v>0</v>
      </c>
      <c r="AC612" s="89">
        <v>0</v>
      </c>
      <c r="AD612" s="87" t="s">
        <v>49</v>
      </c>
      <c r="AE612" s="89">
        <v>0</v>
      </c>
      <c r="AF612" s="87">
        <v>0</v>
      </c>
      <c r="AG612" s="87" t="s">
        <v>49</v>
      </c>
      <c r="AH612" s="89">
        <v>0</v>
      </c>
      <c r="AI612" s="89">
        <v>0</v>
      </c>
      <c r="AJ612" s="87" t="s">
        <v>49</v>
      </c>
      <c r="AK612" s="89">
        <v>0</v>
      </c>
      <c r="AL612" s="89">
        <v>0</v>
      </c>
      <c r="AM612" s="88" t="s">
        <v>47</v>
      </c>
      <c r="AN612" s="87" t="s">
        <v>47</v>
      </c>
      <c r="AO612" s="88" t="s">
        <v>47</v>
      </c>
      <c r="AP612" s="87" t="s">
        <v>47</v>
      </c>
      <c r="AR612" s="90"/>
      <c r="AS612" s="78"/>
      <c r="AT612" s="79"/>
      <c r="AU612" s="91"/>
    </row>
    <row r="613" spans="1:47" x14ac:dyDescent="0.25">
      <c r="A613" s="87" t="s">
        <v>2303</v>
      </c>
      <c r="B613" s="92">
        <v>44193</v>
      </c>
      <c r="C613" s="87" t="s">
        <v>46</v>
      </c>
      <c r="D613" s="87" t="s">
        <v>67</v>
      </c>
      <c r="E613" s="87" t="s">
        <v>68</v>
      </c>
      <c r="F613" s="87" t="s">
        <v>1987</v>
      </c>
      <c r="G613" s="87" t="s">
        <v>48</v>
      </c>
      <c r="H613" s="87" t="s">
        <v>1710</v>
      </c>
      <c r="I613" s="89" t="s">
        <v>47</v>
      </c>
      <c r="J613" s="89" t="s">
        <v>47</v>
      </c>
      <c r="K613" s="89" t="s">
        <v>47</v>
      </c>
      <c r="L613" s="89" t="s">
        <v>47</v>
      </c>
      <c r="M613" s="89">
        <v>0</v>
      </c>
      <c r="N613" s="87" t="s">
        <v>47</v>
      </c>
      <c r="O613" s="87" t="s">
        <v>55</v>
      </c>
      <c r="P613" s="87" t="s">
        <v>47</v>
      </c>
      <c r="Q613" s="89">
        <v>516490682.09799999</v>
      </c>
      <c r="R613" s="89">
        <v>0</v>
      </c>
      <c r="S613" s="89">
        <v>382787064.79999995</v>
      </c>
      <c r="T613" s="89">
        <v>0</v>
      </c>
      <c r="U613" s="87" t="s">
        <v>49</v>
      </c>
      <c r="V613" s="89">
        <v>0</v>
      </c>
      <c r="W613" s="89">
        <v>115261739.05</v>
      </c>
      <c r="X613" s="87" t="s">
        <v>50</v>
      </c>
      <c r="Y613" s="89">
        <v>18441878.248</v>
      </c>
      <c r="Z613" s="89">
        <v>0</v>
      </c>
      <c r="AA613" s="87" t="s">
        <v>49</v>
      </c>
      <c r="AB613" s="89">
        <v>0</v>
      </c>
      <c r="AC613" s="89">
        <v>0</v>
      </c>
      <c r="AD613" s="87" t="s">
        <v>49</v>
      </c>
      <c r="AE613" s="89">
        <v>0</v>
      </c>
      <c r="AF613" s="87">
        <v>0</v>
      </c>
      <c r="AG613" s="87" t="s">
        <v>49</v>
      </c>
      <c r="AH613" s="89">
        <v>0</v>
      </c>
      <c r="AI613" s="89">
        <v>0</v>
      </c>
      <c r="AJ613" s="87" t="s">
        <v>49</v>
      </c>
      <c r="AK613" s="89">
        <v>0</v>
      </c>
      <c r="AL613" s="89">
        <v>0</v>
      </c>
      <c r="AM613" s="88" t="s">
        <v>47</v>
      </c>
      <c r="AN613" s="87" t="s">
        <v>47</v>
      </c>
      <c r="AO613" s="88" t="s">
        <v>47</v>
      </c>
      <c r="AP613" s="87" t="s">
        <v>47</v>
      </c>
      <c r="AR613" s="90"/>
      <c r="AS613" s="78"/>
      <c r="AT613" s="79"/>
      <c r="AU613" s="91"/>
    </row>
    <row r="614" spans="1:47" x14ac:dyDescent="0.25">
      <c r="A614" s="87" t="s">
        <v>2304</v>
      </c>
      <c r="B614" s="92">
        <v>44193</v>
      </c>
      <c r="C614" s="87" t="s">
        <v>46</v>
      </c>
      <c r="D614" s="87" t="s">
        <v>67</v>
      </c>
      <c r="E614" s="87" t="s">
        <v>68</v>
      </c>
      <c r="F614" s="87" t="s">
        <v>1987</v>
      </c>
      <c r="G614" s="87" t="s">
        <v>48</v>
      </c>
      <c r="H614" s="87" t="s">
        <v>1707</v>
      </c>
      <c r="I614" s="89" t="s">
        <v>47</v>
      </c>
      <c r="J614" s="89" t="s">
        <v>47</v>
      </c>
      <c r="K614" s="89" t="s">
        <v>47</v>
      </c>
      <c r="L614" s="89" t="s">
        <v>47</v>
      </c>
      <c r="M614" s="89">
        <v>0</v>
      </c>
      <c r="N614" s="87" t="s">
        <v>47</v>
      </c>
      <c r="O614" s="87" t="s">
        <v>1708</v>
      </c>
      <c r="P614" s="87" t="s">
        <v>1709</v>
      </c>
      <c r="Q614" s="89">
        <v>4479682</v>
      </c>
      <c r="R614" s="89">
        <v>0</v>
      </c>
      <c r="S614" s="89">
        <v>3114130</v>
      </c>
      <c r="T614" s="89">
        <v>1177200</v>
      </c>
      <c r="U614" s="87" t="s">
        <v>50</v>
      </c>
      <c r="V614" s="89">
        <v>188352</v>
      </c>
      <c r="W614" s="89">
        <v>0</v>
      </c>
      <c r="X614" s="87" t="s">
        <v>49</v>
      </c>
      <c r="Y614" s="89">
        <v>0</v>
      </c>
      <c r="Z614" s="89">
        <v>0</v>
      </c>
      <c r="AA614" s="87" t="s">
        <v>49</v>
      </c>
      <c r="AB614" s="89">
        <v>0</v>
      </c>
      <c r="AC614" s="89">
        <v>0</v>
      </c>
      <c r="AD614" s="87" t="s">
        <v>49</v>
      </c>
      <c r="AE614" s="89">
        <v>0</v>
      </c>
      <c r="AF614" s="87">
        <v>0</v>
      </c>
      <c r="AG614" s="87" t="s">
        <v>49</v>
      </c>
      <c r="AH614" s="89">
        <v>0</v>
      </c>
      <c r="AI614" s="89">
        <v>0</v>
      </c>
      <c r="AJ614" s="87" t="s">
        <v>49</v>
      </c>
      <c r="AK614" s="89">
        <v>0</v>
      </c>
      <c r="AL614" s="89">
        <v>0</v>
      </c>
      <c r="AM614" s="88" t="s">
        <v>47</v>
      </c>
      <c r="AN614" s="87" t="s">
        <v>47</v>
      </c>
      <c r="AO614" s="88" t="s">
        <v>47</v>
      </c>
      <c r="AP614" s="87" t="s">
        <v>47</v>
      </c>
      <c r="AR614" s="90"/>
      <c r="AS614" s="78"/>
      <c r="AT614" s="79"/>
      <c r="AU614" s="91"/>
    </row>
    <row r="615" spans="1:47" x14ac:dyDescent="0.25">
      <c r="A615" s="87" t="s">
        <v>2305</v>
      </c>
      <c r="B615" s="92">
        <v>44193</v>
      </c>
      <c r="C615" s="87" t="s">
        <v>46</v>
      </c>
      <c r="D615" s="87" t="s">
        <v>67</v>
      </c>
      <c r="E615" s="87" t="s">
        <v>68</v>
      </c>
      <c r="F615" s="87" t="s">
        <v>1987</v>
      </c>
      <c r="G615" s="87" t="s">
        <v>48</v>
      </c>
      <c r="H615" s="87" t="s">
        <v>1706</v>
      </c>
      <c r="I615" s="89" t="s">
        <v>47</v>
      </c>
      <c r="J615" s="89" t="s">
        <v>47</v>
      </c>
      <c r="K615" s="89" t="s">
        <v>47</v>
      </c>
      <c r="L615" s="89" t="s">
        <v>47</v>
      </c>
      <c r="M615" s="89">
        <v>0</v>
      </c>
      <c r="N615" s="87" t="s">
        <v>47</v>
      </c>
      <c r="O615" s="87" t="s">
        <v>55</v>
      </c>
      <c r="P615" s="87" t="s">
        <v>47</v>
      </c>
      <c r="Q615" s="89">
        <v>189447289.79999998</v>
      </c>
      <c r="R615" s="89">
        <v>0</v>
      </c>
      <c r="S615" s="89">
        <v>169942655.39999998</v>
      </c>
      <c r="T615" s="89">
        <v>0</v>
      </c>
      <c r="U615" s="87" t="s">
        <v>49</v>
      </c>
      <c r="V615" s="89">
        <v>0</v>
      </c>
      <c r="W615" s="89">
        <v>16814340</v>
      </c>
      <c r="X615" s="87" t="s">
        <v>49</v>
      </c>
      <c r="Y615" s="89">
        <v>2690294.4</v>
      </c>
      <c r="Z615" s="89">
        <v>0</v>
      </c>
      <c r="AA615" s="87" t="s">
        <v>49</v>
      </c>
      <c r="AB615" s="89">
        <v>0</v>
      </c>
      <c r="AC615" s="89">
        <v>0</v>
      </c>
      <c r="AD615" s="87" t="s">
        <v>49</v>
      </c>
      <c r="AE615" s="89">
        <v>0</v>
      </c>
      <c r="AF615" s="87">
        <v>0</v>
      </c>
      <c r="AG615" s="87" t="s">
        <v>49</v>
      </c>
      <c r="AH615" s="89">
        <v>0</v>
      </c>
      <c r="AI615" s="89">
        <v>0</v>
      </c>
      <c r="AJ615" s="87" t="s">
        <v>49</v>
      </c>
      <c r="AK615" s="89">
        <v>0</v>
      </c>
      <c r="AL615" s="89">
        <v>0</v>
      </c>
      <c r="AM615" s="88" t="s">
        <v>47</v>
      </c>
      <c r="AN615" s="87" t="s">
        <v>47</v>
      </c>
      <c r="AO615" s="88" t="s">
        <v>47</v>
      </c>
      <c r="AP615" s="87" t="s">
        <v>47</v>
      </c>
      <c r="AR615" s="90"/>
      <c r="AS615" s="78"/>
      <c r="AT615" s="79"/>
      <c r="AU615" s="91"/>
    </row>
    <row r="616" spans="1:47" x14ac:dyDescent="0.25">
      <c r="A616" s="87" t="s">
        <v>2306</v>
      </c>
      <c r="B616" s="92">
        <v>44193</v>
      </c>
      <c r="C616" s="87" t="s">
        <v>973</v>
      </c>
      <c r="D616" s="87" t="s">
        <v>77</v>
      </c>
      <c r="E616" s="87" t="s">
        <v>1359</v>
      </c>
      <c r="F616" s="87" t="s">
        <v>1358</v>
      </c>
      <c r="G616" s="87" t="s">
        <v>48</v>
      </c>
      <c r="H616" s="87" t="s">
        <v>1357</v>
      </c>
      <c r="I616" s="89" t="s">
        <v>47</v>
      </c>
      <c r="J616" s="89" t="s">
        <v>47</v>
      </c>
      <c r="K616" s="89" t="s">
        <v>47</v>
      </c>
      <c r="L616" s="89" t="s">
        <v>47</v>
      </c>
      <c r="M616" s="89">
        <v>0</v>
      </c>
      <c r="N616" s="87" t="s">
        <v>47</v>
      </c>
      <c r="O616" s="87" t="s">
        <v>55</v>
      </c>
      <c r="P616" s="87" t="s">
        <v>47</v>
      </c>
      <c r="Q616" s="89">
        <v>350159716.41319996</v>
      </c>
      <c r="R616" s="89">
        <v>0</v>
      </c>
      <c r="S616" s="89">
        <v>272517721.75000006</v>
      </c>
      <c r="T616" s="89">
        <v>0</v>
      </c>
      <c r="U616" s="87" t="s">
        <v>49</v>
      </c>
      <c r="V616" s="89">
        <v>0</v>
      </c>
      <c r="W616" s="89">
        <v>66932754.019999996</v>
      </c>
      <c r="X616" s="87" t="s">
        <v>50</v>
      </c>
      <c r="Y616" s="89">
        <v>10709240.643200001</v>
      </c>
      <c r="Z616" s="89">
        <v>0</v>
      </c>
      <c r="AA616" s="87" t="s">
        <v>49</v>
      </c>
      <c r="AB616" s="89">
        <v>0</v>
      </c>
      <c r="AC616" s="89">
        <v>0</v>
      </c>
      <c r="AD616" s="87" t="s">
        <v>49</v>
      </c>
      <c r="AE616" s="89">
        <v>0</v>
      </c>
      <c r="AF616" s="87">
        <v>0</v>
      </c>
      <c r="AG616" s="87" t="s">
        <v>49</v>
      </c>
      <c r="AH616" s="89">
        <v>0</v>
      </c>
      <c r="AI616" s="89">
        <v>0</v>
      </c>
      <c r="AJ616" s="87" t="s">
        <v>49</v>
      </c>
      <c r="AK616" s="89">
        <v>0</v>
      </c>
      <c r="AL616" s="89">
        <v>0</v>
      </c>
      <c r="AM616" s="88" t="s">
        <v>47</v>
      </c>
      <c r="AN616" s="87" t="s">
        <v>47</v>
      </c>
      <c r="AO616" s="88" t="s">
        <v>47</v>
      </c>
      <c r="AP616" s="87" t="s">
        <v>47</v>
      </c>
      <c r="AR616" s="90"/>
      <c r="AS616" s="78"/>
      <c r="AT616" s="79"/>
      <c r="AU616" s="91"/>
    </row>
    <row r="617" spans="1:47" x14ac:dyDescent="0.25">
      <c r="A617" s="87" t="s">
        <v>2307</v>
      </c>
      <c r="B617" s="92">
        <v>44193</v>
      </c>
      <c r="C617" s="87" t="s">
        <v>980</v>
      </c>
      <c r="D617" s="87" t="s">
        <v>77</v>
      </c>
      <c r="E617" s="87" t="s">
        <v>979</v>
      </c>
      <c r="F617" s="87" t="s">
        <v>2102</v>
      </c>
      <c r="G617" s="87" t="s">
        <v>48</v>
      </c>
      <c r="H617" s="87" t="s">
        <v>2103</v>
      </c>
      <c r="I617" s="89" t="s">
        <v>47</v>
      </c>
      <c r="J617" s="89" t="s">
        <v>47</v>
      </c>
      <c r="K617" s="89" t="s">
        <v>47</v>
      </c>
      <c r="L617" s="89" t="s">
        <v>47</v>
      </c>
      <c r="M617" s="89">
        <v>0</v>
      </c>
      <c r="N617" s="87" t="s">
        <v>47</v>
      </c>
      <c r="O617" s="87" t="s">
        <v>55</v>
      </c>
      <c r="P617" s="87" t="s">
        <v>47</v>
      </c>
      <c r="Q617" s="89">
        <f>SUBTOTAL(9,S617:Y617)</f>
        <v>292928141.35000002</v>
      </c>
      <c r="R617" s="89">
        <v>0</v>
      </c>
      <c r="S617" s="89">
        <v>259240416.05000001</v>
      </c>
      <c r="T617" s="89">
        <v>0</v>
      </c>
      <c r="U617" s="87" t="s">
        <v>49</v>
      </c>
      <c r="V617" s="89">
        <v>0</v>
      </c>
      <c r="W617" s="89">
        <v>29041142.5</v>
      </c>
      <c r="X617" s="87" t="s">
        <v>49</v>
      </c>
      <c r="Y617" s="89">
        <v>4646582.8</v>
      </c>
      <c r="Z617" s="89">
        <v>0</v>
      </c>
      <c r="AA617" s="87" t="s">
        <v>49</v>
      </c>
      <c r="AB617" s="89">
        <v>0</v>
      </c>
      <c r="AC617" s="89">
        <v>0</v>
      </c>
      <c r="AD617" s="87" t="s">
        <v>49</v>
      </c>
      <c r="AE617" s="89">
        <v>0</v>
      </c>
      <c r="AF617" s="87">
        <v>0</v>
      </c>
      <c r="AG617" s="87" t="s">
        <v>49</v>
      </c>
      <c r="AH617" s="89">
        <v>0</v>
      </c>
      <c r="AI617" s="89">
        <v>0</v>
      </c>
      <c r="AJ617" s="87" t="s">
        <v>49</v>
      </c>
      <c r="AK617" s="89">
        <v>0</v>
      </c>
      <c r="AL617" s="89">
        <v>0</v>
      </c>
      <c r="AM617" s="88" t="s">
        <v>47</v>
      </c>
      <c r="AN617" s="87" t="s">
        <v>47</v>
      </c>
      <c r="AO617" s="88" t="s">
        <v>47</v>
      </c>
      <c r="AP617" s="87" t="s">
        <v>47</v>
      </c>
      <c r="AR617" s="90"/>
      <c r="AS617" s="78"/>
      <c r="AT617" s="79"/>
      <c r="AU617" s="91"/>
    </row>
    <row r="618" spans="1:47" x14ac:dyDescent="0.25">
      <c r="A618" s="87" t="s">
        <v>2308</v>
      </c>
      <c r="B618" s="92">
        <v>44193</v>
      </c>
      <c r="C618" s="87" t="s">
        <v>46</v>
      </c>
      <c r="D618" s="87" t="s">
        <v>77</v>
      </c>
      <c r="E618" s="87" t="s">
        <v>78</v>
      </c>
      <c r="F618" s="87" t="s">
        <v>1991</v>
      </c>
      <c r="G618" s="87" t="s">
        <v>48</v>
      </c>
      <c r="H618" s="87" t="s">
        <v>1714</v>
      </c>
      <c r="I618" s="89" t="s">
        <v>47</v>
      </c>
      <c r="J618" s="89" t="s">
        <v>47</v>
      </c>
      <c r="K618" s="89" t="s">
        <v>47</v>
      </c>
      <c r="L618" s="89" t="s">
        <v>47</v>
      </c>
      <c r="M618" s="89">
        <v>0</v>
      </c>
      <c r="N618" s="87" t="s">
        <v>47</v>
      </c>
      <c r="O618" s="87" t="s">
        <v>55</v>
      </c>
      <c r="P618" s="87" t="s">
        <v>47</v>
      </c>
      <c r="Q618" s="89">
        <v>209915672.542</v>
      </c>
      <c r="R618" s="89">
        <v>0</v>
      </c>
      <c r="S618" s="89">
        <v>160271939.95000002</v>
      </c>
      <c r="T618" s="89">
        <v>0</v>
      </c>
      <c r="U618" s="87" t="s">
        <v>49</v>
      </c>
      <c r="V618" s="89">
        <v>0</v>
      </c>
      <c r="W618" s="89">
        <v>42796321.199999996</v>
      </c>
      <c r="X618" s="87" t="s">
        <v>50</v>
      </c>
      <c r="Y618" s="89">
        <v>6847411.392</v>
      </c>
      <c r="Z618" s="89">
        <v>0</v>
      </c>
      <c r="AA618" s="87" t="s">
        <v>49</v>
      </c>
      <c r="AB618" s="89">
        <v>0</v>
      </c>
      <c r="AC618" s="89">
        <v>0</v>
      </c>
      <c r="AD618" s="87" t="s">
        <v>49</v>
      </c>
      <c r="AE618" s="89">
        <v>0</v>
      </c>
      <c r="AF618" s="87">
        <v>0</v>
      </c>
      <c r="AG618" s="87" t="s">
        <v>49</v>
      </c>
      <c r="AH618" s="89">
        <v>0</v>
      </c>
      <c r="AI618" s="89">
        <v>0</v>
      </c>
      <c r="AJ618" s="87" t="s">
        <v>49</v>
      </c>
      <c r="AK618" s="89">
        <v>0</v>
      </c>
      <c r="AL618" s="89">
        <v>0</v>
      </c>
      <c r="AM618" s="88" t="s">
        <v>47</v>
      </c>
      <c r="AN618" s="87" t="s">
        <v>47</v>
      </c>
      <c r="AO618" s="88" t="s">
        <v>47</v>
      </c>
      <c r="AP618" s="87" t="s">
        <v>47</v>
      </c>
      <c r="AR618" s="90"/>
      <c r="AS618" s="78"/>
      <c r="AT618" s="79"/>
      <c r="AU618" s="91"/>
    </row>
    <row r="619" spans="1:47" x14ac:dyDescent="0.25">
      <c r="A619" s="87" t="s">
        <v>2309</v>
      </c>
      <c r="B619" s="92">
        <v>44193</v>
      </c>
      <c r="C619" s="87" t="s">
        <v>46</v>
      </c>
      <c r="D619" s="87" t="s">
        <v>77</v>
      </c>
      <c r="E619" s="87" t="s">
        <v>78</v>
      </c>
      <c r="F619" s="87" t="s">
        <v>1991</v>
      </c>
      <c r="G619" s="87" t="s">
        <v>48</v>
      </c>
      <c r="H619" s="87" t="s">
        <v>1711</v>
      </c>
      <c r="I619" s="89" t="s">
        <v>47</v>
      </c>
      <c r="J619" s="89" t="s">
        <v>47</v>
      </c>
      <c r="K619" s="89" t="s">
        <v>47</v>
      </c>
      <c r="L619" s="89" t="s">
        <v>47</v>
      </c>
      <c r="M619" s="89">
        <v>0</v>
      </c>
      <c r="N619" s="87" t="s">
        <v>47</v>
      </c>
      <c r="O619" s="87" t="s">
        <v>1712</v>
      </c>
      <c r="P619" s="87" t="s">
        <v>1713</v>
      </c>
      <c r="Q619" s="89">
        <v>175771688.44</v>
      </c>
      <c r="R619" s="89">
        <v>0</v>
      </c>
      <c r="S619" s="89">
        <v>87904815.800000012</v>
      </c>
      <c r="T619" s="89">
        <v>75747304</v>
      </c>
      <c r="U619" s="87" t="s">
        <v>50</v>
      </c>
      <c r="V619" s="89">
        <v>12119568.640000001</v>
      </c>
      <c r="W619" s="89">
        <v>0</v>
      </c>
      <c r="X619" s="87" t="s">
        <v>49</v>
      </c>
      <c r="Y619" s="89">
        <v>0</v>
      </c>
      <c r="Z619" s="89">
        <v>0</v>
      </c>
      <c r="AA619" s="87" t="s">
        <v>49</v>
      </c>
      <c r="AB619" s="89">
        <v>0</v>
      </c>
      <c r="AC619" s="89">
        <v>0</v>
      </c>
      <c r="AD619" s="87" t="s">
        <v>49</v>
      </c>
      <c r="AE619" s="89">
        <v>0</v>
      </c>
      <c r="AF619" s="87">
        <v>0</v>
      </c>
      <c r="AG619" s="87" t="s">
        <v>49</v>
      </c>
      <c r="AH619" s="89">
        <v>0</v>
      </c>
      <c r="AI619" s="89">
        <v>0</v>
      </c>
      <c r="AJ619" s="87" t="s">
        <v>49</v>
      </c>
      <c r="AK619" s="89">
        <v>0</v>
      </c>
      <c r="AL619" s="89">
        <v>0</v>
      </c>
      <c r="AM619" s="88" t="s">
        <v>47</v>
      </c>
      <c r="AN619" s="87" t="s">
        <v>47</v>
      </c>
      <c r="AO619" s="88" t="s">
        <v>47</v>
      </c>
      <c r="AP619" s="87" t="s">
        <v>47</v>
      </c>
      <c r="AR619" s="90"/>
      <c r="AS619" s="78"/>
      <c r="AT619" s="79"/>
      <c r="AU619" s="91"/>
    </row>
    <row r="620" spans="1:47" x14ac:dyDescent="0.25">
      <c r="A620" s="87" t="s">
        <v>2310</v>
      </c>
      <c r="B620" s="92">
        <v>44193</v>
      </c>
      <c r="C620" s="87" t="s">
        <v>973</v>
      </c>
      <c r="D620" s="87" t="s">
        <v>87</v>
      </c>
      <c r="E620" s="87" t="s">
        <v>1356</v>
      </c>
      <c r="F620" s="87" t="s">
        <v>1355</v>
      </c>
      <c r="G620" s="87" t="s">
        <v>48</v>
      </c>
      <c r="H620" s="87" t="s">
        <v>1354</v>
      </c>
      <c r="I620" s="89" t="s">
        <v>47</v>
      </c>
      <c r="J620" s="89" t="s">
        <v>47</v>
      </c>
      <c r="K620" s="89" t="s">
        <v>47</v>
      </c>
      <c r="L620" s="89" t="s">
        <v>47</v>
      </c>
      <c r="M620" s="89">
        <v>0</v>
      </c>
      <c r="N620" s="87" t="s">
        <v>47</v>
      </c>
      <c r="O620" s="87" t="s">
        <v>55</v>
      </c>
      <c r="P620" s="87" t="s">
        <v>47</v>
      </c>
      <c r="Q620" s="89">
        <v>51074217.200000003</v>
      </c>
      <c r="R620" s="89">
        <v>0</v>
      </c>
      <c r="S620" s="89">
        <v>40550616</v>
      </c>
      <c r="T620" s="89">
        <v>0</v>
      </c>
      <c r="U620" s="87" t="s">
        <v>49</v>
      </c>
      <c r="V620" s="89">
        <v>0</v>
      </c>
      <c r="W620" s="89">
        <v>9072070</v>
      </c>
      <c r="X620" s="87" t="s">
        <v>50</v>
      </c>
      <c r="Y620" s="89">
        <v>1451531.2</v>
      </c>
      <c r="Z620" s="89">
        <v>0</v>
      </c>
      <c r="AA620" s="87" t="s">
        <v>49</v>
      </c>
      <c r="AB620" s="89">
        <v>0</v>
      </c>
      <c r="AC620" s="89">
        <v>0</v>
      </c>
      <c r="AD620" s="87" t="s">
        <v>49</v>
      </c>
      <c r="AE620" s="89">
        <v>0</v>
      </c>
      <c r="AF620" s="87">
        <v>0</v>
      </c>
      <c r="AG620" s="87" t="s">
        <v>49</v>
      </c>
      <c r="AH620" s="89">
        <v>0</v>
      </c>
      <c r="AI620" s="89">
        <v>0</v>
      </c>
      <c r="AJ620" s="87" t="s">
        <v>49</v>
      </c>
      <c r="AK620" s="89">
        <v>0</v>
      </c>
      <c r="AL620" s="89">
        <v>0</v>
      </c>
      <c r="AM620" s="88" t="s">
        <v>47</v>
      </c>
      <c r="AN620" s="87" t="s">
        <v>47</v>
      </c>
      <c r="AO620" s="88" t="s">
        <v>47</v>
      </c>
      <c r="AP620" s="87" t="s">
        <v>47</v>
      </c>
      <c r="AR620" s="90"/>
      <c r="AS620" s="78"/>
      <c r="AT620" s="79"/>
      <c r="AU620" s="91"/>
    </row>
    <row r="621" spans="1:47" x14ac:dyDescent="0.25">
      <c r="A621" s="87" t="s">
        <v>2311</v>
      </c>
      <c r="B621" s="92">
        <v>44193</v>
      </c>
      <c r="C621" s="87" t="s">
        <v>46</v>
      </c>
      <c r="D621" s="87" t="s">
        <v>87</v>
      </c>
      <c r="E621" s="87" t="s">
        <v>88</v>
      </c>
      <c r="F621" s="87" t="s">
        <v>877</v>
      </c>
      <c r="G621" s="87" t="s">
        <v>48</v>
      </c>
      <c r="H621" s="87" t="s">
        <v>1715</v>
      </c>
      <c r="I621" s="89" t="s">
        <v>47</v>
      </c>
      <c r="J621" s="89" t="s">
        <v>47</v>
      </c>
      <c r="K621" s="89" t="s">
        <v>47</v>
      </c>
      <c r="L621" s="89" t="s">
        <v>47</v>
      </c>
      <c r="M621" s="89">
        <v>0</v>
      </c>
      <c r="N621" s="87" t="s">
        <v>47</v>
      </c>
      <c r="O621" s="87" t="s">
        <v>55</v>
      </c>
      <c r="P621" s="87" t="s">
        <v>47</v>
      </c>
      <c r="Q621" s="89">
        <v>761571617.30800009</v>
      </c>
      <c r="R621" s="89">
        <v>0</v>
      </c>
      <c r="S621" s="89">
        <v>676512812</v>
      </c>
      <c r="T621" s="89">
        <v>0</v>
      </c>
      <c r="U621" s="87" t="s">
        <v>49</v>
      </c>
      <c r="V621" s="89">
        <v>0</v>
      </c>
      <c r="W621" s="89">
        <v>73326556.299999997</v>
      </c>
      <c r="X621" s="87" t="s">
        <v>49</v>
      </c>
      <c r="Y621" s="89">
        <v>11732249.007999999</v>
      </c>
      <c r="Z621" s="89">
        <v>0</v>
      </c>
      <c r="AA621" s="87" t="s">
        <v>49</v>
      </c>
      <c r="AB621" s="89">
        <v>0</v>
      </c>
      <c r="AC621" s="89">
        <v>0</v>
      </c>
      <c r="AD621" s="87" t="s">
        <v>49</v>
      </c>
      <c r="AE621" s="89">
        <v>0</v>
      </c>
      <c r="AF621" s="87">
        <v>0</v>
      </c>
      <c r="AG621" s="87" t="s">
        <v>49</v>
      </c>
      <c r="AH621" s="89">
        <v>0</v>
      </c>
      <c r="AI621" s="89">
        <v>0</v>
      </c>
      <c r="AJ621" s="87" t="s">
        <v>49</v>
      </c>
      <c r="AK621" s="89">
        <v>0</v>
      </c>
      <c r="AL621" s="89">
        <v>0</v>
      </c>
      <c r="AM621" s="88" t="s">
        <v>47</v>
      </c>
      <c r="AN621" s="87" t="s">
        <v>47</v>
      </c>
      <c r="AO621" s="88" t="s">
        <v>47</v>
      </c>
      <c r="AP621" s="87" t="s">
        <v>47</v>
      </c>
      <c r="AR621" s="90"/>
      <c r="AS621" s="78"/>
      <c r="AT621" s="79"/>
      <c r="AU621" s="91"/>
    </row>
    <row r="622" spans="1:47" x14ac:dyDescent="0.25">
      <c r="A622" s="87" t="s">
        <v>2312</v>
      </c>
      <c r="B622" s="92">
        <v>44193</v>
      </c>
      <c r="C622" s="87" t="s">
        <v>973</v>
      </c>
      <c r="D622" s="87" t="s">
        <v>96</v>
      </c>
      <c r="E622" s="87" t="s">
        <v>1353</v>
      </c>
      <c r="F622" s="87" t="s">
        <v>1352</v>
      </c>
      <c r="G622" s="87" t="s">
        <v>48</v>
      </c>
      <c r="H622" s="87" t="s">
        <v>1351</v>
      </c>
      <c r="I622" s="89" t="s">
        <v>47</v>
      </c>
      <c r="J622" s="89" t="s">
        <v>47</v>
      </c>
      <c r="K622" s="89" t="s">
        <v>47</v>
      </c>
      <c r="L622" s="89" t="s">
        <v>47</v>
      </c>
      <c r="M622" s="89">
        <v>0</v>
      </c>
      <c r="N622" s="87" t="s">
        <v>47</v>
      </c>
      <c r="O622" s="87" t="s">
        <v>55</v>
      </c>
      <c r="P622" s="87" t="s">
        <v>47</v>
      </c>
      <c r="Q622" s="89">
        <v>118312751.41</v>
      </c>
      <c r="R622" s="89">
        <v>0</v>
      </c>
      <c r="S622" s="89">
        <v>76445432.849999994</v>
      </c>
      <c r="T622" s="89">
        <v>0</v>
      </c>
      <c r="U622" s="87" t="s">
        <v>49</v>
      </c>
      <c r="V622" s="89">
        <v>0</v>
      </c>
      <c r="W622" s="89">
        <v>36092516</v>
      </c>
      <c r="X622" s="87" t="s">
        <v>49</v>
      </c>
      <c r="Y622" s="89">
        <v>5774802.5600000005</v>
      </c>
      <c r="Z622" s="89">
        <v>0</v>
      </c>
      <c r="AA622" s="87" t="s">
        <v>49</v>
      </c>
      <c r="AB622" s="89">
        <v>0</v>
      </c>
      <c r="AC622" s="89">
        <v>0</v>
      </c>
      <c r="AD622" s="87" t="s">
        <v>49</v>
      </c>
      <c r="AE622" s="89">
        <v>0</v>
      </c>
      <c r="AF622" s="87">
        <v>0</v>
      </c>
      <c r="AG622" s="87" t="s">
        <v>49</v>
      </c>
      <c r="AH622" s="89">
        <v>0</v>
      </c>
      <c r="AI622" s="89">
        <v>0</v>
      </c>
      <c r="AJ622" s="87" t="s">
        <v>49</v>
      </c>
      <c r="AK622" s="89">
        <v>0</v>
      </c>
      <c r="AL622" s="89">
        <v>0</v>
      </c>
      <c r="AM622" s="88" t="s">
        <v>47</v>
      </c>
      <c r="AN622" s="87" t="s">
        <v>47</v>
      </c>
      <c r="AO622" s="88" t="s">
        <v>47</v>
      </c>
      <c r="AP622" s="87" t="s">
        <v>47</v>
      </c>
      <c r="AR622" s="90"/>
      <c r="AS622" s="78"/>
      <c r="AT622" s="79"/>
      <c r="AU622" s="91"/>
    </row>
    <row r="623" spans="1:47" x14ac:dyDescent="0.25">
      <c r="A623" s="87" t="s">
        <v>2313</v>
      </c>
      <c r="B623" s="92">
        <v>44193</v>
      </c>
      <c r="C623" s="87" t="s">
        <v>46</v>
      </c>
      <c r="D623" s="87" t="s">
        <v>96</v>
      </c>
      <c r="E623" s="87" t="s">
        <v>97</v>
      </c>
      <c r="F623" s="87" t="s">
        <v>924</v>
      </c>
      <c r="G623" s="87" t="s">
        <v>104</v>
      </c>
      <c r="H623" s="87" t="s">
        <v>47</v>
      </c>
      <c r="I623" s="89" t="s">
        <v>1719</v>
      </c>
      <c r="J623" s="89" t="s">
        <v>47</v>
      </c>
      <c r="K623" s="89" t="s">
        <v>1720</v>
      </c>
      <c r="L623" s="89" t="s">
        <v>1721</v>
      </c>
      <c r="M623" s="89">
        <v>22673175</v>
      </c>
      <c r="N623" s="87" t="s">
        <v>107</v>
      </c>
      <c r="O623" s="87" t="s">
        <v>1722</v>
      </c>
      <c r="P623" s="87" t="s">
        <v>1723</v>
      </c>
      <c r="Q623" s="89">
        <v>-9310000</v>
      </c>
      <c r="R623" s="89">
        <v>0</v>
      </c>
      <c r="S623" s="89">
        <v>-9310000</v>
      </c>
      <c r="T623" s="89">
        <v>0</v>
      </c>
      <c r="U623" s="87" t="s">
        <v>49</v>
      </c>
      <c r="V623" s="89">
        <v>0</v>
      </c>
      <c r="W623" s="89">
        <v>0</v>
      </c>
      <c r="X623" s="87" t="s">
        <v>49</v>
      </c>
      <c r="Y623" s="89">
        <v>0</v>
      </c>
      <c r="Z623" s="89">
        <v>0</v>
      </c>
      <c r="AA623" s="87" t="s">
        <v>49</v>
      </c>
      <c r="AB623" s="89">
        <v>0</v>
      </c>
      <c r="AC623" s="89">
        <v>0</v>
      </c>
      <c r="AD623" s="87" t="s">
        <v>49</v>
      </c>
      <c r="AE623" s="89">
        <v>0</v>
      </c>
      <c r="AF623" s="87">
        <v>0</v>
      </c>
      <c r="AG623" s="87" t="s">
        <v>49</v>
      </c>
      <c r="AH623" s="89">
        <v>0</v>
      </c>
      <c r="AI623" s="89">
        <v>0</v>
      </c>
      <c r="AJ623" s="87" t="s">
        <v>49</v>
      </c>
      <c r="AK623" s="89">
        <v>0</v>
      </c>
      <c r="AL623" s="89">
        <v>0</v>
      </c>
      <c r="AM623" s="88" t="s">
        <v>47</v>
      </c>
      <c r="AN623" s="87" t="s">
        <v>47</v>
      </c>
      <c r="AO623" s="88" t="s">
        <v>47</v>
      </c>
      <c r="AP623" s="87" t="s">
        <v>47</v>
      </c>
      <c r="AR623" s="90"/>
      <c r="AS623" s="78"/>
      <c r="AT623" s="79"/>
      <c r="AU623" s="91"/>
    </row>
    <row r="624" spans="1:47" x14ac:dyDescent="0.25">
      <c r="A624" s="87" t="s">
        <v>2314</v>
      </c>
      <c r="B624" s="92">
        <v>44193</v>
      </c>
      <c r="C624" s="87" t="s">
        <v>46</v>
      </c>
      <c r="D624" s="87" t="s">
        <v>96</v>
      </c>
      <c r="E624" s="87" t="s">
        <v>97</v>
      </c>
      <c r="F624" s="87" t="s">
        <v>924</v>
      </c>
      <c r="G624" s="87" t="s">
        <v>48</v>
      </c>
      <c r="H624" s="87" t="s">
        <v>1718</v>
      </c>
      <c r="I624" s="89" t="s">
        <v>47</v>
      </c>
      <c r="J624" s="89" t="s">
        <v>47</v>
      </c>
      <c r="K624" s="89" t="s">
        <v>47</v>
      </c>
      <c r="L624" s="89" t="s">
        <v>47</v>
      </c>
      <c r="M624" s="89">
        <v>0</v>
      </c>
      <c r="N624" s="87" t="s">
        <v>47</v>
      </c>
      <c r="O624" s="87" t="s">
        <v>55</v>
      </c>
      <c r="P624" s="87" t="s">
        <v>47</v>
      </c>
      <c r="Q624" s="89">
        <v>390245945.48799998</v>
      </c>
      <c r="R624" s="89">
        <v>0</v>
      </c>
      <c r="S624" s="89">
        <v>295036600.19999999</v>
      </c>
      <c r="T624" s="89">
        <v>0</v>
      </c>
      <c r="U624" s="87" t="s">
        <v>49</v>
      </c>
      <c r="V624" s="89">
        <v>0</v>
      </c>
      <c r="W624" s="89">
        <v>82077021.799999997</v>
      </c>
      <c r="X624" s="87" t="s">
        <v>49</v>
      </c>
      <c r="Y624" s="89">
        <v>13132323.487999998</v>
      </c>
      <c r="Z624" s="89">
        <v>0</v>
      </c>
      <c r="AA624" s="87" t="s">
        <v>49</v>
      </c>
      <c r="AB624" s="89">
        <v>0</v>
      </c>
      <c r="AC624" s="89">
        <v>0</v>
      </c>
      <c r="AD624" s="87" t="s">
        <v>49</v>
      </c>
      <c r="AE624" s="89">
        <v>0</v>
      </c>
      <c r="AF624" s="87">
        <v>0</v>
      </c>
      <c r="AG624" s="87" t="s">
        <v>49</v>
      </c>
      <c r="AH624" s="89">
        <v>0</v>
      </c>
      <c r="AI624" s="89">
        <v>0</v>
      </c>
      <c r="AJ624" s="87" t="s">
        <v>49</v>
      </c>
      <c r="AK624" s="89">
        <v>0</v>
      </c>
      <c r="AL624" s="89">
        <v>0</v>
      </c>
      <c r="AM624" s="88" t="s">
        <v>47</v>
      </c>
      <c r="AN624" s="87" t="s">
        <v>47</v>
      </c>
      <c r="AO624" s="88" t="s">
        <v>47</v>
      </c>
      <c r="AP624" s="87" t="s">
        <v>47</v>
      </c>
      <c r="AR624" s="90"/>
      <c r="AS624" s="78"/>
      <c r="AT624" s="79"/>
      <c r="AU624" s="91"/>
    </row>
    <row r="625" spans="1:47" x14ac:dyDescent="0.25">
      <c r="A625" s="87" t="s">
        <v>2315</v>
      </c>
      <c r="B625" s="92">
        <v>44193</v>
      </c>
      <c r="C625" s="87" t="s">
        <v>46</v>
      </c>
      <c r="D625" s="87" t="s">
        <v>96</v>
      </c>
      <c r="E625" s="87" t="s">
        <v>97</v>
      </c>
      <c r="F625" s="87" t="s">
        <v>924</v>
      </c>
      <c r="G625" s="87" t="s">
        <v>48</v>
      </c>
      <c r="H625" s="87" t="s">
        <v>1717</v>
      </c>
      <c r="I625" s="89" t="s">
        <v>47</v>
      </c>
      <c r="J625" s="89" t="s">
        <v>47</v>
      </c>
      <c r="K625" s="89" t="s">
        <v>47</v>
      </c>
      <c r="L625" s="89" t="s">
        <v>47</v>
      </c>
      <c r="M625" s="89">
        <v>0</v>
      </c>
      <c r="N625" s="87" t="s">
        <v>47</v>
      </c>
      <c r="O625" s="87" t="s">
        <v>349</v>
      </c>
      <c r="P625" s="87" t="s">
        <v>350</v>
      </c>
      <c r="Q625" s="89">
        <v>3998032.8</v>
      </c>
      <c r="R625" s="89">
        <v>0</v>
      </c>
      <c r="S625" s="89">
        <v>0</v>
      </c>
      <c r="T625" s="89">
        <v>3446580</v>
      </c>
      <c r="U625" s="87" t="s">
        <v>50</v>
      </c>
      <c r="V625" s="89">
        <v>551452.80000000005</v>
      </c>
      <c r="W625" s="89">
        <v>0</v>
      </c>
      <c r="X625" s="87" t="s">
        <v>49</v>
      </c>
      <c r="Y625" s="89">
        <v>0</v>
      </c>
      <c r="Z625" s="89">
        <v>0</v>
      </c>
      <c r="AA625" s="87" t="s">
        <v>49</v>
      </c>
      <c r="AB625" s="89">
        <v>0</v>
      </c>
      <c r="AC625" s="89">
        <v>0</v>
      </c>
      <c r="AD625" s="87" t="s">
        <v>49</v>
      </c>
      <c r="AE625" s="89">
        <v>0</v>
      </c>
      <c r="AF625" s="87">
        <v>0</v>
      </c>
      <c r="AG625" s="87" t="s">
        <v>49</v>
      </c>
      <c r="AH625" s="89">
        <v>0</v>
      </c>
      <c r="AI625" s="89">
        <v>0</v>
      </c>
      <c r="AJ625" s="87" t="s">
        <v>49</v>
      </c>
      <c r="AK625" s="89">
        <v>0</v>
      </c>
      <c r="AL625" s="89">
        <v>0</v>
      </c>
      <c r="AM625" s="88" t="s">
        <v>47</v>
      </c>
      <c r="AN625" s="87" t="s">
        <v>47</v>
      </c>
      <c r="AO625" s="88" t="s">
        <v>47</v>
      </c>
      <c r="AP625" s="87" t="s">
        <v>47</v>
      </c>
      <c r="AR625" s="90"/>
      <c r="AS625" s="78"/>
      <c r="AT625" s="79"/>
      <c r="AU625" s="91"/>
    </row>
    <row r="626" spans="1:47" x14ac:dyDescent="0.25">
      <c r="A626" s="87" t="s">
        <v>2316</v>
      </c>
      <c r="B626" s="92">
        <v>44193</v>
      </c>
      <c r="C626" s="87" t="s">
        <v>46</v>
      </c>
      <c r="D626" s="87" t="s">
        <v>96</v>
      </c>
      <c r="E626" s="87" t="s">
        <v>97</v>
      </c>
      <c r="F626" s="87" t="s">
        <v>924</v>
      </c>
      <c r="G626" s="87" t="s">
        <v>48</v>
      </c>
      <c r="H626" s="87" t="s">
        <v>1716</v>
      </c>
      <c r="I626" s="89" t="s">
        <v>47</v>
      </c>
      <c r="J626" s="89" t="s">
        <v>47</v>
      </c>
      <c r="K626" s="89" t="s">
        <v>47</v>
      </c>
      <c r="L626" s="89" t="s">
        <v>47</v>
      </c>
      <c r="M626" s="89">
        <v>0</v>
      </c>
      <c r="N626" s="87" t="s">
        <v>47</v>
      </c>
      <c r="O626" s="87" t="s">
        <v>55</v>
      </c>
      <c r="P626" s="87" t="s">
        <v>47</v>
      </c>
      <c r="Q626" s="89">
        <v>295218397.51199991</v>
      </c>
      <c r="R626" s="89">
        <v>0</v>
      </c>
      <c r="S626" s="89">
        <v>238593217.10000002</v>
      </c>
      <c r="T626" s="89">
        <v>0</v>
      </c>
      <c r="U626" s="87" t="s">
        <v>49</v>
      </c>
      <c r="V626" s="89">
        <v>0</v>
      </c>
      <c r="W626" s="89">
        <v>48814810.700000003</v>
      </c>
      <c r="X626" s="87" t="s">
        <v>50</v>
      </c>
      <c r="Y626" s="89">
        <v>7810369.7120000003</v>
      </c>
      <c r="Z626" s="89">
        <v>0</v>
      </c>
      <c r="AA626" s="87" t="s">
        <v>49</v>
      </c>
      <c r="AB626" s="89">
        <v>0</v>
      </c>
      <c r="AC626" s="89">
        <v>0</v>
      </c>
      <c r="AD626" s="87" t="s">
        <v>49</v>
      </c>
      <c r="AE626" s="89">
        <v>0</v>
      </c>
      <c r="AF626" s="87">
        <v>0</v>
      </c>
      <c r="AG626" s="87" t="s">
        <v>49</v>
      </c>
      <c r="AH626" s="89">
        <v>0</v>
      </c>
      <c r="AI626" s="89">
        <v>0</v>
      </c>
      <c r="AJ626" s="87" t="s">
        <v>49</v>
      </c>
      <c r="AK626" s="89">
        <v>0</v>
      </c>
      <c r="AL626" s="89">
        <v>0</v>
      </c>
      <c r="AM626" s="88" t="s">
        <v>47</v>
      </c>
      <c r="AN626" s="87" t="s">
        <v>47</v>
      </c>
      <c r="AO626" s="88" t="s">
        <v>47</v>
      </c>
      <c r="AP626" s="87" t="s">
        <v>47</v>
      </c>
      <c r="AR626" s="90"/>
      <c r="AS626" s="78"/>
      <c r="AT626" s="79"/>
      <c r="AU626" s="91"/>
    </row>
    <row r="627" spans="1:47" x14ac:dyDescent="0.25">
      <c r="A627" s="87" t="s">
        <v>2317</v>
      </c>
      <c r="B627" s="92">
        <v>44193</v>
      </c>
      <c r="C627" s="87" t="s">
        <v>46</v>
      </c>
      <c r="D627" s="87" t="s">
        <v>100</v>
      </c>
      <c r="E627" s="87" t="s">
        <v>101</v>
      </c>
      <c r="F627" s="87" t="s">
        <v>1995</v>
      </c>
      <c r="G627" s="87" t="s">
        <v>48</v>
      </c>
      <c r="H627" s="87" t="s">
        <v>1724</v>
      </c>
      <c r="I627" s="89" t="s">
        <v>47</v>
      </c>
      <c r="J627" s="89" t="s">
        <v>47</v>
      </c>
      <c r="K627" s="89" t="s">
        <v>47</v>
      </c>
      <c r="L627" s="89" t="s">
        <v>47</v>
      </c>
      <c r="M627" s="89">
        <v>0</v>
      </c>
      <c r="N627" s="87" t="s">
        <v>47</v>
      </c>
      <c r="O627" s="87" t="s">
        <v>55</v>
      </c>
      <c r="P627" s="87" t="s">
        <v>47</v>
      </c>
      <c r="Q627" s="89">
        <v>852541832.80599999</v>
      </c>
      <c r="R627" s="89">
        <v>0</v>
      </c>
      <c r="S627" s="89">
        <v>682326578.89999986</v>
      </c>
      <c r="T627" s="89">
        <v>0</v>
      </c>
      <c r="U627" s="87" t="s">
        <v>49</v>
      </c>
      <c r="V627" s="89">
        <v>0</v>
      </c>
      <c r="W627" s="89">
        <v>146737287.84999996</v>
      </c>
      <c r="X627" s="87" t="s">
        <v>49</v>
      </c>
      <c r="Y627" s="89">
        <v>23477966.055999998</v>
      </c>
      <c r="Z627" s="89">
        <v>0</v>
      </c>
      <c r="AA627" s="87" t="s">
        <v>49</v>
      </c>
      <c r="AB627" s="89">
        <v>0</v>
      </c>
      <c r="AC627" s="89">
        <v>0</v>
      </c>
      <c r="AD627" s="87" t="s">
        <v>49</v>
      </c>
      <c r="AE627" s="89">
        <v>0</v>
      </c>
      <c r="AF627" s="87">
        <v>0</v>
      </c>
      <c r="AG627" s="87" t="s">
        <v>49</v>
      </c>
      <c r="AH627" s="89">
        <v>0</v>
      </c>
      <c r="AI627" s="89">
        <v>0</v>
      </c>
      <c r="AJ627" s="87" t="s">
        <v>49</v>
      </c>
      <c r="AK627" s="89">
        <v>0</v>
      </c>
      <c r="AL627" s="89">
        <v>0</v>
      </c>
      <c r="AM627" s="88" t="s">
        <v>47</v>
      </c>
      <c r="AN627" s="87" t="s">
        <v>47</v>
      </c>
      <c r="AO627" s="88" t="s">
        <v>47</v>
      </c>
      <c r="AP627" s="87" t="s">
        <v>47</v>
      </c>
      <c r="AR627" s="90"/>
      <c r="AS627" s="78"/>
      <c r="AT627" s="79"/>
      <c r="AU627" s="91"/>
    </row>
    <row r="628" spans="1:47" x14ac:dyDescent="0.25">
      <c r="A628" s="87" t="s">
        <v>2318</v>
      </c>
      <c r="B628" s="92">
        <v>44193</v>
      </c>
      <c r="C628" s="87" t="s">
        <v>46</v>
      </c>
      <c r="D628" s="87" t="s">
        <v>111</v>
      </c>
      <c r="E628" s="87" t="s">
        <v>112</v>
      </c>
      <c r="F628" s="87" t="s">
        <v>871</v>
      </c>
      <c r="G628" s="87" t="s">
        <v>48</v>
      </c>
      <c r="H628" s="87" t="s">
        <v>1996</v>
      </c>
      <c r="I628" s="89" t="s">
        <v>47</v>
      </c>
      <c r="J628" s="89" t="s">
        <v>47</v>
      </c>
      <c r="K628" s="89" t="s">
        <v>47</v>
      </c>
      <c r="L628" s="89" t="s">
        <v>47</v>
      </c>
      <c r="M628" s="89">
        <v>0</v>
      </c>
      <c r="N628" s="87" t="s">
        <v>47</v>
      </c>
      <c r="O628" s="87" t="s">
        <v>937</v>
      </c>
      <c r="P628" s="87" t="s">
        <v>47</v>
      </c>
      <c r="Q628" s="89">
        <v>0</v>
      </c>
      <c r="R628" s="89">
        <v>0</v>
      </c>
      <c r="S628" s="89">
        <v>0</v>
      </c>
      <c r="T628" s="89">
        <v>0</v>
      </c>
      <c r="U628" s="87" t="s">
        <v>49</v>
      </c>
      <c r="V628" s="89">
        <v>0</v>
      </c>
      <c r="W628" s="89">
        <v>0</v>
      </c>
      <c r="X628" s="87" t="s">
        <v>49</v>
      </c>
      <c r="Y628" s="89">
        <v>0</v>
      </c>
      <c r="Z628" s="89">
        <v>0</v>
      </c>
      <c r="AA628" s="87" t="s">
        <v>49</v>
      </c>
      <c r="AB628" s="89">
        <v>0</v>
      </c>
      <c r="AC628" s="89">
        <v>0</v>
      </c>
      <c r="AD628" s="87" t="s">
        <v>49</v>
      </c>
      <c r="AE628" s="89">
        <v>0</v>
      </c>
      <c r="AF628" s="87">
        <v>0</v>
      </c>
      <c r="AG628" s="87" t="s">
        <v>49</v>
      </c>
      <c r="AH628" s="89">
        <v>0</v>
      </c>
      <c r="AI628" s="89">
        <v>0</v>
      </c>
      <c r="AJ628" s="87" t="s">
        <v>49</v>
      </c>
      <c r="AK628" s="89">
        <v>0</v>
      </c>
      <c r="AL628" s="89">
        <v>0</v>
      </c>
      <c r="AM628" s="88" t="s">
        <v>47</v>
      </c>
      <c r="AN628" s="87" t="s">
        <v>47</v>
      </c>
      <c r="AO628" s="88" t="s">
        <v>47</v>
      </c>
      <c r="AP628" s="87" t="s">
        <v>47</v>
      </c>
      <c r="AR628" s="90"/>
      <c r="AS628" s="78"/>
      <c r="AT628" s="79"/>
      <c r="AU628" s="91"/>
    </row>
    <row r="629" spans="1:47" x14ac:dyDescent="0.25">
      <c r="A629" s="87" t="s">
        <v>2319</v>
      </c>
      <c r="B629" s="92">
        <v>44193</v>
      </c>
      <c r="C629" s="87" t="s">
        <v>46</v>
      </c>
      <c r="D629" s="87" t="s">
        <v>111</v>
      </c>
      <c r="E629" s="87" t="s">
        <v>112</v>
      </c>
      <c r="F629" s="87" t="s">
        <v>871</v>
      </c>
      <c r="G629" s="87" t="s">
        <v>48</v>
      </c>
      <c r="H629" s="87" t="s">
        <v>1996</v>
      </c>
      <c r="I629" s="89" t="s">
        <v>47</v>
      </c>
      <c r="J629" s="89" t="s">
        <v>47</v>
      </c>
      <c r="K629" s="89" t="s">
        <v>47</v>
      </c>
      <c r="L629" s="89" t="s">
        <v>47</v>
      </c>
      <c r="M629" s="89">
        <v>0</v>
      </c>
      <c r="N629" s="87" t="s">
        <v>47</v>
      </c>
      <c r="O629" s="87" t="s">
        <v>937</v>
      </c>
      <c r="P629" s="87" t="s">
        <v>47</v>
      </c>
      <c r="Q629" s="89">
        <v>0</v>
      </c>
      <c r="R629" s="89">
        <v>0</v>
      </c>
      <c r="S629" s="89">
        <v>0</v>
      </c>
      <c r="T629" s="89">
        <v>0</v>
      </c>
      <c r="U629" s="87" t="s">
        <v>49</v>
      </c>
      <c r="V629" s="89">
        <v>0</v>
      </c>
      <c r="W629" s="89">
        <v>0</v>
      </c>
      <c r="X629" s="87" t="s">
        <v>50</v>
      </c>
      <c r="Y629" s="89">
        <v>0</v>
      </c>
      <c r="Z629" s="89">
        <v>0</v>
      </c>
      <c r="AA629" s="87" t="s">
        <v>49</v>
      </c>
      <c r="AB629" s="89">
        <v>0</v>
      </c>
      <c r="AC629" s="89">
        <v>0</v>
      </c>
      <c r="AD629" s="87" t="s">
        <v>49</v>
      </c>
      <c r="AE629" s="89">
        <v>0</v>
      </c>
      <c r="AF629" s="87">
        <v>0</v>
      </c>
      <c r="AG629" s="87" t="s">
        <v>49</v>
      </c>
      <c r="AH629" s="89">
        <v>0</v>
      </c>
      <c r="AI629" s="89">
        <v>0</v>
      </c>
      <c r="AJ629" s="87" t="s">
        <v>49</v>
      </c>
      <c r="AK629" s="89">
        <v>0</v>
      </c>
      <c r="AL629" s="89">
        <v>0</v>
      </c>
      <c r="AM629" s="88" t="s">
        <v>47</v>
      </c>
      <c r="AN629" s="87" t="s">
        <v>47</v>
      </c>
      <c r="AO629" s="88" t="s">
        <v>47</v>
      </c>
      <c r="AP629" s="87" t="s">
        <v>47</v>
      </c>
      <c r="AR629" s="90"/>
      <c r="AS629" s="78"/>
      <c r="AT629" s="79"/>
      <c r="AU629" s="91"/>
    </row>
    <row r="630" spans="1:47" x14ac:dyDescent="0.25">
      <c r="A630" s="87" t="s">
        <v>2320</v>
      </c>
      <c r="B630" s="92">
        <v>44193</v>
      </c>
      <c r="C630" s="87" t="s">
        <v>46</v>
      </c>
      <c r="D630" s="87" t="s">
        <v>115</v>
      </c>
      <c r="E630" s="87" t="s">
        <v>116</v>
      </c>
      <c r="F630" s="87" t="s">
        <v>2000</v>
      </c>
      <c r="G630" s="87" t="s">
        <v>48</v>
      </c>
      <c r="H630" s="87" t="s">
        <v>1725</v>
      </c>
      <c r="I630" s="89" t="s">
        <v>47</v>
      </c>
      <c r="J630" s="89" t="s">
        <v>47</v>
      </c>
      <c r="K630" s="89" t="s">
        <v>47</v>
      </c>
      <c r="L630" s="89" t="s">
        <v>47</v>
      </c>
      <c r="M630" s="89">
        <v>0</v>
      </c>
      <c r="N630" s="87" t="s">
        <v>47</v>
      </c>
      <c r="O630" s="87" t="s">
        <v>55</v>
      </c>
      <c r="P630" s="87" t="s">
        <v>47</v>
      </c>
      <c r="Q630" s="89">
        <v>583182028.31000006</v>
      </c>
      <c r="R630" s="89">
        <v>0</v>
      </c>
      <c r="S630" s="89">
        <v>453103211.54999995</v>
      </c>
      <c r="T630" s="89">
        <v>0</v>
      </c>
      <c r="U630" s="87" t="s">
        <v>49</v>
      </c>
      <c r="V630" s="89">
        <v>0</v>
      </c>
      <c r="W630" s="89">
        <v>112136910.99999999</v>
      </c>
      <c r="X630" s="87" t="s">
        <v>50</v>
      </c>
      <c r="Y630" s="89">
        <v>17941905.759999998</v>
      </c>
      <c r="Z630" s="89">
        <v>0</v>
      </c>
      <c r="AA630" s="87" t="s">
        <v>49</v>
      </c>
      <c r="AB630" s="89">
        <v>0</v>
      </c>
      <c r="AC630" s="89">
        <v>0</v>
      </c>
      <c r="AD630" s="87" t="s">
        <v>49</v>
      </c>
      <c r="AE630" s="89">
        <v>0</v>
      </c>
      <c r="AF630" s="87">
        <v>0</v>
      </c>
      <c r="AG630" s="87" t="s">
        <v>49</v>
      </c>
      <c r="AH630" s="89">
        <v>0</v>
      </c>
      <c r="AI630" s="89">
        <v>0</v>
      </c>
      <c r="AJ630" s="87" t="s">
        <v>49</v>
      </c>
      <c r="AK630" s="89">
        <v>0</v>
      </c>
      <c r="AL630" s="89">
        <v>0</v>
      </c>
      <c r="AM630" s="88" t="s">
        <v>47</v>
      </c>
      <c r="AN630" s="87" t="s">
        <v>47</v>
      </c>
      <c r="AO630" s="88" t="s">
        <v>47</v>
      </c>
      <c r="AP630" s="87" t="s">
        <v>47</v>
      </c>
      <c r="AR630" s="90"/>
      <c r="AS630" s="78"/>
      <c r="AT630" s="79"/>
      <c r="AU630" s="91"/>
    </row>
    <row r="631" spans="1:47" x14ac:dyDescent="0.25">
      <c r="A631" s="87" t="s">
        <v>2321</v>
      </c>
      <c r="B631" s="92">
        <v>44193</v>
      </c>
      <c r="C631" s="87" t="s">
        <v>46</v>
      </c>
      <c r="D631" s="87" t="s">
        <v>1281</v>
      </c>
      <c r="E631" s="87" t="s">
        <v>1280</v>
      </c>
      <c r="F631" s="87" t="s">
        <v>1969</v>
      </c>
      <c r="G631" s="87" t="s">
        <v>104</v>
      </c>
      <c r="H631" s="87" t="s">
        <v>47</v>
      </c>
      <c r="I631" s="89" t="s">
        <v>1292</v>
      </c>
      <c r="J631" s="89" t="s">
        <v>47</v>
      </c>
      <c r="K631" s="89" t="s">
        <v>1291</v>
      </c>
      <c r="L631" s="89" t="s">
        <v>1277</v>
      </c>
      <c r="M631" s="89">
        <v>39999</v>
      </c>
      <c r="N631" s="87" t="s">
        <v>107</v>
      </c>
      <c r="O631" s="87" t="s">
        <v>1290</v>
      </c>
      <c r="P631" s="87" t="s">
        <v>1289</v>
      </c>
      <c r="Q631" s="89">
        <v>-1002800</v>
      </c>
      <c r="R631" s="89">
        <v>0</v>
      </c>
      <c r="S631" s="89">
        <v>-1002800</v>
      </c>
      <c r="T631" s="89">
        <v>0</v>
      </c>
      <c r="U631" s="87" t="s">
        <v>49</v>
      </c>
      <c r="V631" s="89">
        <v>0</v>
      </c>
      <c r="W631" s="89">
        <v>0</v>
      </c>
      <c r="X631" s="87" t="s">
        <v>49</v>
      </c>
      <c r="Y631" s="89">
        <v>0</v>
      </c>
      <c r="Z631" s="89">
        <v>0</v>
      </c>
      <c r="AA631" s="87" t="s">
        <v>49</v>
      </c>
      <c r="AB631" s="89">
        <v>0</v>
      </c>
      <c r="AC631" s="89">
        <v>0</v>
      </c>
      <c r="AD631" s="87" t="s">
        <v>49</v>
      </c>
      <c r="AE631" s="89">
        <v>0</v>
      </c>
      <c r="AF631" s="87">
        <v>0</v>
      </c>
      <c r="AG631" s="87" t="s">
        <v>49</v>
      </c>
      <c r="AH631" s="89">
        <v>0</v>
      </c>
      <c r="AI631" s="89">
        <v>0</v>
      </c>
      <c r="AJ631" s="87" t="s">
        <v>49</v>
      </c>
      <c r="AK631" s="89">
        <v>0</v>
      </c>
      <c r="AL631" s="89">
        <v>0</v>
      </c>
      <c r="AM631" s="88" t="s">
        <v>47</v>
      </c>
      <c r="AN631" s="87" t="s">
        <v>47</v>
      </c>
      <c r="AO631" s="88" t="s">
        <v>47</v>
      </c>
      <c r="AP631" s="87" t="s">
        <v>47</v>
      </c>
      <c r="AR631" s="90"/>
      <c r="AS631" s="78"/>
      <c r="AT631" s="79"/>
      <c r="AU631" s="91"/>
    </row>
    <row r="632" spans="1:47" x14ac:dyDescent="0.25">
      <c r="A632" s="87" t="s">
        <v>2322</v>
      </c>
      <c r="B632" s="92">
        <v>44193</v>
      </c>
      <c r="C632" s="87" t="s">
        <v>46</v>
      </c>
      <c r="D632" s="87" t="s">
        <v>1281</v>
      </c>
      <c r="E632" s="87" t="s">
        <v>1280</v>
      </c>
      <c r="F632" s="87" t="s">
        <v>1969</v>
      </c>
      <c r="G632" s="87" t="s">
        <v>48</v>
      </c>
      <c r="H632" s="87" t="s">
        <v>1293</v>
      </c>
      <c r="I632" s="89" t="s">
        <v>47</v>
      </c>
      <c r="J632" s="89" t="s">
        <v>47</v>
      </c>
      <c r="K632" s="89" t="s">
        <v>47</v>
      </c>
      <c r="L632" s="89" t="s">
        <v>47</v>
      </c>
      <c r="M632" s="89">
        <v>0</v>
      </c>
      <c r="N632" s="87" t="s">
        <v>47</v>
      </c>
      <c r="O632" s="87" t="s">
        <v>55</v>
      </c>
      <c r="P632" s="87" t="s">
        <v>47</v>
      </c>
      <c r="Q632" s="89">
        <v>490206061.29999995</v>
      </c>
      <c r="R632" s="89">
        <v>0</v>
      </c>
      <c r="S632" s="89">
        <v>462608002.49999994</v>
      </c>
      <c r="T632" s="89">
        <v>0</v>
      </c>
      <c r="U632" s="87" t="s">
        <v>49</v>
      </c>
      <c r="V632" s="89">
        <v>0</v>
      </c>
      <c r="W632" s="89">
        <v>23791430</v>
      </c>
      <c r="X632" s="87" t="s">
        <v>49</v>
      </c>
      <c r="Y632" s="89">
        <v>3806628.8</v>
      </c>
      <c r="Z632" s="89">
        <v>0</v>
      </c>
      <c r="AA632" s="87" t="s">
        <v>49</v>
      </c>
      <c r="AB632" s="89">
        <v>0</v>
      </c>
      <c r="AC632" s="89">
        <v>0</v>
      </c>
      <c r="AD632" s="87" t="s">
        <v>49</v>
      </c>
      <c r="AE632" s="89">
        <v>0</v>
      </c>
      <c r="AF632" s="87">
        <v>0</v>
      </c>
      <c r="AG632" s="87" t="s">
        <v>49</v>
      </c>
      <c r="AH632" s="89">
        <v>0</v>
      </c>
      <c r="AI632" s="89">
        <v>0</v>
      </c>
      <c r="AJ632" s="87" t="s">
        <v>49</v>
      </c>
      <c r="AK632" s="89">
        <v>0</v>
      </c>
      <c r="AL632" s="89">
        <v>0</v>
      </c>
      <c r="AM632" s="88" t="s">
        <v>47</v>
      </c>
      <c r="AN632" s="87" t="s">
        <v>47</v>
      </c>
      <c r="AO632" s="88" t="s">
        <v>47</v>
      </c>
      <c r="AP632" s="87" t="s">
        <v>47</v>
      </c>
      <c r="AR632" s="90"/>
      <c r="AS632" s="78"/>
      <c r="AT632" s="79"/>
      <c r="AU632" s="91"/>
    </row>
    <row r="633" spans="1:47" x14ac:dyDescent="0.25">
      <c r="A633" s="87" t="s">
        <v>2323</v>
      </c>
      <c r="B633" s="92">
        <v>44193</v>
      </c>
      <c r="C633" s="87" t="s">
        <v>46</v>
      </c>
      <c r="D633" s="87" t="s">
        <v>248</v>
      </c>
      <c r="E633" s="87" t="s">
        <v>249</v>
      </c>
      <c r="F633" s="87" t="s">
        <v>2005</v>
      </c>
      <c r="G633" s="87" t="s">
        <v>48</v>
      </c>
      <c r="H633" s="87" t="s">
        <v>1726</v>
      </c>
      <c r="I633" s="89" t="s">
        <v>47</v>
      </c>
      <c r="J633" s="89" t="s">
        <v>47</v>
      </c>
      <c r="K633" s="89" t="s">
        <v>47</v>
      </c>
      <c r="L633" s="89" t="s">
        <v>47</v>
      </c>
      <c r="M633" s="89">
        <v>0</v>
      </c>
      <c r="N633" s="87" t="s">
        <v>47</v>
      </c>
      <c r="O633" s="87" t="s">
        <v>55</v>
      </c>
      <c r="P633" s="87" t="s">
        <v>47</v>
      </c>
      <c r="Q633" s="89">
        <v>20311058.389599998</v>
      </c>
      <c r="R633" s="89">
        <v>0</v>
      </c>
      <c r="S633" s="89">
        <v>7836010.0000000019</v>
      </c>
      <c r="T633" s="89">
        <v>0</v>
      </c>
      <c r="U633" s="87" t="s">
        <v>49</v>
      </c>
      <c r="V633" s="89">
        <v>0</v>
      </c>
      <c r="W633" s="89">
        <v>10754352.060000001</v>
      </c>
      <c r="X633" s="87" t="s">
        <v>50</v>
      </c>
      <c r="Y633" s="89">
        <v>1720696.3295999998</v>
      </c>
      <c r="Z633" s="89">
        <v>0</v>
      </c>
      <c r="AA633" s="87" t="s">
        <v>49</v>
      </c>
      <c r="AB633" s="89">
        <v>0</v>
      </c>
      <c r="AC633" s="89">
        <v>0</v>
      </c>
      <c r="AD633" s="87" t="s">
        <v>49</v>
      </c>
      <c r="AE633" s="89">
        <v>0</v>
      </c>
      <c r="AF633" s="87">
        <v>0</v>
      </c>
      <c r="AG633" s="87" t="s">
        <v>49</v>
      </c>
      <c r="AH633" s="89">
        <v>0</v>
      </c>
      <c r="AI633" s="89">
        <v>0</v>
      </c>
      <c r="AJ633" s="87" t="s">
        <v>49</v>
      </c>
      <c r="AK633" s="89">
        <v>0</v>
      </c>
      <c r="AL633" s="89">
        <v>0</v>
      </c>
      <c r="AM633" s="88" t="s">
        <v>47</v>
      </c>
      <c r="AN633" s="87" t="s">
        <v>47</v>
      </c>
      <c r="AO633" s="88" t="s">
        <v>47</v>
      </c>
      <c r="AP633" s="87" t="s">
        <v>47</v>
      </c>
      <c r="AR633" s="90"/>
      <c r="AS633" s="78"/>
      <c r="AT633" s="79"/>
      <c r="AU633" s="91"/>
    </row>
    <row r="634" spans="1:47" x14ac:dyDescent="0.25">
      <c r="A634" s="87" t="s">
        <v>2324</v>
      </c>
      <c r="B634" s="92">
        <v>44193</v>
      </c>
      <c r="C634" s="87" t="s">
        <v>46</v>
      </c>
      <c r="D634" s="87" t="s">
        <v>1117</v>
      </c>
      <c r="E634" s="87" t="s">
        <v>1112</v>
      </c>
      <c r="F634" s="87" t="s">
        <v>1973</v>
      </c>
      <c r="G634" s="87" t="s">
        <v>48</v>
      </c>
      <c r="H634" s="87" t="s">
        <v>1113</v>
      </c>
      <c r="I634" s="89" t="s">
        <v>47</v>
      </c>
      <c r="J634" s="89" t="s">
        <v>47</v>
      </c>
      <c r="K634" s="89" t="s">
        <v>47</v>
      </c>
      <c r="L634" s="89" t="s">
        <v>47</v>
      </c>
      <c r="M634" s="89">
        <v>0</v>
      </c>
      <c r="N634" s="87" t="s">
        <v>47</v>
      </c>
      <c r="O634" s="87" t="s">
        <v>55</v>
      </c>
      <c r="P634" s="87" t="s">
        <v>47</v>
      </c>
      <c r="Q634" s="89">
        <v>163061611.19999999</v>
      </c>
      <c r="R634" s="89">
        <v>0</v>
      </c>
      <c r="S634" s="89">
        <v>127835427.19999999</v>
      </c>
      <c r="T634" s="89">
        <v>0</v>
      </c>
      <c r="U634" s="87" t="s">
        <v>49</v>
      </c>
      <c r="V634" s="89">
        <v>0</v>
      </c>
      <c r="W634" s="89">
        <v>30367400</v>
      </c>
      <c r="X634" s="87" t="s">
        <v>50</v>
      </c>
      <c r="Y634" s="89">
        <v>4858784</v>
      </c>
      <c r="Z634" s="89">
        <v>0</v>
      </c>
      <c r="AA634" s="87" t="s">
        <v>49</v>
      </c>
      <c r="AB634" s="89">
        <v>0</v>
      </c>
      <c r="AC634" s="89">
        <v>0</v>
      </c>
      <c r="AD634" s="87" t="s">
        <v>49</v>
      </c>
      <c r="AE634" s="89">
        <v>0</v>
      </c>
      <c r="AF634" s="87">
        <v>0</v>
      </c>
      <c r="AG634" s="87" t="s">
        <v>49</v>
      </c>
      <c r="AH634" s="89">
        <v>0</v>
      </c>
      <c r="AI634" s="89">
        <v>0</v>
      </c>
      <c r="AJ634" s="87" t="s">
        <v>49</v>
      </c>
      <c r="AK634" s="89">
        <v>0</v>
      </c>
      <c r="AL634" s="89">
        <v>0</v>
      </c>
      <c r="AM634" s="88" t="s">
        <v>47</v>
      </c>
      <c r="AN634" s="87" t="s">
        <v>47</v>
      </c>
      <c r="AO634" s="88" t="s">
        <v>47</v>
      </c>
      <c r="AP634" s="87" t="s">
        <v>47</v>
      </c>
      <c r="AR634" s="90"/>
      <c r="AS634" s="78"/>
      <c r="AT634" s="79"/>
      <c r="AU634" s="91"/>
    </row>
    <row r="635" spans="1:47" x14ac:dyDescent="0.25">
      <c r="A635" s="87" t="s">
        <v>2325</v>
      </c>
      <c r="B635" s="92">
        <v>44193</v>
      </c>
      <c r="C635" s="87" t="s">
        <v>46</v>
      </c>
      <c r="D635" s="87" t="s">
        <v>1117</v>
      </c>
      <c r="E635" s="87" t="s">
        <v>1112</v>
      </c>
      <c r="F635" s="87" t="s">
        <v>1973</v>
      </c>
      <c r="G635" s="87" t="s">
        <v>48</v>
      </c>
      <c r="H635" s="87" t="s">
        <v>1114</v>
      </c>
      <c r="I635" s="89" t="s">
        <v>47</v>
      </c>
      <c r="J635" s="89" t="s">
        <v>47</v>
      </c>
      <c r="K635" s="89" t="s">
        <v>47</v>
      </c>
      <c r="L635" s="89" t="s">
        <v>47</v>
      </c>
      <c r="M635" s="89">
        <v>0</v>
      </c>
      <c r="N635" s="87" t="s">
        <v>47</v>
      </c>
      <c r="O635" s="87" t="s">
        <v>55</v>
      </c>
      <c r="P635" s="87" t="s">
        <v>47</v>
      </c>
      <c r="Q635" s="89">
        <f>191777106+1024600</f>
        <v>192801706</v>
      </c>
      <c r="R635" s="89">
        <v>0</v>
      </c>
      <c r="S635" s="89">
        <f>165621727.6+1024600</f>
        <v>166646327.59999999</v>
      </c>
      <c r="T635" s="89">
        <v>0</v>
      </c>
      <c r="U635" s="87" t="s">
        <v>49</v>
      </c>
      <c r="V635" s="89">
        <v>0</v>
      </c>
      <c r="W635" s="89">
        <v>22547740</v>
      </c>
      <c r="X635" s="87" t="s">
        <v>49</v>
      </c>
      <c r="Y635" s="89">
        <v>3607638.4</v>
      </c>
      <c r="Z635" s="89">
        <v>0</v>
      </c>
      <c r="AA635" s="87" t="s">
        <v>49</v>
      </c>
      <c r="AB635" s="89">
        <v>0</v>
      </c>
      <c r="AC635" s="89">
        <v>0</v>
      </c>
      <c r="AD635" s="87" t="s">
        <v>49</v>
      </c>
      <c r="AE635" s="89">
        <v>0</v>
      </c>
      <c r="AF635" s="87">
        <v>0</v>
      </c>
      <c r="AG635" s="87" t="s">
        <v>49</v>
      </c>
      <c r="AH635" s="89">
        <v>0</v>
      </c>
      <c r="AI635" s="89">
        <v>0</v>
      </c>
      <c r="AJ635" s="87" t="s">
        <v>49</v>
      </c>
      <c r="AK635" s="89">
        <v>0</v>
      </c>
      <c r="AL635" s="89">
        <v>0</v>
      </c>
      <c r="AM635" s="88" t="s">
        <v>47</v>
      </c>
      <c r="AN635" s="87" t="s">
        <v>47</v>
      </c>
      <c r="AO635" s="88" t="s">
        <v>47</v>
      </c>
      <c r="AP635" s="87" t="s">
        <v>47</v>
      </c>
      <c r="AR635" s="90"/>
      <c r="AS635" s="78"/>
      <c r="AT635" s="79"/>
      <c r="AU635" s="91"/>
    </row>
    <row r="636" spans="1:47" x14ac:dyDescent="0.25">
      <c r="A636" s="87" t="s">
        <v>2326</v>
      </c>
      <c r="B636" s="92">
        <v>44193</v>
      </c>
      <c r="C636" s="87" t="s">
        <v>46</v>
      </c>
      <c r="D636" s="87" t="s">
        <v>119</v>
      </c>
      <c r="E636" s="87" t="s">
        <v>120</v>
      </c>
      <c r="F636" s="87" t="s">
        <v>2009</v>
      </c>
      <c r="G636" s="87" t="s">
        <v>48</v>
      </c>
      <c r="H636" s="87" t="s">
        <v>1731</v>
      </c>
      <c r="I636" s="89" t="s">
        <v>47</v>
      </c>
      <c r="J636" s="89" t="s">
        <v>47</v>
      </c>
      <c r="K636" s="89" t="s">
        <v>47</v>
      </c>
      <c r="L636" s="89" t="s">
        <v>47</v>
      </c>
      <c r="M636" s="89">
        <v>0</v>
      </c>
      <c r="N636" s="87" t="s">
        <v>47</v>
      </c>
      <c r="O636" s="87" t="s">
        <v>55</v>
      </c>
      <c r="P636" s="87" t="s">
        <v>47</v>
      </c>
      <c r="Q636" s="89">
        <v>32171568</v>
      </c>
      <c r="R636" s="89">
        <v>0</v>
      </c>
      <c r="S636" s="89">
        <v>26835800</v>
      </c>
      <c r="T636" s="89">
        <v>0</v>
      </c>
      <c r="U636" s="87" t="s">
        <v>49</v>
      </c>
      <c r="V636" s="89">
        <v>0</v>
      </c>
      <c r="W636" s="89">
        <v>4599800</v>
      </c>
      <c r="X636" s="87" t="s">
        <v>49</v>
      </c>
      <c r="Y636" s="89">
        <v>735968</v>
      </c>
      <c r="Z636" s="89">
        <v>0</v>
      </c>
      <c r="AA636" s="87" t="s">
        <v>49</v>
      </c>
      <c r="AB636" s="89">
        <v>0</v>
      </c>
      <c r="AC636" s="89">
        <v>0</v>
      </c>
      <c r="AD636" s="87" t="s">
        <v>49</v>
      </c>
      <c r="AE636" s="89">
        <v>0</v>
      </c>
      <c r="AF636" s="87">
        <v>0</v>
      </c>
      <c r="AG636" s="87" t="s">
        <v>49</v>
      </c>
      <c r="AH636" s="89">
        <v>0</v>
      </c>
      <c r="AI636" s="89">
        <v>0</v>
      </c>
      <c r="AJ636" s="87" t="s">
        <v>49</v>
      </c>
      <c r="AK636" s="89">
        <v>0</v>
      </c>
      <c r="AL636" s="89">
        <v>0</v>
      </c>
      <c r="AM636" s="88" t="s">
        <v>47</v>
      </c>
      <c r="AN636" s="87" t="s">
        <v>47</v>
      </c>
      <c r="AO636" s="88" t="s">
        <v>47</v>
      </c>
      <c r="AP636" s="87" t="s">
        <v>47</v>
      </c>
      <c r="AR636" s="90"/>
      <c r="AS636" s="78"/>
      <c r="AT636" s="79"/>
      <c r="AU636" s="91"/>
    </row>
    <row r="637" spans="1:47" x14ac:dyDescent="0.25">
      <c r="A637" s="87" t="s">
        <v>2327</v>
      </c>
      <c r="B637" s="92">
        <v>44193</v>
      </c>
      <c r="C637" s="87" t="s">
        <v>46</v>
      </c>
      <c r="D637" s="87" t="s">
        <v>119</v>
      </c>
      <c r="E637" s="87" t="s">
        <v>120</v>
      </c>
      <c r="F637" s="87" t="s">
        <v>2009</v>
      </c>
      <c r="G637" s="87" t="s">
        <v>48</v>
      </c>
      <c r="H637" s="87" t="s">
        <v>1728</v>
      </c>
      <c r="I637" s="89" t="s">
        <v>47</v>
      </c>
      <c r="J637" s="89" t="s">
        <v>47</v>
      </c>
      <c r="K637" s="89" t="s">
        <v>47</v>
      </c>
      <c r="L637" s="89" t="s">
        <v>47</v>
      </c>
      <c r="M637" s="89">
        <v>0</v>
      </c>
      <c r="N637" s="87" t="s">
        <v>47</v>
      </c>
      <c r="O637" s="87" t="s">
        <v>1729</v>
      </c>
      <c r="P637" s="87" t="s">
        <v>1730</v>
      </c>
      <c r="Q637" s="89">
        <v>1907500</v>
      </c>
      <c r="R637" s="89">
        <v>0</v>
      </c>
      <c r="S637" s="89">
        <v>1907500</v>
      </c>
      <c r="T637" s="89">
        <v>0</v>
      </c>
      <c r="U637" s="87" t="s">
        <v>49</v>
      </c>
      <c r="V637" s="89">
        <v>0</v>
      </c>
      <c r="W637" s="89">
        <v>0</v>
      </c>
      <c r="X637" s="87" t="s">
        <v>49</v>
      </c>
      <c r="Y637" s="89">
        <v>0</v>
      </c>
      <c r="Z637" s="89">
        <v>0</v>
      </c>
      <c r="AA637" s="87" t="s">
        <v>49</v>
      </c>
      <c r="AB637" s="89">
        <v>0</v>
      </c>
      <c r="AC637" s="89">
        <v>0</v>
      </c>
      <c r="AD637" s="87" t="s">
        <v>49</v>
      </c>
      <c r="AE637" s="89">
        <v>0</v>
      </c>
      <c r="AF637" s="87">
        <v>0</v>
      </c>
      <c r="AG637" s="87" t="s">
        <v>49</v>
      </c>
      <c r="AH637" s="89">
        <v>0</v>
      </c>
      <c r="AI637" s="89">
        <v>0</v>
      </c>
      <c r="AJ637" s="87" t="s">
        <v>49</v>
      </c>
      <c r="AK637" s="89">
        <v>0</v>
      </c>
      <c r="AL637" s="89">
        <v>0</v>
      </c>
      <c r="AM637" s="88" t="s">
        <v>47</v>
      </c>
      <c r="AN637" s="87" t="s">
        <v>47</v>
      </c>
      <c r="AO637" s="88" t="s">
        <v>47</v>
      </c>
      <c r="AP637" s="87" t="s">
        <v>47</v>
      </c>
      <c r="AR637" s="90"/>
      <c r="AS637" s="78"/>
      <c r="AT637" s="79"/>
      <c r="AU637" s="91"/>
    </row>
    <row r="638" spans="1:47" x14ac:dyDescent="0.25">
      <c r="A638" s="87" t="s">
        <v>2328</v>
      </c>
      <c r="B638" s="92">
        <v>44193</v>
      </c>
      <c r="C638" s="87" t="s">
        <v>46</v>
      </c>
      <c r="D638" s="87" t="s">
        <v>119</v>
      </c>
      <c r="E638" s="87" t="s">
        <v>120</v>
      </c>
      <c r="F638" s="87" t="s">
        <v>2009</v>
      </c>
      <c r="G638" s="87" t="s">
        <v>48</v>
      </c>
      <c r="H638" s="87" t="s">
        <v>1727</v>
      </c>
      <c r="I638" s="89" t="s">
        <v>47</v>
      </c>
      <c r="J638" s="89" t="s">
        <v>47</v>
      </c>
      <c r="K638" s="89" t="s">
        <v>47</v>
      </c>
      <c r="L638" s="89" t="s">
        <v>47</v>
      </c>
      <c r="M638" s="89">
        <v>0</v>
      </c>
      <c r="N638" s="87" t="s">
        <v>47</v>
      </c>
      <c r="O638" s="87" t="s">
        <v>55</v>
      </c>
      <c r="P638" s="87" t="s">
        <v>47</v>
      </c>
      <c r="Q638" s="89">
        <v>128545051.60000001</v>
      </c>
      <c r="R638" s="89">
        <v>0</v>
      </c>
      <c r="S638" s="89">
        <v>108455000</v>
      </c>
      <c r="T638" s="89">
        <v>0</v>
      </c>
      <c r="U638" s="87" t="s">
        <v>49</v>
      </c>
      <c r="V638" s="89">
        <v>0</v>
      </c>
      <c r="W638" s="89">
        <v>17319010</v>
      </c>
      <c r="X638" s="87" t="s">
        <v>50</v>
      </c>
      <c r="Y638" s="89">
        <v>2771041.6</v>
      </c>
      <c r="Z638" s="89">
        <v>0</v>
      </c>
      <c r="AA638" s="87" t="s">
        <v>49</v>
      </c>
      <c r="AB638" s="89">
        <v>0</v>
      </c>
      <c r="AC638" s="89">
        <v>0</v>
      </c>
      <c r="AD638" s="87" t="s">
        <v>49</v>
      </c>
      <c r="AE638" s="89">
        <v>0</v>
      </c>
      <c r="AF638" s="87">
        <v>0</v>
      </c>
      <c r="AG638" s="87" t="s">
        <v>49</v>
      </c>
      <c r="AH638" s="89">
        <v>0</v>
      </c>
      <c r="AI638" s="89">
        <v>0</v>
      </c>
      <c r="AJ638" s="87" t="s">
        <v>49</v>
      </c>
      <c r="AK638" s="89">
        <v>0</v>
      </c>
      <c r="AL638" s="89">
        <v>0</v>
      </c>
      <c r="AM638" s="88" t="s">
        <v>47</v>
      </c>
      <c r="AN638" s="87" t="s">
        <v>47</v>
      </c>
      <c r="AO638" s="88" t="s">
        <v>47</v>
      </c>
      <c r="AP638" s="87" t="s">
        <v>47</v>
      </c>
      <c r="AR638" s="90"/>
      <c r="AS638" s="78"/>
      <c r="AT638" s="79"/>
      <c r="AU638" s="91"/>
    </row>
    <row r="639" spans="1:47" x14ac:dyDescent="0.25">
      <c r="A639" s="87" t="s">
        <v>2329</v>
      </c>
      <c r="B639" s="92">
        <v>44193</v>
      </c>
      <c r="C639" s="87" t="s">
        <v>46</v>
      </c>
      <c r="D639" s="87" t="s">
        <v>260</v>
      </c>
      <c r="E639" s="87" t="s">
        <v>261</v>
      </c>
      <c r="F639" s="87" t="s">
        <v>2013</v>
      </c>
      <c r="G639" s="87" t="s">
        <v>48</v>
      </c>
      <c r="H639" s="87" t="s">
        <v>2012</v>
      </c>
      <c r="I639" s="89" t="s">
        <v>47</v>
      </c>
      <c r="J639" s="89" t="s">
        <v>47</v>
      </c>
      <c r="K639" s="89" t="s">
        <v>47</v>
      </c>
      <c r="L639" s="89" t="s">
        <v>47</v>
      </c>
      <c r="M639" s="89">
        <v>0</v>
      </c>
      <c r="N639" s="87" t="s">
        <v>47</v>
      </c>
      <c r="O639" s="87" t="s">
        <v>937</v>
      </c>
      <c r="P639" s="87" t="s">
        <v>47</v>
      </c>
      <c r="Q639" s="89">
        <v>0</v>
      </c>
      <c r="R639" s="89">
        <v>0</v>
      </c>
      <c r="S639" s="89">
        <v>0</v>
      </c>
      <c r="T639" s="89">
        <v>0</v>
      </c>
      <c r="U639" s="87" t="s">
        <v>49</v>
      </c>
      <c r="V639" s="89">
        <v>0</v>
      </c>
      <c r="W639" s="89">
        <v>0</v>
      </c>
      <c r="X639" s="87" t="s">
        <v>50</v>
      </c>
      <c r="Y639" s="89">
        <v>0</v>
      </c>
      <c r="Z639" s="89">
        <v>0</v>
      </c>
      <c r="AA639" s="87" t="s">
        <v>49</v>
      </c>
      <c r="AB639" s="89">
        <v>0</v>
      </c>
      <c r="AC639" s="89">
        <v>0</v>
      </c>
      <c r="AD639" s="87" t="s">
        <v>49</v>
      </c>
      <c r="AE639" s="89">
        <v>0</v>
      </c>
      <c r="AF639" s="87">
        <v>0</v>
      </c>
      <c r="AG639" s="87" t="s">
        <v>49</v>
      </c>
      <c r="AH639" s="89">
        <v>0</v>
      </c>
      <c r="AI639" s="89">
        <v>0</v>
      </c>
      <c r="AJ639" s="87" t="s">
        <v>49</v>
      </c>
      <c r="AK639" s="89">
        <v>0</v>
      </c>
      <c r="AL639" s="89">
        <v>0</v>
      </c>
      <c r="AM639" s="88" t="s">
        <v>47</v>
      </c>
      <c r="AN639" s="87" t="s">
        <v>47</v>
      </c>
      <c r="AO639" s="88" t="s">
        <v>47</v>
      </c>
      <c r="AP639" s="87" t="s">
        <v>47</v>
      </c>
      <c r="AR639" s="90"/>
      <c r="AS639" s="78"/>
      <c r="AT639" s="79"/>
      <c r="AU639" s="91"/>
    </row>
    <row r="640" spans="1:47" x14ac:dyDescent="0.25">
      <c r="A640" s="87" t="s">
        <v>2330</v>
      </c>
      <c r="B640" s="92">
        <v>44193</v>
      </c>
      <c r="C640" s="87" t="s">
        <v>46</v>
      </c>
      <c r="D640" s="87" t="s">
        <v>600</v>
      </c>
      <c r="E640" s="87" t="s">
        <v>972</v>
      </c>
      <c r="F640" s="87" t="s">
        <v>2017</v>
      </c>
      <c r="G640" s="87" t="s">
        <v>48</v>
      </c>
      <c r="H640" s="87" t="s">
        <v>1748</v>
      </c>
      <c r="I640" s="89" t="s">
        <v>47</v>
      </c>
      <c r="J640" s="89" t="s">
        <v>47</v>
      </c>
      <c r="K640" s="89" t="s">
        <v>47</v>
      </c>
      <c r="L640" s="89" t="s">
        <v>47</v>
      </c>
      <c r="M640" s="89">
        <v>0</v>
      </c>
      <c r="N640" s="87" t="s">
        <v>47</v>
      </c>
      <c r="O640" s="87" t="s">
        <v>55</v>
      </c>
      <c r="P640" s="87" t="s">
        <v>47</v>
      </c>
      <c r="Q640" s="89">
        <v>21559295.082000002</v>
      </c>
      <c r="R640" s="89">
        <v>0</v>
      </c>
      <c r="S640" s="89">
        <v>13043049</v>
      </c>
      <c r="T640" s="89">
        <v>0</v>
      </c>
      <c r="U640" s="87" t="s">
        <v>49</v>
      </c>
      <c r="V640" s="89">
        <v>0</v>
      </c>
      <c r="W640" s="89">
        <v>7341591.4500000002</v>
      </c>
      <c r="X640" s="87" t="s">
        <v>50</v>
      </c>
      <c r="Y640" s="89">
        <v>1174654.632</v>
      </c>
      <c r="Z640" s="89">
        <v>0</v>
      </c>
      <c r="AA640" s="87" t="s">
        <v>49</v>
      </c>
      <c r="AB640" s="89">
        <v>0</v>
      </c>
      <c r="AC640" s="89">
        <v>0</v>
      </c>
      <c r="AD640" s="87" t="s">
        <v>49</v>
      </c>
      <c r="AE640" s="89">
        <v>0</v>
      </c>
      <c r="AF640" s="87">
        <v>0</v>
      </c>
      <c r="AG640" s="87" t="s">
        <v>49</v>
      </c>
      <c r="AH640" s="89">
        <v>0</v>
      </c>
      <c r="AI640" s="89">
        <v>0</v>
      </c>
      <c r="AJ640" s="87" t="s">
        <v>49</v>
      </c>
      <c r="AK640" s="89">
        <v>0</v>
      </c>
      <c r="AL640" s="89">
        <v>0</v>
      </c>
      <c r="AM640" s="88" t="s">
        <v>47</v>
      </c>
      <c r="AN640" s="87" t="s">
        <v>47</v>
      </c>
      <c r="AO640" s="88" t="s">
        <v>47</v>
      </c>
      <c r="AP640" s="87" t="s">
        <v>47</v>
      </c>
      <c r="AR640" s="90"/>
      <c r="AS640" s="78"/>
      <c r="AT640" s="79"/>
      <c r="AU640" s="91"/>
    </row>
    <row r="641" spans="1:47" x14ac:dyDescent="0.25">
      <c r="A641" s="87" t="s">
        <v>2331</v>
      </c>
      <c r="B641" s="92">
        <v>44193</v>
      </c>
      <c r="C641" s="87" t="s">
        <v>46</v>
      </c>
      <c r="D641" s="87" t="s">
        <v>600</v>
      </c>
      <c r="E641" s="87" t="s">
        <v>972</v>
      </c>
      <c r="F641" s="87" t="s">
        <v>2017</v>
      </c>
      <c r="G641" s="87" t="s">
        <v>48</v>
      </c>
      <c r="H641" s="87" t="s">
        <v>1747</v>
      </c>
      <c r="I641" s="89" t="s">
        <v>47</v>
      </c>
      <c r="J641" s="89" t="s">
        <v>47</v>
      </c>
      <c r="K641" s="89" t="s">
        <v>47</v>
      </c>
      <c r="L641" s="89" t="s">
        <v>47</v>
      </c>
      <c r="M641" s="89">
        <v>0</v>
      </c>
      <c r="N641" s="87" t="s">
        <v>47</v>
      </c>
      <c r="O641" s="87" t="s">
        <v>55</v>
      </c>
      <c r="P641" s="87" t="s">
        <v>47</v>
      </c>
      <c r="Q641" s="89">
        <v>25836700</v>
      </c>
      <c r="R641" s="89">
        <v>0</v>
      </c>
      <c r="S641" s="89">
        <v>16378988</v>
      </c>
      <c r="T641" s="89">
        <v>0</v>
      </c>
      <c r="U641" s="87" t="s">
        <v>49</v>
      </c>
      <c r="V641" s="89">
        <v>0</v>
      </c>
      <c r="W641" s="89">
        <v>8153200</v>
      </c>
      <c r="X641" s="87" t="s">
        <v>50</v>
      </c>
      <c r="Y641" s="89">
        <v>1304512</v>
      </c>
      <c r="Z641" s="89">
        <v>0</v>
      </c>
      <c r="AA641" s="87" t="s">
        <v>49</v>
      </c>
      <c r="AB641" s="89">
        <v>0</v>
      </c>
      <c r="AC641" s="89">
        <v>0</v>
      </c>
      <c r="AD641" s="87" t="s">
        <v>49</v>
      </c>
      <c r="AE641" s="89">
        <v>0</v>
      </c>
      <c r="AF641" s="87">
        <v>0</v>
      </c>
      <c r="AG641" s="87" t="s">
        <v>49</v>
      </c>
      <c r="AH641" s="89">
        <v>0</v>
      </c>
      <c r="AI641" s="89">
        <v>0</v>
      </c>
      <c r="AJ641" s="87" t="s">
        <v>49</v>
      </c>
      <c r="AK641" s="89">
        <v>0</v>
      </c>
      <c r="AL641" s="89">
        <v>0</v>
      </c>
      <c r="AM641" s="88" t="s">
        <v>47</v>
      </c>
      <c r="AN641" s="87" t="s">
        <v>47</v>
      </c>
      <c r="AO641" s="88" t="s">
        <v>47</v>
      </c>
      <c r="AP641" s="87" t="s">
        <v>47</v>
      </c>
      <c r="AR641" s="90"/>
      <c r="AS641" s="78"/>
      <c r="AT641" s="79"/>
      <c r="AU641" s="91"/>
    </row>
    <row r="642" spans="1:47" x14ac:dyDescent="0.25">
      <c r="A642" s="87" t="s">
        <v>2332</v>
      </c>
      <c r="B642" s="92">
        <v>44193</v>
      </c>
      <c r="C642" s="87" t="s">
        <v>46</v>
      </c>
      <c r="D642" s="87" t="s">
        <v>600</v>
      </c>
      <c r="E642" s="87" t="s">
        <v>972</v>
      </c>
      <c r="F642" s="87" t="s">
        <v>2017</v>
      </c>
      <c r="G642" s="87" t="s">
        <v>48</v>
      </c>
      <c r="H642" s="87" t="s">
        <v>1746</v>
      </c>
      <c r="I642" s="89" t="s">
        <v>47</v>
      </c>
      <c r="J642" s="89" t="s">
        <v>47</v>
      </c>
      <c r="K642" s="89" t="s">
        <v>47</v>
      </c>
      <c r="L642" s="89" t="s">
        <v>47</v>
      </c>
      <c r="M642" s="89">
        <v>0</v>
      </c>
      <c r="N642" s="87" t="s">
        <v>47</v>
      </c>
      <c r="O642" s="87" t="s">
        <v>55</v>
      </c>
      <c r="P642" s="87" t="s">
        <v>47</v>
      </c>
      <c r="Q642" s="89">
        <v>12875080</v>
      </c>
      <c r="R642" s="89">
        <v>0</v>
      </c>
      <c r="S642" s="89">
        <v>12799216</v>
      </c>
      <c r="T642" s="89">
        <v>0</v>
      </c>
      <c r="U642" s="87" t="s">
        <v>49</v>
      </c>
      <c r="V642" s="89">
        <v>0</v>
      </c>
      <c r="W642" s="89">
        <v>65400</v>
      </c>
      <c r="X642" s="87" t="s">
        <v>49</v>
      </c>
      <c r="Y642" s="89">
        <v>10464</v>
      </c>
      <c r="Z642" s="89">
        <v>0</v>
      </c>
      <c r="AA642" s="87" t="s">
        <v>49</v>
      </c>
      <c r="AB642" s="89">
        <v>0</v>
      </c>
      <c r="AC642" s="89">
        <v>0</v>
      </c>
      <c r="AD642" s="87" t="s">
        <v>49</v>
      </c>
      <c r="AE642" s="89">
        <v>0</v>
      </c>
      <c r="AF642" s="87">
        <v>0</v>
      </c>
      <c r="AG642" s="87" t="s">
        <v>49</v>
      </c>
      <c r="AH642" s="89">
        <v>0</v>
      </c>
      <c r="AI642" s="89">
        <v>0</v>
      </c>
      <c r="AJ642" s="87" t="s">
        <v>49</v>
      </c>
      <c r="AK642" s="89">
        <v>0</v>
      </c>
      <c r="AL642" s="89">
        <v>0</v>
      </c>
      <c r="AM642" s="88" t="s">
        <v>47</v>
      </c>
      <c r="AN642" s="87" t="s">
        <v>47</v>
      </c>
      <c r="AO642" s="88" t="s">
        <v>47</v>
      </c>
      <c r="AP642" s="87" t="s">
        <v>47</v>
      </c>
      <c r="AR642" s="90"/>
      <c r="AS642" s="78"/>
      <c r="AT642" s="79"/>
      <c r="AU642" s="91"/>
    </row>
    <row r="643" spans="1:47" x14ac:dyDescent="0.25">
      <c r="A643" s="87" t="s">
        <v>2333</v>
      </c>
      <c r="B643" s="92">
        <v>44193</v>
      </c>
      <c r="C643" s="87" t="s">
        <v>46</v>
      </c>
      <c r="D643" s="87" t="s">
        <v>600</v>
      </c>
      <c r="E643" s="87" t="s">
        <v>972</v>
      </c>
      <c r="F643" s="87" t="s">
        <v>2017</v>
      </c>
      <c r="G643" s="87" t="s">
        <v>48</v>
      </c>
      <c r="H643" s="87" t="s">
        <v>1745</v>
      </c>
      <c r="I643" s="89" t="s">
        <v>47</v>
      </c>
      <c r="J643" s="89" t="s">
        <v>47</v>
      </c>
      <c r="K643" s="89" t="s">
        <v>47</v>
      </c>
      <c r="L643" s="89" t="s">
        <v>47</v>
      </c>
      <c r="M643" s="89">
        <v>0</v>
      </c>
      <c r="N643" s="87" t="s">
        <v>47</v>
      </c>
      <c r="O643" s="87" t="s">
        <v>55</v>
      </c>
      <c r="P643" s="87" t="s">
        <v>47</v>
      </c>
      <c r="Q643" s="89">
        <v>23647070.399999999</v>
      </c>
      <c r="R643" s="89">
        <v>0</v>
      </c>
      <c r="S643" s="89">
        <v>16027796</v>
      </c>
      <c r="T643" s="89">
        <v>0</v>
      </c>
      <c r="U643" s="87" t="s">
        <v>49</v>
      </c>
      <c r="V643" s="89">
        <v>0</v>
      </c>
      <c r="W643" s="89">
        <v>6568340</v>
      </c>
      <c r="X643" s="87" t="s">
        <v>50</v>
      </c>
      <c r="Y643" s="89">
        <v>1050934.3999999999</v>
      </c>
      <c r="Z643" s="89">
        <v>0</v>
      </c>
      <c r="AA643" s="87" t="s">
        <v>49</v>
      </c>
      <c r="AB643" s="89">
        <v>0</v>
      </c>
      <c r="AC643" s="89">
        <v>0</v>
      </c>
      <c r="AD643" s="87" t="s">
        <v>49</v>
      </c>
      <c r="AE643" s="89">
        <v>0</v>
      </c>
      <c r="AF643" s="87">
        <v>0</v>
      </c>
      <c r="AG643" s="87" t="s">
        <v>49</v>
      </c>
      <c r="AH643" s="89">
        <v>0</v>
      </c>
      <c r="AI643" s="89">
        <v>0</v>
      </c>
      <c r="AJ643" s="87" t="s">
        <v>49</v>
      </c>
      <c r="AK643" s="89">
        <v>0</v>
      </c>
      <c r="AL643" s="89">
        <v>0</v>
      </c>
      <c r="AM643" s="88" t="s">
        <v>47</v>
      </c>
      <c r="AN643" s="87" t="s">
        <v>47</v>
      </c>
      <c r="AO643" s="88" t="s">
        <v>47</v>
      </c>
      <c r="AP643" s="87" t="s">
        <v>47</v>
      </c>
      <c r="AR643" s="90"/>
      <c r="AS643" s="78"/>
      <c r="AT643" s="79"/>
      <c r="AU643" s="91"/>
    </row>
    <row r="644" spans="1:47" x14ac:dyDescent="0.25">
      <c r="A644" s="87" t="s">
        <v>2334</v>
      </c>
      <c r="B644" s="92">
        <v>44193</v>
      </c>
      <c r="C644" s="87" t="s">
        <v>46</v>
      </c>
      <c r="D644" s="87" t="s">
        <v>600</v>
      </c>
      <c r="E644" s="87" t="s">
        <v>972</v>
      </c>
      <c r="F644" s="87" t="s">
        <v>2017</v>
      </c>
      <c r="G644" s="87" t="s">
        <v>48</v>
      </c>
      <c r="H644" s="87" t="s">
        <v>1744</v>
      </c>
      <c r="I644" s="89" t="s">
        <v>47</v>
      </c>
      <c r="J644" s="89" t="s">
        <v>47</v>
      </c>
      <c r="K644" s="89" t="s">
        <v>47</v>
      </c>
      <c r="L644" s="89" t="s">
        <v>47</v>
      </c>
      <c r="M644" s="89">
        <v>0</v>
      </c>
      <c r="N644" s="87" t="s">
        <v>47</v>
      </c>
      <c r="O644" s="87" t="s">
        <v>55</v>
      </c>
      <c r="P644" s="87" t="s">
        <v>47</v>
      </c>
      <c r="Q644" s="89">
        <v>151642720.57999998</v>
      </c>
      <c r="R644" s="89">
        <v>0</v>
      </c>
      <c r="S644" s="89">
        <v>135498608.5</v>
      </c>
      <c r="T644" s="89">
        <v>0</v>
      </c>
      <c r="U644" s="87" t="s">
        <v>49</v>
      </c>
      <c r="V644" s="89">
        <v>0</v>
      </c>
      <c r="W644" s="89">
        <v>13917338</v>
      </c>
      <c r="X644" s="87" t="s">
        <v>50</v>
      </c>
      <c r="Y644" s="89">
        <v>2226774.08</v>
      </c>
      <c r="Z644" s="89">
        <v>0</v>
      </c>
      <c r="AA644" s="87" t="s">
        <v>49</v>
      </c>
      <c r="AB644" s="89">
        <v>0</v>
      </c>
      <c r="AC644" s="89">
        <v>0</v>
      </c>
      <c r="AD644" s="87" t="s">
        <v>49</v>
      </c>
      <c r="AE644" s="89">
        <v>0</v>
      </c>
      <c r="AF644" s="87">
        <v>0</v>
      </c>
      <c r="AG644" s="87" t="s">
        <v>49</v>
      </c>
      <c r="AH644" s="89">
        <v>0</v>
      </c>
      <c r="AI644" s="89">
        <v>0</v>
      </c>
      <c r="AJ644" s="87" t="s">
        <v>49</v>
      </c>
      <c r="AK644" s="89">
        <v>0</v>
      </c>
      <c r="AL644" s="89">
        <v>0</v>
      </c>
      <c r="AM644" s="88" t="s">
        <v>47</v>
      </c>
      <c r="AN644" s="87" t="s">
        <v>47</v>
      </c>
      <c r="AO644" s="88" t="s">
        <v>47</v>
      </c>
      <c r="AP644" s="87" t="s">
        <v>47</v>
      </c>
      <c r="AR644" s="90"/>
      <c r="AS644" s="78"/>
      <c r="AT644" s="79"/>
      <c r="AU644" s="91"/>
    </row>
    <row r="645" spans="1:47" x14ac:dyDescent="0.25">
      <c r="A645" s="87" t="s">
        <v>2335</v>
      </c>
      <c r="B645" s="92">
        <v>44193</v>
      </c>
      <c r="C645" s="87" t="s">
        <v>46</v>
      </c>
      <c r="D645" s="87" t="s">
        <v>600</v>
      </c>
      <c r="E645" s="87" t="s">
        <v>972</v>
      </c>
      <c r="F645" s="87" t="s">
        <v>2017</v>
      </c>
      <c r="G645" s="87" t="s">
        <v>48</v>
      </c>
      <c r="H645" s="87" t="s">
        <v>1743</v>
      </c>
      <c r="I645" s="89" t="s">
        <v>47</v>
      </c>
      <c r="J645" s="89" t="s">
        <v>47</v>
      </c>
      <c r="K645" s="89" t="s">
        <v>47</v>
      </c>
      <c r="L645" s="89" t="s">
        <v>47</v>
      </c>
      <c r="M645" s="89">
        <v>0</v>
      </c>
      <c r="N645" s="87" t="s">
        <v>47</v>
      </c>
      <c r="O645" s="87" t="s">
        <v>55</v>
      </c>
      <c r="P645" s="87" t="s">
        <v>47</v>
      </c>
      <c r="Q645" s="89">
        <v>33192954.462000001</v>
      </c>
      <c r="R645" s="89">
        <v>0</v>
      </c>
      <c r="S645" s="89">
        <v>25722746.5</v>
      </c>
      <c r="T645" s="89">
        <v>0</v>
      </c>
      <c r="U645" s="87" t="s">
        <v>49</v>
      </c>
      <c r="V645" s="89">
        <v>0</v>
      </c>
      <c r="W645" s="89">
        <v>6439834.4500000002</v>
      </c>
      <c r="X645" s="87" t="s">
        <v>49</v>
      </c>
      <c r="Y645" s="89">
        <v>1030373.512</v>
      </c>
      <c r="Z645" s="89">
        <v>0</v>
      </c>
      <c r="AA645" s="87" t="s">
        <v>49</v>
      </c>
      <c r="AB645" s="89">
        <v>0</v>
      </c>
      <c r="AC645" s="89">
        <v>0</v>
      </c>
      <c r="AD645" s="87" t="s">
        <v>49</v>
      </c>
      <c r="AE645" s="89">
        <v>0</v>
      </c>
      <c r="AF645" s="87">
        <v>0</v>
      </c>
      <c r="AG645" s="87" t="s">
        <v>49</v>
      </c>
      <c r="AH645" s="89">
        <v>0</v>
      </c>
      <c r="AI645" s="89">
        <v>0</v>
      </c>
      <c r="AJ645" s="87" t="s">
        <v>49</v>
      </c>
      <c r="AK645" s="89">
        <v>0</v>
      </c>
      <c r="AL645" s="89">
        <v>0</v>
      </c>
      <c r="AM645" s="88" t="s">
        <v>47</v>
      </c>
      <c r="AN645" s="87" t="s">
        <v>47</v>
      </c>
      <c r="AO645" s="88" t="s">
        <v>47</v>
      </c>
      <c r="AP645" s="87" t="s">
        <v>47</v>
      </c>
      <c r="AR645" s="90"/>
      <c r="AS645" s="78"/>
      <c r="AT645" s="79"/>
      <c r="AU645" s="91"/>
    </row>
    <row r="646" spans="1:47" x14ac:dyDescent="0.25">
      <c r="A646" s="87" t="s">
        <v>2336</v>
      </c>
      <c r="B646" s="92">
        <v>44193</v>
      </c>
      <c r="C646" s="87" t="s">
        <v>46</v>
      </c>
      <c r="D646" s="87" t="s">
        <v>600</v>
      </c>
      <c r="E646" s="87" t="s">
        <v>972</v>
      </c>
      <c r="F646" s="87" t="s">
        <v>2017</v>
      </c>
      <c r="G646" s="87" t="s">
        <v>48</v>
      </c>
      <c r="H646" s="87" t="s">
        <v>1742</v>
      </c>
      <c r="I646" s="89" t="s">
        <v>47</v>
      </c>
      <c r="J646" s="89" t="s">
        <v>47</v>
      </c>
      <c r="K646" s="89" t="s">
        <v>47</v>
      </c>
      <c r="L646" s="89" t="s">
        <v>47</v>
      </c>
      <c r="M646" s="89">
        <v>0</v>
      </c>
      <c r="N646" s="87" t="s">
        <v>47</v>
      </c>
      <c r="O646" s="87" t="s">
        <v>55</v>
      </c>
      <c r="P646" s="87" t="s">
        <v>47</v>
      </c>
      <c r="Q646" s="89">
        <v>152799718.43799999</v>
      </c>
      <c r="R646" s="89">
        <v>0</v>
      </c>
      <c r="S646" s="89">
        <v>111899040.00000001</v>
      </c>
      <c r="T646" s="89">
        <v>0</v>
      </c>
      <c r="U646" s="87" t="s">
        <v>49</v>
      </c>
      <c r="V646" s="89">
        <v>0</v>
      </c>
      <c r="W646" s="89">
        <v>35259205.549999997</v>
      </c>
      <c r="X646" s="87" t="s">
        <v>49</v>
      </c>
      <c r="Y646" s="89">
        <v>5641472.8880000003</v>
      </c>
      <c r="Z646" s="89">
        <v>0</v>
      </c>
      <c r="AA646" s="87" t="s">
        <v>49</v>
      </c>
      <c r="AB646" s="89">
        <v>0</v>
      </c>
      <c r="AC646" s="89">
        <v>0</v>
      </c>
      <c r="AD646" s="87" t="s">
        <v>49</v>
      </c>
      <c r="AE646" s="89">
        <v>0</v>
      </c>
      <c r="AF646" s="87">
        <v>0</v>
      </c>
      <c r="AG646" s="87" t="s">
        <v>49</v>
      </c>
      <c r="AH646" s="89">
        <v>0</v>
      </c>
      <c r="AI646" s="89">
        <v>0</v>
      </c>
      <c r="AJ646" s="87" t="s">
        <v>49</v>
      </c>
      <c r="AK646" s="89">
        <v>0</v>
      </c>
      <c r="AL646" s="89">
        <v>0</v>
      </c>
      <c r="AM646" s="88" t="s">
        <v>47</v>
      </c>
      <c r="AN646" s="87" t="s">
        <v>47</v>
      </c>
      <c r="AO646" s="88" t="s">
        <v>47</v>
      </c>
      <c r="AP646" s="87" t="s">
        <v>47</v>
      </c>
      <c r="AR646" s="90"/>
      <c r="AS646" s="78"/>
      <c r="AT646" s="79"/>
      <c r="AU646" s="91"/>
    </row>
    <row r="647" spans="1:47" x14ac:dyDescent="0.25">
      <c r="A647" s="87" t="s">
        <v>2337</v>
      </c>
      <c r="B647" s="92">
        <v>44193</v>
      </c>
      <c r="C647" s="87" t="s">
        <v>46</v>
      </c>
      <c r="D647" s="87" t="s">
        <v>600</v>
      </c>
      <c r="E647" s="87" t="s">
        <v>972</v>
      </c>
      <c r="F647" s="87" t="s">
        <v>2017</v>
      </c>
      <c r="G647" s="87" t="s">
        <v>48</v>
      </c>
      <c r="H647" s="87" t="s">
        <v>1741</v>
      </c>
      <c r="I647" s="89" t="s">
        <v>47</v>
      </c>
      <c r="J647" s="89" t="s">
        <v>47</v>
      </c>
      <c r="K647" s="89" t="s">
        <v>47</v>
      </c>
      <c r="L647" s="89" t="s">
        <v>47</v>
      </c>
      <c r="M647" s="89">
        <v>0</v>
      </c>
      <c r="N647" s="87" t="s">
        <v>47</v>
      </c>
      <c r="O647" s="87" t="s">
        <v>55</v>
      </c>
      <c r="P647" s="87" t="s">
        <v>47</v>
      </c>
      <c r="Q647" s="89">
        <v>29827520.100000001</v>
      </c>
      <c r="R647" s="89">
        <v>0</v>
      </c>
      <c r="S647" s="89">
        <v>15255095.5</v>
      </c>
      <c r="T647" s="89">
        <v>0</v>
      </c>
      <c r="U647" s="87" t="s">
        <v>49</v>
      </c>
      <c r="V647" s="89">
        <v>0</v>
      </c>
      <c r="W647" s="89">
        <v>12562435</v>
      </c>
      <c r="X647" s="87" t="s">
        <v>49</v>
      </c>
      <c r="Y647" s="89">
        <v>2009989.5999999999</v>
      </c>
      <c r="Z647" s="89">
        <v>0</v>
      </c>
      <c r="AA647" s="87" t="s">
        <v>49</v>
      </c>
      <c r="AB647" s="89">
        <v>0</v>
      </c>
      <c r="AC647" s="89">
        <v>0</v>
      </c>
      <c r="AD647" s="87" t="s">
        <v>49</v>
      </c>
      <c r="AE647" s="89">
        <v>0</v>
      </c>
      <c r="AF647" s="87">
        <v>0</v>
      </c>
      <c r="AG647" s="87" t="s">
        <v>49</v>
      </c>
      <c r="AH647" s="89">
        <v>0</v>
      </c>
      <c r="AI647" s="89">
        <v>0</v>
      </c>
      <c r="AJ647" s="87" t="s">
        <v>49</v>
      </c>
      <c r="AK647" s="89">
        <v>0</v>
      </c>
      <c r="AL647" s="89">
        <v>0</v>
      </c>
      <c r="AM647" s="88" t="s">
        <v>47</v>
      </c>
      <c r="AN647" s="87" t="s">
        <v>47</v>
      </c>
      <c r="AO647" s="88" t="s">
        <v>47</v>
      </c>
      <c r="AP647" s="87" t="s">
        <v>47</v>
      </c>
      <c r="AR647" s="90"/>
      <c r="AS647" s="78"/>
      <c r="AT647" s="79"/>
      <c r="AU647" s="91"/>
    </row>
    <row r="648" spans="1:47" x14ac:dyDescent="0.25">
      <c r="A648" s="87" t="s">
        <v>2338</v>
      </c>
      <c r="B648" s="92">
        <v>44193</v>
      </c>
      <c r="C648" s="87" t="s">
        <v>46</v>
      </c>
      <c r="D648" s="87" t="s">
        <v>600</v>
      </c>
      <c r="E648" s="87" t="s">
        <v>972</v>
      </c>
      <c r="F648" s="87" t="s">
        <v>2017</v>
      </c>
      <c r="G648" s="87" t="s">
        <v>48</v>
      </c>
      <c r="H648" s="87" t="s">
        <v>1740</v>
      </c>
      <c r="I648" s="89" t="s">
        <v>47</v>
      </c>
      <c r="J648" s="89" t="s">
        <v>47</v>
      </c>
      <c r="K648" s="89" t="s">
        <v>47</v>
      </c>
      <c r="L648" s="89" t="s">
        <v>47</v>
      </c>
      <c r="M648" s="89">
        <v>0</v>
      </c>
      <c r="N648" s="87" t="s">
        <v>47</v>
      </c>
      <c r="O648" s="87" t="s">
        <v>55</v>
      </c>
      <c r="P648" s="87" t="s">
        <v>47</v>
      </c>
      <c r="Q648" s="89">
        <v>134875303.87</v>
      </c>
      <c r="R648" s="89">
        <v>0</v>
      </c>
      <c r="S648" s="89">
        <v>114498170.25</v>
      </c>
      <c r="T648" s="89">
        <v>0</v>
      </c>
      <c r="U648" s="87" t="s">
        <v>49</v>
      </c>
      <c r="V648" s="89">
        <v>0</v>
      </c>
      <c r="W648" s="89">
        <v>17566494.5</v>
      </c>
      <c r="X648" s="87" t="s">
        <v>49</v>
      </c>
      <c r="Y648" s="89">
        <v>2810639.12</v>
      </c>
      <c r="Z648" s="89">
        <v>0</v>
      </c>
      <c r="AA648" s="87" t="s">
        <v>49</v>
      </c>
      <c r="AB648" s="89">
        <v>0</v>
      </c>
      <c r="AC648" s="89">
        <v>0</v>
      </c>
      <c r="AD648" s="87" t="s">
        <v>49</v>
      </c>
      <c r="AE648" s="89">
        <v>0</v>
      </c>
      <c r="AF648" s="87">
        <v>0</v>
      </c>
      <c r="AG648" s="87" t="s">
        <v>49</v>
      </c>
      <c r="AH648" s="89">
        <v>0</v>
      </c>
      <c r="AI648" s="89">
        <v>0</v>
      </c>
      <c r="AJ648" s="87" t="s">
        <v>49</v>
      </c>
      <c r="AK648" s="89">
        <v>0</v>
      </c>
      <c r="AL648" s="89">
        <v>0</v>
      </c>
      <c r="AM648" s="88" t="s">
        <v>47</v>
      </c>
      <c r="AN648" s="87" t="s">
        <v>47</v>
      </c>
      <c r="AO648" s="88" t="s">
        <v>47</v>
      </c>
      <c r="AP648" s="87" t="s">
        <v>47</v>
      </c>
      <c r="AR648" s="90"/>
      <c r="AS648" s="78"/>
      <c r="AT648" s="79"/>
      <c r="AU648" s="91"/>
    </row>
    <row r="649" spans="1:47" x14ac:dyDescent="0.25">
      <c r="A649" s="87" t="s">
        <v>2339</v>
      </c>
      <c r="B649" s="92">
        <v>44193</v>
      </c>
      <c r="C649" s="87" t="s">
        <v>46</v>
      </c>
      <c r="D649" s="87" t="s">
        <v>600</v>
      </c>
      <c r="E649" s="87" t="s">
        <v>972</v>
      </c>
      <c r="F649" s="87" t="s">
        <v>2017</v>
      </c>
      <c r="G649" s="87" t="s">
        <v>48</v>
      </c>
      <c r="H649" s="87" t="s">
        <v>1739</v>
      </c>
      <c r="I649" s="89" t="s">
        <v>47</v>
      </c>
      <c r="J649" s="89" t="s">
        <v>47</v>
      </c>
      <c r="K649" s="89" t="s">
        <v>47</v>
      </c>
      <c r="L649" s="89" t="s">
        <v>47</v>
      </c>
      <c r="M649" s="89">
        <v>0</v>
      </c>
      <c r="N649" s="87" t="s">
        <v>47</v>
      </c>
      <c r="O649" s="87" t="s">
        <v>55</v>
      </c>
      <c r="P649" s="87" t="s">
        <v>47</v>
      </c>
      <c r="Q649" s="89">
        <v>76430943.071999997</v>
      </c>
      <c r="R649" s="89">
        <v>0</v>
      </c>
      <c r="S649" s="89">
        <v>60906475.5</v>
      </c>
      <c r="T649" s="89">
        <v>0</v>
      </c>
      <c r="U649" s="87" t="s">
        <v>49</v>
      </c>
      <c r="V649" s="89">
        <v>0</v>
      </c>
      <c r="W649" s="89">
        <v>13383161.699999999</v>
      </c>
      <c r="X649" s="87" t="s">
        <v>49</v>
      </c>
      <c r="Y649" s="89">
        <v>2141305.872</v>
      </c>
      <c r="Z649" s="89">
        <v>0</v>
      </c>
      <c r="AA649" s="87" t="s">
        <v>49</v>
      </c>
      <c r="AB649" s="89">
        <v>0</v>
      </c>
      <c r="AC649" s="89">
        <v>0</v>
      </c>
      <c r="AD649" s="87" t="s">
        <v>49</v>
      </c>
      <c r="AE649" s="89">
        <v>0</v>
      </c>
      <c r="AF649" s="87">
        <v>0</v>
      </c>
      <c r="AG649" s="87" t="s">
        <v>49</v>
      </c>
      <c r="AH649" s="89">
        <v>0</v>
      </c>
      <c r="AI649" s="89">
        <v>0</v>
      </c>
      <c r="AJ649" s="87" t="s">
        <v>49</v>
      </c>
      <c r="AK649" s="89">
        <v>0</v>
      </c>
      <c r="AL649" s="89">
        <v>0</v>
      </c>
      <c r="AM649" s="88" t="s">
        <v>47</v>
      </c>
      <c r="AN649" s="87" t="s">
        <v>47</v>
      </c>
      <c r="AO649" s="88" t="s">
        <v>47</v>
      </c>
      <c r="AP649" s="87" t="s">
        <v>47</v>
      </c>
      <c r="AR649" s="90"/>
      <c r="AS649" s="78"/>
      <c r="AT649" s="79"/>
      <c r="AU649" s="91"/>
    </row>
    <row r="650" spans="1:47" x14ac:dyDescent="0.25">
      <c r="A650" s="87" t="s">
        <v>2340</v>
      </c>
      <c r="B650" s="92">
        <v>44193</v>
      </c>
      <c r="C650" s="87" t="s">
        <v>46</v>
      </c>
      <c r="D650" s="87" t="s">
        <v>600</v>
      </c>
      <c r="E650" s="87" t="s">
        <v>972</v>
      </c>
      <c r="F650" s="87" t="s">
        <v>2017</v>
      </c>
      <c r="G650" s="87" t="s">
        <v>48</v>
      </c>
      <c r="H650" s="87" t="s">
        <v>1738</v>
      </c>
      <c r="I650" s="89" t="s">
        <v>47</v>
      </c>
      <c r="J650" s="89" t="s">
        <v>47</v>
      </c>
      <c r="K650" s="89" t="s">
        <v>47</v>
      </c>
      <c r="L650" s="89" t="s">
        <v>47</v>
      </c>
      <c r="M650" s="89">
        <v>0</v>
      </c>
      <c r="N650" s="87" t="s">
        <v>47</v>
      </c>
      <c r="O650" s="87" t="s">
        <v>1734</v>
      </c>
      <c r="P650" s="87" t="s">
        <v>1737</v>
      </c>
      <c r="Q650" s="89">
        <v>379320</v>
      </c>
      <c r="R650" s="89">
        <v>0</v>
      </c>
      <c r="S650" s="89">
        <v>0</v>
      </c>
      <c r="T650" s="89">
        <v>327000</v>
      </c>
      <c r="U650" s="87" t="s">
        <v>50</v>
      </c>
      <c r="V650" s="89">
        <v>52320</v>
      </c>
      <c r="W650" s="89">
        <v>0</v>
      </c>
      <c r="X650" s="87" t="s">
        <v>49</v>
      </c>
      <c r="Y650" s="89">
        <v>0</v>
      </c>
      <c r="Z650" s="89">
        <v>0</v>
      </c>
      <c r="AA650" s="87" t="s">
        <v>49</v>
      </c>
      <c r="AB650" s="89">
        <v>0</v>
      </c>
      <c r="AC650" s="89">
        <v>0</v>
      </c>
      <c r="AD650" s="87" t="s">
        <v>49</v>
      </c>
      <c r="AE650" s="89">
        <v>0</v>
      </c>
      <c r="AF650" s="87">
        <v>0</v>
      </c>
      <c r="AG650" s="87" t="s">
        <v>49</v>
      </c>
      <c r="AH650" s="89">
        <v>0</v>
      </c>
      <c r="AI650" s="89">
        <v>0</v>
      </c>
      <c r="AJ650" s="87" t="s">
        <v>49</v>
      </c>
      <c r="AK650" s="89">
        <v>0</v>
      </c>
      <c r="AL650" s="89">
        <v>0</v>
      </c>
      <c r="AM650" s="88" t="s">
        <v>47</v>
      </c>
      <c r="AN650" s="87" t="s">
        <v>47</v>
      </c>
      <c r="AO650" s="88" t="s">
        <v>47</v>
      </c>
      <c r="AP650" s="87" t="s">
        <v>47</v>
      </c>
      <c r="AR650" s="90"/>
      <c r="AS650" s="78"/>
      <c r="AT650" s="79"/>
      <c r="AU650" s="91"/>
    </row>
    <row r="651" spans="1:47" x14ac:dyDescent="0.25">
      <c r="A651" s="87" t="s">
        <v>2341</v>
      </c>
      <c r="B651" s="92">
        <v>44193</v>
      </c>
      <c r="C651" s="87" t="s">
        <v>46</v>
      </c>
      <c r="D651" s="87" t="s">
        <v>600</v>
      </c>
      <c r="E651" s="87" t="s">
        <v>972</v>
      </c>
      <c r="F651" s="87" t="s">
        <v>2017</v>
      </c>
      <c r="G651" s="87" t="s">
        <v>48</v>
      </c>
      <c r="H651" s="87" t="s">
        <v>1736</v>
      </c>
      <c r="I651" s="89" t="s">
        <v>47</v>
      </c>
      <c r="J651" s="89" t="s">
        <v>47</v>
      </c>
      <c r="K651" s="89" t="s">
        <v>47</v>
      </c>
      <c r="L651" s="89" t="s">
        <v>47</v>
      </c>
      <c r="M651" s="89">
        <v>0</v>
      </c>
      <c r="N651" s="87" t="s">
        <v>47</v>
      </c>
      <c r="O651" s="87" t="s">
        <v>1734</v>
      </c>
      <c r="P651" s="87" t="s">
        <v>1737</v>
      </c>
      <c r="Q651" s="89">
        <v>11523480</v>
      </c>
      <c r="R651" s="89">
        <v>0</v>
      </c>
      <c r="S651" s="89">
        <v>9121120</v>
      </c>
      <c r="T651" s="89">
        <v>2071000</v>
      </c>
      <c r="U651" s="87" t="s">
        <v>50</v>
      </c>
      <c r="V651" s="89">
        <v>331360</v>
      </c>
      <c r="W651" s="89">
        <v>0</v>
      </c>
      <c r="X651" s="87" t="s">
        <v>49</v>
      </c>
      <c r="Y651" s="89">
        <v>0</v>
      </c>
      <c r="Z651" s="89">
        <v>0</v>
      </c>
      <c r="AA651" s="87" t="s">
        <v>49</v>
      </c>
      <c r="AB651" s="89">
        <v>0</v>
      </c>
      <c r="AC651" s="89">
        <v>0</v>
      </c>
      <c r="AD651" s="87" t="s">
        <v>49</v>
      </c>
      <c r="AE651" s="89">
        <v>0</v>
      </c>
      <c r="AF651" s="87">
        <v>0</v>
      </c>
      <c r="AG651" s="87" t="s">
        <v>49</v>
      </c>
      <c r="AH651" s="89">
        <v>0</v>
      </c>
      <c r="AI651" s="89">
        <v>0</v>
      </c>
      <c r="AJ651" s="87" t="s">
        <v>49</v>
      </c>
      <c r="AK651" s="89">
        <v>0</v>
      </c>
      <c r="AL651" s="89">
        <v>0</v>
      </c>
      <c r="AM651" s="88" t="s">
        <v>47</v>
      </c>
      <c r="AN651" s="87" t="s">
        <v>47</v>
      </c>
      <c r="AO651" s="88" t="s">
        <v>47</v>
      </c>
      <c r="AP651" s="87" t="s">
        <v>47</v>
      </c>
      <c r="AR651" s="90"/>
      <c r="AS651" s="78"/>
      <c r="AT651" s="79"/>
      <c r="AU651" s="91"/>
    </row>
    <row r="652" spans="1:47" x14ac:dyDescent="0.25">
      <c r="A652" s="87" t="s">
        <v>2342</v>
      </c>
      <c r="B652" s="92">
        <v>44193</v>
      </c>
      <c r="C652" s="87" t="s">
        <v>46</v>
      </c>
      <c r="D652" s="87" t="s">
        <v>600</v>
      </c>
      <c r="E652" s="87" t="s">
        <v>972</v>
      </c>
      <c r="F652" s="87" t="s">
        <v>2017</v>
      </c>
      <c r="G652" s="87" t="s">
        <v>48</v>
      </c>
      <c r="H652" s="87" t="s">
        <v>1733</v>
      </c>
      <c r="I652" s="89" t="s">
        <v>47</v>
      </c>
      <c r="J652" s="89" t="s">
        <v>47</v>
      </c>
      <c r="K652" s="89" t="s">
        <v>47</v>
      </c>
      <c r="L652" s="89" t="s">
        <v>47</v>
      </c>
      <c r="M652" s="89">
        <v>0</v>
      </c>
      <c r="N652" s="87" t="s">
        <v>47</v>
      </c>
      <c r="O652" s="87" t="s">
        <v>1734</v>
      </c>
      <c r="P652" s="87" t="s">
        <v>1735</v>
      </c>
      <c r="Q652" s="89">
        <v>56620115.399999999</v>
      </c>
      <c r="R652" s="89">
        <v>0</v>
      </c>
      <c r="S652" s="89">
        <v>40574879.399999999</v>
      </c>
      <c r="T652" s="89">
        <v>13832100</v>
      </c>
      <c r="U652" s="87" t="s">
        <v>50</v>
      </c>
      <c r="V652" s="89">
        <v>2213136</v>
      </c>
      <c r="W652" s="89">
        <v>0</v>
      </c>
      <c r="X652" s="87" t="s">
        <v>49</v>
      </c>
      <c r="Y652" s="89">
        <v>0</v>
      </c>
      <c r="Z652" s="89">
        <v>0</v>
      </c>
      <c r="AA652" s="87" t="s">
        <v>49</v>
      </c>
      <c r="AB652" s="89">
        <v>0</v>
      </c>
      <c r="AC652" s="89">
        <v>0</v>
      </c>
      <c r="AD652" s="87" t="s">
        <v>49</v>
      </c>
      <c r="AE652" s="89">
        <v>0</v>
      </c>
      <c r="AF652" s="87">
        <v>0</v>
      </c>
      <c r="AG652" s="87" t="s">
        <v>49</v>
      </c>
      <c r="AH652" s="89">
        <v>0</v>
      </c>
      <c r="AI652" s="89">
        <v>0</v>
      </c>
      <c r="AJ652" s="87" t="s">
        <v>49</v>
      </c>
      <c r="AK652" s="89">
        <v>0</v>
      </c>
      <c r="AL652" s="89">
        <v>0</v>
      </c>
      <c r="AM652" s="88" t="s">
        <v>47</v>
      </c>
      <c r="AN652" s="87" t="s">
        <v>47</v>
      </c>
      <c r="AO652" s="88" t="s">
        <v>47</v>
      </c>
      <c r="AP652" s="87" t="s">
        <v>47</v>
      </c>
      <c r="AR652" s="90"/>
      <c r="AS652" s="78"/>
      <c r="AT652" s="79"/>
      <c r="AU652" s="91"/>
    </row>
    <row r="653" spans="1:47" x14ac:dyDescent="0.25">
      <c r="A653" s="87" t="s">
        <v>2343</v>
      </c>
      <c r="B653" s="92">
        <v>44193</v>
      </c>
      <c r="C653" s="87" t="s">
        <v>46</v>
      </c>
      <c r="D653" s="87" t="s">
        <v>600</v>
      </c>
      <c r="E653" s="87" t="s">
        <v>972</v>
      </c>
      <c r="F653" s="87" t="s">
        <v>2017</v>
      </c>
      <c r="G653" s="87" t="s">
        <v>48</v>
      </c>
      <c r="H653" s="87" t="s">
        <v>1732</v>
      </c>
      <c r="I653" s="89" t="s">
        <v>47</v>
      </c>
      <c r="J653" s="89" t="s">
        <v>47</v>
      </c>
      <c r="K653" s="89" t="s">
        <v>47</v>
      </c>
      <c r="L653" s="89" t="s">
        <v>47</v>
      </c>
      <c r="M653" s="89">
        <v>0</v>
      </c>
      <c r="N653" s="87" t="s">
        <v>47</v>
      </c>
      <c r="O653" s="87" t="s">
        <v>55</v>
      </c>
      <c r="P653" s="87" t="s">
        <v>47</v>
      </c>
      <c r="Q653" s="89">
        <v>23755487.75</v>
      </c>
      <c r="R653" s="89">
        <v>0</v>
      </c>
      <c r="S653" s="89">
        <v>23755487.75</v>
      </c>
      <c r="T653" s="89">
        <v>0</v>
      </c>
      <c r="U653" s="87" t="s">
        <v>49</v>
      </c>
      <c r="V653" s="89">
        <v>0</v>
      </c>
      <c r="W653" s="89">
        <v>0</v>
      </c>
      <c r="X653" s="87" t="s">
        <v>49</v>
      </c>
      <c r="Y653" s="89">
        <v>0</v>
      </c>
      <c r="Z653" s="89">
        <v>0</v>
      </c>
      <c r="AA653" s="87" t="s">
        <v>49</v>
      </c>
      <c r="AB653" s="89">
        <v>0</v>
      </c>
      <c r="AC653" s="89">
        <v>0</v>
      </c>
      <c r="AD653" s="87" t="s">
        <v>49</v>
      </c>
      <c r="AE653" s="89">
        <v>0</v>
      </c>
      <c r="AF653" s="87">
        <v>0</v>
      </c>
      <c r="AG653" s="87" t="s">
        <v>49</v>
      </c>
      <c r="AH653" s="89">
        <v>0</v>
      </c>
      <c r="AI653" s="89">
        <v>0</v>
      </c>
      <c r="AJ653" s="87" t="s">
        <v>49</v>
      </c>
      <c r="AK653" s="89">
        <v>0</v>
      </c>
      <c r="AL653" s="89">
        <v>0</v>
      </c>
      <c r="AM653" s="88" t="s">
        <v>47</v>
      </c>
      <c r="AN653" s="87" t="s">
        <v>47</v>
      </c>
      <c r="AO653" s="88" t="s">
        <v>47</v>
      </c>
      <c r="AP653" s="87" t="s">
        <v>47</v>
      </c>
      <c r="AR653" s="90"/>
      <c r="AS653" s="78"/>
      <c r="AT653" s="79"/>
      <c r="AU653" s="91"/>
    </row>
    <row r="654" spans="1:47" x14ac:dyDescent="0.25">
      <c r="A654" s="87" t="s">
        <v>2344</v>
      </c>
      <c r="B654" s="92">
        <v>44194</v>
      </c>
      <c r="C654" s="87" t="s">
        <v>973</v>
      </c>
      <c r="D654" s="87" t="s">
        <v>52</v>
      </c>
      <c r="E654" s="87" t="s">
        <v>1377</v>
      </c>
      <c r="F654" s="87" t="s">
        <v>1871</v>
      </c>
      <c r="G654" s="87" t="s">
        <v>48</v>
      </c>
      <c r="H654" s="87" t="s">
        <v>1872</v>
      </c>
      <c r="I654" s="89" t="s">
        <v>47</v>
      </c>
      <c r="J654" s="89" t="s">
        <v>47</v>
      </c>
      <c r="K654" s="89" t="s">
        <v>47</v>
      </c>
      <c r="L654" s="89" t="s">
        <v>47</v>
      </c>
      <c r="M654" s="89">
        <v>0</v>
      </c>
      <c r="N654" s="87" t="s">
        <v>47</v>
      </c>
      <c r="O654" s="87" t="s">
        <v>55</v>
      </c>
      <c r="P654" s="87" t="s">
        <v>47</v>
      </c>
      <c r="Q654" s="89">
        <f>481939198.066-23575</f>
        <v>481915623.06599998</v>
      </c>
      <c r="R654" s="89">
        <v>0</v>
      </c>
      <c r="S654" s="89">
        <f>348195560.42-23575</f>
        <v>348171985.42000002</v>
      </c>
      <c r="T654" s="89">
        <v>0</v>
      </c>
      <c r="U654" s="87" t="s">
        <v>49</v>
      </c>
      <c r="V654" s="89">
        <v>0</v>
      </c>
      <c r="W654" s="89">
        <v>115296239.34999999</v>
      </c>
      <c r="X654" s="87" t="s">
        <v>49</v>
      </c>
      <c r="Y654" s="89">
        <v>18447398.296</v>
      </c>
      <c r="Z654" s="89">
        <v>0</v>
      </c>
      <c r="AA654" s="87" t="s">
        <v>49</v>
      </c>
      <c r="AB654" s="89">
        <v>0</v>
      </c>
      <c r="AC654" s="89">
        <v>0</v>
      </c>
      <c r="AD654" s="87" t="s">
        <v>49</v>
      </c>
      <c r="AE654" s="89">
        <v>0</v>
      </c>
      <c r="AF654" s="87">
        <v>0</v>
      </c>
      <c r="AG654" s="87" t="s">
        <v>49</v>
      </c>
      <c r="AH654" s="89">
        <v>0</v>
      </c>
      <c r="AI654" s="89">
        <v>0</v>
      </c>
      <c r="AJ654" s="87" t="s">
        <v>49</v>
      </c>
      <c r="AK654" s="89">
        <v>0</v>
      </c>
      <c r="AL654" s="89">
        <v>0</v>
      </c>
      <c r="AM654" s="88" t="s">
        <v>47</v>
      </c>
      <c r="AN654" s="87" t="s">
        <v>47</v>
      </c>
      <c r="AO654" s="88" t="s">
        <v>47</v>
      </c>
      <c r="AP654" s="87" t="s">
        <v>47</v>
      </c>
      <c r="AR654" s="90"/>
      <c r="AS654" s="78"/>
      <c r="AT654" s="79"/>
      <c r="AU654" s="91"/>
    </row>
    <row r="655" spans="1:47" x14ac:dyDescent="0.25">
      <c r="A655" s="87" t="s">
        <v>2345</v>
      </c>
      <c r="B655" s="92">
        <v>44194</v>
      </c>
      <c r="C655" s="87" t="s">
        <v>46</v>
      </c>
      <c r="D655" s="87" t="s">
        <v>52</v>
      </c>
      <c r="E655" s="87" t="s">
        <v>53</v>
      </c>
      <c r="F655" s="87" t="s">
        <v>1981</v>
      </c>
      <c r="G655" s="87" t="s">
        <v>48</v>
      </c>
      <c r="H655" s="87" t="s">
        <v>1753</v>
      </c>
      <c r="I655" s="89" t="s">
        <v>47</v>
      </c>
      <c r="J655" s="89" t="s">
        <v>47</v>
      </c>
      <c r="K655" s="89" t="s">
        <v>47</v>
      </c>
      <c r="L655" s="89" t="s">
        <v>47</v>
      </c>
      <c r="M655" s="89">
        <v>0</v>
      </c>
      <c r="N655" s="87" t="s">
        <v>47</v>
      </c>
      <c r="O655" s="87" t="s">
        <v>55</v>
      </c>
      <c r="P655" s="87" t="s">
        <v>47</v>
      </c>
      <c r="Q655" s="89">
        <v>1144203993.7195997</v>
      </c>
      <c r="R655" s="89">
        <v>0</v>
      </c>
      <c r="S655" s="89">
        <v>919601376</v>
      </c>
      <c r="T655" s="89">
        <v>0</v>
      </c>
      <c r="U655" s="87" t="s">
        <v>49</v>
      </c>
      <c r="V655" s="89">
        <v>0</v>
      </c>
      <c r="W655" s="89">
        <v>193622946.30999997</v>
      </c>
      <c r="X655" s="87" t="s">
        <v>50</v>
      </c>
      <c r="Y655" s="89">
        <v>30979671.409599997</v>
      </c>
      <c r="Z655" s="89">
        <v>0</v>
      </c>
      <c r="AA655" s="87" t="s">
        <v>49</v>
      </c>
      <c r="AB655" s="89">
        <v>0</v>
      </c>
      <c r="AC655" s="89">
        <v>0</v>
      </c>
      <c r="AD655" s="87" t="s">
        <v>49</v>
      </c>
      <c r="AE655" s="89">
        <v>0</v>
      </c>
      <c r="AF655" s="87">
        <v>0</v>
      </c>
      <c r="AG655" s="87" t="s">
        <v>49</v>
      </c>
      <c r="AH655" s="89">
        <v>0</v>
      </c>
      <c r="AI655" s="89">
        <v>0</v>
      </c>
      <c r="AJ655" s="87" t="s">
        <v>49</v>
      </c>
      <c r="AK655" s="89">
        <v>0</v>
      </c>
      <c r="AL655" s="89">
        <v>0</v>
      </c>
      <c r="AM655" s="88" t="s">
        <v>47</v>
      </c>
      <c r="AN655" s="87" t="s">
        <v>47</v>
      </c>
      <c r="AO655" s="88" t="s">
        <v>47</v>
      </c>
      <c r="AP655" s="87" t="s">
        <v>47</v>
      </c>
      <c r="AR655" s="90"/>
      <c r="AS655" s="78"/>
      <c r="AT655" s="79"/>
      <c r="AU655" s="91"/>
    </row>
    <row r="656" spans="1:47" x14ac:dyDescent="0.25">
      <c r="A656" s="87" t="s">
        <v>2346</v>
      </c>
      <c r="B656" s="92">
        <v>44194</v>
      </c>
      <c r="C656" s="87" t="s">
        <v>46</v>
      </c>
      <c r="D656" s="87" t="s">
        <v>52</v>
      </c>
      <c r="E656" s="87" t="s">
        <v>53</v>
      </c>
      <c r="F656" s="87" t="s">
        <v>1981</v>
      </c>
      <c r="G656" s="87" t="s">
        <v>48</v>
      </c>
      <c r="H656" s="87" t="s">
        <v>1750</v>
      </c>
      <c r="I656" s="89" t="s">
        <v>47</v>
      </c>
      <c r="J656" s="89" t="s">
        <v>47</v>
      </c>
      <c r="K656" s="89" t="s">
        <v>47</v>
      </c>
      <c r="L656" s="89" t="s">
        <v>47</v>
      </c>
      <c r="M656" s="89">
        <v>0</v>
      </c>
      <c r="N656" s="87" t="s">
        <v>47</v>
      </c>
      <c r="O656" s="87" t="s">
        <v>1751</v>
      </c>
      <c r="P656" s="87" t="s">
        <v>1752</v>
      </c>
      <c r="Q656" s="89">
        <v>26694846.5</v>
      </c>
      <c r="R656" s="89">
        <v>0</v>
      </c>
      <c r="S656" s="89">
        <v>8957982.5</v>
      </c>
      <c r="T656" s="89">
        <v>15290400</v>
      </c>
      <c r="U656" s="87" t="s">
        <v>50</v>
      </c>
      <c r="V656" s="89">
        <v>2446464</v>
      </c>
      <c r="W656" s="89">
        <v>0</v>
      </c>
      <c r="X656" s="87" t="s">
        <v>49</v>
      </c>
      <c r="Y656" s="89">
        <v>0</v>
      </c>
      <c r="Z656" s="89">
        <v>0</v>
      </c>
      <c r="AA656" s="87" t="s">
        <v>49</v>
      </c>
      <c r="AB656" s="89">
        <v>0</v>
      </c>
      <c r="AC656" s="89">
        <v>0</v>
      </c>
      <c r="AD656" s="87" t="s">
        <v>49</v>
      </c>
      <c r="AE656" s="89">
        <v>0</v>
      </c>
      <c r="AF656" s="87">
        <v>0</v>
      </c>
      <c r="AG656" s="87" t="s">
        <v>49</v>
      </c>
      <c r="AH656" s="89">
        <v>0</v>
      </c>
      <c r="AI656" s="89">
        <v>0</v>
      </c>
      <c r="AJ656" s="87" t="s">
        <v>49</v>
      </c>
      <c r="AK656" s="89">
        <v>0</v>
      </c>
      <c r="AL656" s="89">
        <v>0</v>
      </c>
      <c r="AM656" s="88" t="s">
        <v>47</v>
      </c>
      <c r="AN656" s="87" t="s">
        <v>47</v>
      </c>
      <c r="AO656" s="88" t="s">
        <v>47</v>
      </c>
      <c r="AP656" s="87" t="s">
        <v>47</v>
      </c>
      <c r="AR656" s="90"/>
      <c r="AS656" s="78"/>
      <c r="AT656" s="79"/>
      <c r="AU656" s="91"/>
    </row>
    <row r="657" spans="1:47" x14ac:dyDescent="0.25">
      <c r="A657" s="87" t="s">
        <v>2347</v>
      </c>
      <c r="B657" s="92">
        <v>44194</v>
      </c>
      <c r="C657" s="87" t="s">
        <v>46</v>
      </c>
      <c r="D657" s="87" t="s">
        <v>52</v>
      </c>
      <c r="E657" s="87" t="s">
        <v>53</v>
      </c>
      <c r="F657" s="87" t="s">
        <v>1981</v>
      </c>
      <c r="G657" s="87" t="s">
        <v>48</v>
      </c>
      <c r="H657" s="87" t="s">
        <v>1749</v>
      </c>
      <c r="I657" s="89" t="s">
        <v>47</v>
      </c>
      <c r="J657" s="89" t="s">
        <v>47</v>
      </c>
      <c r="K657" s="89" t="s">
        <v>47</v>
      </c>
      <c r="L657" s="89" t="s">
        <v>47</v>
      </c>
      <c r="M657" s="89">
        <v>0</v>
      </c>
      <c r="N657" s="87" t="s">
        <v>47</v>
      </c>
      <c r="O657" s="87" t="s">
        <v>55</v>
      </c>
      <c r="P657" s="87" t="s">
        <v>47</v>
      </c>
      <c r="Q657" s="89">
        <v>448199215.76600003</v>
      </c>
      <c r="R657" s="89">
        <v>0</v>
      </c>
      <c r="S657" s="89">
        <v>338695220</v>
      </c>
      <c r="T657" s="89">
        <v>0</v>
      </c>
      <c r="U657" s="87" t="s">
        <v>49</v>
      </c>
      <c r="V657" s="89">
        <v>0</v>
      </c>
      <c r="W657" s="89">
        <v>94399996.349999994</v>
      </c>
      <c r="X657" s="87" t="s">
        <v>49</v>
      </c>
      <c r="Y657" s="89">
        <v>15103999.415999999</v>
      </c>
      <c r="Z657" s="89">
        <v>0</v>
      </c>
      <c r="AA657" s="87" t="s">
        <v>49</v>
      </c>
      <c r="AB657" s="89">
        <v>0</v>
      </c>
      <c r="AC657" s="89">
        <v>0</v>
      </c>
      <c r="AD657" s="87" t="s">
        <v>49</v>
      </c>
      <c r="AE657" s="89">
        <v>0</v>
      </c>
      <c r="AF657" s="87">
        <v>0</v>
      </c>
      <c r="AG657" s="87" t="s">
        <v>49</v>
      </c>
      <c r="AH657" s="89">
        <v>0</v>
      </c>
      <c r="AI657" s="89">
        <v>0</v>
      </c>
      <c r="AJ657" s="87" t="s">
        <v>49</v>
      </c>
      <c r="AK657" s="89">
        <v>0</v>
      </c>
      <c r="AL657" s="89">
        <v>0</v>
      </c>
      <c r="AM657" s="88" t="s">
        <v>47</v>
      </c>
      <c r="AN657" s="87" t="s">
        <v>47</v>
      </c>
      <c r="AO657" s="88" t="s">
        <v>47</v>
      </c>
      <c r="AP657" s="87" t="s">
        <v>47</v>
      </c>
      <c r="AR657" s="90"/>
      <c r="AS657" s="78"/>
      <c r="AT657" s="79"/>
      <c r="AU657" s="91"/>
    </row>
    <row r="658" spans="1:47" x14ac:dyDescent="0.25">
      <c r="A658" s="87" t="s">
        <v>2348</v>
      </c>
      <c r="B658" s="92">
        <v>44194</v>
      </c>
      <c r="C658" s="87" t="s">
        <v>973</v>
      </c>
      <c r="D658" s="87" t="s">
        <v>63</v>
      </c>
      <c r="E658" s="87" t="s">
        <v>1373</v>
      </c>
      <c r="F658" s="87" t="s">
        <v>1361</v>
      </c>
      <c r="G658" s="87" t="s">
        <v>48</v>
      </c>
      <c r="H658" s="87" t="s">
        <v>1873</v>
      </c>
      <c r="I658" s="89" t="s">
        <v>47</v>
      </c>
      <c r="J658" s="89" t="s">
        <v>47</v>
      </c>
      <c r="K658" s="89" t="s">
        <v>47</v>
      </c>
      <c r="L658" s="89" t="s">
        <v>47</v>
      </c>
      <c r="M658" s="89">
        <v>0</v>
      </c>
      <c r="N658" s="87" t="s">
        <v>47</v>
      </c>
      <c r="O658" s="87" t="s">
        <v>55</v>
      </c>
      <c r="P658" s="87" t="s">
        <v>47</v>
      </c>
      <c r="Q658" s="89">
        <v>330914610.94</v>
      </c>
      <c r="R658" s="89">
        <v>0</v>
      </c>
      <c r="S658" s="89">
        <v>210574090.75</v>
      </c>
      <c r="T658" s="89">
        <v>0</v>
      </c>
      <c r="U658" s="87" t="s">
        <v>49</v>
      </c>
      <c r="V658" s="89">
        <v>0</v>
      </c>
      <c r="W658" s="89">
        <v>103741827.75</v>
      </c>
      <c r="X658" s="87" t="s">
        <v>50</v>
      </c>
      <c r="Y658" s="89">
        <v>16598692.439999999</v>
      </c>
      <c r="Z658" s="89">
        <v>0</v>
      </c>
      <c r="AA658" s="87" t="s">
        <v>49</v>
      </c>
      <c r="AB658" s="89">
        <v>0</v>
      </c>
      <c r="AC658" s="89">
        <v>0</v>
      </c>
      <c r="AD658" s="87" t="s">
        <v>49</v>
      </c>
      <c r="AE658" s="89">
        <v>0</v>
      </c>
      <c r="AF658" s="87">
        <v>0</v>
      </c>
      <c r="AG658" s="87" t="s">
        <v>49</v>
      </c>
      <c r="AH658" s="89">
        <v>0</v>
      </c>
      <c r="AI658" s="89">
        <v>0</v>
      </c>
      <c r="AJ658" s="87" t="s">
        <v>49</v>
      </c>
      <c r="AK658" s="89">
        <v>0</v>
      </c>
      <c r="AL658" s="89">
        <v>0</v>
      </c>
      <c r="AM658" s="88" t="s">
        <v>47</v>
      </c>
      <c r="AN658" s="87" t="s">
        <v>47</v>
      </c>
      <c r="AO658" s="88" t="s">
        <v>47</v>
      </c>
      <c r="AP658" s="87" t="s">
        <v>47</v>
      </c>
      <c r="AR658" s="90"/>
      <c r="AS658" s="78"/>
      <c r="AT658" s="79"/>
      <c r="AU658" s="91"/>
    </row>
    <row r="659" spans="1:47" x14ac:dyDescent="0.25">
      <c r="A659" s="87" t="s">
        <v>2349</v>
      </c>
      <c r="B659" s="92">
        <v>44194</v>
      </c>
      <c r="C659" s="87" t="s">
        <v>980</v>
      </c>
      <c r="D659" s="87" t="s">
        <v>63</v>
      </c>
      <c r="E659" s="87" t="s">
        <v>1208</v>
      </c>
      <c r="F659" s="87" t="s">
        <v>1975</v>
      </c>
      <c r="G659" s="87" t="s">
        <v>48</v>
      </c>
      <c r="H659" s="87" t="s">
        <v>1207</v>
      </c>
      <c r="I659" s="89" t="s">
        <v>47</v>
      </c>
      <c r="J659" s="89" t="s">
        <v>47</v>
      </c>
      <c r="K659" s="89" t="s">
        <v>47</v>
      </c>
      <c r="L659" s="89" t="s">
        <v>47</v>
      </c>
      <c r="M659" s="89">
        <v>0</v>
      </c>
      <c r="N659" s="87" t="s">
        <v>47</v>
      </c>
      <c r="O659" s="87" t="s">
        <v>55</v>
      </c>
      <c r="P659" s="87" t="s">
        <v>47</v>
      </c>
      <c r="Q659" s="89">
        <v>309939263.49119997</v>
      </c>
      <c r="R659" s="89">
        <v>0</v>
      </c>
      <c r="S659" s="89">
        <v>285187914.5</v>
      </c>
      <c r="T659" s="89">
        <v>0</v>
      </c>
      <c r="U659" s="87" t="s">
        <v>49</v>
      </c>
      <c r="V659" s="89">
        <v>0</v>
      </c>
      <c r="W659" s="89">
        <v>21337369.82</v>
      </c>
      <c r="X659" s="87" t="s">
        <v>49</v>
      </c>
      <c r="Y659" s="89">
        <v>3413979.1711999997</v>
      </c>
      <c r="Z659" s="89">
        <v>0</v>
      </c>
      <c r="AA659" s="87" t="s">
        <v>49</v>
      </c>
      <c r="AB659" s="89">
        <v>0</v>
      </c>
      <c r="AC659" s="89">
        <v>0</v>
      </c>
      <c r="AD659" s="87" t="s">
        <v>49</v>
      </c>
      <c r="AE659" s="89">
        <v>0</v>
      </c>
      <c r="AF659" s="87">
        <v>0</v>
      </c>
      <c r="AG659" s="87" t="s">
        <v>49</v>
      </c>
      <c r="AH659" s="89">
        <v>0</v>
      </c>
      <c r="AI659" s="89">
        <v>0</v>
      </c>
      <c r="AJ659" s="87" t="s">
        <v>49</v>
      </c>
      <c r="AK659" s="89">
        <v>0</v>
      </c>
      <c r="AL659" s="89">
        <v>0</v>
      </c>
      <c r="AM659" s="88" t="s">
        <v>47</v>
      </c>
      <c r="AN659" s="87" t="s">
        <v>47</v>
      </c>
      <c r="AO659" s="88" t="s">
        <v>47</v>
      </c>
      <c r="AP659" s="87" t="s">
        <v>47</v>
      </c>
      <c r="AR659" s="90"/>
      <c r="AS659" s="78"/>
      <c r="AT659" s="79"/>
      <c r="AU659" s="91"/>
    </row>
    <row r="660" spans="1:47" x14ac:dyDescent="0.25">
      <c r="A660" s="87" t="s">
        <v>1087</v>
      </c>
      <c r="B660" s="92">
        <v>44194</v>
      </c>
      <c r="C660" s="87" t="s">
        <v>980</v>
      </c>
      <c r="D660" s="87" t="s">
        <v>63</v>
      </c>
      <c r="E660" s="87" t="s">
        <v>1208</v>
      </c>
      <c r="F660" s="87" t="s">
        <v>1975</v>
      </c>
      <c r="G660" s="87" t="s">
        <v>48</v>
      </c>
      <c r="H660" s="87" t="s">
        <v>1211</v>
      </c>
      <c r="I660" s="89" t="s">
        <v>47</v>
      </c>
      <c r="J660" s="89" t="s">
        <v>47</v>
      </c>
      <c r="K660" s="89" t="s">
        <v>47</v>
      </c>
      <c r="L660" s="89" t="s">
        <v>47</v>
      </c>
      <c r="M660" s="89">
        <v>0</v>
      </c>
      <c r="N660" s="87" t="s">
        <v>47</v>
      </c>
      <c r="O660" s="87" t="s">
        <v>1210</v>
      </c>
      <c r="P660" s="87" t="s">
        <v>1209</v>
      </c>
      <c r="Q660" s="89">
        <v>2847400</v>
      </c>
      <c r="R660" s="89">
        <v>0</v>
      </c>
      <c r="S660" s="89">
        <v>2847400</v>
      </c>
      <c r="T660" s="89">
        <v>0</v>
      </c>
      <c r="U660" s="87" t="s">
        <v>49</v>
      </c>
      <c r="V660" s="89">
        <v>0</v>
      </c>
      <c r="W660" s="89">
        <v>0</v>
      </c>
      <c r="X660" s="87" t="s">
        <v>49</v>
      </c>
      <c r="Y660" s="89">
        <v>0</v>
      </c>
      <c r="Z660" s="89">
        <v>0</v>
      </c>
      <c r="AA660" s="87" t="s">
        <v>49</v>
      </c>
      <c r="AB660" s="89">
        <v>0</v>
      </c>
      <c r="AC660" s="89">
        <v>0</v>
      </c>
      <c r="AD660" s="87" t="s">
        <v>49</v>
      </c>
      <c r="AE660" s="89">
        <v>0</v>
      </c>
      <c r="AF660" s="87">
        <v>0</v>
      </c>
      <c r="AG660" s="87" t="s">
        <v>49</v>
      </c>
      <c r="AH660" s="89">
        <v>0</v>
      </c>
      <c r="AI660" s="89">
        <v>0</v>
      </c>
      <c r="AJ660" s="87" t="s">
        <v>49</v>
      </c>
      <c r="AK660" s="89">
        <v>0</v>
      </c>
      <c r="AL660" s="89">
        <v>0</v>
      </c>
      <c r="AM660" s="88" t="s">
        <v>47</v>
      </c>
      <c r="AN660" s="87" t="s">
        <v>47</v>
      </c>
      <c r="AO660" s="88" t="s">
        <v>47</v>
      </c>
      <c r="AP660" s="87" t="s">
        <v>47</v>
      </c>
      <c r="AR660" s="90"/>
      <c r="AS660" s="78"/>
      <c r="AT660" s="79"/>
      <c r="AU660" s="91"/>
    </row>
    <row r="661" spans="1:47" x14ac:dyDescent="0.25">
      <c r="A661" s="87" t="s">
        <v>2350</v>
      </c>
      <c r="B661" s="92">
        <v>44194</v>
      </c>
      <c r="C661" s="87" t="s">
        <v>980</v>
      </c>
      <c r="D661" s="87" t="s">
        <v>63</v>
      </c>
      <c r="E661" s="87" t="s">
        <v>1208</v>
      </c>
      <c r="F661" s="87" t="s">
        <v>1975</v>
      </c>
      <c r="G661" s="87" t="s">
        <v>48</v>
      </c>
      <c r="H661" s="87" t="s">
        <v>1212</v>
      </c>
      <c r="I661" s="89" t="s">
        <v>47</v>
      </c>
      <c r="J661" s="89" t="s">
        <v>47</v>
      </c>
      <c r="K661" s="89" t="s">
        <v>47</v>
      </c>
      <c r="L661" s="89" t="s">
        <v>47</v>
      </c>
      <c r="M661" s="89">
        <v>0</v>
      </c>
      <c r="N661" s="87" t="s">
        <v>47</v>
      </c>
      <c r="O661" s="87" t="s">
        <v>55</v>
      </c>
      <c r="P661" s="87" t="s">
        <v>47</v>
      </c>
      <c r="Q661" s="89">
        <v>200918389.55000001</v>
      </c>
      <c r="R661" s="89">
        <v>0</v>
      </c>
      <c r="S661" s="89">
        <v>192817239.55000001</v>
      </c>
      <c r="T661" s="89">
        <v>0</v>
      </c>
      <c r="U661" s="87" t="s">
        <v>49</v>
      </c>
      <c r="V661" s="89">
        <v>0</v>
      </c>
      <c r="W661" s="89">
        <v>6983750</v>
      </c>
      <c r="X661" s="87" t="s">
        <v>49</v>
      </c>
      <c r="Y661" s="89">
        <v>1117400</v>
      </c>
      <c r="Z661" s="89">
        <v>0</v>
      </c>
      <c r="AA661" s="87" t="s">
        <v>49</v>
      </c>
      <c r="AB661" s="89">
        <v>0</v>
      </c>
      <c r="AC661" s="89">
        <v>0</v>
      </c>
      <c r="AD661" s="87" t="s">
        <v>49</v>
      </c>
      <c r="AE661" s="89">
        <v>0</v>
      </c>
      <c r="AF661" s="87">
        <v>0</v>
      </c>
      <c r="AG661" s="87" t="s">
        <v>49</v>
      </c>
      <c r="AH661" s="89">
        <v>0</v>
      </c>
      <c r="AI661" s="89">
        <v>0</v>
      </c>
      <c r="AJ661" s="87" t="s">
        <v>49</v>
      </c>
      <c r="AK661" s="89">
        <v>0</v>
      </c>
      <c r="AL661" s="89">
        <v>0</v>
      </c>
      <c r="AM661" s="88" t="s">
        <v>47</v>
      </c>
      <c r="AN661" s="87" t="s">
        <v>47</v>
      </c>
      <c r="AO661" s="88" t="s">
        <v>47</v>
      </c>
      <c r="AP661" s="87" t="s">
        <v>47</v>
      </c>
      <c r="AR661" s="90"/>
      <c r="AS661" s="78"/>
      <c r="AT661" s="79"/>
      <c r="AU661" s="91"/>
    </row>
    <row r="662" spans="1:47" x14ac:dyDescent="0.25">
      <c r="A662" s="87" t="s">
        <v>2351</v>
      </c>
      <c r="B662" s="92">
        <v>44194</v>
      </c>
      <c r="C662" s="87" t="s">
        <v>46</v>
      </c>
      <c r="D662" s="87" t="s">
        <v>63</v>
      </c>
      <c r="E662" s="87" t="s">
        <v>1086</v>
      </c>
      <c r="F662" s="87" t="s">
        <v>890</v>
      </c>
      <c r="G662" s="87" t="s">
        <v>48</v>
      </c>
      <c r="H662" s="87" t="s">
        <v>2025</v>
      </c>
      <c r="I662" s="89"/>
      <c r="J662" s="89"/>
      <c r="K662" s="89"/>
      <c r="L662" s="89"/>
      <c r="M662" s="89">
        <v>0</v>
      </c>
      <c r="N662" s="87"/>
      <c r="O662" s="87" t="s">
        <v>55</v>
      </c>
      <c r="P662" s="87"/>
      <c r="Q662" s="89">
        <v>199821853</v>
      </c>
      <c r="R662" s="89">
        <v>0</v>
      </c>
      <c r="S662" s="89">
        <v>199821853</v>
      </c>
      <c r="T662" s="89">
        <v>0</v>
      </c>
      <c r="U662" s="87" t="s">
        <v>49</v>
      </c>
      <c r="V662" s="89">
        <v>0</v>
      </c>
      <c r="W662" s="89">
        <v>0</v>
      </c>
      <c r="X662" s="87" t="s">
        <v>49</v>
      </c>
      <c r="Y662" s="89">
        <v>0</v>
      </c>
      <c r="Z662" s="89">
        <v>0</v>
      </c>
      <c r="AA662" s="87" t="s">
        <v>49</v>
      </c>
      <c r="AB662" s="89">
        <v>0</v>
      </c>
      <c r="AC662" s="89">
        <v>0</v>
      </c>
      <c r="AD662" s="87" t="s">
        <v>49</v>
      </c>
      <c r="AE662" s="89">
        <v>0</v>
      </c>
      <c r="AF662" s="87">
        <v>0</v>
      </c>
      <c r="AG662" s="87" t="s">
        <v>49</v>
      </c>
      <c r="AH662" s="89">
        <v>0</v>
      </c>
      <c r="AI662" s="89">
        <v>0</v>
      </c>
      <c r="AJ662" s="87" t="s">
        <v>49</v>
      </c>
      <c r="AK662" s="89">
        <v>0</v>
      </c>
      <c r="AL662" s="89">
        <v>0</v>
      </c>
      <c r="AM662" s="88" t="s">
        <v>47</v>
      </c>
      <c r="AN662" s="87" t="s">
        <v>47</v>
      </c>
      <c r="AO662" s="88" t="s">
        <v>47</v>
      </c>
      <c r="AP662" s="87" t="s">
        <v>47</v>
      </c>
      <c r="AR662" s="90"/>
      <c r="AS662" s="78"/>
      <c r="AT662" s="79"/>
      <c r="AU662" s="91"/>
    </row>
    <row r="663" spans="1:47" x14ac:dyDescent="0.25">
      <c r="A663" s="87" t="s">
        <v>2352</v>
      </c>
      <c r="B663" s="92">
        <v>44194</v>
      </c>
      <c r="C663" s="87" t="s">
        <v>46</v>
      </c>
      <c r="D663" s="87" t="s">
        <v>63</v>
      </c>
      <c r="E663" s="87" t="s">
        <v>64</v>
      </c>
      <c r="F663" s="87" t="s">
        <v>1984</v>
      </c>
      <c r="G663" s="87" t="s">
        <v>48</v>
      </c>
      <c r="H663" s="87" t="s">
        <v>1754</v>
      </c>
      <c r="I663" s="89" t="s">
        <v>47</v>
      </c>
      <c r="J663" s="89" t="s">
        <v>47</v>
      </c>
      <c r="K663" s="89" t="s">
        <v>47</v>
      </c>
      <c r="L663" s="89" t="s">
        <v>47</v>
      </c>
      <c r="M663" s="89">
        <v>0</v>
      </c>
      <c r="N663" s="87" t="s">
        <v>47</v>
      </c>
      <c r="O663" s="87" t="s">
        <v>55</v>
      </c>
      <c r="P663" s="87" t="s">
        <v>47</v>
      </c>
      <c r="Q663" s="89">
        <v>389949648.80000001</v>
      </c>
      <c r="R663" s="89">
        <v>0</v>
      </c>
      <c r="S663" s="89">
        <v>276464668</v>
      </c>
      <c r="T663" s="89">
        <v>0</v>
      </c>
      <c r="U663" s="87" t="s">
        <v>49</v>
      </c>
      <c r="V663" s="89">
        <v>0</v>
      </c>
      <c r="W663" s="89">
        <v>97831880</v>
      </c>
      <c r="X663" s="87" t="s">
        <v>50</v>
      </c>
      <c r="Y663" s="89">
        <v>15653100.800000001</v>
      </c>
      <c r="Z663" s="89">
        <v>0</v>
      </c>
      <c r="AA663" s="87" t="s">
        <v>49</v>
      </c>
      <c r="AB663" s="89">
        <v>0</v>
      </c>
      <c r="AC663" s="89">
        <v>0</v>
      </c>
      <c r="AD663" s="87" t="s">
        <v>49</v>
      </c>
      <c r="AE663" s="89">
        <v>0</v>
      </c>
      <c r="AF663" s="87">
        <v>0</v>
      </c>
      <c r="AG663" s="87" t="s">
        <v>49</v>
      </c>
      <c r="AH663" s="89">
        <v>0</v>
      </c>
      <c r="AI663" s="89">
        <v>0</v>
      </c>
      <c r="AJ663" s="87" t="s">
        <v>49</v>
      </c>
      <c r="AK663" s="89">
        <v>0</v>
      </c>
      <c r="AL663" s="89">
        <v>0</v>
      </c>
      <c r="AM663" s="88" t="s">
        <v>47</v>
      </c>
      <c r="AN663" s="87" t="s">
        <v>47</v>
      </c>
      <c r="AO663" s="88" t="s">
        <v>47</v>
      </c>
      <c r="AP663" s="87" t="s">
        <v>47</v>
      </c>
      <c r="AR663" s="90"/>
      <c r="AS663" s="78"/>
      <c r="AT663" s="79"/>
      <c r="AU663" s="91"/>
    </row>
    <row r="664" spans="1:47" x14ac:dyDescent="0.25">
      <c r="A664" s="87" t="s">
        <v>2099</v>
      </c>
      <c r="B664" s="92">
        <v>44194</v>
      </c>
      <c r="C664" s="87" t="s">
        <v>973</v>
      </c>
      <c r="D664" s="87" t="s">
        <v>67</v>
      </c>
      <c r="E664" s="87" t="s">
        <v>1362</v>
      </c>
      <c r="F664" s="87" t="s">
        <v>1358</v>
      </c>
      <c r="G664" s="87" t="s">
        <v>48</v>
      </c>
      <c r="H664" s="87" t="s">
        <v>1876</v>
      </c>
      <c r="I664" s="89" t="s">
        <v>47</v>
      </c>
      <c r="J664" s="89" t="s">
        <v>47</v>
      </c>
      <c r="K664" s="89" t="s">
        <v>47</v>
      </c>
      <c r="L664" s="89" t="s">
        <v>47</v>
      </c>
      <c r="M664" s="89">
        <v>0</v>
      </c>
      <c r="N664" s="87" t="s">
        <v>47</v>
      </c>
      <c r="O664" s="87" t="s">
        <v>55</v>
      </c>
      <c r="P664" s="87" t="s">
        <v>47</v>
      </c>
      <c r="Q664" s="89">
        <v>235245033.84999999</v>
      </c>
      <c r="R664" s="89">
        <v>0</v>
      </c>
      <c r="S664" s="89">
        <v>126070607.25</v>
      </c>
      <c r="T664" s="89">
        <v>0</v>
      </c>
      <c r="U664" s="87" t="s">
        <v>49</v>
      </c>
      <c r="V664" s="89">
        <v>0</v>
      </c>
      <c r="W664" s="89">
        <v>94115885</v>
      </c>
      <c r="X664" s="87" t="s">
        <v>50</v>
      </c>
      <c r="Y664" s="89">
        <v>15058541.6</v>
      </c>
      <c r="Z664" s="89">
        <v>0</v>
      </c>
      <c r="AA664" s="87" t="s">
        <v>49</v>
      </c>
      <c r="AB664" s="89">
        <v>0</v>
      </c>
      <c r="AC664" s="89">
        <v>0</v>
      </c>
      <c r="AD664" s="87" t="s">
        <v>49</v>
      </c>
      <c r="AE664" s="89">
        <v>0</v>
      </c>
      <c r="AF664" s="87">
        <v>0</v>
      </c>
      <c r="AG664" s="87" t="s">
        <v>49</v>
      </c>
      <c r="AH664" s="89">
        <v>0</v>
      </c>
      <c r="AI664" s="89">
        <v>0</v>
      </c>
      <c r="AJ664" s="87" t="s">
        <v>49</v>
      </c>
      <c r="AK664" s="89">
        <v>0</v>
      </c>
      <c r="AL664" s="89">
        <v>0</v>
      </c>
      <c r="AM664" s="88" t="s">
        <v>47</v>
      </c>
      <c r="AN664" s="87" t="s">
        <v>47</v>
      </c>
      <c r="AO664" s="88" t="s">
        <v>47</v>
      </c>
      <c r="AP664" s="87" t="s">
        <v>47</v>
      </c>
      <c r="AR664" s="90"/>
      <c r="AS664" s="78"/>
      <c r="AT664" s="79"/>
      <c r="AU664" s="91"/>
    </row>
    <row r="665" spans="1:47" x14ac:dyDescent="0.25">
      <c r="A665" s="87" t="s">
        <v>2353</v>
      </c>
      <c r="B665" s="92">
        <v>44194</v>
      </c>
      <c r="C665" s="87" t="s">
        <v>973</v>
      </c>
      <c r="D665" s="87" t="s">
        <v>67</v>
      </c>
      <c r="E665" s="87" t="s">
        <v>1362</v>
      </c>
      <c r="F665" s="87" t="s">
        <v>1437</v>
      </c>
      <c r="G665" s="87" t="s">
        <v>48</v>
      </c>
      <c r="H665" s="87" t="s">
        <v>1875</v>
      </c>
      <c r="I665" s="89" t="s">
        <v>47</v>
      </c>
      <c r="J665" s="89" t="s">
        <v>47</v>
      </c>
      <c r="K665" s="89" t="s">
        <v>47</v>
      </c>
      <c r="L665" s="89" t="s">
        <v>47</v>
      </c>
      <c r="M665" s="89">
        <v>0</v>
      </c>
      <c r="N665" s="87" t="s">
        <v>47</v>
      </c>
      <c r="O665" s="87" t="s">
        <v>1463</v>
      </c>
      <c r="P665" s="87" t="s">
        <v>1462</v>
      </c>
      <c r="Q665" s="89">
        <v>11574612</v>
      </c>
      <c r="R665" s="89">
        <v>0</v>
      </c>
      <c r="S665" s="89">
        <v>10350000</v>
      </c>
      <c r="T665" s="89">
        <v>1055700</v>
      </c>
      <c r="U665" s="87" t="s">
        <v>50</v>
      </c>
      <c r="V665" s="89">
        <v>168912</v>
      </c>
      <c r="W665" s="89">
        <v>0</v>
      </c>
      <c r="X665" s="87" t="s">
        <v>49</v>
      </c>
      <c r="Y665" s="89">
        <v>0</v>
      </c>
      <c r="Z665" s="89">
        <v>0</v>
      </c>
      <c r="AA665" s="87" t="s">
        <v>49</v>
      </c>
      <c r="AB665" s="89">
        <v>0</v>
      </c>
      <c r="AC665" s="89">
        <v>0</v>
      </c>
      <c r="AD665" s="87" t="s">
        <v>49</v>
      </c>
      <c r="AE665" s="89">
        <v>0</v>
      </c>
      <c r="AF665" s="87">
        <v>0</v>
      </c>
      <c r="AG665" s="87" t="s">
        <v>49</v>
      </c>
      <c r="AH665" s="89">
        <v>0</v>
      </c>
      <c r="AI665" s="89">
        <v>0</v>
      </c>
      <c r="AJ665" s="87" t="s">
        <v>49</v>
      </c>
      <c r="AK665" s="89">
        <v>0</v>
      </c>
      <c r="AL665" s="89">
        <v>0</v>
      </c>
      <c r="AM665" s="88" t="s">
        <v>47</v>
      </c>
      <c r="AN665" s="87" t="s">
        <v>47</v>
      </c>
      <c r="AO665" s="88" t="s">
        <v>47</v>
      </c>
      <c r="AP665" s="87" t="s">
        <v>47</v>
      </c>
      <c r="AR665" s="90"/>
      <c r="AS665" s="78"/>
      <c r="AT665" s="79"/>
      <c r="AU665" s="91"/>
    </row>
    <row r="666" spans="1:47" x14ac:dyDescent="0.25">
      <c r="A666" s="87" t="s">
        <v>2354</v>
      </c>
      <c r="B666" s="92">
        <v>44194</v>
      </c>
      <c r="C666" s="87" t="s">
        <v>973</v>
      </c>
      <c r="D666" s="87" t="s">
        <v>67</v>
      </c>
      <c r="E666" s="87" t="s">
        <v>1362</v>
      </c>
      <c r="F666" s="87" t="s">
        <v>1358</v>
      </c>
      <c r="G666" s="87" t="s">
        <v>48</v>
      </c>
      <c r="H666" s="87" t="s">
        <v>1874</v>
      </c>
      <c r="I666" s="89" t="s">
        <v>47</v>
      </c>
      <c r="J666" s="89" t="s">
        <v>47</v>
      </c>
      <c r="K666" s="89" t="s">
        <v>47</v>
      </c>
      <c r="L666" s="89" t="s">
        <v>47</v>
      </c>
      <c r="M666" s="89">
        <v>0</v>
      </c>
      <c r="N666" s="87" t="s">
        <v>47</v>
      </c>
      <c r="O666" s="87" t="s">
        <v>55</v>
      </c>
      <c r="P666" s="87" t="s">
        <v>47</v>
      </c>
      <c r="Q666" s="89">
        <v>166263731.69600001</v>
      </c>
      <c r="R666" s="89">
        <v>0</v>
      </c>
      <c r="S666" s="89">
        <v>123876200</v>
      </c>
      <c r="T666" s="89">
        <v>0</v>
      </c>
      <c r="U666" s="87" t="s">
        <v>49</v>
      </c>
      <c r="V666" s="89">
        <v>0</v>
      </c>
      <c r="W666" s="89">
        <v>36540975.600000001</v>
      </c>
      <c r="X666" s="87" t="s">
        <v>49</v>
      </c>
      <c r="Y666" s="89">
        <v>5846556.0959999999</v>
      </c>
      <c r="Z666" s="89">
        <v>0</v>
      </c>
      <c r="AA666" s="87" t="s">
        <v>49</v>
      </c>
      <c r="AB666" s="89">
        <v>0</v>
      </c>
      <c r="AC666" s="89">
        <v>0</v>
      </c>
      <c r="AD666" s="87" t="s">
        <v>49</v>
      </c>
      <c r="AE666" s="89">
        <v>0</v>
      </c>
      <c r="AF666" s="87">
        <v>0</v>
      </c>
      <c r="AG666" s="87" t="s">
        <v>49</v>
      </c>
      <c r="AH666" s="89">
        <v>0</v>
      </c>
      <c r="AI666" s="89">
        <v>0</v>
      </c>
      <c r="AJ666" s="87" t="s">
        <v>49</v>
      </c>
      <c r="AK666" s="89">
        <v>0</v>
      </c>
      <c r="AL666" s="89">
        <v>0</v>
      </c>
      <c r="AM666" s="88" t="s">
        <v>47</v>
      </c>
      <c r="AN666" s="87" t="s">
        <v>47</v>
      </c>
      <c r="AO666" s="88" t="s">
        <v>47</v>
      </c>
      <c r="AP666" s="87" t="s">
        <v>47</v>
      </c>
      <c r="AR666" s="90"/>
      <c r="AS666" s="78"/>
      <c r="AT666" s="79"/>
      <c r="AU666" s="91"/>
    </row>
    <row r="667" spans="1:47" x14ac:dyDescent="0.25">
      <c r="A667" s="87" t="s">
        <v>2355</v>
      </c>
      <c r="B667" s="92">
        <v>44194</v>
      </c>
      <c r="C667" s="87" t="s">
        <v>980</v>
      </c>
      <c r="D667" s="87" t="s">
        <v>67</v>
      </c>
      <c r="E667" s="87" t="s">
        <v>1160</v>
      </c>
      <c r="F667" s="87" t="s">
        <v>1251</v>
      </c>
      <c r="G667" s="87" t="s">
        <v>104</v>
      </c>
      <c r="H667" s="87" t="s">
        <v>47</v>
      </c>
      <c r="I667" s="89" t="s">
        <v>1159</v>
      </c>
      <c r="J667" s="89" t="s">
        <v>47</v>
      </c>
      <c r="K667" s="89" t="s">
        <v>1158</v>
      </c>
      <c r="L667" s="89" t="s">
        <v>1157</v>
      </c>
      <c r="M667" s="89">
        <v>529000</v>
      </c>
      <c r="N667" s="87" t="s">
        <v>107</v>
      </c>
      <c r="O667" s="87" t="s">
        <v>1156</v>
      </c>
      <c r="P667" s="87" t="s">
        <v>1155</v>
      </c>
      <c r="Q667" s="89">
        <v>-264500</v>
      </c>
      <c r="R667" s="89">
        <v>0</v>
      </c>
      <c r="S667" s="89">
        <v>-264500</v>
      </c>
      <c r="T667" s="89">
        <v>0</v>
      </c>
      <c r="U667" s="87" t="s">
        <v>49</v>
      </c>
      <c r="V667" s="89">
        <v>0</v>
      </c>
      <c r="W667" s="89">
        <v>0</v>
      </c>
      <c r="X667" s="87" t="s">
        <v>49</v>
      </c>
      <c r="Y667" s="89">
        <v>0</v>
      </c>
      <c r="Z667" s="89">
        <v>0</v>
      </c>
      <c r="AA667" s="87" t="s">
        <v>49</v>
      </c>
      <c r="AB667" s="89">
        <v>0</v>
      </c>
      <c r="AC667" s="89">
        <v>0</v>
      </c>
      <c r="AD667" s="87" t="s">
        <v>49</v>
      </c>
      <c r="AE667" s="89">
        <v>0</v>
      </c>
      <c r="AF667" s="87">
        <v>0</v>
      </c>
      <c r="AG667" s="87" t="s">
        <v>49</v>
      </c>
      <c r="AH667" s="89">
        <v>0</v>
      </c>
      <c r="AI667" s="89">
        <v>0</v>
      </c>
      <c r="AJ667" s="87" t="s">
        <v>49</v>
      </c>
      <c r="AK667" s="89">
        <v>0</v>
      </c>
      <c r="AL667" s="89">
        <v>0</v>
      </c>
      <c r="AM667" s="88" t="s">
        <v>47</v>
      </c>
      <c r="AN667" s="87" t="s">
        <v>47</v>
      </c>
      <c r="AO667" s="88" t="s">
        <v>47</v>
      </c>
      <c r="AP667" s="87" t="s">
        <v>47</v>
      </c>
      <c r="AR667" s="90"/>
      <c r="AS667" s="78"/>
      <c r="AT667" s="79"/>
      <c r="AU667" s="91"/>
    </row>
    <row r="668" spans="1:47" x14ac:dyDescent="0.25">
      <c r="A668" s="87" t="s">
        <v>1085</v>
      </c>
      <c r="B668" s="92">
        <v>44194</v>
      </c>
      <c r="C668" s="87" t="s">
        <v>980</v>
      </c>
      <c r="D668" s="87" t="s">
        <v>67</v>
      </c>
      <c r="E668" s="87" t="s">
        <v>1160</v>
      </c>
      <c r="F668" s="87" t="s">
        <v>1251</v>
      </c>
      <c r="G668" s="87" t="s">
        <v>48</v>
      </c>
      <c r="H668" s="87" t="s">
        <v>1161</v>
      </c>
      <c r="I668" s="89" t="s">
        <v>47</v>
      </c>
      <c r="J668" s="89" t="s">
        <v>47</v>
      </c>
      <c r="K668" s="89" t="s">
        <v>47</v>
      </c>
      <c r="L668" s="89" t="s">
        <v>47</v>
      </c>
      <c r="M668" s="89">
        <v>0</v>
      </c>
      <c r="N668" s="87" t="s">
        <v>47</v>
      </c>
      <c r="O668" s="87" t="s">
        <v>55</v>
      </c>
      <c r="P668" s="87" t="s">
        <v>47</v>
      </c>
      <c r="Q668" s="89">
        <v>347742614.0456</v>
      </c>
      <c r="R668" s="89">
        <v>0</v>
      </c>
      <c r="S668" s="89">
        <v>303560383.35000002</v>
      </c>
      <c r="T668" s="89">
        <v>0</v>
      </c>
      <c r="U668" s="87" t="s">
        <v>49</v>
      </c>
      <c r="V668" s="89">
        <v>0</v>
      </c>
      <c r="W668" s="89">
        <v>38088129.909999996</v>
      </c>
      <c r="X668" s="87" t="s">
        <v>50</v>
      </c>
      <c r="Y668" s="89">
        <v>6094100.7856000001</v>
      </c>
      <c r="Z668" s="89">
        <v>0</v>
      </c>
      <c r="AA668" s="87" t="s">
        <v>49</v>
      </c>
      <c r="AB668" s="89">
        <v>0</v>
      </c>
      <c r="AC668" s="89">
        <v>0</v>
      </c>
      <c r="AD668" s="87" t="s">
        <v>49</v>
      </c>
      <c r="AE668" s="89">
        <v>0</v>
      </c>
      <c r="AF668" s="87">
        <v>0</v>
      </c>
      <c r="AG668" s="87" t="s">
        <v>49</v>
      </c>
      <c r="AH668" s="89">
        <v>0</v>
      </c>
      <c r="AI668" s="89">
        <v>0</v>
      </c>
      <c r="AJ668" s="87" t="s">
        <v>49</v>
      </c>
      <c r="AK668" s="89">
        <v>0</v>
      </c>
      <c r="AL668" s="89">
        <v>0</v>
      </c>
      <c r="AM668" s="88" t="s">
        <v>47</v>
      </c>
      <c r="AN668" s="87" t="s">
        <v>47</v>
      </c>
      <c r="AO668" s="88" t="s">
        <v>47</v>
      </c>
      <c r="AP668" s="87" t="s">
        <v>47</v>
      </c>
      <c r="AR668" s="90"/>
      <c r="AS668" s="78"/>
      <c r="AT668" s="79"/>
      <c r="AU668" s="91"/>
    </row>
    <row r="669" spans="1:47" x14ac:dyDescent="0.25">
      <c r="A669" s="87" t="s">
        <v>2356</v>
      </c>
      <c r="B669" s="92">
        <v>44194</v>
      </c>
      <c r="C669" s="87" t="s">
        <v>46</v>
      </c>
      <c r="D669" s="87" t="s">
        <v>67</v>
      </c>
      <c r="E669" s="87" t="s">
        <v>68</v>
      </c>
      <c r="F669" s="87" t="s">
        <v>1988</v>
      </c>
      <c r="G669" s="87" t="s">
        <v>48</v>
      </c>
      <c r="H669" s="87" t="s">
        <v>1755</v>
      </c>
      <c r="I669" s="89" t="s">
        <v>47</v>
      </c>
      <c r="J669" s="89" t="s">
        <v>47</v>
      </c>
      <c r="K669" s="89" t="s">
        <v>47</v>
      </c>
      <c r="L669" s="89" t="s">
        <v>47</v>
      </c>
      <c r="M669" s="89">
        <v>0</v>
      </c>
      <c r="N669" s="87" t="s">
        <v>47</v>
      </c>
      <c r="O669" s="87" t="s">
        <v>55</v>
      </c>
      <c r="P669" s="87" t="s">
        <v>47</v>
      </c>
      <c r="Q669" s="89">
        <v>1059227337.1800001</v>
      </c>
      <c r="R669" s="89">
        <v>0</v>
      </c>
      <c r="S669" s="89">
        <v>870101157</v>
      </c>
      <c r="T669" s="89">
        <v>0</v>
      </c>
      <c r="U669" s="87" t="s">
        <v>49</v>
      </c>
      <c r="V669" s="89">
        <v>0</v>
      </c>
      <c r="W669" s="89">
        <v>163039810.5</v>
      </c>
      <c r="X669" s="87" t="s">
        <v>50</v>
      </c>
      <c r="Y669" s="89">
        <v>26086369.68</v>
      </c>
      <c r="Z669" s="89">
        <v>0</v>
      </c>
      <c r="AA669" s="87" t="s">
        <v>49</v>
      </c>
      <c r="AB669" s="89">
        <v>0</v>
      </c>
      <c r="AC669" s="89">
        <v>0</v>
      </c>
      <c r="AD669" s="87" t="s">
        <v>49</v>
      </c>
      <c r="AE669" s="89">
        <v>0</v>
      </c>
      <c r="AF669" s="87">
        <v>0</v>
      </c>
      <c r="AG669" s="87" t="s">
        <v>49</v>
      </c>
      <c r="AH669" s="89">
        <v>0</v>
      </c>
      <c r="AI669" s="89">
        <v>0</v>
      </c>
      <c r="AJ669" s="87" t="s">
        <v>49</v>
      </c>
      <c r="AK669" s="89">
        <v>0</v>
      </c>
      <c r="AL669" s="89">
        <v>0</v>
      </c>
      <c r="AM669" s="88" t="s">
        <v>47</v>
      </c>
      <c r="AN669" s="87" t="s">
        <v>47</v>
      </c>
      <c r="AO669" s="88" t="s">
        <v>47</v>
      </c>
      <c r="AP669" s="87" t="s">
        <v>47</v>
      </c>
      <c r="AR669" s="90"/>
      <c r="AS669" s="78"/>
      <c r="AT669" s="79"/>
      <c r="AU669" s="91"/>
    </row>
    <row r="670" spans="1:47" x14ac:dyDescent="0.25">
      <c r="A670" s="87" t="s">
        <v>2357</v>
      </c>
      <c r="B670" s="92">
        <v>44194</v>
      </c>
      <c r="C670" s="87" t="s">
        <v>973</v>
      </c>
      <c r="D670" s="87" t="s">
        <v>77</v>
      </c>
      <c r="E670" s="87" t="s">
        <v>1359</v>
      </c>
      <c r="F670" s="87" t="s">
        <v>1407</v>
      </c>
      <c r="G670" s="87" t="s">
        <v>48</v>
      </c>
      <c r="H670" s="87" t="s">
        <v>1877</v>
      </c>
      <c r="I670" s="89" t="s">
        <v>47</v>
      </c>
      <c r="J670" s="89" t="s">
        <v>47</v>
      </c>
      <c r="K670" s="89" t="s">
        <v>47</v>
      </c>
      <c r="L670" s="89" t="s">
        <v>47</v>
      </c>
      <c r="M670" s="89">
        <v>0</v>
      </c>
      <c r="N670" s="87" t="s">
        <v>47</v>
      </c>
      <c r="O670" s="87" t="s">
        <v>55</v>
      </c>
      <c r="P670" s="87" t="s">
        <v>47</v>
      </c>
      <c r="Q670" s="89">
        <v>190515697.43000001</v>
      </c>
      <c r="R670" s="89">
        <v>0</v>
      </c>
      <c r="S670" s="89">
        <v>150532064.59</v>
      </c>
      <c r="T670" s="89">
        <v>0</v>
      </c>
      <c r="U670" s="87" t="s">
        <v>49</v>
      </c>
      <c r="V670" s="89">
        <v>0</v>
      </c>
      <c r="W670" s="89">
        <v>34468649</v>
      </c>
      <c r="X670" s="87" t="s">
        <v>49</v>
      </c>
      <c r="Y670" s="89">
        <v>5514983.8399999999</v>
      </c>
      <c r="Z670" s="89">
        <v>0</v>
      </c>
      <c r="AA670" s="87" t="s">
        <v>49</v>
      </c>
      <c r="AB670" s="89">
        <v>0</v>
      </c>
      <c r="AC670" s="89">
        <v>0</v>
      </c>
      <c r="AD670" s="87" t="s">
        <v>49</v>
      </c>
      <c r="AE670" s="89">
        <v>0</v>
      </c>
      <c r="AF670" s="87">
        <v>0</v>
      </c>
      <c r="AG670" s="87" t="s">
        <v>49</v>
      </c>
      <c r="AH670" s="89">
        <v>0</v>
      </c>
      <c r="AI670" s="89">
        <v>0</v>
      </c>
      <c r="AJ670" s="87" t="s">
        <v>49</v>
      </c>
      <c r="AK670" s="89">
        <v>0</v>
      </c>
      <c r="AL670" s="89">
        <v>0</v>
      </c>
      <c r="AM670" s="88" t="s">
        <v>47</v>
      </c>
      <c r="AN670" s="87" t="s">
        <v>47</v>
      </c>
      <c r="AO670" s="88" t="s">
        <v>47</v>
      </c>
      <c r="AP670" s="87" t="s">
        <v>47</v>
      </c>
      <c r="AR670" s="90"/>
      <c r="AS670" s="78"/>
      <c r="AT670" s="79"/>
      <c r="AU670" s="91"/>
    </row>
    <row r="671" spans="1:47" x14ac:dyDescent="0.25">
      <c r="A671" s="87" t="s">
        <v>2358</v>
      </c>
      <c r="B671" s="92">
        <v>44194</v>
      </c>
      <c r="C671" s="87" t="s">
        <v>980</v>
      </c>
      <c r="D671" s="87" t="s">
        <v>77</v>
      </c>
      <c r="E671" s="87" t="s">
        <v>979</v>
      </c>
      <c r="F671" s="87" t="s">
        <v>2104</v>
      </c>
      <c r="G671" s="87" t="s">
        <v>48</v>
      </c>
      <c r="H671" s="87" t="s">
        <v>2105</v>
      </c>
      <c r="I671" s="89" t="s">
        <v>47</v>
      </c>
      <c r="J671" s="89" t="s">
        <v>47</v>
      </c>
      <c r="K671" s="89" t="s">
        <v>47</v>
      </c>
      <c r="L671" s="89" t="s">
        <v>47</v>
      </c>
      <c r="M671" s="89">
        <v>0</v>
      </c>
      <c r="N671" s="87" t="s">
        <v>47</v>
      </c>
      <c r="O671" s="87" t="s">
        <v>55</v>
      </c>
      <c r="P671" s="87" t="s">
        <v>47</v>
      </c>
      <c r="Q671" s="89">
        <f>SUBTOTAL(9,S671:Y671)</f>
        <v>404173806.5</v>
      </c>
      <c r="R671" s="89">
        <v>0</v>
      </c>
      <c r="S671" s="89">
        <v>316938210.5</v>
      </c>
      <c r="T671" s="89">
        <v>0</v>
      </c>
      <c r="U671" s="87" t="s">
        <v>49</v>
      </c>
      <c r="V671" s="89">
        <v>0</v>
      </c>
      <c r="W671" s="89">
        <v>75203100</v>
      </c>
      <c r="X671" s="87" t="s">
        <v>49</v>
      </c>
      <c r="Y671" s="89">
        <v>12032496</v>
      </c>
      <c r="Z671" s="89">
        <v>0</v>
      </c>
      <c r="AA671" s="87" t="s">
        <v>49</v>
      </c>
      <c r="AB671" s="89">
        <v>0</v>
      </c>
      <c r="AC671" s="89">
        <v>0</v>
      </c>
      <c r="AD671" s="87" t="s">
        <v>49</v>
      </c>
      <c r="AE671" s="89">
        <v>0</v>
      </c>
      <c r="AF671" s="87">
        <v>0</v>
      </c>
      <c r="AG671" s="87" t="s">
        <v>49</v>
      </c>
      <c r="AH671" s="89">
        <v>0</v>
      </c>
      <c r="AI671" s="89">
        <v>0</v>
      </c>
      <c r="AJ671" s="87" t="s">
        <v>49</v>
      </c>
      <c r="AK671" s="89">
        <v>0</v>
      </c>
      <c r="AL671" s="89">
        <v>0</v>
      </c>
      <c r="AM671" s="88" t="s">
        <v>47</v>
      </c>
      <c r="AN671" s="87" t="s">
        <v>47</v>
      </c>
      <c r="AO671" s="88" t="s">
        <v>47</v>
      </c>
      <c r="AP671" s="87" t="s">
        <v>47</v>
      </c>
      <c r="AR671" s="90"/>
      <c r="AS671" s="78"/>
      <c r="AT671" s="79"/>
      <c r="AU671" s="91"/>
    </row>
    <row r="672" spans="1:47" x14ac:dyDescent="0.25">
      <c r="A672" s="87" t="s">
        <v>2359</v>
      </c>
      <c r="B672" s="92">
        <v>44194</v>
      </c>
      <c r="C672" s="87" t="s">
        <v>46</v>
      </c>
      <c r="D672" s="87" t="s">
        <v>77</v>
      </c>
      <c r="E672" s="87" t="s">
        <v>78</v>
      </c>
      <c r="F672" s="87" t="s">
        <v>1992</v>
      </c>
      <c r="G672" s="87" t="s">
        <v>48</v>
      </c>
      <c r="H672" s="87" t="s">
        <v>1756</v>
      </c>
      <c r="I672" s="89" t="s">
        <v>47</v>
      </c>
      <c r="J672" s="89" t="s">
        <v>47</v>
      </c>
      <c r="K672" s="89" t="s">
        <v>47</v>
      </c>
      <c r="L672" s="89" t="s">
        <v>47</v>
      </c>
      <c r="M672" s="89">
        <v>0</v>
      </c>
      <c r="N672" s="87" t="s">
        <v>47</v>
      </c>
      <c r="O672" s="87" t="s">
        <v>55</v>
      </c>
      <c r="P672" s="87" t="s">
        <v>47</v>
      </c>
      <c r="Q672" s="89">
        <v>1494297126.1199999</v>
      </c>
      <c r="R672" s="89">
        <v>0</v>
      </c>
      <c r="S672" s="89">
        <v>1107258630.25</v>
      </c>
      <c r="T672" s="89">
        <v>0</v>
      </c>
      <c r="U672" s="87" t="s">
        <v>49</v>
      </c>
      <c r="V672" s="89">
        <v>0</v>
      </c>
      <c r="W672" s="89">
        <v>333653875.75</v>
      </c>
      <c r="X672" s="87" t="s">
        <v>50</v>
      </c>
      <c r="Y672" s="89">
        <v>53384620.119999997</v>
      </c>
      <c r="Z672" s="89">
        <v>0</v>
      </c>
      <c r="AA672" s="87" t="s">
        <v>49</v>
      </c>
      <c r="AB672" s="89">
        <v>0</v>
      </c>
      <c r="AC672" s="89">
        <v>0</v>
      </c>
      <c r="AD672" s="87" t="s">
        <v>49</v>
      </c>
      <c r="AE672" s="89">
        <v>0</v>
      </c>
      <c r="AF672" s="87">
        <v>0</v>
      </c>
      <c r="AG672" s="87" t="s">
        <v>49</v>
      </c>
      <c r="AH672" s="89">
        <v>0</v>
      </c>
      <c r="AI672" s="89">
        <v>0</v>
      </c>
      <c r="AJ672" s="87" t="s">
        <v>49</v>
      </c>
      <c r="AK672" s="89">
        <v>0</v>
      </c>
      <c r="AL672" s="89">
        <v>0</v>
      </c>
      <c r="AM672" s="88" t="s">
        <v>47</v>
      </c>
      <c r="AN672" s="87" t="s">
        <v>47</v>
      </c>
      <c r="AO672" s="88" t="s">
        <v>47</v>
      </c>
      <c r="AP672" s="87" t="s">
        <v>47</v>
      </c>
      <c r="AR672" s="90"/>
      <c r="AS672" s="78"/>
      <c r="AT672" s="79"/>
      <c r="AU672" s="91"/>
    </row>
    <row r="673" spans="1:47" x14ac:dyDescent="0.25">
      <c r="A673" s="87" t="s">
        <v>2360</v>
      </c>
      <c r="B673" s="92">
        <v>44194</v>
      </c>
      <c r="C673" s="87" t="s">
        <v>973</v>
      </c>
      <c r="D673" s="87" t="s">
        <v>87</v>
      </c>
      <c r="E673" s="87" t="s">
        <v>1356</v>
      </c>
      <c r="F673" s="87" t="s">
        <v>1490</v>
      </c>
      <c r="G673" s="87" t="s">
        <v>48</v>
      </c>
      <c r="H673" s="87" t="s">
        <v>1884</v>
      </c>
      <c r="I673" s="89" t="s">
        <v>47</v>
      </c>
      <c r="J673" s="89" t="s">
        <v>47</v>
      </c>
      <c r="K673" s="89" t="s">
        <v>47</v>
      </c>
      <c r="L673" s="89" t="s">
        <v>47</v>
      </c>
      <c r="M673" s="89">
        <v>0</v>
      </c>
      <c r="N673" s="87" t="s">
        <v>47</v>
      </c>
      <c r="O673" s="87" t="s">
        <v>55</v>
      </c>
      <c r="P673" s="87" t="s">
        <v>47</v>
      </c>
      <c r="Q673" s="89">
        <v>167433657.06</v>
      </c>
      <c r="R673" s="89">
        <v>0</v>
      </c>
      <c r="S673" s="89">
        <v>126389358.5</v>
      </c>
      <c r="T673" s="89">
        <v>0</v>
      </c>
      <c r="U673" s="87" t="s">
        <v>49</v>
      </c>
      <c r="V673" s="89">
        <v>0</v>
      </c>
      <c r="W673" s="89">
        <v>35383016</v>
      </c>
      <c r="X673" s="87" t="s">
        <v>49</v>
      </c>
      <c r="Y673" s="89">
        <v>5661282.5599999996</v>
      </c>
      <c r="Z673" s="89">
        <v>0</v>
      </c>
      <c r="AA673" s="87" t="s">
        <v>49</v>
      </c>
      <c r="AB673" s="89">
        <v>0</v>
      </c>
      <c r="AC673" s="89">
        <v>0</v>
      </c>
      <c r="AD673" s="87" t="s">
        <v>49</v>
      </c>
      <c r="AE673" s="89">
        <v>0</v>
      </c>
      <c r="AF673" s="87">
        <v>0</v>
      </c>
      <c r="AG673" s="87" t="s">
        <v>49</v>
      </c>
      <c r="AH673" s="89">
        <v>0</v>
      </c>
      <c r="AI673" s="89">
        <v>0</v>
      </c>
      <c r="AJ673" s="87" t="s">
        <v>49</v>
      </c>
      <c r="AK673" s="89">
        <v>0</v>
      </c>
      <c r="AL673" s="89">
        <v>0</v>
      </c>
      <c r="AM673" s="88" t="s">
        <v>47</v>
      </c>
      <c r="AN673" s="87" t="s">
        <v>47</v>
      </c>
      <c r="AO673" s="88" t="s">
        <v>47</v>
      </c>
      <c r="AP673" s="87" t="s">
        <v>47</v>
      </c>
      <c r="AR673" s="90"/>
      <c r="AS673" s="78"/>
      <c r="AT673" s="79"/>
      <c r="AU673" s="91"/>
    </row>
    <row r="674" spans="1:47" x14ac:dyDescent="0.25">
      <c r="A674" s="87" t="s">
        <v>2361</v>
      </c>
      <c r="B674" s="92">
        <v>44194</v>
      </c>
      <c r="C674" s="87" t="s">
        <v>973</v>
      </c>
      <c r="D674" s="87" t="s">
        <v>87</v>
      </c>
      <c r="E674" s="87" t="s">
        <v>1356</v>
      </c>
      <c r="F674" s="87" t="s">
        <v>1488</v>
      </c>
      <c r="G674" s="87" t="s">
        <v>48</v>
      </c>
      <c r="H674" s="87" t="s">
        <v>1883</v>
      </c>
      <c r="I674" s="89" t="s">
        <v>47</v>
      </c>
      <c r="J674" s="89" t="s">
        <v>47</v>
      </c>
      <c r="K674" s="89" t="s">
        <v>47</v>
      </c>
      <c r="L674" s="89" t="s">
        <v>47</v>
      </c>
      <c r="M674" s="89">
        <v>0</v>
      </c>
      <c r="N674" s="87" t="s">
        <v>47</v>
      </c>
      <c r="O674" s="87" t="s">
        <v>1388</v>
      </c>
      <c r="P674" s="87" t="s">
        <v>1387</v>
      </c>
      <c r="Q674" s="89">
        <v>24234697.5</v>
      </c>
      <c r="R674" s="89">
        <v>0</v>
      </c>
      <c r="S674" s="89">
        <v>15443637.5</v>
      </c>
      <c r="T674" s="89">
        <v>7578500</v>
      </c>
      <c r="U674" s="87" t="s">
        <v>50</v>
      </c>
      <c r="V674" s="89">
        <v>1212560</v>
      </c>
      <c r="W674" s="89">
        <v>0</v>
      </c>
      <c r="X674" s="87" t="s">
        <v>49</v>
      </c>
      <c r="Y674" s="89">
        <v>0</v>
      </c>
      <c r="Z674" s="89">
        <v>0</v>
      </c>
      <c r="AA674" s="87" t="s">
        <v>49</v>
      </c>
      <c r="AB674" s="89">
        <v>0</v>
      </c>
      <c r="AC674" s="89">
        <v>0</v>
      </c>
      <c r="AD674" s="87" t="s">
        <v>49</v>
      </c>
      <c r="AE674" s="89">
        <v>0</v>
      </c>
      <c r="AF674" s="87">
        <v>0</v>
      </c>
      <c r="AG674" s="87" t="s">
        <v>49</v>
      </c>
      <c r="AH674" s="89">
        <v>0</v>
      </c>
      <c r="AI674" s="89">
        <v>0</v>
      </c>
      <c r="AJ674" s="87" t="s">
        <v>49</v>
      </c>
      <c r="AK674" s="89">
        <v>0</v>
      </c>
      <c r="AL674" s="89">
        <v>0</v>
      </c>
      <c r="AM674" s="88" t="s">
        <v>47</v>
      </c>
      <c r="AN674" s="87" t="s">
        <v>47</v>
      </c>
      <c r="AO674" s="88" t="s">
        <v>47</v>
      </c>
      <c r="AP674" s="87" t="s">
        <v>47</v>
      </c>
      <c r="AR674" s="90"/>
      <c r="AS674" s="78"/>
      <c r="AT674" s="79"/>
      <c r="AU674" s="91"/>
    </row>
    <row r="675" spans="1:47" x14ac:dyDescent="0.25">
      <c r="A675" s="87" t="s">
        <v>2362</v>
      </c>
      <c r="B675" s="92">
        <v>44194</v>
      </c>
      <c r="C675" s="87" t="s">
        <v>973</v>
      </c>
      <c r="D675" s="87" t="s">
        <v>87</v>
      </c>
      <c r="E675" s="87" t="s">
        <v>1356</v>
      </c>
      <c r="F675" s="87" t="s">
        <v>1490</v>
      </c>
      <c r="G675" s="87" t="s">
        <v>48</v>
      </c>
      <c r="H675" s="87" t="s">
        <v>1882</v>
      </c>
      <c r="I675" s="89" t="s">
        <v>47</v>
      </c>
      <c r="J675" s="89" t="s">
        <v>47</v>
      </c>
      <c r="K675" s="89" t="s">
        <v>47</v>
      </c>
      <c r="L675" s="89" t="s">
        <v>47</v>
      </c>
      <c r="M675" s="89">
        <v>0</v>
      </c>
      <c r="N675" s="87" t="s">
        <v>47</v>
      </c>
      <c r="O675" s="87" t="s">
        <v>55</v>
      </c>
      <c r="P675" s="87" t="s">
        <v>47</v>
      </c>
      <c r="Q675" s="89">
        <v>48276137.5</v>
      </c>
      <c r="R675" s="89">
        <v>0</v>
      </c>
      <c r="S675" s="89">
        <v>38819411.5</v>
      </c>
      <c r="T675" s="89">
        <v>0</v>
      </c>
      <c r="U675" s="87" t="s">
        <v>49</v>
      </c>
      <c r="V675" s="89">
        <v>0</v>
      </c>
      <c r="W675" s="89">
        <v>8152350</v>
      </c>
      <c r="X675" s="87" t="s">
        <v>50</v>
      </c>
      <c r="Y675" s="89">
        <v>1304376</v>
      </c>
      <c r="Z675" s="89">
        <v>0</v>
      </c>
      <c r="AA675" s="87" t="s">
        <v>49</v>
      </c>
      <c r="AB675" s="89">
        <v>0</v>
      </c>
      <c r="AC675" s="89">
        <v>0</v>
      </c>
      <c r="AD675" s="87" t="s">
        <v>49</v>
      </c>
      <c r="AE675" s="89">
        <v>0</v>
      </c>
      <c r="AF675" s="87">
        <v>0</v>
      </c>
      <c r="AG675" s="87" t="s">
        <v>49</v>
      </c>
      <c r="AH675" s="89">
        <v>0</v>
      </c>
      <c r="AI675" s="89">
        <v>0</v>
      </c>
      <c r="AJ675" s="87" t="s">
        <v>49</v>
      </c>
      <c r="AK675" s="89">
        <v>0</v>
      </c>
      <c r="AL675" s="89">
        <v>0</v>
      </c>
      <c r="AM675" s="88" t="s">
        <v>47</v>
      </c>
      <c r="AN675" s="87" t="s">
        <v>47</v>
      </c>
      <c r="AO675" s="88" t="s">
        <v>47</v>
      </c>
      <c r="AP675" s="87" t="s">
        <v>47</v>
      </c>
      <c r="AR675" s="90"/>
      <c r="AS675" s="78"/>
      <c r="AT675" s="79"/>
      <c r="AU675" s="91"/>
    </row>
    <row r="676" spans="1:47" x14ac:dyDescent="0.25">
      <c r="A676" s="87" t="s">
        <v>2363</v>
      </c>
      <c r="B676" s="92">
        <v>44194</v>
      </c>
      <c r="C676" s="87" t="s">
        <v>973</v>
      </c>
      <c r="D676" s="87" t="s">
        <v>87</v>
      </c>
      <c r="E676" s="87" t="s">
        <v>1356</v>
      </c>
      <c r="F676" s="87" t="s">
        <v>1488</v>
      </c>
      <c r="G676" s="87" t="s">
        <v>48</v>
      </c>
      <c r="H676" s="87" t="s">
        <v>1881</v>
      </c>
      <c r="I676" s="89" t="s">
        <v>47</v>
      </c>
      <c r="J676" s="89" t="s">
        <v>47</v>
      </c>
      <c r="K676" s="89" t="s">
        <v>47</v>
      </c>
      <c r="L676" s="89" t="s">
        <v>47</v>
      </c>
      <c r="M676" s="89">
        <v>0</v>
      </c>
      <c r="N676" s="87" t="s">
        <v>47</v>
      </c>
      <c r="O676" s="87" t="s">
        <v>1691</v>
      </c>
      <c r="P676" s="87" t="s">
        <v>1690</v>
      </c>
      <c r="Q676" s="89">
        <v>3881560.5</v>
      </c>
      <c r="R676" s="89">
        <v>0</v>
      </c>
      <c r="S676" s="89">
        <v>3881560.5</v>
      </c>
      <c r="T676" s="89">
        <v>0</v>
      </c>
      <c r="U676" s="87" t="s">
        <v>49</v>
      </c>
      <c r="V676" s="89">
        <v>0</v>
      </c>
      <c r="W676" s="89">
        <v>0</v>
      </c>
      <c r="X676" s="87" t="s">
        <v>49</v>
      </c>
      <c r="Y676" s="89">
        <v>0</v>
      </c>
      <c r="Z676" s="89">
        <v>0</v>
      </c>
      <c r="AA676" s="87" t="s">
        <v>49</v>
      </c>
      <c r="AB676" s="89">
        <v>0</v>
      </c>
      <c r="AC676" s="89">
        <v>0</v>
      </c>
      <c r="AD676" s="87" t="s">
        <v>49</v>
      </c>
      <c r="AE676" s="89">
        <v>0</v>
      </c>
      <c r="AF676" s="87">
        <v>0</v>
      </c>
      <c r="AG676" s="87" t="s">
        <v>49</v>
      </c>
      <c r="AH676" s="89">
        <v>0</v>
      </c>
      <c r="AI676" s="89">
        <v>0</v>
      </c>
      <c r="AJ676" s="87" t="s">
        <v>49</v>
      </c>
      <c r="AK676" s="89">
        <v>0</v>
      </c>
      <c r="AL676" s="89">
        <v>0</v>
      </c>
      <c r="AM676" s="88" t="s">
        <v>47</v>
      </c>
      <c r="AN676" s="87" t="s">
        <v>47</v>
      </c>
      <c r="AO676" s="88" t="s">
        <v>47</v>
      </c>
      <c r="AP676" s="87" t="s">
        <v>47</v>
      </c>
      <c r="AR676" s="90"/>
      <c r="AS676" s="78"/>
      <c r="AT676" s="79"/>
      <c r="AU676" s="91"/>
    </row>
    <row r="677" spans="1:47" x14ac:dyDescent="0.25">
      <c r="A677" s="87" t="s">
        <v>2364</v>
      </c>
      <c r="B677" s="92">
        <v>44194</v>
      </c>
      <c r="C677" s="87" t="s">
        <v>973</v>
      </c>
      <c r="D677" s="87" t="s">
        <v>87</v>
      </c>
      <c r="E677" s="87" t="s">
        <v>1356</v>
      </c>
      <c r="F677" s="87" t="s">
        <v>1490</v>
      </c>
      <c r="G677" s="87" t="s">
        <v>48</v>
      </c>
      <c r="H677" s="87" t="s">
        <v>1880</v>
      </c>
      <c r="I677" s="89" t="s">
        <v>47</v>
      </c>
      <c r="J677" s="89" t="s">
        <v>47</v>
      </c>
      <c r="K677" s="89" t="s">
        <v>47</v>
      </c>
      <c r="L677" s="89" t="s">
        <v>47</v>
      </c>
      <c r="M677" s="89">
        <v>0</v>
      </c>
      <c r="N677" s="87" t="s">
        <v>47</v>
      </c>
      <c r="O677" s="87" t="s">
        <v>55</v>
      </c>
      <c r="P677" s="87" t="s">
        <v>47</v>
      </c>
      <c r="Q677" s="89">
        <v>164949352.86719999</v>
      </c>
      <c r="R677" s="89">
        <v>0</v>
      </c>
      <c r="S677" s="89">
        <v>116934437.49999999</v>
      </c>
      <c r="T677" s="89">
        <v>0</v>
      </c>
      <c r="U677" s="87" t="s">
        <v>49</v>
      </c>
      <c r="V677" s="89">
        <v>0</v>
      </c>
      <c r="W677" s="89">
        <v>41392168.420000002</v>
      </c>
      <c r="X677" s="87" t="s">
        <v>50</v>
      </c>
      <c r="Y677" s="89">
        <v>6622746.9472000003</v>
      </c>
      <c r="Z677" s="89">
        <v>0</v>
      </c>
      <c r="AA677" s="87" t="s">
        <v>49</v>
      </c>
      <c r="AB677" s="89">
        <v>0</v>
      </c>
      <c r="AC677" s="89">
        <v>0</v>
      </c>
      <c r="AD677" s="87" t="s">
        <v>49</v>
      </c>
      <c r="AE677" s="89">
        <v>0</v>
      </c>
      <c r="AF677" s="87">
        <v>0</v>
      </c>
      <c r="AG677" s="87" t="s">
        <v>49</v>
      </c>
      <c r="AH677" s="89">
        <v>0</v>
      </c>
      <c r="AI677" s="89">
        <v>0</v>
      </c>
      <c r="AJ677" s="87" t="s">
        <v>49</v>
      </c>
      <c r="AK677" s="89">
        <v>0</v>
      </c>
      <c r="AL677" s="89">
        <v>0</v>
      </c>
      <c r="AM677" s="88" t="s">
        <v>47</v>
      </c>
      <c r="AN677" s="87" t="s">
        <v>47</v>
      </c>
      <c r="AO677" s="88" t="s">
        <v>47</v>
      </c>
      <c r="AP677" s="87" t="s">
        <v>47</v>
      </c>
      <c r="AR677" s="90"/>
      <c r="AS677" s="78"/>
      <c r="AT677" s="79"/>
      <c r="AU677" s="91"/>
    </row>
    <row r="678" spans="1:47" x14ac:dyDescent="0.25">
      <c r="A678" s="87" t="s">
        <v>2365</v>
      </c>
      <c r="B678" s="92">
        <v>44194</v>
      </c>
      <c r="C678" s="87" t="s">
        <v>973</v>
      </c>
      <c r="D678" s="87" t="s">
        <v>87</v>
      </c>
      <c r="E678" s="87" t="s">
        <v>1356</v>
      </c>
      <c r="F678" s="87" t="s">
        <v>1488</v>
      </c>
      <c r="G678" s="87" t="s">
        <v>48</v>
      </c>
      <c r="H678" s="87" t="s">
        <v>1879</v>
      </c>
      <c r="I678" s="89" t="s">
        <v>47</v>
      </c>
      <c r="J678" s="89" t="s">
        <v>47</v>
      </c>
      <c r="K678" s="89" t="s">
        <v>47</v>
      </c>
      <c r="L678" s="89" t="s">
        <v>47</v>
      </c>
      <c r="M678" s="89">
        <v>0</v>
      </c>
      <c r="N678" s="87" t="s">
        <v>47</v>
      </c>
      <c r="O678" s="87" t="s">
        <v>1529</v>
      </c>
      <c r="P678" s="87" t="s">
        <v>1528</v>
      </c>
      <c r="Q678" s="89">
        <v>3979000</v>
      </c>
      <c r="R678" s="89">
        <v>0</v>
      </c>
      <c r="S678" s="89">
        <v>3979000</v>
      </c>
      <c r="T678" s="89">
        <v>0</v>
      </c>
      <c r="U678" s="87" t="s">
        <v>49</v>
      </c>
      <c r="V678" s="89">
        <v>0</v>
      </c>
      <c r="W678" s="89">
        <v>0</v>
      </c>
      <c r="X678" s="87" t="s">
        <v>49</v>
      </c>
      <c r="Y678" s="89">
        <v>0</v>
      </c>
      <c r="Z678" s="89">
        <v>0</v>
      </c>
      <c r="AA678" s="87" t="s">
        <v>49</v>
      </c>
      <c r="AB678" s="89">
        <v>0</v>
      </c>
      <c r="AC678" s="89">
        <v>0</v>
      </c>
      <c r="AD678" s="87" t="s">
        <v>49</v>
      </c>
      <c r="AE678" s="89">
        <v>0</v>
      </c>
      <c r="AF678" s="87">
        <v>0</v>
      </c>
      <c r="AG678" s="87" t="s">
        <v>49</v>
      </c>
      <c r="AH678" s="89">
        <v>0</v>
      </c>
      <c r="AI678" s="89">
        <v>0</v>
      </c>
      <c r="AJ678" s="87" t="s">
        <v>49</v>
      </c>
      <c r="AK678" s="89">
        <v>0</v>
      </c>
      <c r="AL678" s="89">
        <v>0</v>
      </c>
      <c r="AM678" s="88" t="s">
        <v>47</v>
      </c>
      <c r="AN678" s="87" t="s">
        <v>47</v>
      </c>
      <c r="AO678" s="88" t="s">
        <v>47</v>
      </c>
      <c r="AP678" s="87" t="s">
        <v>47</v>
      </c>
      <c r="AR678" s="90"/>
      <c r="AS678" s="78"/>
      <c r="AT678" s="79"/>
      <c r="AU678" s="91"/>
    </row>
    <row r="679" spans="1:47" x14ac:dyDescent="0.25">
      <c r="A679" s="87" t="s">
        <v>2366</v>
      </c>
      <c r="B679" s="92">
        <v>44194</v>
      </c>
      <c r="C679" s="87" t="s">
        <v>973</v>
      </c>
      <c r="D679" s="87" t="s">
        <v>87</v>
      </c>
      <c r="E679" s="87" t="s">
        <v>1356</v>
      </c>
      <c r="F679" s="87" t="s">
        <v>1490</v>
      </c>
      <c r="G679" s="87" t="s">
        <v>48</v>
      </c>
      <c r="H679" s="87" t="s">
        <v>1878</v>
      </c>
      <c r="I679" s="89" t="s">
        <v>47</v>
      </c>
      <c r="J679" s="89" t="s">
        <v>47</v>
      </c>
      <c r="K679" s="89" t="s">
        <v>47</v>
      </c>
      <c r="L679" s="89" t="s">
        <v>47</v>
      </c>
      <c r="M679" s="89">
        <v>0</v>
      </c>
      <c r="N679" s="87" t="s">
        <v>47</v>
      </c>
      <c r="O679" s="87" t="s">
        <v>55</v>
      </c>
      <c r="P679" s="87" t="s">
        <v>47</v>
      </c>
      <c r="Q679" s="89">
        <v>211711681.45200002</v>
      </c>
      <c r="R679" s="89">
        <v>0</v>
      </c>
      <c r="S679" s="89">
        <v>152177025</v>
      </c>
      <c r="T679" s="89">
        <v>0</v>
      </c>
      <c r="U679" s="87" t="s">
        <v>49</v>
      </c>
      <c r="V679" s="89">
        <v>0</v>
      </c>
      <c r="W679" s="89">
        <v>51322979.700000003</v>
      </c>
      <c r="X679" s="87" t="s">
        <v>50</v>
      </c>
      <c r="Y679" s="89">
        <v>8211676.7519999994</v>
      </c>
      <c r="Z679" s="89">
        <v>0</v>
      </c>
      <c r="AA679" s="87" t="s">
        <v>49</v>
      </c>
      <c r="AB679" s="89">
        <v>0</v>
      </c>
      <c r="AC679" s="89">
        <v>0</v>
      </c>
      <c r="AD679" s="87" t="s">
        <v>49</v>
      </c>
      <c r="AE679" s="89">
        <v>0</v>
      </c>
      <c r="AF679" s="87">
        <v>0</v>
      </c>
      <c r="AG679" s="87" t="s">
        <v>49</v>
      </c>
      <c r="AH679" s="89">
        <v>0</v>
      </c>
      <c r="AI679" s="89">
        <v>0</v>
      </c>
      <c r="AJ679" s="87" t="s">
        <v>49</v>
      </c>
      <c r="AK679" s="89">
        <v>0</v>
      </c>
      <c r="AL679" s="89">
        <v>0</v>
      </c>
      <c r="AM679" s="88" t="s">
        <v>47</v>
      </c>
      <c r="AN679" s="87" t="s">
        <v>47</v>
      </c>
      <c r="AO679" s="88" t="s">
        <v>47</v>
      </c>
      <c r="AP679" s="87" t="s">
        <v>47</v>
      </c>
      <c r="AR679" s="90"/>
      <c r="AS679" s="78"/>
      <c r="AT679" s="79"/>
      <c r="AU679" s="91"/>
    </row>
    <row r="680" spans="1:47" x14ac:dyDescent="0.25">
      <c r="A680" s="87" t="s">
        <v>2367</v>
      </c>
      <c r="B680" s="92">
        <v>44194</v>
      </c>
      <c r="C680" s="87" t="s">
        <v>46</v>
      </c>
      <c r="D680" s="87" t="s">
        <v>87</v>
      </c>
      <c r="E680" s="87" t="s">
        <v>88</v>
      </c>
      <c r="F680" s="87" t="s">
        <v>878</v>
      </c>
      <c r="G680" s="87" t="s">
        <v>48</v>
      </c>
      <c r="H680" s="87" t="s">
        <v>1757</v>
      </c>
      <c r="I680" s="89" t="s">
        <v>47</v>
      </c>
      <c r="J680" s="89" t="s">
        <v>47</v>
      </c>
      <c r="K680" s="89" t="s">
        <v>47</v>
      </c>
      <c r="L680" s="89" t="s">
        <v>47</v>
      </c>
      <c r="M680" s="89">
        <v>0</v>
      </c>
      <c r="N680" s="87" t="s">
        <v>47</v>
      </c>
      <c r="O680" s="87" t="s">
        <v>55</v>
      </c>
      <c r="P680" s="87" t="s">
        <v>47</v>
      </c>
      <c r="Q680" s="89">
        <v>1326150819.5119998</v>
      </c>
      <c r="R680" s="89">
        <v>0</v>
      </c>
      <c r="S680" s="89">
        <v>1052094141.45</v>
      </c>
      <c r="T680" s="89">
        <v>0</v>
      </c>
      <c r="U680" s="87" t="s">
        <v>49</v>
      </c>
      <c r="V680" s="89">
        <v>0</v>
      </c>
      <c r="W680" s="89">
        <v>236255756.94999999</v>
      </c>
      <c r="X680" s="87" t="s">
        <v>50</v>
      </c>
      <c r="Y680" s="89">
        <v>37800921.112000003</v>
      </c>
      <c r="Z680" s="89">
        <v>0</v>
      </c>
      <c r="AA680" s="87" t="s">
        <v>49</v>
      </c>
      <c r="AB680" s="89">
        <v>0</v>
      </c>
      <c r="AC680" s="89">
        <v>0</v>
      </c>
      <c r="AD680" s="87" t="s">
        <v>49</v>
      </c>
      <c r="AE680" s="89">
        <v>0</v>
      </c>
      <c r="AF680" s="87">
        <v>0</v>
      </c>
      <c r="AG680" s="87" t="s">
        <v>49</v>
      </c>
      <c r="AH680" s="89">
        <v>0</v>
      </c>
      <c r="AI680" s="89">
        <v>0</v>
      </c>
      <c r="AJ680" s="87" t="s">
        <v>49</v>
      </c>
      <c r="AK680" s="89">
        <v>0</v>
      </c>
      <c r="AL680" s="89">
        <v>0</v>
      </c>
      <c r="AM680" s="88" t="s">
        <v>47</v>
      </c>
      <c r="AN680" s="87" t="s">
        <v>47</v>
      </c>
      <c r="AO680" s="88" t="s">
        <v>47</v>
      </c>
      <c r="AP680" s="87" t="s">
        <v>47</v>
      </c>
      <c r="AR680" s="90"/>
      <c r="AS680" s="78"/>
      <c r="AT680" s="79"/>
      <c r="AU680" s="91"/>
    </row>
    <row r="681" spans="1:47" x14ac:dyDescent="0.25">
      <c r="A681" s="87" t="s">
        <v>2368</v>
      </c>
      <c r="B681" s="92">
        <v>44194</v>
      </c>
      <c r="C681" s="87" t="s">
        <v>973</v>
      </c>
      <c r="D681" s="87" t="s">
        <v>96</v>
      </c>
      <c r="E681" s="87" t="s">
        <v>1353</v>
      </c>
      <c r="F681" s="87" t="s">
        <v>1887</v>
      </c>
      <c r="G681" s="87" t="s">
        <v>48</v>
      </c>
      <c r="H681" s="87" t="s">
        <v>1891</v>
      </c>
      <c r="I681" s="89" t="s">
        <v>47</v>
      </c>
      <c r="J681" s="89" t="s">
        <v>47</v>
      </c>
      <c r="K681" s="89" t="s">
        <v>47</v>
      </c>
      <c r="L681" s="89" t="s">
        <v>47</v>
      </c>
      <c r="M681" s="89">
        <v>0</v>
      </c>
      <c r="N681" s="87" t="s">
        <v>47</v>
      </c>
      <c r="O681" s="87" t="s">
        <v>1892</v>
      </c>
      <c r="P681" s="87" t="s">
        <v>1893</v>
      </c>
      <c r="Q681" s="89">
        <v>47955833</v>
      </c>
      <c r="R681" s="89">
        <v>0</v>
      </c>
      <c r="S681" s="89">
        <v>29664692</v>
      </c>
      <c r="T681" s="89">
        <v>0</v>
      </c>
      <c r="U681" s="87" t="s">
        <v>49</v>
      </c>
      <c r="V681" s="89">
        <v>0</v>
      </c>
      <c r="W681" s="89">
        <v>15768225</v>
      </c>
      <c r="X681" s="87" t="s">
        <v>50</v>
      </c>
      <c r="Y681" s="89">
        <v>2522916</v>
      </c>
      <c r="Z681" s="89">
        <v>0</v>
      </c>
      <c r="AA681" s="87" t="s">
        <v>49</v>
      </c>
      <c r="AB681" s="89">
        <v>0</v>
      </c>
      <c r="AC681" s="89">
        <v>0</v>
      </c>
      <c r="AD681" s="87" t="s">
        <v>49</v>
      </c>
      <c r="AE681" s="89">
        <v>0</v>
      </c>
      <c r="AF681" s="87">
        <v>0</v>
      </c>
      <c r="AG681" s="87" t="s">
        <v>49</v>
      </c>
      <c r="AH681" s="89">
        <v>0</v>
      </c>
      <c r="AI681" s="89">
        <v>0</v>
      </c>
      <c r="AJ681" s="87" t="s">
        <v>49</v>
      </c>
      <c r="AK681" s="89">
        <v>0</v>
      </c>
      <c r="AL681" s="89">
        <v>0</v>
      </c>
      <c r="AM681" s="88" t="s">
        <v>47</v>
      </c>
      <c r="AN681" s="87" t="s">
        <v>47</v>
      </c>
      <c r="AO681" s="88" t="s">
        <v>47</v>
      </c>
      <c r="AP681" s="87" t="s">
        <v>47</v>
      </c>
      <c r="AR681" s="90"/>
      <c r="AS681" s="78"/>
      <c r="AT681" s="79"/>
      <c r="AU681" s="91"/>
    </row>
    <row r="682" spans="1:47" x14ac:dyDescent="0.25">
      <c r="A682" s="87" t="s">
        <v>2369</v>
      </c>
      <c r="B682" s="92">
        <v>44194</v>
      </c>
      <c r="C682" s="87" t="s">
        <v>973</v>
      </c>
      <c r="D682" s="87" t="s">
        <v>96</v>
      </c>
      <c r="E682" s="87" t="s">
        <v>1353</v>
      </c>
      <c r="F682" s="87" t="s">
        <v>1887</v>
      </c>
      <c r="G682" s="87" t="s">
        <v>48</v>
      </c>
      <c r="H682" s="87" t="s">
        <v>1888</v>
      </c>
      <c r="I682" s="89" t="s">
        <v>47</v>
      </c>
      <c r="J682" s="89" t="s">
        <v>47</v>
      </c>
      <c r="K682" s="89" t="s">
        <v>47</v>
      </c>
      <c r="L682" s="89" t="s">
        <v>47</v>
      </c>
      <c r="M682" s="89">
        <v>0</v>
      </c>
      <c r="N682" s="87" t="s">
        <v>47</v>
      </c>
      <c r="O682" s="87" t="s">
        <v>1889</v>
      </c>
      <c r="P682" s="87" t="s">
        <v>1890</v>
      </c>
      <c r="Q682" s="89">
        <v>42452503</v>
      </c>
      <c r="R682" s="89">
        <v>0</v>
      </c>
      <c r="S682" s="89">
        <v>19943254</v>
      </c>
      <c r="T682" s="89">
        <v>19404525</v>
      </c>
      <c r="U682" s="87" t="s">
        <v>50</v>
      </c>
      <c r="V682" s="89">
        <v>3104724</v>
      </c>
      <c r="W682" s="89">
        <v>0</v>
      </c>
      <c r="X682" s="87" t="s">
        <v>49</v>
      </c>
      <c r="Y682" s="89">
        <v>0</v>
      </c>
      <c r="Z682" s="89">
        <v>0</v>
      </c>
      <c r="AA682" s="87" t="s">
        <v>49</v>
      </c>
      <c r="AB682" s="89">
        <v>0</v>
      </c>
      <c r="AC682" s="89">
        <v>0</v>
      </c>
      <c r="AD682" s="87" t="s">
        <v>49</v>
      </c>
      <c r="AE682" s="89">
        <v>0</v>
      </c>
      <c r="AF682" s="87">
        <v>0</v>
      </c>
      <c r="AG682" s="87" t="s">
        <v>49</v>
      </c>
      <c r="AH682" s="89">
        <v>0</v>
      </c>
      <c r="AI682" s="89">
        <v>0</v>
      </c>
      <c r="AJ682" s="87" t="s">
        <v>49</v>
      </c>
      <c r="AK682" s="89">
        <v>0</v>
      </c>
      <c r="AL682" s="89">
        <v>0</v>
      </c>
      <c r="AM682" s="88" t="s">
        <v>47</v>
      </c>
      <c r="AN682" s="87" t="s">
        <v>47</v>
      </c>
      <c r="AO682" s="88" t="s">
        <v>47</v>
      </c>
      <c r="AP682" s="87" t="s">
        <v>47</v>
      </c>
      <c r="AR682" s="90"/>
      <c r="AS682" s="78"/>
      <c r="AT682" s="79"/>
      <c r="AU682" s="91"/>
    </row>
    <row r="683" spans="1:47" x14ac:dyDescent="0.25">
      <c r="A683" s="87" t="s">
        <v>2370</v>
      </c>
      <c r="B683" s="92">
        <v>44194</v>
      </c>
      <c r="C683" s="87" t="s">
        <v>973</v>
      </c>
      <c r="D683" s="87" t="s">
        <v>96</v>
      </c>
      <c r="E683" s="87" t="s">
        <v>1353</v>
      </c>
      <c r="F683" s="87" t="s">
        <v>1885</v>
      </c>
      <c r="G683" s="87" t="s">
        <v>48</v>
      </c>
      <c r="H683" s="87" t="s">
        <v>1886</v>
      </c>
      <c r="I683" s="89" t="s">
        <v>47</v>
      </c>
      <c r="J683" s="89" t="s">
        <v>47</v>
      </c>
      <c r="K683" s="89" t="s">
        <v>47</v>
      </c>
      <c r="L683" s="89" t="s">
        <v>47</v>
      </c>
      <c r="M683" s="89">
        <v>0</v>
      </c>
      <c r="N683" s="87" t="s">
        <v>47</v>
      </c>
      <c r="O683" s="87" t="s">
        <v>55</v>
      </c>
      <c r="P683" s="87" t="s">
        <v>47</v>
      </c>
      <c r="Q683" s="89">
        <v>277017650.35000002</v>
      </c>
      <c r="R683" s="89">
        <v>0</v>
      </c>
      <c r="S683" s="89">
        <v>167095350</v>
      </c>
      <c r="T683" s="89">
        <v>0</v>
      </c>
      <c r="U683" s="87" t="s">
        <v>49</v>
      </c>
      <c r="V683" s="89">
        <v>0</v>
      </c>
      <c r="W683" s="89">
        <v>94760603.75</v>
      </c>
      <c r="X683" s="87" t="s">
        <v>49</v>
      </c>
      <c r="Y683" s="89">
        <v>15161696.6</v>
      </c>
      <c r="Z683" s="89">
        <v>0</v>
      </c>
      <c r="AA683" s="87" t="s">
        <v>49</v>
      </c>
      <c r="AB683" s="89">
        <v>0</v>
      </c>
      <c r="AC683" s="89">
        <v>0</v>
      </c>
      <c r="AD683" s="87" t="s">
        <v>49</v>
      </c>
      <c r="AE683" s="89">
        <v>0</v>
      </c>
      <c r="AF683" s="87">
        <v>0</v>
      </c>
      <c r="AG683" s="87" t="s">
        <v>49</v>
      </c>
      <c r="AH683" s="89">
        <v>0</v>
      </c>
      <c r="AI683" s="89">
        <v>0</v>
      </c>
      <c r="AJ683" s="87" t="s">
        <v>49</v>
      </c>
      <c r="AK683" s="89">
        <v>0</v>
      </c>
      <c r="AL683" s="89">
        <v>0</v>
      </c>
      <c r="AM683" s="88" t="s">
        <v>47</v>
      </c>
      <c r="AN683" s="87" t="s">
        <v>47</v>
      </c>
      <c r="AO683" s="88" t="s">
        <v>47</v>
      </c>
      <c r="AP683" s="87" t="s">
        <v>47</v>
      </c>
      <c r="AR683" s="90"/>
      <c r="AS683" s="78"/>
      <c r="AT683" s="79"/>
      <c r="AU683" s="91"/>
    </row>
    <row r="684" spans="1:47" x14ac:dyDescent="0.25">
      <c r="A684" s="87" t="s">
        <v>2371</v>
      </c>
      <c r="B684" s="92">
        <v>44194</v>
      </c>
      <c r="C684" s="87" t="s">
        <v>46</v>
      </c>
      <c r="D684" s="87" t="s">
        <v>96</v>
      </c>
      <c r="E684" s="87" t="s">
        <v>97</v>
      </c>
      <c r="F684" s="87" t="s">
        <v>861</v>
      </c>
      <c r="G684" s="87" t="s">
        <v>48</v>
      </c>
      <c r="H684" s="87" t="s">
        <v>1758</v>
      </c>
      <c r="I684" s="89" t="s">
        <v>47</v>
      </c>
      <c r="J684" s="89" t="s">
        <v>47</v>
      </c>
      <c r="K684" s="89" t="s">
        <v>47</v>
      </c>
      <c r="L684" s="89" t="s">
        <v>47</v>
      </c>
      <c r="M684" s="89">
        <v>0</v>
      </c>
      <c r="N684" s="87" t="s">
        <v>47</v>
      </c>
      <c r="O684" s="87" t="s">
        <v>55</v>
      </c>
      <c r="P684" s="87" t="s">
        <v>47</v>
      </c>
      <c r="Q684" s="89">
        <v>1366493438</v>
      </c>
      <c r="R684" s="89">
        <v>0</v>
      </c>
      <c r="S684" s="89">
        <v>983507598.25</v>
      </c>
      <c r="T684" s="89">
        <v>0</v>
      </c>
      <c r="U684" s="87" t="s">
        <v>49</v>
      </c>
      <c r="V684" s="89">
        <v>0</v>
      </c>
      <c r="W684" s="89">
        <v>231828068.75</v>
      </c>
      <c r="X684" s="87" t="s">
        <v>50</v>
      </c>
      <c r="Y684" s="89">
        <v>37092491</v>
      </c>
      <c r="Z684" s="89">
        <v>0</v>
      </c>
      <c r="AA684" s="87" t="s">
        <v>49</v>
      </c>
      <c r="AB684" s="89">
        <v>0</v>
      </c>
      <c r="AC684" s="89">
        <v>105616000</v>
      </c>
      <c r="AD684" s="87" t="s">
        <v>49</v>
      </c>
      <c r="AE684" s="89">
        <v>8449280</v>
      </c>
      <c r="AF684" s="87">
        <v>0</v>
      </c>
      <c r="AG684" s="87" t="s">
        <v>49</v>
      </c>
      <c r="AH684" s="89">
        <v>0</v>
      </c>
      <c r="AI684" s="89">
        <v>0</v>
      </c>
      <c r="AJ684" s="87" t="s">
        <v>49</v>
      </c>
      <c r="AK684" s="89">
        <v>0</v>
      </c>
      <c r="AL684" s="89">
        <v>0</v>
      </c>
      <c r="AM684" s="88" t="s">
        <v>47</v>
      </c>
      <c r="AN684" s="87" t="s">
        <v>47</v>
      </c>
      <c r="AO684" s="88" t="s">
        <v>47</v>
      </c>
      <c r="AP684" s="87" t="s">
        <v>47</v>
      </c>
      <c r="AR684" s="90"/>
      <c r="AS684" s="78"/>
      <c r="AT684" s="79"/>
      <c r="AU684" s="91"/>
    </row>
    <row r="685" spans="1:47" x14ac:dyDescent="0.25">
      <c r="A685" s="87" t="s">
        <v>2372</v>
      </c>
      <c r="B685" s="92">
        <v>44194</v>
      </c>
      <c r="C685" s="87" t="s">
        <v>46</v>
      </c>
      <c r="D685" s="87" t="s">
        <v>100</v>
      </c>
      <c r="E685" s="87" t="s">
        <v>101</v>
      </c>
      <c r="F685" s="87" t="s">
        <v>1997</v>
      </c>
      <c r="G685" s="87" t="s">
        <v>48</v>
      </c>
      <c r="H685" s="87" t="s">
        <v>1759</v>
      </c>
      <c r="I685" s="89" t="s">
        <v>47</v>
      </c>
      <c r="J685" s="89" t="s">
        <v>47</v>
      </c>
      <c r="K685" s="89" t="s">
        <v>47</v>
      </c>
      <c r="L685" s="89" t="s">
        <v>47</v>
      </c>
      <c r="M685" s="89">
        <v>0</v>
      </c>
      <c r="N685" s="87" t="s">
        <v>47</v>
      </c>
      <c r="O685" s="87" t="s">
        <v>55</v>
      </c>
      <c r="P685" s="87" t="s">
        <v>47</v>
      </c>
      <c r="Q685" s="89">
        <v>1414541270.9400001</v>
      </c>
      <c r="R685" s="89">
        <v>0</v>
      </c>
      <c r="S685" s="89">
        <v>1174447570.75</v>
      </c>
      <c r="T685" s="89">
        <v>0</v>
      </c>
      <c r="U685" s="87" t="s">
        <v>49</v>
      </c>
      <c r="V685" s="89">
        <v>0</v>
      </c>
      <c r="W685" s="89">
        <v>206977327.75</v>
      </c>
      <c r="X685" s="87" t="s">
        <v>50</v>
      </c>
      <c r="Y685" s="89">
        <v>33116372.440000001</v>
      </c>
      <c r="Z685" s="89">
        <v>0</v>
      </c>
      <c r="AA685" s="87" t="s">
        <v>49</v>
      </c>
      <c r="AB685" s="89">
        <v>0</v>
      </c>
      <c r="AC685" s="89">
        <v>0</v>
      </c>
      <c r="AD685" s="87" t="s">
        <v>49</v>
      </c>
      <c r="AE685" s="89">
        <v>0</v>
      </c>
      <c r="AF685" s="87">
        <v>0</v>
      </c>
      <c r="AG685" s="87" t="s">
        <v>49</v>
      </c>
      <c r="AH685" s="89">
        <v>0</v>
      </c>
      <c r="AI685" s="89">
        <v>0</v>
      </c>
      <c r="AJ685" s="87" t="s">
        <v>49</v>
      </c>
      <c r="AK685" s="89">
        <v>0</v>
      </c>
      <c r="AL685" s="89">
        <v>0</v>
      </c>
      <c r="AM685" s="88" t="s">
        <v>47</v>
      </c>
      <c r="AN685" s="87" t="s">
        <v>47</v>
      </c>
      <c r="AO685" s="88" t="s">
        <v>47</v>
      </c>
      <c r="AP685" s="87" t="s">
        <v>47</v>
      </c>
      <c r="AR685" s="90"/>
      <c r="AS685" s="78"/>
      <c r="AT685" s="79"/>
      <c r="AU685" s="91"/>
    </row>
    <row r="686" spans="1:47" x14ac:dyDescent="0.25">
      <c r="A686" s="87" t="s">
        <v>2373</v>
      </c>
      <c r="B686" s="92">
        <v>44194</v>
      </c>
      <c r="C686" s="87" t="s">
        <v>46</v>
      </c>
      <c r="D686" s="87" t="s">
        <v>111</v>
      </c>
      <c r="E686" s="87" t="s">
        <v>112</v>
      </c>
      <c r="F686" s="87" t="s">
        <v>868</v>
      </c>
      <c r="G686" s="87" t="s">
        <v>48</v>
      </c>
      <c r="H686" s="87" t="s">
        <v>1760</v>
      </c>
      <c r="I686" s="89" t="s">
        <v>47</v>
      </c>
      <c r="J686" s="89" t="s">
        <v>47</v>
      </c>
      <c r="K686" s="89" t="s">
        <v>47</v>
      </c>
      <c r="L686" s="89" t="s">
        <v>47</v>
      </c>
      <c r="M686" s="89">
        <v>0</v>
      </c>
      <c r="N686" s="87" t="s">
        <v>47</v>
      </c>
      <c r="O686" s="87" t="s">
        <v>55</v>
      </c>
      <c r="P686" s="87" t="s">
        <v>47</v>
      </c>
      <c r="Q686" s="89">
        <v>172142952.40000001</v>
      </c>
      <c r="R686" s="89">
        <v>0</v>
      </c>
      <c r="S686" s="89">
        <v>151551195</v>
      </c>
      <c r="T686" s="89">
        <v>0</v>
      </c>
      <c r="U686" s="87" t="s">
        <v>49</v>
      </c>
      <c r="V686" s="89">
        <v>0</v>
      </c>
      <c r="W686" s="89">
        <v>17751515</v>
      </c>
      <c r="X686" s="87" t="s">
        <v>49</v>
      </c>
      <c r="Y686" s="89">
        <v>2840242.4</v>
      </c>
      <c r="Z686" s="89">
        <v>0</v>
      </c>
      <c r="AA686" s="87" t="s">
        <v>49</v>
      </c>
      <c r="AB686" s="89">
        <v>0</v>
      </c>
      <c r="AC686" s="89">
        <v>0</v>
      </c>
      <c r="AD686" s="87" t="s">
        <v>49</v>
      </c>
      <c r="AE686" s="89">
        <v>0</v>
      </c>
      <c r="AF686" s="87">
        <v>0</v>
      </c>
      <c r="AG686" s="87" t="s">
        <v>49</v>
      </c>
      <c r="AH686" s="89">
        <v>0</v>
      </c>
      <c r="AI686" s="89">
        <v>0</v>
      </c>
      <c r="AJ686" s="87" t="s">
        <v>49</v>
      </c>
      <c r="AK686" s="89">
        <v>0</v>
      </c>
      <c r="AL686" s="89">
        <v>0</v>
      </c>
      <c r="AM686" s="88" t="s">
        <v>47</v>
      </c>
      <c r="AN686" s="87" t="s">
        <v>47</v>
      </c>
      <c r="AO686" s="88" t="s">
        <v>47</v>
      </c>
      <c r="AP686" s="87" t="s">
        <v>47</v>
      </c>
      <c r="AR686" s="90"/>
      <c r="AS686" s="78"/>
      <c r="AT686" s="79"/>
      <c r="AU686" s="91"/>
    </row>
    <row r="687" spans="1:47" x14ac:dyDescent="0.25">
      <c r="A687" s="87" t="s">
        <v>2374</v>
      </c>
      <c r="B687" s="92">
        <v>44194</v>
      </c>
      <c r="C687" s="87" t="s">
        <v>46</v>
      </c>
      <c r="D687" s="87" t="s">
        <v>115</v>
      </c>
      <c r="E687" s="87" t="s">
        <v>116</v>
      </c>
      <c r="F687" s="87" t="s">
        <v>2001</v>
      </c>
      <c r="G687" s="87" t="s">
        <v>48</v>
      </c>
      <c r="H687" s="87" t="s">
        <v>2002</v>
      </c>
      <c r="I687" s="89" t="s">
        <v>47</v>
      </c>
      <c r="J687" s="89" t="s">
        <v>47</v>
      </c>
      <c r="K687" s="89" t="s">
        <v>47</v>
      </c>
      <c r="L687" s="89" t="s">
        <v>47</v>
      </c>
      <c r="M687" s="89">
        <v>0</v>
      </c>
      <c r="N687" s="87" t="s">
        <v>47</v>
      </c>
      <c r="O687" s="87" t="s">
        <v>937</v>
      </c>
      <c r="P687" s="87" t="s">
        <v>47</v>
      </c>
      <c r="Q687" s="89">
        <v>0</v>
      </c>
      <c r="R687" s="89">
        <v>0</v>
      </c>
      <c r="S687" s="89">
        <v>0</v>
      </c>
      <c r="T687" s="89">
        <v>0</v>
      </c>
      <c r="U687" s="87" t="s">
        <v>49</v>
      </c>
      <c r="V687" s="89">
        <v>0</v>
      </c>
      <c r="W687" s="89">
        <v>0</v>
      </c>
      <c r="X687" s="87" t="s">
        <v>50</v>
      </c>
      <c r="Y687" s="89">
        <v>0</v>
      </c>
      <c r="Z687" s="89">
        <v>0</v>
      </c>
      <c r="AA687" s="87" t="s">
        <v>49</v>
      </c>
      <c r="AB687" s="89">
        <v>0</v>
      </c>
      <c r="AC687" s="89">
        <v>0</v>
      </c>
      <c r="AD687" s="87" t="s">
        <v>49</v>
      </c>
      <c r="AE687" s="89">
        <v>0</v>
      </c>
      <c r="AF687" s="87">
        <v>0</v>
      </c>
      <c r="AG687" s="87" t="s">
        <v>49</v>
      </c>
      <c r="AH687" s="89">
        <v>0</v>
      </c>
      <c r="AI687" s="89">
        <v>0</v>
      </c>
      <c r="AJ687" s="87" t="s">
        <v>49</v>
      </c>
      <c r="AK687" s="89">
        <v>0</v>
      </c>
      <c r="AL687" s="89">
        <v>0</v>
      </c>
      <c r="AM687" s="88" t="s">
        <v>47</v>
      </c>
      <c r="AN687" s="87" t="s">
        <v>47</v>
      </c>
      <c r="AO687" s="88" t="s">
        <v>47</v>
      </c>
      <c r="AP687" s="87" t="s">
        <v>47</v>
      </c>
      <c r="AR687" s="90"/>
      <c r="AS687" s="78"/>
      <c r="AT687" s="79"/>
      <c r="AU687" s="91"/>
    </row>
    <row r="688" spans="1:47" x14ac:dyDescent="0.25">
      <c r="A688" s="87" t="s">
        <v>2375</v>
      </c>
      <c r="B688" s="92">
        <v>44194</v>
      </c>
      <c r="C688" s="87" t="s">
        <v>46</v>
      </c>
      <c r="D688" s="87" t="s">
        <v>1281</v>
      </c>
      <c r="E688" s="87" t="s">
        <v>1280</v>
      </c>
      <c r="F688" s="87" t="s">
        <v>1970</v>
      </c>
      <c r="G688" s="87" t="s">
        <v>104</v>
      </c>
      <c r="H688" s="87" t="s">
        <v>47</v>
      </c>
      <c r="I688" s="89" t="s">
        <v>1279</v>
      </c>
      <c r="J688" s="89" t="s">
        <v>47</v>
      </c>
      <c r="K688" s="89" t="s">
        <v>1278</v>
      </c>
      <c r="L688" s="89" t="s">
        <v>1277</v>
      </c>
      <c r="M688" s="89">
        <v>39646.949999999997</v>
      </c>
      <c r="N688" s="87" t="s">
        <v>107</v>
      </c>
      <c r="O688" s="87" t="s">
        <v>1276</v>
      </c>
      <c r="P688" s="87" t="s">
        <v>1275</v>
      </c>
      <c r="Q688" s="89">
        <v>-4159876</v>
      </c>
      <c r="R688" s="89">
        <v>0</v>
      </c>
      <c r="S688" s="89">
        <v>0</v>
      </c>
      <c r="T688" s="89">
        <v>0</v>
      </c>
      <c r="U688" s="87" t="s">
        <v>49</v>
      </c>
      <c r="V688" s="89">
        <v>0</v>
      </c>
      <c r="W688" s="89">
        <v>-3586100</v>
      </c>
      <c r="X688" s="87" t="s">
        <v>50</v>
      </c>
      <c r="Y688" s="89">
        <v>-573776</v>
      </c>
      <c r="Z688" s="89">
        <v>0</v>
      </c>
      <c r="AA688" s="87" t="s">
        <v>49</v>
      </c>
      <c r="AB688" s="89">
        <v>0</v>
      </c>
      <c r="AC688" s="89">
        <v>0</v>
      </c>
      <c r="AD688" s="87" t="s">
        <v>49</v>
      </c>
      <c r="AE688" s="89">
        <v>0</v>
      </c>
      <c r="AF688" s="87">
        <v>0</v>
      </c>
      <c r="AG688" s="87" t="s">
        <v>49</v>
      </c>
      <c r="AH688" s="89">
        <v>0</v>
      </c>
      <c r="AI688" s="89">
        <v>0</v>
      </c>
      <c r="AJ688" s="87" t="s">
        <v>49</v>
      </c>
      <c r="AK688" s="89">
        <v>0</v>
      </c>
      <c r="AL688" s="89">
        <v>0</v>
      </c>
      <c r="AM688" s="88" t="s">
        <v>47</v>
      </c>
      <c r="AN688" s="87" t="s">
        <v>47</v>
      </c>
      <c r="AO688" s="88" t="s">
        <v>47</v>
      </c>
      <c r="AP688" s="87" t="s">
        <v>47</v>
      </c>
      <c r="AR688" s="90"/>
      <c r="AS688" s="78"/>
      <c r="AT688" s="79"/>
      <c r="AU688" s="91"/>
    </row>
    <row r="689" spans="1:47" x14ac:dyDescent="0.25">
      <c r="A689" s="87" t="s">
        <v>2376</v>
      </c>
      <c r="B689" s="92">
        <v>44194</v>
      </c>
      <c r="C689" s="87" t="s">
        <v>46</v>
      </c>
      <c r="D689" s="87" t="s">
        <v>1281</v>
      </c>
      <c r="E689" s="87" t="s">
        <v>1280</v>
      </c>
      <c r="F689" s="87" t="s">
        <v>1970</v>
      </c>
      <c r="G689" s="87" t="s">
        <v>48</v>
      </c>
      <c r="H689" s="87" t="s">
        <v>1282</v>
      </c>
      <c r="I689" s="89" t="s">
        <v>47</v>
      </c>
      <c r="J689" s="89" t="s">
        <v>47</v>
      </c>
      <c r="K689" s="89" t="s">
        <v>47</v>
      </c>
      <c r="L689" s="89" t="s">
        <v>47</v>
      </c>
      <c r="M689" s="89">
        <v>0</v>
      </c>
      <c r="N689" s="87" t="s">
        <v>47</v>
      </c>
      <c r="O689" s="87" t="s">
        <v>55</v>
      </c>
      <c r="P689" s="87" t="s">
        <v>47</v>
      </c>
      <c r="Q689" s="89">
        <v>200609528.75</v>
      </c>
      <c r="R689" s="89">
        <v>0</v>
      </c>
      <c r="S689" s="89">
        <v>189780116.75</v>
      </c>
      <c r="T689" s="89">
        <v>0</v>
      </c>
      <c r="U689" s="87" t="s">
        <v>49</v>
      </c>
      <c r="V689" s="89">
        <v>0</v>
      </c>
      <c r="W689" s="89">
        <v>9335700</v>
      </c>
      <c r="X689" s="87" t="s">
        <v>49</v>
      </c>
      <c r="Y689" s="89">
        <v>1493712</v>
      </c>
      <c r="Z689" s="89">
        <v>0</v>
      </c>
      <c r="AA689" s="87" t="s">
        <v>49</v>
      </c>
      <c r="AB689" s="89">
        <v>0</v>
      </c>
      <c r="AC689" s="89">
        <v>0</v>
      </c>
      <c r="AD689" s="87" t="s">
        <v>49</v>
      </c>
      <c r="AE689" s="89">
        <v>0</v>
      </c>
      <c r="AF689" s="87">
        <v>0</v>
      </c>
      <c r="AG689" s="87" t="s">
        <v>49</v>
      </c>
      <c r="AH689" s="89">
        <v>0</v>
      </c>
      <c r="AI689" s="89">
        <v>0</v>
      </c>
      <c r="AJ689" s="87" t="s">
        <v>49</v>
      </c>
      <c r="AK689" s="89">
        <v>0</v>
      </c>
      <c r="AL689" s="89">
        <v>0</v>
      </c>
      <c r="AM689" s="88" t="s">
        <v>47</v>
      </c>
      <c r="AN689" s="87" t="s">
        <v>47</v>
      </c>
      <c r="AO689" s="88" t="s">
        <v>47</v>
      </c>
      <c r="AP689" s="87" t="s">
        <v>47</v>
      </c>
      <c r="AR689" s="90"/>
      <c r="AS689" s="78"/>
      <c r="AT689" s="79"/>
      <c r="AU689" s="91"/>
    </row>
    <row r="690" spans="1:47" x14ac:dyDescent="0.25">
      <c r="A690" s="87" t="s">
        <v>2377</v>
      </c>
      <c r="B690" s="92">
        <v>44194</v>
      </c>
      <c r="C690" s="87" t="s">
        <v>46</v>
      </c>
      <c r="D690" s="87" t="s">
        <v>1281</v>
      </c>
      <c r="E690" s="87" t="s">
        <v>1280</v>
      </c>
      <c r="F690" s="87" t="s">
        <v>1970</v>
      </c>
      <c r="G690" s="87" t="s">
        <v>48</v>
      </c>
      <c r="H690" s="87" t="s">
        <v>1285</v>
      </c>
      <c r="I690" s="89" t="s">
        <v>47</v>
      </c>
      <c r="J690" s="89" t="s">
        <v>47</v>
      </c>
      <c r="K690" s="89" t="s">
        <v>47</v>
      </c>
      <c r="L690" s="89" t="s">
        <v>47</v>
      </c>
      <c r="M690" s="89">
        <v>0</v>
      </c>
      <c r="N690" s="87" t="s">
        <v>47</v>
      </c>
      <c r="O690" s="87" t="s">
        <v>1284</v>
      </c>
      <c r="P690" s="87" t="s">
        <v>1283</v>
      </c>
      <c r="Q690" s="89">
        <v>733700</v>
      </c>
      <c r="R690" s="89">
        <v>0</v>
      </c>
      <c r="S690" s="89">
        <v>733700</v>
      </c>
      <c r="T690" s="89">
        <v>0</v>
      </c>
      <c r="U690" s="87" t="s">
        <v>49</v>
      </c>
      <c r="V690" s="89">
        <v>0</v>
      </c>
      <c r="W690" s="89">
        <v>0</v>
      </c>
      <c r="X690" s="87" t="s">
        <v>49</v>
      </c>
      <c r="Y690" s="89">
        <v>0</v>
      </c>
      <c r="Z690" s="89">
        <v>0</v>
      </c>
      <c r="AA690" s="87" t="s">
        <v>49</v>
      </c>
      <c r="AB690" s="89">
        <v>0</v>
      </c>
      <c r="AC690" s="89">
        <v>0</v>
      </c>
      <c r="AD690" s="87" t="s">
        <v>49</v>
      </c>
      <c r="AE690" s="89">
        <v>0</v>
      </c>
      <c r="AF690" s="87">
        <v>0</v>
      </c>
      <c r="AG690" s="87" t="s">
        <v>49</v>
      </c>
      <c r="AH690" s="89">
        <v>0</v>
      </c>
      <c r="AI690" s="89">
        <v>0</v>
      </c>
      <c r="AJ690" s="87" t="s">
        <v>49</v>
      </c>
      <c r="AK690" s="89">
        <v>0</v>
      </c>
      <c r="AL690" s="89">
        <v>0</v>
      </c>
      <c r="AM690" s="88" t="s">
        <v>47</v>
      </c>
      <c r="AN690" s="87" t="s">
        <v>47</v>
      </c>
      <c r="AO690" s="88" t="s">
        <v>47</v>
      </c>
      <c r="AP690" s="87" t="s">
        <v>47</v>
      </c>
      <c r="AR690" s="90"/>
      <c r="AS690" s="78"/>
      <c r="AT690" s="79"/>
      <c r="AU690" s="91"/>
    </row>
    <row r="691" spans="1:47" x14ac:dyDescent="0.25">
      <c r="A691" s="87" t="s">
        <v>2378</v>
      </c>
      <c r="B691" s="92">
        <v>44194</v>
      </c>
      <c r="C691" s="87" t="s">
        <v>46</v>
      </c>
      <c r="D691" s="87" t="s">
        <v>1281</v>
      </c>
      <c r="E691" s="87" t="s">
        <v>1280</v>
      </c>
      <c r="F691" s="87" t="s">
        <v>1970</v>
      </c>
      <c r="G691" s="87" t="s">
        <v>48</v>
      </c>
      <c r="H691" s="87" t="s">
        <v>1287</v>
      </c>
      <c r="I691" s="89" t="s">
        <v>47</v>
      </c>
      <c r="J691" s="89" t="s">
        <v>47</v>
      </c>
      <c r="K691" s="89" t="s">
        <v>47</v>
      </c>
      <c r="L691" s="89" t="s">
        <v>47</v>
      </c>
      <c r="M691" s="89">
        <v>0</v>
      </c>
      <c r="N691" s="87" t="s">
        <v>47</v>
      </c>
      <c r="O691" s="87" t="s">
        <v>55</v>
      </c>
      <c r="P691" s="87" t="s">
        <v>47</v>
      </c>
      <c r="Q691" s="89">
        <v>246036741.90000001</v>
      </c>
      <c r="R691" s="89">
        <v>0</v>
      </c>
      <c r="S691" s="89">
        <v>231623741.90000001</v>
      </c>
      <c r="T691" s="89">
        <v>0</v>
      </c>
      <c r="U691" s="87" t="s">
        <v>49</v>
      </c>
      <c r="V691" s="89">
        <v>0</v>
      </c>
      <c r="W691" s="89">
        <v>12425000</v>
      </c>
      <c r="X691" s="87" t="s">
        <v>50</v>
      </c>
      <c r="Y691" s="89">
        <v>1988000</v>
      </c>
      <c r="Z691" s="89">
        <v>0</v>
      </c>
      <c r="AA691" s="87" t="s">
        <v>49</v>
      </c>
      <c r="AB691" s="89">
        <v>0</v>
      </c>
      <c r="AC691" s="89">
        <v>0</v>
      </c>
      <c r="AD691" s="87" t="s">
        <v>49</v>
      </c>
      <c r="AE691" s="89">
        <v>0</v>
      </c>
      <c r="AF691" s="87">
        <v>0</v>
      </c>
      <c r="AG691" s="87" t="s">
        <v>49</v>
      </c>
      <c r="AH691" s="89">
        <v>0</v>
      </c>
      <c r="AI691" s="89">
        <v>0</v>
      </c>
      <c r="AJ691" s="87" t="s">
        <v>49</v>
      </c>
      <c r="AK691" s="89">
        <v>0</v>
      </c>
      <c r="AL691" s="89">
        <v>0</v>
      </c>
      <c r="AM691" s="88" t="s">
        <v>47</v>
      </c>
      <c r="AN691" s="87" t="s">
        <v>47</v>
      </c>
      <c r="AO691" s="88" t="s">
        <v>47</v>
      </c>
      <c r="AP691" s="87" t="s">
        <v>47</v>
      </c>
      <c r="AR691" s="90"/>
      <c r="AS691" s="78"/>
      <c r="AT691" s="79"/>
      <c r="AU691" s="91"/>
    </row>
    <row r="692" spans="1:47" x14ac:dyDescent="0.25">
      <c r="A692" s="87" t="s">
        <v>2379</v>
      </c>
      <c r="B692" s="92">
        <v>44194</v>
      </c>
      <c r="C692" s="87" t="s">
        <v>46</v>
      </c>
      <c r="D692" s="87" t="s">
        <v>248</v>
      </c>
      <c r="E692" s="87" t="s">
        <v>249</v>
      </c>
      <c r="F692" s="87" t="s">
        <v>2006</v>
      </c>
      <c r="G692" s="87" t="s">
        <v>48</v>
      </c>
      <c r="H692" s="87" t="s">
        <v>1761</v>
      </c>
      <c r="I692" s="89" t="s">
        <v>47</v>
      </c>
      <c r="J692" s="89" t="s">
        <v>47</v>
      </c>
      <c r="K692" s="89" t="s">
        <v>47</v>
      </c>
      <c r="L692" s="89" t="s">
        <v>47</v>
      </c>
      <c r="M692" s="89">
        <v>0</v>
      </c>
      <c r="N692" s="87" t="s">
        <v>47</v>
      </c>
      <c r="O692" s="87" t="s">
        <v>55</v>
      </c>
      <c r="P692" s="87" t="s">
        <v>47</v>
      </c>
      <c r="Q692" s="89">
        <v>64235233.5</v>
      </c>
      <c r="R692" s="89">
        <v>0</v>
      </c>
      <c r="S692" s="89">
        <v>40851547.5</v>
      </c>
      <c r="T692" s="89">
        <v>0</v>
      </c>
      <c r="U692" s="87" t="s">
        <v>49</v>
      </c>
      <c r="V692" s="89">
        <v>0</v>
      </c>
      <c r="W692" s="89">
        <v>20158350</v>
      </c>
      <c r="X692" s="87" t="s">
        <v>50</v>
      </c>
      <c r="Y692" s="89">
        <v>3225336</v>
      </c>
      <c r="Z692" s="89">
        <v>0</v>
      </c>
      <c r="AA692" s="87" t="s">
        <v>49</v>
      </c>
      <c r="AB692" s="89">
        <v>0</v>
      </c>
      <c r="AC692" s="89">
        <v>0</v>
      </c>
      <c r="AD692" s="87" t="s">
        <v>49</v>
      </c>
      <c r="AE692" s="89">
        <v>0</v>
      </c>
      <c r="AF692" s="87">
        <v>0</v>
      </c>
      <c r="AG692" s="87" t="s">
        <v>49</v>
      </c>
      <c r="AH692" s="89">
        <v>0</v>
      </c>
      <c r="AI692" s="89">
        <v>0</v>
      </c>
      <c r="AJ692" s="87" t="s">
        <v>49</v>
      </c>
      <c r="AK692" s="89">
        <v>0</v>
      </c>
      <c r="AL692" s="89">
        <v>0</v>
      </c>
      <c r="AM692" s="88" t="s">
        <v>47</v>
      </c>
      <c r="AN692" s="87" t="s">
        <v>47</v>
      </c>
      <c r="AO692" s="88" t="s">
        <v>47</v>
      </c>
      <c r="AP692" s="87" t="s">
        <v>47</v>
      </c>
      <c r="AR692" s="90"/>
      <c r="AS692" s="78"/>
      <c r="AT692" s="79"/>
      <c r="AU692" s="91"/>
    </row>
    <row r="693" spans="1:47" x14ac:dyDescent="0.25">
      <c r="A693" s="87" t="s">
        <v>2380</v>
      </c>
      <c r="B693" s="92">
        <v>44194</v>
      </c>
      <c r="C693" s="87" t="s">
        <v>46</v>
      </c>
      <c r="D693" s="87" t="s">
        <v>1117</v>
      </c>
      <c r="E693" s="87" t="s">
        <v>1112</v>
      </c>
      <c r="F693" s="87" t="s">
        <v>961</v>
      </c>
      <c r="G693" s="87" t="s">
        <v>48</v>
      </c>
      <c r="H693" s="87" t="s">
        <v>1111</v>
      </c>
      <c r="I693" s="89" t="s">
        <v>47</v>
      </c>
      <c r="J693" s="89" t="s">
        <v>47</v>
      </c>
      <c r="K693" s="89" t="s">
        <v>47</v>
      </c>
      <c r="L693" s="89" t="s">
        <v>47</v>
      </c>
      <c r="M693" s="89">
        <v>0</v>
      </c>
      <c r="N693" s="87" t="s">
        <v>47</v>
      </c>
      <c r="O693" s="87" t="s">
        <v>55</v>
      </c>
      <c r="P693" s="87" t="s">
        <v>47</v>
      </c>
      <c r="Q693" s="89">
        <f>428309905.95+1024600</f>
        <v>429334505.94999999</v>
      </c>
      <c r="R693" s="89">
        <v>0</v>
      </c>
      <c r="S693" s="89">
        <f>353270236.75+1024600</f>
        <v>354294836.75</v>
      </c>
      <c r="T693" s="89">
        <v>0</v>
      </c>
      <c r="U693" s="87" t="s">
        <v>49</v>
      </c>
      <c r="V693" s="89">
        <v>0</v>
      </c>
      <c r="W693" s="89">
        <v>64689370</v>
      </c>
      <c r="X693" s="87" t="s">
        <v>49</v>
      </c>
      <c r="Y693" s="89">
        <v>10350299.199999999</v>
      </c>
      <c r="Z693" s="89">
        <v>0</v>
      </c>
      <c r="AA693" s="87" t="s">
        <v>49</v>
      </c>
      <c r="AB693" s="89">
        <v>0</v>
      </c>
      <c r="AC693" s="89">
        <v>0</v>
      </c>
      <c r="AD693" s="87" t="s">
        <v>49</v>
      </c>
      <c r="AE693" s="89">
        <v>0</v>
      </c>
      <c r="AF693" s="87">
        <v>0</v>
      </c>
      <c r="AG693" s="87" t="s">
        <v>49</v>
      </c>
      <c r="AH693" s="89">
        <v>0</v>
      </c>
      <c r="AI693" s="89">
        <v>0</v>
      </c>
      <c r="AJ693" s="87" t="s">
        <v>49</v>
      </c>
      <c r="AK693" s="89">
        <v>0</v>
      </c>
      <c r="AL693" s="89">
        <v>0</v>
      </c>
      <c r="AM693" s="88" t="s">
        <v>47</v>
      </c>
      <c r="AN693" s="87" t="s">
        <v>47</v>
      </c>
      <c r="AO693" s="88" t="s">
        <v>47</v>
      </c>
      <c r="AP693" s="87" t="s">
        <v>47</v>
      </c>
      <c r="AR693" s="90"/>
      <c r="AS693" s="78"/>
      <c r="AT693" s="79"/>
      <c r="AU693" s="91"/>
    </row>
    <row r="694" spans="1:47" x14ac:dyDescent="0.25">
      <c r="A694" s="87" t="s">
        <v>2381</v>
      </c>
      <c r="B694" s="92">
        <v>44194</v>
      </c>
      <c r="C694" s="87" t="s">
        <v>46</v>
      </c>
      <c r="D694" s="87" t="s">
        <v>119</v>
      </c>
      <c r="E694" s="87" t="s">
        <v>120</v>
      </c>
      <c r="F694" s="87" t="s">
        <v>2010</v>
      </c>
      <c r="G694" s="87" t="s">
        <v>48</v>
      </c>
      <c r="H694" s="87" t="s">
        <v>1762</v>
      </c>
      <c r="I694" s="89" t="s">
        <v>47</v>
      </c>
      <c r="J694" s="89" t="s">
        <v>47</v>
      </c>
      <c r="K694" s="89" t="s">
        <v>47</v>
      </c>
      <c r="L694" s="89" t="s">
        <v>47</v>
      </c>
      <c r="M694" s="89">
        <v>0</v>
      </c>
      <c r="N694" s="87" t="s">
        <v>47</v>
      </c>
      <c r="O694" s="87" t="s">
        <v>55</v>
      </c>
      <c r="P694" s="87" t="s">
        <v>47</v>
      </c>
      <c r="Q694" s="89">
        <v>179642052</v>
      </c>
      <c r="R694" s="89">
        <v>0</v>
      </c>
      <c r="S694" s="89">
        <v>140852000</v>
      </c>
      <c r="T694" s="89">
        <v>0</v>
      </c>
      <c r="U694" s="87" t="s">
        <v>49</v>
      </c>
      <c r="V694" s="89">
        <v>0</v>
      </c>
      <c r="W694" s="89">
        <v>33439700</v>
      </c>
      <c r="X694" s="87" t="s">
        <v>49</v>
      </c>
      <c r="Y694" s="89">
        <v>5350352</v>
      </c>
      <c r="Z694" s="89">
        <v>0</v>
      </c>
      <c r="AA694" s="87" t="s">
        <v>49</v>
      </c>
      <c r="AB694" s="89">
        <v>0</v>
      </c>
      <c r="AC694" s="89">
        <v>0</v>
      </c>
      <c r="AD694" s="87" t="s">
        <v>49</v>
      </c>
      <c r="AE694" s="89">
        <v>0</v>
      </c>
      <c r="AF694" s="87">
        <v>0</v>
      </c>
      <c r="AG694" s="87" t="s">
        <v>49</v>
      </c>
      <c r="AH694" s="89">
        <v>0</v>
      </c>
      <c r="AI694" s="89">
        <v>0</v>
      </c>
      <c r="AJ694" s="87" t="s">
        <v>49</v>
      </c>
      <c r="AK694" s="89">
        <v>0</v>
      </c>
      <c r="AL694" s="89">
        <v>0</v>
      </c>
      <c r="AM694" s="88" t="s">
        <v>47</v>
      </c>
      <c r="AN694" s="87" t="s">
        <v>47</v>
      </c>
      <c r="AO694" s="88" t="s">
        <v>47</v>
      </c>
      <c r="AP694" s="87" t="s">
        <v>47</v>
      </c>
      <c r="AR694" s="90"/>
      <c r="AS694" s="78"/>
      <c r="AT694" s="79"/>
      <c r="AU694" s="91"/>
    </row>
    <row r="695" spans="1:47" x14ac:dyDescent="0.25">
      <c r="A695" s="87" t="s">
        <v>2382</v>
      </c>
      <c r="B695" s="92">
        <v>44194</v>
      </c>
      <c r="C695" s="87" t="s">
        <v>46</v>
      </c>
      <c r="D695" s="87" t="s">
        <v>260</v>
      </c>
      <c r="E695" s="87" t="s">
        <v>261</v>
      </c>
      <c r="F695" s="87" t="s">
        <v>2014</v>
      </c>
      <c r="G695" s="87" t="s">
        <v>48</v>
      </c>
      <c r="H695" s="87" t="s">
        <v>2012</v>
      </c>
      <c r="I695" s="89" t="s">
        <v>47</v>
      </c>
      <c r="J695" s="89" t="s">
        <v>47</v>
      </c>
      <c r="K695" s="89" t="s">
        <v>47</v>
      </c>
      <c r="L695" s="89" t="s">
        <v>47</v>
      </c>
      <c r="M695" s="89">
        <v>0</v>
      </c>
      <c r="N695" s="87" t="s">
        <v>47</v>
      </c>
      <c r="O695" s="87" t="s">
        <v>937</v>
      </c>
      <c r="P695" s="87" t="s">
        <v>47</v>
      </c>
      <c r="Q695" s="89">
        <v>0</v>
      </c>
      <c r="R695" s="89">
        <v>0</v>
      </c>
      <c r="S695" s="89">
        <v>0</v>
      </c>
      <c r="T695" s="89">
        <v>0</v>
      </c>
      <c r="U695" s="87" t="s">
        <v>49</v>
      </c>
      <c r="V695" s="89">
        <v>0</v>
      </c>
      <c r="W695" s="89">
        <v>0</v>
      </c>
      <c r="X695" s="87" t="s">
        <v>50</v>
      </c>
      <c r="Y695" s="89">
        <v>0</v>
      </c>
      <c r="Z695" s="89">
        <v>0</v>
      </c>
      <c r="AA695" s="87" t="s">
        <v>49</v>
      </c>
      <c r="AB695" s="89">
        <v>0</v>
      </c>
      <c r="AC695" s="89">
        <v>0</v>
      </c>
      <c r="AD695" s="87" t="s">
        <v>49</v>
      </c>
      <c r="AE695" s="89">
        <v>0</v>
      </c>
      <c r="AF695" s="87">
        <v>0</v>
      </c>
      <c r="AG695" s="87" t="s">
        <v>49</v>
      </c>
      <c r="AH695" s="89">
        <v>0</v>
      </c>
      <c r="AI695" s="89">
        <v>0</v>
      </c>
      <c r="AJ695" s="87" t="s">
        <v>49</v>
      </c>
      <c r="AK695" s="89">
        <v>0</v>
      </c>
      <c r="AL695" s="89">
        <v>0</v>
      </c>
      <c r="AM695" s="88" t="s">
        <v>47</v>
      </c>
      <c r="AN695" s="87" t="s">
        <v>47</v>
      </c>
      <c r="AO695" s="88" t="s">
        <v>47</v>
      </c>
      <c r="AP695" s="87" t="s">
        <v>47</v>
      </c>
      <c r="AR695" s="90"/>
      <c r="AS695" s="78"/>
      <c r="AT695" s="79"/>
      <c r="AU695" s="91"/>
    </row>
    <row r="696" spans="1:47" x14ac:dyDescent="0.25">
      <c r="A696" s="87" t="s">
        <v>2383</v>
      </c>
      <c r="B696" s="92">
        <v>44194</v>
      </c>
      <c r="C696" s="87" t="s">
        <v>46</v>
      </c>
      <c r="D696" s="87" t="s">
        <v>600</v>
      </c>
      <c r="E696" s="87" t="s">
        <v>972</v>
      </c>
      <c r="F696" s="87" t="s">
        <v>2019</v>
      </c>
      <c r="G696" s="87" t="s">
        <v>48</v>
      </c>
      <c r="H696" s="87" t="s">
        <v>2018</v>
      </c>
      <c r="I696" s="89" t="s">
        <v>47</v>
      </c>
      <c r="J696" s="89" t="s">
        <v>47</v>
      </c>
      <c r="K696" s="89" t="s">
        <v>47</v>
      </c>
      <c r="L696" s="89" t="s">
        <v>47</v>
      </c>
      <c r="M696" s="89">
        <v>0</v>
      </c>
      <c r="N696" s="87" t="s">
        <v>47</v>
      </c>
      <c r="O696" s="87" t="s">
        <v>55</v>
      </c>
      <c r="P696" s="87" t="s">
        <v>47</v>
      </c>
      <c r="Q696" s="89">
        <v>0</v>
      </c>
      <c r="R696" s="89">
        <v>0</v>
      </c>
      <c r="S696" s="89">
        <v>0</v>
      </c>
      <c r="T696" s="89">
        <v>0</v>
      </c>
      <c r="U696" s="87" t="s">
        <v>49</v>
      </c>
      <c r="V696" s="89">
        <v>0</v>
      </c>
      <c r="W696" s="89">
        <v>0</v>
      </c>
      <c r="X696" s="87" t="s">
        <v>49</v>
      </c>
      <c r="Y696" s="89">
        <v>0</v>
      </c>
      <c r="Z696" s="89">
        <v>0</v>
      </c>
      <c r="AA696" s="87" t="s">
        <v>49</v>
      </c>
      <c r="AB696" s="89">
        <v>0</v>
      </c>
      <c r="AC696" s="89">
        <v>0</v>
      </c>
      <c r="AD696" s="87" t="s">
        <v>49</v>
      </c>
      <c r="AE696" s="89">
        <v>0</v>
      </c>
      <c r="AF696" s="87">
        <v>0</v>
      </c>
      <c r="AG696" s="87" t="s">
        <v>49</v>
      </c>
      <c r="AH696" s="89">
        <v>0</v>
      </c>
      <c r="AI696" s="89">
        <v>0</v>
      </c>
      <c r="AJ696" s="87" t="s">
        <v>49</v>
      </c>
      <c r="AK696" s="89">
        <v>0</v>
      </c>
      <c r="AL696" s="89">
        <v>0</v>
      </c>
      <c r="AM696" s="88" t="s">
        <v>47</v>
      </c>
      <c r="AN696" s="87" t="s">
        <v>47</v>
      </c>
      <c r="AO696" s="88" t="s">
        <v>47</v>
      </c>
      <c r="AP696" s="87" t="s">
        <v>47</v>
      </c>
      <c r="AR696" s="90"/>
      <c r="AS696" s="78"/>
      <c r="AT696" s="79"/>
      <c r="AU696" s="91"/>
    </row>
    <row r="697" spans="1:47" x14ac:dyDescent="0.25">
      <c r="A697" s="87" t="s">
        <v>2384</v>
      </c>
      <c r="B697" s="92">
        <v>44195</v>
      </c>
      <c r="C697" s="87" t="s">
        <v>973</v>
      </c>
      <c r="D697" s="87" t="s">
        <v>52</v>
      </c>
      <c r="E697" s="87" t="s">
        <v>1377</v>
      </c>
      <c r="F697" s="87" t="s">
        <v>1894</v>
      </c>
      <c r="G697" s="87" t="s">
        <v>48</v>
      </c>
      <c r="H697" s="87" t="s">
        <v>1902</v>
      </c>
      <c r="I697" s="89" t="s">
        <v>47</v>
      </c>
      <c r="J697" s="89" t="s">
        <v>47</v>
      </c>
      <c r="K697" s="89" t="s">
        <v>47</v>
      </c>
      <c r="L697" s="89" t="s">
        <v>47</v>
      </c>
      <c r="M697" s="89">
        <v>0</v>
      </c>
      <c r="N697" s="87" t="s">
        <v>47</v>
      </c>
      <c r="O697" s="87" t="s">
        <v>55</v>
      </c>
      <c r="P697" s="87" t="s">
        <v>47</v>
      </c>
      <c r="Q697" s="89">
        <v>234905710.07999998</v>
      </c>
      <c r="R697" s="89">
        <v>0</v>
      </c>
      <c r="S697" s="89">
        <v>181427991.25</v>
      </c>
      <c r="T697" s="89">
        <v>0</v>
      </c>
      <c r="U697" s="87" t="s">
        <v>49</v>
      </c>
      <c r="V697" s="89">
        <v>0</v>
      </c>
      <c r="W697" s="89">
        <v>46101481.75</v>
      </c>
      <c r="X697" s="87" t="s">
        <v>50</v>
      </c>
      <c r="Y697" s="89">
        <v>7376237.0800000001</v>
      </c>
      <c r="Z697" s="89">
        <v>0</v>
      </c>
      <c r="AA697" s="87" t="s">
        <v>49</v>
      </c>
      <c r="AB697" s="89">
        <v>0</v>
      </c>
      <c r="AC697" s="89">
        <v>0</v>
      </c>
      <c r="AD697" s="87" t="s">
        <v>49</v>
      </c>
      <c r="AE697" s="89">
        <v>0</v>
      </c>
      <c r="AF697" s="87">
        <v>0</v>
      </c>
      <c r="AG697" s="87" t="s">
        <v>49</v>
      </c>
      <c r="AH697" s="89">
        <v>0</v>
      </c>
      <c r="AI697" s="89">
        <v>0</v>
      </c>
      <c r="AJ697" s="87" t="s">
        <v>49</v>
      </c>
      <c r="AK697" s="89">
        <v>0</v>
      </c>
      <c r="AL697" s="89">
        <v>0</v>
      </c>
      <c r="AM697" s="88" t="s">
        <v>47</v>
      </c>
      <c r="AN697" s="87" t="s">
        <v>47</v>
      </c>
      <c r="AO697" s="88" t="s">
        <v>47</v>
      </c>
      <c r="AP697" s="87" t="s">
        <v>47</v>
      </c>
      <c r="AR697" s="90"/>
      <c r="AS697" s="78"/>
      <c r="AT697" s="79"/>
      <c r="AU697" s="91"/>
    </row>
    <row r="698" spans="1:47" x14ac:dyDescent="0.25">
      <c r="A698" s="87" t="s">
        <v>2385</v>
      </c>
      <c r="B698" s="92">
        <v>44195</v>
      </c>
      <c r="C698" s="87" t="s">
        <v>973</v>
      </c>
      <c r="D698" s="87" t="s">
        <v>52</v>
      </c>
      <c r="E698" s="87" t="s">
        <v>1377</v>
      </c>
      <c r="F698" s="87" t="s">
        <v>1896</v>
      </c>
      <c r="G698" s="87" t="s">
        <v>48</v>
      </c>
      <c r="H698" s="87" t="s">
        <v>1899</v>
      </c>
      <c r="I698" s="89" t="s">
        <v>47</v>
      </c>
      <c r="J698" s="89" t="s">
        <v>47</v>
      </c>
      <c r="K698" s="89" t="s">
        <v>47</v>
      </c>
      <c r="L698" s="89" t="s">
        <v>47</v>
      </c>
      <c r="M698" s="89">
        <v>0</v>
      </c>
      <c r="N698" s="87" t="s">
        <v>47</v>
      </c>
      <c r="O698" s="87" t="s">
        <v>1900</v>
      </c>
      <c r="P698" s="87" t="s">
        <v>1901</v>
      </c>
      <c r="Q698" s="89">
        <v>7562400</v>
      </c>
      <c r="R698" s="89">
        <v>0</v>
      </c>
      <c r="S698" s="89">
        <v>7562400</v>
      </c>
      <c r="T698" s="89">
        <v>0</v>
      </c>
      <c r="U698" s="87" t="s">
        <v>49</v>
      </c>
      <c r="V698" s="89">
        <v>0</v>
      </c>
      <c r="W698" s="89">
        <v>0</v>
      </c>
      <c r="X698" s="87" t="s">
        <v>49</v>
      </c>
      <c r="Y698" s="89">
        <v>0</v>
      </c>
      <c r="Z698" s="89">
        <v>0</v>
      </c>
      <c r="AA698" s="87" t="s">
        <v>49</v>
      </c>
      <c r="AB698" s="89">
        <v>0</v>
      </c>
      <c r="AC698" s="89">
        <v>0</v>
      </c>
      <c r="AD698" s="87" t="s">
        <v>49</v>
      </c>
      <c r="AE698" s="89">
        <v>0</v>
      </c>
      <c r="AF698" s="87">
        <v>0</v>
      </c>
      <c r="AG698" s="87" t="s">
        <v>49</v>
      </c>
      <c r="AH698" s="89">
        <v>0</v>
      </c>
      <c r="AI698" s="89">
        <v>0</v>
      </c>
      <c r="AJ698" s="87" t="s">
        <v>49</v>
      </c>
      <c r="AK698" s="89">
        <v>0</v>
      </c>
      <c r="AL698" s="89">
        <v>0</v>
      </c>
      <c r="AM698" s="88" t="s">
        <v>47</v>
      </c>
      <c r="AN698" s="87" t="s">
        <v>47</v>
      </c>
      <c r="AO698" s="88" t="s">
        <v>47</v>
      </c>
      <c r="AP698" s="87" t="s">
        <v>47</v>
      </c>
      <c r="AR698" s="90"/>
      <c r="AS698" s="78"/>
      <c r="AT698" s="79"/>
      <c r="AU698" s="91"/>
    </row>
    <row r="699" spans="1:47" x14ac:dyDescent="0.25">
      <c r="A699" s="87" t="s">
        <v>2386</v>
      </c>
      <c r="B699" s="92">
        <v>44195</v>
      </c>
      <c r="C699" s="87" t="s">
        <v>973</v>
      </c>
      <c r="D699" s="87" t="s">
        <v>52</v>
      </c>
      <c r="E699" s="87" t="s">
        <v>1377</v>
      </c>
      <c r="F699" s="87" t="s">
        <v>1894</v>
      </c>
      <c r="G699" s="87" t="s">
        <v>48</v>
      </c>
      <c r="H699" s="87" t="s">
        <v>1898</v>
      </c>
      <c r="I699" s="89" t="s">
        <v>47</v>
      </c>
      <c r="J699" s="89" t="s">
        <v>47</v>
      </c>
      <c r="K699" s="89" t="s">
        <v>47</v>
      </c>
      <c r="L699" s="89" t="s">
        <v>47</v>
      </c>
      <c r="M699" s="89">
        <v>0</v>
      </c>
      <c r="N699" s="87" t="s">
        <v>47</v>
      </c>
      <c r="O699" s="87" t="s">
        <v>55</v>
      </c>
      <c r="P699" s="87" t="s">
        <v>47</v>
      </c>
      <c r="Q699" s="89">
        <v>556990329.35000002</v>
      </c>
      <c r="R699" s="89">
        <v>0</v>
      </c>
      <c r="S699" s="89">
        <v>409818246.75</v>
      </c>
      <c r="T699" s="89">
        <v>0</v>
      </c>
      <c r="U699" s="87" t="s">
        <v>49</v>
      </c>
      <c r="V699" s="89">
        <v>0</v>
      </c>
      <c r="W699" s="89">
        <v>126872485</v>
      </c>
      <c r="X699" s="87" t="s">
        <v>50</v>
      </c>
      <c r="Y699" s="89">
        <v>20299597.600000001</v>
      </c>
      <c r="Z699" s="89">
        <v>0</v>
      </c>
      <c r="AA699" s="87" t="s">
        <v>49</v>
      </c>
      <c r="AB699" s="89">
        <v>0</v>
      </c>
      <c r="AC699" s="89">
        <v>0</v>
      </c>
      <c r="AD699" s="87" t="s">
        <v>49</v>
      </c>
      <c r="AE699" s="89">
        <v>0</v>
      </c>
      <c r="AF699" s="87">
        <v>0</v>
      </c>
      <c r="AG699" s="87" t="s">
        <v>49</v>
      </c>
      <c r="AH699" s="89">
        <v>0</v>
      </c>
      <c r="AI699" s="89">
        <v>0</v>
      </c>
      <c r="AJ699" s="87" t="s">
        <v>49</v>
      </c>
      <c r="AK699" s="89">
        <v>0</v>
      </c>
      <c r="AL699" s="89">
        <v>0</v>
      </c>
      <c r="AM699" s="88" t="s">
        <v>47</v>
      </c>
      <c r="AN699" s="87" t="s">
        <v>47</v>
      </c>
      <c r="AO699" s="88" t="s">
        <v>47</v>
      </c>
      <c r="AP699" s="87" t="s">
        <v>47</v>
      </c>
      <c r="AR699" s="90"/>
      <c r="AS699" s="78"/>
      <c r="AT699" s="79"/>
      <c r="AU699" s="91"/>
    </row>
    <row r="700" spans="1:47" x14ac:dyDescent="0.25">
      <c r="A700" s="87" t="s">
        <v>2387</v>
      </c>
      <c r="B700" s="92">
        <v>44195</v>
      </c>
      <c r="C700" s="87" t="s">
        <v>973</v>
      </c>
      <c r="D700" s="87" t="s">
        <v>52</v>
      </c>
      <c r="E700" s="87" t="s">
        <v>1377</v>
      </c>
      <c r="F700" s="87" t="s">
        <v>1896</v>
      </c>
      <c r="G700" s="87" t="s">
        <v>48</v>
      </c>
      <c r="H700" s="87" t="s">
        <v>1897</v>
      </c>
      <c r="I700" s="89" t="s">
        <v>47</v>
      </c>
      <c r="J700" s="89" t="s">
        <v>47</v>
      </c>
      <c r="K700" s="89" t="s">
        <v>47</v>
      </c>
      <c r="L700" s="89" t="s">
        <v>47</v>
      </c>
      <c r="M700" s="89">
        <v>0</v>
      </c>
      <c r="N700" s="87" t="s">
        <v>47</v>
      </c>
      <c r="O700" s="87" t="s">
        <v>1529</v>
      </c>
      <c r="P700" s="87" t="s">
        <v>1528</v>
      </c>
      <c r="Q700" s="89">
        <v>12534402</v>
      </c>
      <c r="R700" s="89">
        <v>0</v>
      </c>
      <c r="S700" s="89">
        <v>3726000</v>
      </c>
      <c r="T700" s="89">
        <v>7593450</v>
      </c>
      <c r="U700" s="87" t="s">
        <v>50</v>
      </c>
      <c r="V700" s="89">
        <v>1214952</v>
      </c>
      <c r="W700" s="89">
        <v>0</v>
      </c>
      <c r="X700" s="87" t="s">
        <v>49</v>
      </c>
      <c r="Y700" s="89">
        <v>0</v>
      </c>
      <c r="Z700" s="89">
        <v>0</v>
      </c>
      <c r="AA700" s="87" t="s">
        <v>49</v>
      </c>
      <c r="AB700" s="89">
        <v>0</v>
      </c>
      <c r="AC700" s="89">
        <v>0</v>
      </c>
      <c r="AD700" s="87" t="s">
        <v>49</v>
      </c>
      <c r="AE700" s="89">
        <v>0</v>
      </c>
      <c r="AF700" s="87">
        <v>0</v>
      </c>
      <c r="AG700" s="87" t="s">
        <v>49</v>
      </c>
      <c r="AH700" s="89">
        <v>0</v>
      </c>
      <c r="AI700" s="89">
        <v>0</v>
      </c>
      <c r="AJ700" s="87" t="s">
        <v>49</v>
      </c>
      <c r="AK700" s="89">
        <v>0</v>
      </c>
      <c r="AL700" s="89">
        <v>0</v>
      </c>
      <c r="AM700" s="88" t="s">
        <v>47</v>
      </c>
      <c r="AN700" s="87" t="s">
        <v>47</v>
      </c>
      <c r="AO700" s="88" t="s">
        <v>47</v>
      </c>
      <c r="AP700" s="87" t="s">
        <v>47</v>
      </c>
      <c r="AR700" s="90"/>
      <c r="AS700" s="78"/>
      <c r="AT700" s="79"/>
      <c r="AU700" s="91"/>
    </row>
    <row r="701" spans="1:47" x14ac:dyDescent="0.25">
      <c r="A701" s="87" t="s">
        <v>2388</v>
      </c>
      <c r="B701" s="92">
        <v>44195</v>
      </c>
      <c r="C701" s="87" t="s">
        <v>973</v>
      </c>
      <c r="D701" s="87" t="s">
        <v>52</v>
      </c>
      <c r="E701" s="87" t="s">
        <v>1377</v>
      </c>
      <c r="F701" s="87" t="s">
        <v>1894</v>
      </c>
      <c r="G701" s="87" t="s">
        <v>48</v>
      </c>
      <c r="H701" s="87" t="s">
        <v>1895</v>
      </c>
      <c r="I701" s="89" t="s">
        <v>47</v>
      </c>
      <c r="J701" s="89" t="s">
        <v>47</v>
      </c>
      <c r="K701" s="89" t="s">
        <v>47</v>
      </c>
      <c r="L701" s="89" t="s">
        <v>47</v>
      </c>
      <c r="M701" s="89">
        <v>0</v>
      </c>
      <c r="N701" s="87" t="s">
        <v>47</v>
      </c>
      <c r="O701" s="87" t="s">
        <v>55</v>
      </c>
      <c r="P701" s="87" t="s">
        <v>47</v>
      </c>
      <c r="Q701" s="89">
        <v>304318889.69</v>
      </c>
      <c r="R701" s="89">
        <v>0</v>
      </c>
      <c r="S701" s="89">
        <v>225148124.09000003</v>
      </c>
      <c r="T701" s="89">
        <v>0</v>
      </c>
      <c r="U701" s="87" t="s">
        <v>49</v>
      </c>
      <c r="V701" s="89">
        <v>0</v>
      </c>
      <c r="W701" s="89">
        <v>68250660</v>
      </c>
      <c r="X701" s="87" t="s">
        <v>50</v>
      </c>
      <c r="Y701" s="89">
        <v>10920105.6</v>
      </c>
      <c r="Z701" s="89">
        <v>0</v>
      </c>
      <c r="AA701" s="87" t="s">
        <v>49</v>
      </c>
      <c r="AB701" s="89">
        <v>0</v>
      </c>
      <c r="AC701" s="89">
        <v>0</v>
      </c>
      <c r="AD701" s="87" t="s">
        <v>49</v>
      </c>
      <c r="AE701" s="89">
        <v>0</v>
      </c>
      <c r="AF701" s="87">
        <v>0</v>
      </c>
      <c r="AG701" s="87" t="s">
        <v>49</v>
      </c>
      <c r="AH701" s="89">
        <v>0</v>
      </c>
      <c r="AI701" s="89">
        <v>0</v>
      </c>
      <c r="AJ701" s="87" t="s">
        <v>49</v>
      </c>
      <c r="AK701" s="89">
        <v>0</v>
      </c>
      <c r="AL701" s="89">
        <v>0</v>
      </c>
      <c r="AM701" s="88" t="s">
        <v>47</v>
      </c>
      <c r="AN701" s="87" t="s">
        <v>47</v>
      </c>
      <c r="AO701" s="88" t="s">
        <v>47</v>
      </c>
      <c r="AP701" s="87" t="s">
        <v>47</v>
      </c>
      <c r="AR701" s="90"/>
      <c r="AS701" s="78"/>
      <c r="AT701" s="79"/>
      <c r="AU701" s="91"/>
    </row>
    <row r="702" spans="1:47" x14ac:dyDescent="0.25">
      <c r="A702" s="87" t="s">
        <v>2389</v>
      </c>
      <c r="B702" s="92">
        <v>44195</v>
      </c>
      <c r="C702" s="87" t="s">
        <v>46</v>
      </c>
      <c r="D702" s="87" t="s">
        <v>52</v>
      </c>
      <c r="E702" s="87" t="s">
        <v>53</v>
      </c>
      <c r="F702" s="87" t="s">
        <v>1980</v>
      </c>
      <c r="G702" s="87" t="s">
        <v>104</v>
      </c>
      <c r="H702" s="87" t="s">
        <v>47</v>
      </c>
      <c r="I702" s="89" t="s">
        <v>1768</v>
      </c>
      <c r="J702" s="89" t="s">
        <v>47</v>
      </c>
      <c r="K702" s="89" t="s">
        <v>1769</v>
      </c>
      <c r="L702" s="89" t="s">
        <v>1770</v>
      </c>
      <c r="M702" s="89">
        <v>4887500</v>
      </c>
      <c r="N702" s="87" t="s">
        <v>107</v>
      </c>
      <c r="O702" s="87" t="s">
        <v>1771</v>
      </c>
      <c r="P702" s="87" t="s">
        <v>1772</v>
      </c>
      <c r="Q702" s="89">
        <v>-4887500</v>
      </c>
      <c r="R702" s="89">
        <v>0</v>
      </c>
      <c r="S702" s="89">
        <v>-4887500</v>
      </c>
      <c r="T702" s="89">
        <v>0</v>
      </c>
      <c r="U702" s="87" t="s">
        <v>49</v>
      </c>
      <c r="V702" s="89">
        <v>0</v>
      </c>
      <c r="W702" s="89">
        <v>0</v>
      </c>
      <c r="X702" s="87" t="s">
        <v>49</v>
      </c>
      <c r="Y702" s="89">
        <v>0</v>
      </c>
      <c r="Z702" s="89">
        <v>0</v>
      </c>
      <c r="AA702" s="87" t="s">
        <v>49</v>
      </c>
      <c r="AB702" s="89">
        <v>0</v>
      </c>
      <c r="AC702" s="89">
        <v>0</v>
      </c>
      <c r="AD702" s="87" t="s">
        <v>49</v>
      </c>
      <c r="AE702" s="89">
        <v>0</v>
      </c>
      <c r="AF702" s="87">
        <v>0</v>
      </c>
      <c r="AG702" s="87" t="s">
        <v>49</v>
      </c>
      <c r="AH702" s="89">
        <v>0</v>
      </c>
      <c r="AI702" s="89">
        <v>0</v>
      </c>
      <c r="AJ702" s="87" t="s">
        <v>49</v>
      </c>
      <c r="AK702" s="89">
        <v>0</v>
      </c>
      <c r="AL702" s="89">
        <v>0</v>
      </c>
      <c r="AM702" s="88" t="s">
        <v>47</v>
      </c>
      <c r="AN702" s="87" t="s">
        <v>47</v>
      </c>
      <c r="AO702" s="88" t="s">
        <v>47</v>
      </c>
      <c r="AP702" s="87" t="s">
        <v>47</v>
      </c>
      <c r="AR702" s="90"/>
      <c r="AS702" s="78"/>
      <c r="AT702" s="79"/>
      <c r="AU702" s="91"/>
    </row>
    <row r="703" spans="1:47" x14ac:dyDescent="0.25">
      <c r="A703" s="87" t="s">
        <v>2390</v>
      </c>
      <c r="B703" s="92">
        <v>44195</v>
      </c>
      <c r="C703" s="87" t="s">
        <v>46</v>
      </c>
      <c r="D703" s="87" t="s">
        <v>52</v>
      </c>
      <c r="E703" s="87" t="s">
        <v>53</v>
      </c>
      <c r="F703" s="87" t="s">
        <v>1980</v>
      </c>
      <c r="G703" s="87" t="s">
        <v>48</v>
      </c>
      <c r="H703" s="87" t="s">
        <v>1767</v>
      </c>
      <c r="I703" s="89" t="s">
        <v>47</v>
      </c>
      <c r="J703" s="89" t="s">
        <v>47</v>
      </c>
      <c r="K703" s="89" t="s">
        <v>47</v>
      </c>
      <c r="L703" s="89" t="s">
        <v>47</v>
      </c>
      <c r="M703" s="89">
        <v>0</v>
      </c>
      <c r="N703" s="87" t="s">
        <v>47</v>
      </c>
      <c r="O703" s="87" t="s">
        <v>55</v>
      </c>
      <c r="P703" s="87" t="s">
        <v>47</v>
      </c>
      <c r="Q703" s="89">
        <v>578156410.10000002</v>
      </c>
      <c r="R703" s="89">
        <v>0</v>
      </c>
      <c r="S703" s="89">
        <v>452102743.5</v>
      </c>
      <c r="T703" s="89">
        <v>0</v>
      </c>
      <c r="U703" s="87" t="s">
        <v>49</v>
      </c>
      <c r="V703" s="89">
        <v>0</v>
      </c>
      <c r="W703" s="89">
        <v>59500885</v>
      </c>
      <c r="X703" s="87" t="s">
        <v>49</v>
      </c>
      <c r="Y703" s="89">
        <v>9520141.5999999996</v>
      </c>
      <c r="Z703" s="89">
        <v>0</v>
      </c>
      <c r="AA703" s="87" t="s">
        <v>49</v>
      </c>
      <c r="AB703" s="89">
        <v>0</v>
      </c>
      <c r="AC703" s="89">
        <v>52808000</v>
      </c>
      <c r="AD703" s="87" t="s">
        <v>70</v>
      </c>
      <c r="AE703" s="89">
        <v>4224640</v>
      </c>
      <c r="AF703" s="87">
        <v>0</v>
      </c>
      <c r="AG703" s="87" t="s">
        <v>49</v>
      </c>
      <c r="AH703" s="89">
        <v>0</v>
      </c>
      <c r="AI703" s="89">
        <v>0</v>
      </c>
      <c r="AJ703" s="87" t="s">
        <v>49</v>
      </c>
      <c r="AK703" s="89">
        <v>0</v>
      </c>
      <c r="AL703" s="89">
        <v>0</v>
      </c>
      <c r="AM703" s="88" t="s">
        <v>47</v>
      </c>
      <c r="AN703" s="87" t="s">
        <v>47</v>
      </c>
      <c r="AO703" s="88" t="s">
        <v>47</v>
      </c>
      <c r="AP703" s="87" t="s">
        <v>47</v>
      </c>
      <c r="AR703" s="90"/>
      <c r="AS703" s="78"/>
      <c r="AT703" s="79"/>
      <c r="AU703" s="91"/>
    </row>
    <row r="704" spans="1:47" x14ac:dyDescent="0.25">
      <c r="A704" s="87" t="s">
        <v>2391</v>
      </c>
      <c r="B704" s="92">
        <v>44195</v>
      </c>
      <c r="C704" s="87" t="s">
        <v>46</v>
      </c>
      <c r="D704" s="87" t="s">
        <v>52</v>
      </c>
      <c r="E704" s="87" t="s">
        <v>53</v>
      </c>
      <c r="F704" s="87" t="s">
        <v>1980</v>
      </c>
      <c r="G704" s="87" t="s">
        <v>48</v>
      </c>
      <c r="H704" s="87" t="s">
        <v>1764</v>
      </c>
      <c r="I704" s="89" t="s">
        <v>47</v>
      </c>
      <c r="J704" s="89" t="s">
        <v>47</v>
      </c>
      <c r="K704" s="89" t="s">
        <v>47</v>
      </c>
      <c r="L704" s="89" t="s">
        <v>47</v>
      </c>
      <c r="M704" s="89">
        <v>0</v>
      </c>
      <c r="N704" s="87" t="s">
        <v>47</v>
      </c>
      <c r="O704" s="87" t="s">
        <v>1765</v>
      </c>
      <c r="P704" s="87" t="s">
        <v>1766</v>
      </c>
      <c r="Q704" s="89">
        <v>667395784</v>
      </c>
      <c r="R704" s="89">
        <v>0</v>
      </c>
      <c r="S704" s="89">
        <v>442048500</v>
      </c>
      <c r="T704" s="89">
        <v>194264900</v>
      </c>
      <c r="U704" s="87" t="s">
        <v>50</v>
      </c>
      <c r="V704" s="89">
        <v>31082384</v>
      </c>
      <c r="W704" s="89">
        <v>0</v>
      </c>
      <c r="X704" s="87" t="s">
        <v>49</v>
      </c>
      <c r="Y704" s="89">
        <v>0</v>
      </c>
      <c r="Z704" s="89">
        <v>0</v>
      </c>
      <c r="AA704" s="87" t="s">
        <v>49</v>
      </c>
      <c r="AB704" s="89">
        <v>0</v>
      </c>
      <c r="AC704" s="89">
        <v>0</v>
      </c>
      <c r="AD704" s="87" t="s">
        <v>49</v>
      </c>
      <c r="AE704" s="89">
        <v>0</v>
      </c>
      <c r="AF704" s="87">
        <v>0</v>
      </c>
      <c r="AG704" s="87" t="s">
        <v>49</v>
      </c>
      <c r="AH704" s="89">
        <v>0</v>
      </c>
      <c r="AI704" s="89">
        <v>0</v>
      </c>
      <c r="AJ704" s="87" t="s">
        <v>49</v>
      </c>
      <c r="AK704" s="89">
        <v>0</v>
      </c>
      <c r="AL704" s="89">
        <v>0</v>
      </c>
      <c r="AM704" s="88" t="s">
        <v>47</v>
      </c>
      <c r="AN704" s="87" t="s">
        <v>47</v>
      </c>
      <c r="AO704" s="88" t="s">
        <v>47</v>
      </c>
      <c r="AP704" s="87" t="s">
        <v>47</v>
      </c>
      <c r="AR704" s="90"/>
      <c r="AS704" s="78"/>
      <c r="AT704" s="79"/>
      <c r="AU704" s="91"/>
    </row>
    <row r="705" spans="1:47" x14ac:dyDescent="0.25">
      <c r="A705" s="87" t="s">
        <v>2392</v>
      </c>
      <c r="B705" s="92">
        <v>44195</v>
      </c>
      <c r="C705" s="87" t="s">
        <v>46</v>
      </c>
      <c r="D705" s="87" t="s">
        <v>52</v>
      </c>
      <c r="E705" s="87" t="s">
        <v>53</v>
      </c>
      <c r="F705" s="87" t="s">
        <v>1980</v>
      </c>
      <c r="G705" s="87" t="s">
        <v>48</v>
      </c>
      <c r="H705" s="87" t="s">
        <v>1763</v>
      </c>
      <c r="I705" s="89" t="s">
        <v>47</v>
      </c>
      <c r="J705" s="89" t="s">
        <v>47</v>
      </c>
      <c r="K705" s="89" t="s">
        <v>47</v>
      </c>
      <c r="L705" s="89" t="s">
        <v>47</v>
      </c>
      <c r="M705" s="89">
        <v>0</v>
      </c>
      <c r="N705" s="87" t="s">
        <v>47</v>
      </c>
      <c r="O705" s="87" t="s">
        <v>55</v>
      </c>
      <c r="P705" s="87" t="s">
        <v>47</v>
      </c>
      <c r="Q705" s="89">
        <v>717712868.94000006</v>
      </c>
      <c r="R705" s="89">
        <v>0</v>
      </c>
      <c r="S705" s="89">
        <v>564390199.25</v>
      </c>
      <c r="T705" s="89">
        <v>0</v>
      </c>
      <c r="U705" s="87" t="s">
        <v>49</v>
      </c>
      <c r="V705" s="89">
        <v>0</v>
      </c>
      <c r="W705" s="89">
        <v>132174715.25</v>
      </c>
      <c r="X705" s="87" t="s">
        <v>49</v>
      </c>
      <c r="Y705" s="89">
        <v>21147954.440000001</v>
      </c>
      <c r="Z705" s="89">
        <v>0</v>
      </c>
      <c r="AA705" s="87" t="s">
        <v>49</v>
      </c>
      <c r="AB705" s="89">
        <v>0</v>
      </c>
      <c r="AC705" s="89">
        <v>0</v>
      </c>
      <c r="AD705" s="87" t="s">
        <v>49</v>
      </c>
      <c r="AE705" s="89">
        <v>0</v>
      </c>
      <c r="AF705" s="87">
        <v>0</v>
      </c>
      <c r="AG705" s="87" t="s">
        <v>49</v>
      </c>
      <c r="AH705" s="89">
        <v>0</v>
      </c>
      <c r="AI705" s="89">
        <v>0</v>
      </c>
      <c r="AJ705" s="87" t="s">
        <v>49</v>
      </c>
      <c r="AK705" s="89">
        <v>0</v>
      </c>
      <c r="AL705" s="89">
        <v>0</v>
      </c>
      <c r="AM705" s="88" t="s">
        <v>47</v>
      </c>
      <c r="AN705" s="87" t="s">
        <v>47</v>
      </c>
      <c r="AO705" s="88" t="s">
        <v>47</v>
      </c>
      <c r="AP705" s="87" t="s">
        <v>47</v>
      </c>
      <c r="AR705" s="90"/>
      <c r="AS705" s="78"/>
      <c r="AT705" s="79"/>
      <c r="AU705" s="91"/>
    </row>
    <row r="706" spans="1:47" x14ac:dyDescent="0.25">
      <c r="A706" s="87" t="s">
        <v>2393</v>
      </c>
      <c r="B706" s="92">
        <v>44195</v>
      </c>
      <c r="C706" s="87" t="s">
        <v>46</v>
      </c>
      <c r="D706" s="87" t="s">
        <v>52</v>
      </c>
      <c r="E706" s="87" t="s">
        <v>1088</v>
      </c>
      <c r="F706" s="87" t="s">
        <v>2023</v>
      </c>
      <c r="G706" s="87" t="s">
        <v>48</v>
      </c>
      <c r="H706" s="87" t="s">
        <v>1089</v>
      </c>
      <c r="I706" s="89"/>
      <c r="J706" s="89"/>
      <c r="K706" s="89"/>
      <c r="L706" s="89"/>
      <c r="M706" s="89">
        <v>0</v>
      </c>
      <c r="N706" s="87"/>
      <c r="O706" s="87" t="s">
        <v>937</v>
      </c>
      <c r="P706" s="87"/>
      <c r="Q706" s="89">
        <v>0</v>
      </c>
      <c r="R706" s="89">
        <v>0</v>
      </c>
      <c r="S706" s="89">
        <v>0</v>
      </c>
      <c r="T706" s="89">
        <v>0</v>
      </c>
      <c r="U706" s="87" t="s">
        <v>49</v>
      </c>
      <c r="V706" s="89">
        <v>0</v>
      </c>
      <c r="W706" s="89">
        <v>0</v>
      </c>
      <c r="X706" s="87" t="s">
        <v>49</v>
      </c>
      <c r="Y706" s="89">
        <v>0</v>
      </c>
      <c r="Z706" s="89">
        <v>0</v>
      </c>
      <c r="AA706" s="87" t="s">
        <v>49</v>
      </c>
      <c r="AB706" s="89">
        <v>0</v>
      </c>
      <c r="AC706" s="89">
        <v>0</v>
      </c>
      <c r="AD706" s="87" t="s">
        <v>49</v>
      </c>
      <c r="AE706" s="89">
        <v>0</v>
      </c>
      <c r="AF706" s="87">
        <v>0</v>
      </c>
      <c r="AG706" s="87" t="s">
        <v>49</v>
      </c>
      <c r="AH706" s="89">
        <v>0</v>
      </c>
      <c r="AI706" s="89">
        <v>0</v>
      </c>
      <c r="AJ706" s="87" t="s">
        <v>49</v>
      </c>
      <c r="AK706" s="89">
        <v>0</v>
      </c>
      <c r="AL706" s="89">
        <v>0</v>
      </c>
      <c r="AM706" s="88" t="s">
        <v>47</v>
      </c>
      <c r="AN706" s="87" t="s">
        <v>47</v>
      </c>
      <c r="AO706" s="88" t="s">
        <v>47</v>
      </c>
      <c r="AP706" s="87" t="s">
        <v>47</v>
      </c>
      <c r="AR706" s="90"/>
      <c r="AS706" s="78"/>
      <c r="AT706" s="79"/>
      <c r="AU706" s="91"/>
    </row>
    <row r="707" spans="1:47" x14ac:dyDescent="0.25">
      <c r="A707" s="87" t="s">
        <v>2394</v>
      </c>
      <c r="B707" s="92">
        <v>44195</v>
      </c>
      <c r="C707" s="87" t="s">
        <v>973</v>
      </c>
      <c r="D707" s="87" t="s">
        <v>63</v>
      </c>
      <c r="E707" s="87" t="s">
        <v>1373</v>
      </c>
      <c r="F707" s="87" t="s">
        <v>1358</v>
      </c>
      <c r="G707" s="87" t="s">
        <v>48</v>
      </c>
      <c r="H707" s="87" t="s">
        <v>1903</v>
      </c>
      <c r="I707" s="89" t="s">
        <v>47</v>
      </c>
      <c r="J707" s="89" t="s">
        <v>47</v>
      </c>
      <c r="K707" s="89" t="s">
        <v>47</v>
      </c>
      <c r="L707" s="89" t="s">
        <v>47</v>
      </c>
      <c r="M707" s="89">
        <v>0</v>
      </c>
      <c r="N707" s="87" t="s">
        <v>47</v>
      </c>
      <c r="O707" s="87" t="s">
        <v>55</v>
      </c>
      <c r="P707" s="87" t="s">
        <v>47</v>
      </c>
      <c r="Q707" s="89">
        <v>382586559.08999997</v>
      </c>
      <c r="R707" s="89">
        <v>0</v>
      </c>
      <c r="S707" s="89">
        <v>265731814.25</v>
      </c>
      <c r="T707" s="89">
        <v>0</v>
      </c>
      <c r="U707" s="87" t="s">
        <v>49</v>
      </c>
      <c r="V707" s="89">
        <v>0</v>
      </c>
      <c r="W707" s="89">
        <v>100736849</v>
      </c>
      <c r="X707" s="87" t="s">
        <v>49</v>
      </c>
      <c r="Y707" s="89">
        <v>16117895.840000002</v>
      </c>
      <c r="Z707" s="89">
        <v>0</v>
      </c>
      <c r="AA707" s="87" t="s">
        <v>49</v>
      </c>
      <c r="AB707" s="89">
        <v>0</v>
      </c>
      <c r="AC707" s="89">
        <v>0</v>
      </c>
      <c r="AD707" s="87" t="s">
        <v>49</v>
      </c>
      <c r="AE707" s="89">
        <v>0</v>
      </c>
      <c r="AF707" s="87">
        <v>0</v>
      </c>
      <c r="AG707" s="87" t="s">
        <v>49</v>
      </c>
      <c r="AH707" s="89">
        <v>0</v>
      </c>
      <c r="AI707" s="89">
        <v>0</v>
      </c>
      <c r="AJ707" s="87" t="s">
        <v>49</v>
      </c>
      <c r="AK707" s="89">
        <v>0</v>
      </c>
      <c r="AL707" s="89">
        <v>0</v>
      </c>
      <c r="AM707" s="88" t="s">
        <v>47</v>
      </c>
      <c r="AN707" s="87" t="s">
        <v>47</v>
      </c>
      <c r="AO707" s="88" t="s">
        <v>47</v>
      </c>
      <c r="AP707" s="87" t="s">
        <v>47</v>
      </c>
      <c r="AR707" s="90"/>
      <c r="AS707" s="78"/>
      <c r="AT707" s="79"/>
      <c r="AU707" s="91"/>
    </row>
    <row r="708" spans="1:47" x14ac:dyDescent="0.25">
      <c r="A708" s="87" t="s">
        <v>2395</v>
      </c>
      <c r="B708" s="92">
        <v>44195</v>
      </c>
      <c r="C708" s="87" t="s">
        <v>980</v>
      </c>
      <c r="D708" s="87" t="s">
        <v>63</v>
      </c>
      <c r="E708" s="87" t="s">
        <v>1208</v>
      </c>
      <c r="F708" s="87" t="s">
        <v>1976</v>
      </c>
      <c r="G708" s="87" t="s">
        <v>48</v>
      </c>
      <c r="H708" s="87" t="s">
        <v>1948</v>
      </c>
      <c r="I708" s="89" t="s">
        <v>47</v>
      </c>
      <c r="J708" s="89" t="s">
        <v>47</v>
      </c>
      <c r="K708" s="89" t="s">
        <v>47</v>
      </c>
      <c r="L708" s="89" t="s">
        <v>47</v>
      </c>
      <c r="M708" s="89">
        <v>0</v>
      </c>
      <c r="N708" s="87" t="s">
        <v>47</v>
      </c>
      <c r="O708" s="87" t="s">
        <v>55</v>
      </c>
      <c r="P708" s="87" t="s">
        <v>47</v>
      </c>
      <c r="Q708" s="89">
        <f>147879084.25+575000</f>
        <v>148454084.25</v>
      </c>
      <c r="R708" s="89">
        <v>0</v>
      </c>
      <c r="S708" s="89">
        <f>117820062.25+575000</f>
        <v>118395062.25</v>
      </c>
      <c r="T708" s="89">
        <v>0</v>
      </c>
      <c r="U708" s="87" t="s">
        <v>49</v>
      </c>
      <c r="V708" s="89">
        <v>0</v>
      </c>
      <c r="W708" s="89">
        <v>25912950</v>
      </c>
      <c r="X708" s="87" t="s">
        <v>49</v>
      </c>
      <c r="Y708" s="89">
        <v>4146072</v>
      </c>
      <c r="Z708" s="89">
        <v>0</v>
      </c>
      <c r="AA708" s="87" t="s">
        <v>49</v>
      </c>
      <c r="AB708" s="89">
        <v>0</v>
      </c>
      <c r="AC708" s="89">
        <v>0</v>
      </c>
      <c r="AD708" s="87" t="s">
        <v>49</v>
      </c>
      <c r="AE708" s="89">
        <v>0</v>
      </c>
      <c r="AF708" s="87">
        <v>0</v>
      </c>
      <c r="AG708" s="87" t="s">
        <v>49</v>
      </c>
      <c r="AH708" s="89">
        <v>0</v>
      </c>
      <c r="AI708" s="89">
        <v>0</v>
      </c>
      <c r="AJ708" s="87" t="s">
        <v>49</v>
      </c>
      <c r="AK708" s="89">
        <v>0</v>
      </c>
      <c r="AL708" s="89">
        <v>0</v>
      </c>
      <c r="AM708" s="88" t="s">
        <v>47</v>
      </c>
      <c r="AN708" s="87" t="s">
        <v>47</v>
      </c>
      <c r="AO708" s="88" t="s">
        <v>47</v>
      </c>
      <c r="AP708" s="87" t="s">
        <v>47</v>
      </c>
      <c r="AR708" s="90"/>
      <c r="AS708" s="78"/>
      <c r="AT708" s="79"/>
      <c r="AU708" s="91"/>
    </row>
    <row r="709" spans="1:47" x14ac:dyDescent="0.25">
      <c r="A709" s="87" t="s">
        <v>2396</v>
      </c>
      <c r="B709" s="92">
        <v>44195</v>
      </c>
      <c r="C709" s="87" t="s">
        <v>980</v>
      </c>
      <c r="D709" s="87" t="s">
        <v>63</v>
      </c>
      <c r="E709" s="87" t="s">
        <v>1208</v>
      </c>
      <c r="F709" s="87" t="s">
        <v>1976</v>
      </c>
      <c r="G709" s="87" t="s">
        <v>48</v>
      </c>
      <c r="H709" s="87" t="s">
        <v>1945</v>
      </c>
      <c r="I709" s="89" t="s">
        <v>47</v>
      </c>
      <c r="J709" s="89" t="s">
        <v>47</v>
      </c>
      <c r="K709" s="89" t="s">
        <v>47</v>
      </c>
      <c r="L709" s="89" t="s">
        <v>47</v>
      </c>
      <c r="M709" s="89">
        <v>0</v>
      </c>
      <c r="N709" s="87" t="s">
        <v>47</v>
      </c>
      <c r="O709" s="87" t="s">
        <v>1946</v>
      </c>
      <c r="P709" s="87" t="s">
        <v>1947</v>
      </c>
      <c r="Q709" s="89">
        <v>5713200</v>
      </c>
      <c r="R709" s="89">
        <v>0</v>
      </c>
      <c r="S709" s="89">
        <v>5713200</v>
      </c>
      <c r="T709" s="89">
        <v>0</v>
      </c>
      <c r="U709" s="87" t="s">
        <v>49</v>
      </c>
      <c r="V709" s="89">
        <v>0</v>
      </c>
      <c r="W709" s="89">
        <v>0</v>
      </c>
      <c r="X709" s="87" t="s">
        <v>49</v>
      </c>
      <c r="Y709" s="89">
        <v>0</v>
      </c>
      <c r="Z709" s="89">
        <v>0</v>
      </c>
      <c r="AA709" s="87" t="s">
        <v>49</v>
      </c>
      <c r="AB709" s="89">
        <v>0</v>
      </c>
      <c r="AC709" s="89">
        <v>0</v>
      </c>
      <c r="AD709" s="87" t="s">
        <v>49</v>
      </c>
      <c r="AE709" s="89">
        <v>0</v>
      </c>
      <c r="AF709" s="87">
        <v>0</v>
      </c>
      <c r="AG709" s="87" t="s">
        <v>49</v>
      </c>
      <c r="AH709" s="89">
        <v>0</v>
      </c>
      <c r="AI709" s="89">
        <v>0</v>
      </c>
      <c r="AJ709" s="87" t="s">
        <v>49</v>
      </c>
      <c r="AK709" s="89">
        <v>0</v>
      </c>
      <c r="AL709" s="89">
        <v>0</v>
      </c>
      <c r="AM709" s="88" t="s">
        <v>47</v>
      </c>
      <c r="AN709" s="87" t="s">
        <v>47</v>
      </c>
      <c r="AO709" s="88" t="s">
        <v>47</v>
      </c>
      <c r="AP709" s="87" t="s">
        <v>47</v>
      </c>
      <c r="AR709" s="90"/>
      <c r="AS709" s="78"/>
      <c r="AT709" s="79"/>
      <c r="AU709" s="91"/>
    </row>
    <row r="710" spans="1:47" x14ac:dyDescent="0.25">
      <c r="A710" s="87" t="s">
        <v>2397</v>
      </c>
      <c r="B710" s="92">
        <v>44195</v>
      </c>
      <c r="C710" s="87" t="s">
        <v>980</v>
      </c>
      <c r="D710" s="87" t="s">
        <v>63</v>
      </c>
      <c r="E710" s="87" t="s">
        <v>1208</v>
      </c>
      <c r="F710" s="87" t="s">
        <v>1976</v>
      </c>
      <c r="G710" s="87" t="s">
        <v>48</v>
      </c>
      <c r="H710" s="87" t="s">
        <v>1944</v>
      </c>
      <c r="I710" s="89" t="s">
        <v>47</v>
      </c>
      <c r="J710" s="89" t="s">
        <v>47</v>
      </c>
      <c r="K710" s="89" t="s">
        <v>47</v>
      </c>
      <c r="L710" s="89" t="s">
        <v>47</v>
      </c>
      <c r="M710" s="89">
        <v>0</v>
      </c>
      <c r="N710" s="87" t="s">
        <v>47</v>
      </c>
      <c r="O710" s="87" t="s">
        <v>55</v>
      </c>
      <c r="P710" s="87" t="s">
        <v>47</v>
      </c>
      <c r="Q710" s="89">
        <v>129798214</v>
      </c>
      <c r="R710" s="89">
        <v>0</v>
      </c>
      <c r="S710" s="89">
        <v>122415858</v>
      </c>
      <c r="T710" s="89">
        <v>0</v>
      </c>
      <c r="U710" s="87" t="s">
        <v>49</v>
      </c>
      <c r="V710" s="89">
        <v>0</v>
      </c>
      <c r="W710" s="89">
        <v>6364100</v>
      </c>
      <c r="X710" s="87" t="s">
        <v>49</v>
      </c>
      <c r="Y710" s="89">
        <v>1018256</v>
      </c>
      <c r="Z710" s="89">
        <v>0</v>
      </c>
      <c r="AA710" s="87" t="s">
        <v>49</v>
      </c>
      <c r="AB710" s="89">
        <v>0</v>
      </c>
      <c r="AC710" s="89">
        <v>0</v>
      </c>
      <c r="AD710" s="87" t="s">
        <v>49</v>
      </c>
      <c r="AE710" s="89">
        <v>0</v>
      </c>
      <c r="AF710" s="87">
        <v>0</v>
      </c>
      <c r="AG710" s="87" t="s">
        <v>49</v>
      </c>
      <c r="AH710" s="89">
        <v>0</v>
      </c>
      <c r="AI710" s="89">
        <v>0</v>
      </c>
      <c r="AJ710" s="87" t="s">
        <v>49</v>
      </c>
      <c r="AK710" s="89">
        <v>0</v>
      </c>
      <c r="AL710" s="89">
        <v>0</v>
      </c>
      <c r="AM710" s="88" t="s">
        <v>47</v>
      </c>
      <c r="AN710" s="87" t="s">
        <v>47</v>
      </c>
      <c r="AO710" s="88" t="s">
        <v>47</v>
      </c>
      <c r="AP710" s="87" t="s">
        <v>47</v>
      </c>
      <c r="AR710" s="90"/>
      <c r="AS710" s="78"/>
      <c r="AT710" s="79"/>
      <c r="AU710" s="91"/>
    </row>
    <row r="711" spans="1:47" x14ac:dyDescent="0.25">
      <c r="A711" s="87" t="s">
        <v>2398</v>
      </c>
      <c r="B711" s="92">
        <v>44195</v>
      </c>
      <c r="C711" s="87" t="s">
        <v>980</v>
      </c>
      <c r="D711" s="87" t="s">
        <v>63</v>
      </c>
      <c r="E711" s="87" t="s">
        <v>1208</v>
      </c>
      <c r="F711" s="87" t="s">
        <v>1976</v>
      </c>
      <c r="G711" s="87" t="s">
        <v>48</v>
      </c>
      <c r="H711" s="87" t="s">
        <v>1941</v>
      </c>
      <c r="I711" s="89" t="s">
        <v>47</v>
      </c>
      <c r="J711" s="89" t="s">
        <v>47</v>
      </c>
      <c r="K711" s="89" t="s">
        <v>47</v>
      </c>
      <c r="L711" s="89" t="s">
        <v>47</v>
      </c>
      <c r="M711" s="89">
        <v>0</v>
      </c>
      <c r="N711" s="87" t="s">
        <v>47</v>
      </c>
      <c r="O711" s="87" t="s">
        <v>1942</v>
      </c>
      <c r="P711" s="87" t="s">
        <v>1943</v>
      </c>
      <c r="Q711" s="89">
        <v>1415420</v>
      </c>
      <c r="R711" s="89">
        <v>0</v>
      </c>
      <c r="S711" s="89">
        <v>575000</v>
      </c>
      <c r="T711" s="89">
        <v>724500</v>
      </c>
      <c r="U711" s="87" t="s">
        <v>50</v>
      </c>
      <c r="V711" s="89">
        <v>115920</v>
      </c>
      <c r="W711" s="89">
        <v>0</v>
      </c>
      <c r="X711" s="87" t="s">
        <v>49</v>
      </c>
      <c r="Y711" s="89">
        <v>0</v>
      </c>
      <c r="Z711" s="89">
        <v>0</v>
      </c>
      <c r="AA711" s="87" t="s">
        <v>49</v>
      </c>
      <c r="AB711" s="89">
        <v>0</v>
      </c>
      <c r="AC711" s="89">
        <v>0</v>
      </c>
      <c r="AD711" s="87" t="s">
        <v>49</v>
      </c>
      <c r="AE711" s="89">
        <v>0</v>
      </c>
      <c r="AF711" s="87">
        <v>0</v>
      </c>
      <c r="AG711" s="87" t="s">
        <v>49</v>
      </c>
      <c r="AH711" s="89">
        <v>0</v>
      </c>
      <c r="AI711" s="89">
        <v>0</v>
      </c>
      <c r="AJ711" s="87" t="s">
        <v>49</v>
      </c>
      <c r="AK711" s="89">
        <v>0</v>
      </c>
      <c r="AL711" s="89">
        <v>0</v>
      </c>
      <c r="AM711" s="88" t="s">
        <v>47</v>
      </c>
      <c r="AN711" s="87" t="s">
        <v>47</v>
      </c>
      <c r="AO711" s="88" t="s">
        <v>47</v>
      </c>
      <c r="AP711" s="87" t="s">
        <v>47</v>
      </c>
      <c r="AR711" s="90"/>
      <c r="AS711" s="78"/>
      <c r="AT711" s="79"/>
      <c r="AU711" s="91"/>
    </row>
    <row r="712" spans="1:47" x14ac:dyDescent="0.25">
      <c r="A712" s="87" t="s">
        <v>2399</v>
      </c>
      <c r="B712" s="92">
        <v>44195</v>
      </c>
      <c r="C712" s="87" t="s">
        <v>980</v>
      </c>
      <c r="D712" s="87" t="s">
        <v>63</v>
      </c>
      <c r="E712" s="87" t="s">
        <v>1208</v>
      </c>
      <c r="F712" s="87" t="s">
        <v>1976</v>
      </c>
      <c r="G712" s="87" t="s">
        <v>48</v>
      </c>
      <c r="H712" s="87" t="s">
        <v>1940</v>
      </c>
      <c r="I712" s="89" t="s">
        <v>47</v>
      </c>
      <c r="J712" s="89" t="s">
        <v>47</v>
      </c>
      <c r="K712" s="89" t="s">
        <v>47</v>
      </c>
      <c r="L712" s="89" t="s">
        <v>47</v>
      </c>
      <c r="M712" s="89">
        <v>0</v>
      </c>
      <c r="N712" s="87" t="s">
        <v>47</v>
      </c>
      <c r="O712" s="87" t="s">
        <v>55</v>
      </c>
      <c r="P712" s="87" t="s">
        <v>47</v>
      </c>
      <c r="Q712" s="89">
        <v>254881245</v>
      </c>
      <c r="R712" s="89">
        <v>0</v>
      </c>
      <c r="S712" s="89">
        <v>215228095</v>
      </c>
      <c r="T712" s="89">
        <v>0</v>
      </c>
      <c r="U712" s="87" t="s">
        <v>49</v>
      </c>
      <c r="V712" s="89">
        <v>0</v>
      </c>
      <c r="W712" s="89">
        <v>34183750</v>
      </c>
      <c r="X712" s="87" t="s">
        <v>50</v>
      </c>
      <c r="Y712" s="89">
        <v>5469400</v>
      </c>
      <c r="Z712" s="89">
        <v>0</v>
      </c>
      <c r="AA712" s="87" t="s">
        <v>49</v>
      </c>
      <c r="AB712" s="89">
        <v>0</v>
      </c>
      <c r="AC712" s="89">
        <v>0</v>
      </c>
      <c r="AD712" s="87" t="s">
        <v>49</v>
      </c>
      <c r="AE712" s="89">
        <v>0</v>
      </c>
      <c r="AF712" s="87">
        <v>0</v>
      </c>
      <c r="AG712" s="87" t="s">
        <v>49</v>
      </c>
      <c r="AH712" s="89">
        <v>0</v>
      </c>
      <c r="AI712" s="89">
        <v>0</v>
      </c>
      <c r="AJ712" s="87" t="s">
        <v>49</v>
      </c>
      <c r="AK712" s="89">
        <v>0</v>
      </c>
      <c r="AL712" s="89">
        <v>0</v>
      </c>
      <c r="AM712" s="88" t="s">
        <v>47</v>
      </c>
      <c r="AN712" s="87" t="s">
        <v>47</v>
      </c>
      <c r="AO712" s="88" t="s">
        <v>47</v>
      </c>
      <c r="AP712" s="87" t="s">
        <v>47</v>
      </c>
      <c r="AR712" s="90"/>
      <c r="AS712" s="78"/>
      <c r="AT712" s="79"/>
      <c r="AU712" s="91"/>
    </row>
    <row r="713" spans="1:47" x14ac:dyDescent="0.25">
      <c r="A713" s="87" t="s">
        <v>2400</v>
      </c>
      <c r="B713" s="92">
        <v>44195</v>
      </c>
      <c r="C713" s="87" t="s">
        <v>980</v>
      </c>
      <c r="D713" s="87" t="s">
        <v>63</v>
      </c>
      <c r="E713" s="87" t="s">
        <v>1208</v>
      </c>
      <c r="F713" s="87" t="s">
        <v>1976</v>
      </c>
      <c r="G713" s="87" t="s">
        <v>48</v>
      </c>
      <c r="H713" s="87" t="s">
        <v>1939</v>
      </c>
      <c r="I713" s="89" t="s">
        <v>47</v>
      </c>
      <c r="J713" s="89" t="s">
        <v>47</v>
      </c>
      <c r="K713" s="89" t="s">
        <v>47</v>
      </c>
      <c r="L713" s="89" t="s">
        <v>47</v>
      </c>
      <c r="M713" s="89">
        <v>0</v>
      </c>
      <c r="N713" s="87" t="s">
        <v>47</v>
      </c>
      <c r="O713" s="87" t="s">
        <v>55</v>
      </c>
      <c r="P713" s="87" t="s">
        <v>47</v>
      </c>
      <c r="Q713" s="89">
        <v>59263659</v>
      </c>
      <c r="R713" s="89">
        <v>0</v>
      </c>
      <c r="S713" s="89">
        <v>58770079</v>
      </c>
      <c r="T713" s="89">
        <v>0</v>
      </c>
      <c r="U713" s="87" t="s">
        <v>49</v>
      </c>
      <c r="V713" s="89">
        <v>0</v>
      </c>
      <c r="W713" s="89">
        <v>425500</v>
      </c>
      <c r="X713" s="87" t="s">
        <v>49</v>
      </c>
      <c r="Y713" s="89">
        <v>68080</v>
      </c>
      <c r="Z713" s="89">
        <v>0</v>
      </c>
      <c r="AA713" s="87" t="s">
        <v>49</v>
      </c>
      <c r="AB713" s="89">
        <v>0</v>
      </c>
      <c r="AC713" s="89">
        <v>0</v>
      </c>
      <c r="AD713" s="87" t="s">
        <v>49</v>
      </c>
      <c r="AE713" s="89">
        <v>0</v>
      </c>
      <c r="AF713" s="87">
        <v>0</v>
      </c>
      <c r="AG713" s="87" t="s">
        <v>49</v>
      </c>
      <c r="AH713" s="89">
        <v>0</v>
      </c>
      <c r="AI713" s="89">
        <v>0</v>
      </c>
      <c r="AJ713" s="87" t="s">
        <v>49</v>
      </c>
      <c r="AK713" s="89">
        <v>0</v>
      </c>
      <c r="AL713" s="89">
        <v>0</v>
      </c>
      <c r="AM713" s="88" t="s">
        <v>47</v>
      </c>
      <c r="AN713" s="87" t="s">
        <v>47</v>
      </c>
      <c r="AO713" s="88" t="s">
        <v>47</v>
      </c>
      <c r="AP713" s="87" t="s">
        <v>47</v>
      </c>
      <c r="AR713" s="90"/>
      <c r="AS713" s="78"/>
      <c r="AT713" s="79"/>
      <c r="AU713" s="91"/>
    </row>
    <row r="714" spans="1:47" x14ac:dyDescent="0.25">
      <c r="A714" s="87" t="s">
        <v>2401</v>
      </c>
      <c r="B714" s="92">
        <v>44195</v>
      </c>
      <c r="C714" s="87" t="s">
        <v>46</v>
      </c>
      <c r="D714" s="87" t="s">
        <v>63</v>
      </c>
      <c r="E714" s="87" t="s">
        <v>1086</v>
      </c>
      <c r="F714" s="87" t="s">
        <v>891</v>
      </c>
      <c r="G714" s="87" t="s">
        <v>104</v>
      </c>
      <c r="H714" s="87" t="s">
        <v>2026</v>
      </c>
      <c r="I714" s="89"/>
      <c r="J714" s="89"/>
      <c r="K714" s="89"/>
      <c r="L714" s="89"/>
      <c r="M714" s="89">
        <v>0</v>
      </c>
      <c r="N714" s="87"/>
      <c r="O714" s="87" t="s">
        <v>2027</v>
      </c>
      <c r="P714" s="87"/>
      <c r="Q714" s="89">
        <v>-5437000</v>
      </c>
      <c r="R714" s="89">
        <v>0</v>
      </c>
      <c r="S714" s="89">
        <v>-5437000</v>
      </c>
      <c r="T714" s="89">
        <v>0</v>
      </c>
      <c r="U714" s="87" t="s">
        <v>49</v>
      </c>
      <c r="V714" s="89">
        <v>0</v>
      </c>
      <c r="W714" s="89">
        <v>0</v>
      </c>
      <c r="X714" s="87" t="s">
        <v>49</v>
      </c>
      <c r="Y714" s="89">
        <v>0</v>
      </c>
      <c r="Z714" s="89">
        <v>0</v>
      </c>
      <c r="AA714" s="87" t="s">
        <v>49</v>
      </c>
      <c r="AB714" s="89">
        <v>0</v>
      </c>
      <c r="AC714" s="89">
        <v>0</v>
      </c>
      <c r="AD714" s="87" t="s">
        <v>49</v>
      </c>
      <c r="AE714" s="89">
        <v>0</v>
      </c>
      <c r="AF714" s="87">
        <v>0</v>
      </c>
      <c r="AG714" s="87" t="s">
        <v>49</v>
      </c>
      <c r="AH714" s="89">
        <v>0</v>
      </c>
      <c r="AI714" s="89">
        <v>0</v>
      </c>
      <c r="AJ714" s="87" t="s">
        <v>49</v>
      </c>
      <c r="AK714" s="89">
        <v>0</v>
      </c>
      <c r="AL714" s="89">
        <v>0</v>
      </c>
      <c r="AM714" s="88" t="s">
        <v>47</v>
      </c>
      <c r="AN714" s="87" t="s">
        <v>47</v>
      </c>
      <c r="AO714" s="88" t="s">
        <v>47</v>
      </c>
      <c r="AP714" s="87" t="s">
        <v>47</v>
      </c>
      <c r="AR714" s="90"/>
      <c r="AS714" s="78"/>
      <c r="AT714" s="79"/>
      <c r="AU714" s="91"/>
    </row>
    <row r="715" spans="1:47" x14ac:dyDescent="0.25">
      <c r="A715" s="87" t="s">
        <v>2402</v>
      </c>
      <c r="B715" s="92">
        <v>44195</v>
      </c>
      <c r="C715" s="87" t="s">
        <v>46</v>
      </c>
      <c r="D715" s="87" t="s">
        <v>63</v>
      </c>
      <c r="E715" s="87" t="s">
        <v>1086</v>
      </c>
      <c r="F715" s="87" t="s">
        <v>891</v>
      </c>
      <c r="G715" s="87" t="s">
        <v>48</v>
      </c>
      <c r="H715" s="87" t="s">
        <v>2028</v>
      </c>
      <c r="I715" s="89"/>
      <c r="J715" s="89"/>
      <c r="K715" s="89"/>
      <c r="L715" s="89"/>
      <c r="M715" s="89">
        <v>0</v>
      </c>
      <c r="N715" s="87"/>
      <c r="O715" s="87" t="s">
        <v>55</v>
      </c>
      <c r="P715" s="87"/>
      <c r="Q715" s="89">
        <v>323022382</v>
      </c>
      <c r="R715" s="89">
        <v>0</v>
      </c>
      <c r="S715" s="89">
        <v>323022382</v>
      </c>
      <c r="T715" s="89">
        <v>0</v>
      </c>
      <c r="U715" s="87" t="s">
        <v>49</v>
      </c>
      <c r="V715" s="89">
        <v>0</v>
      </c>
      <c r="W715" s="89">
        <v>0</v>
      </c>
      <c r="X715" s="87" t="s">
        <v>49</v>
      </c>
      <c r="Y715" s="89">
        <v>0</v>
      </c>
      <c r="Z715" s="89">
        <v>0</v>
      </c>
      <c r="AA715" s="87" t="s">
        <v>49</v>
      </c>
      <c r="AB715" s="89">
        <v>0</v>
      </c>
      <c r="AC715" s="89">
        <v>0</v>
      </c>
      <c r="AD715" s="87" t="s">
        <v>49</v>
      </c>
      <c r="AE715" s="89">
        <v>0</v>
      </c>
      <c r="AF715" s="87">
        <v>0</v>
      </c>
      <c r="AG715" s="87" t="s">
        <v>49</v>
      </c>
      <c r="AH715" s="89">
        <v>0</v>
      </c>
      <c r="AI715" s="89">
        <v>0</v>
      </c>
      <c r="AJ715" s="87" t="s">
        <v>49</v>
      </c>
      <c r="AK715" s="89">
        <v>0</v>
      </c>
      <c r="AL715" s="89">
        <v>0</v>
      </c>
      <c r="AM715" s="88" t="s">
        <v>47</v>
      </c>
      <c r="AN715" s="87" t="s">
        <v>47</v>
      </c>
      <c r="AO715" s="88" t="s">
        <v>47</v>
      </c>
      <c r="AP715" s="87" t="s">
        <v>47</v>
      </c>
      <c r="AR715" s="90"/>
      <c r="AS715" s="78"/>
      <c r="AT715" s="79"/>
      <c r="AU715" s="91"/>
    </row>
    <row r="716" spans="1:47" x14ac:dyDescent="0.25">
      <c r="A716" s="87" t="s">
        <v>2403</v>
      </c>
      <c r="B716" s="92">
        <v>44195</v>
      </c>
      <c r="C716" s="87" t="s">
        <v>46</v>
      </c>
      <c r="D716" s="87" t="s">
        <v>63</v>
      </c>
      <c r="E716" s="87" t="s">
        <v>64</v>
      </c>
      <c r="F716" s="87" t="s">
        <v>1985</v>
      </c>
      <c r="G716" s="87" t="s">
        <v>48</v>
      </c>
      <c r="H716" s="87" t="s">
        <v>1773</v>
      </c>
      <c r="I716" s="89" t="s">
        <v>47</v>
      </c>
      <c r="J716" s="89" t="s">
        <v>47</v>
      </c>
      <c r="K716" s="89" t="s">
        <v>47</v>
      </c>
      <c r="L716" s="89" t="s">
        <v>47</v>
      </c>
      <c r="M716" s="89">
        <v>0</v>
      </c>
      <c r="N716" s="87" t="s">
        <v>47</v>
      </c>
      <c r="O716" s="87" t="s">
        <v>55</v>
      </c>
      <c r="P716" s="87" t="s">
        <v>47</v>
      </c>
      <c r="Q716" s="89">
        <v>1716602120.8251998</v>
      </c>
      <c r="R716" s="89">
        <v>0</v>
      </c>
      <c r="S716" s="89">
        <v>1425947443.25</v>
      </c>
      <c r="T716" s="89">
        <v>0</v>
      </c>
      <c r="U716" s="87" t="s">
        <v>49</v>
      </c>
      <c r="V716" s="89">
        <v>0</v>
      </c>
      <c r="W716" s="89">
        <v>250564377.22</v>
      </c>
      <c r="X716" s="87" t="s">
        <v>49</v>
      </c>
      <c r="Y716" s="89">
        <v>40090300.3552</v>
      </c>
      <c r="Z716" s="89">
        <v>0</v>
      </c>
      <c r="AA716" s="87" t="s">
        <v>49</v>
      </c>
      <c r="AB716" s="89">
        <v>0</v>
      </c>
      <c r="AC716" s="89">
        <v>0</v>
      </c>
      <c r="AD716" s="87" t="s">
        <v>49</v>
      </c>
      <c r="AE716" s="89">
        <v>0</v>
      </c>
      <c r="AF716" s="87">
        <v>0</v>
      </c>
      <c r="AG716" s="87" t="s">
        <v>49</v>
      </c>
      <c r="AH716" s="89">
        <v>0</v>
      </c>
      <c r="AI716" s="89">
        <v>0</v>
      </c>
      <c r="AJ716" s="87" t="s">
        <v>49</v>
      </c>
      <c r="AK716" s="89">
        <v>0</v>
      </c>
      <c r="AL716" s="89">
        <v>0</v>
      </c>
      <c r="AM716" s="88" t="s">
        <v>47</v>
      </c>
      <c r="AN716" s="87" t="s">
        <v>47</v>
      </c>
      <c r="AO716" s="88" t="s">
        <v>47</v>
      </c>
      <c r="AP716" s="87" t="s">
        <v>47</v>
      </c>
      <c r="AR716" s="90"/>
      <c r="AS716" s="78"/>
      <c r="AT716" s="79"/>
      <c r="AU716" s="91"/>
    </row>
    <row r="717" spans="1:47" x14ac:dyDescent="0.25">
      <c r="A717" s="87" t="s">
        <v>2404</v>
      </c>
      <c r="B717" s="92">
        <v>44195</v>
      </c>
      <c r="C717" s="87" t="s">
        <v>973</v>
      </c>
      <c r="D717" s="87" t="s">
        <v>67</v>
      </c>
      <c r="E717" s="87" t="s">
        <v>1362</v>
      </c>
      <c r="F717" s="87" t="s">
        <v>1407</v>
      </c>
      <c r="G717" s="87" t="s">
        <v>48</v>
      </c>
      <c r="H717" s="87" t="s">
        <v>1907</v>
      </c>
      <c r="I717" s="89" t="s">
        <v>47</v>
      </c>
      <c r="J717" s="89" t="s">
        <v>47</v>
      </c>
      <c r="K717" s="89" t="s">
        <v>47</v>
      </c>
      <c r="L717" s="89" t="s">
        <v>47</v>
      </c>
      <c r="M717" s="89">
        <v>0</v>
      </c>
      <c r="N717" s="87" t="s">
        <v>47</v>
      </c>
      <c r="O717" s="87" t="s">
        <v>55</v>
      </c>
      <c r="P717" s="87" t="s">
        <v>47</v>
      </c>
      <c r="Q717" s="89">
        <f>132328815.2+23575</f>
        <v>132352390.2</v>
      </c>
      <c r="R717" s="89">
        <v>0</v>
      </c>
      <c r="S717" s="89">
        <f>88864527.25+23575</f>
        <v>88888102.25</v>
      </c>
      <c r="T717" s="89">
        <v>0</v>
      </c>
      <c r="U717" s="87" t="s">
        <v>49</v>
      </c>
      <c r="V717" s="89">
        <v>0</v>
      </c>
      <c r="W717" s="89">
        <v>37469213.75</v>
      </c>
      <c r="X717" s="87" t="s">
        <v>50</v>
      </c>
      <c r="Y717" s="89">
        <v>5995074.2000000002</v>
      </c>
      <c r="Z717" s="89">
        <v>0</v>
      </c>
      <c r="AA717" s="87" t="s">
        <v>49</v>
      </c>
      <c r="AB717" s="89">
        <v>0</v>
      </c>
      <c r="AC717" s="89">
        <v>0</v>
      </c>
      <c r="AD717" s="87" t="s">
        <v>49</v>
      </c>
      <c r="AE717" s="89">
        <v>0</v>
      </c>
      <c r="AF717" s="87">
        <v>0</v>
      </c>
      <c r="AG717" s="87" t="s">
        <v>49</v>
      </c>
      <c r="AH717" s="89">
        <v>0</v>
      </c>
      <c r="AI717" s="89">
        <v>0</v>
      </c>
      <c r="AJ717" s="87" t="s">
        <v>49</v>
      </c>
      <c r="AK717" s="89">
        <v>0</v>
      </c>
      <c r="AL717" s="89">
        <v>0</v>
      </c>
      <c r="AM717" s="88" t="s">
        <v>47</v>
      </c>
      <c r="AN717" s="87" t="s">
        <v>47</v>
      </c>
      <c r="AO717" s="88" t="s">
        <v>47</v>
      </c>
      <c r="AP717" s="87" t="s">
        <v>47</v>
      </c>
      <c r="AR717" s="90"/>
      <c r="AS717" s="78"/>
      <c r="AT717" s="79"/>
      <c r="AU717" s="91"/>
    </row>
    <row r="718" spans="1:47" x14ac:dyDescent="0.25">
      <c r="A718" s="87" t="s">
        <v>2405</v>
      </c>
      <c r="B718" s="92">
        <v>44195</v>
      </c>
      <c r="C718" s="87" t="s">
        <v>973</v>
      </c>
      <c r="D718" s="87" t="s">
        <v>67</v>
      </c>
      <c r="E718" s="87" t="s">
        <v>1362</v>
      </c>
      <c r="F718" s="87" t="s">
        <v>1905</v>
      </c>
      <c r="G718" s="87" t="s">
        <v>48</v>
      </c>
      <c r="H718" s="87" t="s">
        <v>1906</v>
      </c>
      <c r="I718" s="89" t="s">
        <v>47</v>
      </c>
      <c r="J718" s="89" t="s">
        <v>47</v>
      </c>
      <c r="K718" s="89" t="s">
        <v>47</v>
      </c>
      <c r="L718" s="89" t="s">
        <v>47</v>
      </c>
      <c r="M718" s="89">
        <v>0</v>
      </c>
      <c r="N718" s="87" t="s">
        <v>47</v>
      </c>
      <c r="O718" s="87" t="s">
        <v>1463</v>
      </c>
      <c r="P718" s="87" t="s">
        <v>1462</v>
      </c>
      <c r="Q718" s="89">
        <v>46299195.5</v>
      </c>
      <c r="R718" s="89">
        <v>0</v>
      </c>
      <c r="S718" s="89">
        <v>29661547.5</v>
      </c>
      <c r="T718" s="89">
        <v>14342800</v>
      </c>
      <c r="U718" s="87" t="s">
        <v>50</v>
      </c>
      <c r="V718" s="89">
        <v>2294848</v>
      </c>
      <c r="W718" s="89">
        <v>0</v>
      </c>
      <c r="X718" s="87" t="s">
        <v>49</v>
      </c>
      <c r="Y718" s="89">
        <v>0</v>
      </c>
      <c r="Z718" s="89">
        <v>0</v>
      </c>
      <c r="AA718" s="87" t="s">
        <v>49</v>
      </c>
      <c r="AB718" s="89">
        <v>0</v>
      </c>
      <c r="AC718" s="89">
        <v>0</v>
      </c>
      <c r="AD718" s="87" t="s">
        <v>49</v>
      </c>
      <c r="AE718" s="89">
        <v>0</v>
      </c>
      <c r="AF718" s="87">
        <v>0</v>
      </c>
      <c r="AG718" s="87" t="s">
        <v>49</v>
      </c>
      <c r="AH718" s="89">
        <v>0</v>
      </c>
      <c r="AI718" s="89">
        <v>0</v>
      </c>
      <c r="AJ718" s="87" t="s">
        <v>49</v>
      </c>
      <c r="AK718" s="89">
        <v>0</v>
      </c>
      <c r="AL718" s="89">
        <v>0</v>
      </c>
      <c r="AM718" s="88" t="s">
        <v>47</v>
      </c>
      <c r="AN718" s="87" t="s">
        <v>47</v>
      </c>
      <c r="AO718" s="88" t="s">
        <v>47</v>
      </c>
      <c r="AP718" s="87" t="s">
        <v>47</v>
      </c>
      <c r="AR718" s="90"/>
      <c r="AS718" s="78"/>
      <c r="AT718" s="79"/>
      <c r="AU718" s="91"/>
    </row>
    <row r="719" spans="1:47" x14ac:dyDescent="0.25">
      <c r="A719" s="87" t="s">
        <v>2406</v>
      </c>
      <c r="B719" s="92">
        <v>44195</v>
      </c>
      <c r="C719" s="87" t="s">
        <v>973</v>
      </c>
      <c r="D719" s="87" t="s">
        <v>67</v>
      </c>
      <c r="E719" s="87" t="s">
        <v>1362</v>
      </c>
      <c r="F719" s="87" t="s">
        <v>1407</v>
      </c>
      <c r="G719" s="87" t="s">
        <v>48</v>
      </c>
      <c r="H719" s="87" t="s">
        <v>1904</v>
      </c>
      <c r="I719" s="89" t="s">
        <v>47</v>
      </c>
      <c r="J719" s="89" t="s">
        <v>47</v>
      </c>
      <c r="K719" s="89" t="s">
        <v>47</v>
      </c>
      <c r="L719" s="89" t="s">
        <v>47</v>
      </c>
      <c r="M719" s="89">
        <v>0</v>
      </c>
      <c r="N719" s="87" t="s">
        <v>47</v>
      </c>
      <c r="O719" s="87" t="s">
        <v>55</v>
      </c>
      <c r="P719" s="87" t="s">
        <v>47</v>
      </c>
      <c r="Q719" s="89">
        <v>495790578.94999999</v>
      </c>
      <c r="R719" s="89">
        <v>0</v>
      </c>
      <c r="S719" s="89">
        <v>318405864.25</v>
      </c>
      <c r="T719" s="89">
        <v>0</v>
      </c>
      <c r="U719" s="87" t="s">
        <v>49</v>
      </c>
      <c r="V719" s="89">
        <v>0</v>
      </c>
      <c r="W719" s="89">
        <v>152917857.5</v>
      </c>
      <c r="X719" s="87" t="s">
        <v>49</v>
      </c>
      <c r="Y719" s="89">
        <v>24466857.199999999</v>
      </c>
      <c r="Z719" s="89">
        <v>0</v>
      </c>
      <c r="AA719" s="87" t="s">
        <v>49</v>
      </c>
      <c r="AB719" s="89">
        <v>0</v>
      </c>
      <c r="AC719" s="89">
        <v>0</v>
      </c>
      <c r="AD719" s="87" t="s">
        <v>49</v>
      </c>
      <c r="AE719" s="89">
        <v>0</v>
      </c>
      <c r="AF719" s="87">
        <v>0</v>
      </c>
      <c r="AG719" s="87" t="s">
        <v>49</v>
      </c>
      <c r="AH719" s="89">
        <v>0</v>
      </c>
      <c r="AI719" s="89">
        <v>0</v>
      </c>
      <c r="AJ719" s="87" t="s">
        <v>49</v>
      </c>
      <c r="AK719" s="89">
        <v>0</v>
      </c>
      <c r="AL719" s="89">
        <v>0</v>
      </c>
      <c r="AM719" s="88" t="s">
        <v>47</v>
      </c>
      <c r="AN719" s="87" t="s">
        <v>47</v>
      </c>
      <c r="AO719" s="88" t="s">
        <v>47</v>
      </c>
      <c r="AP719" s="87" t="s">
        <v>47</v>
      </c>
      <c r="AR719" s="90"/>
      <c r="AS719" s="78"/>
      <c r="AT719" s="79"/>
      <c r="AU719" s="91"/>
    </row>
    <row r="720" spans="1:47" x14ac:dyDescent="0.25">
      <c r="A720" s="87" t="s">
        <v>2407</v>
      </c>
      <c r="B720" s="92">
        <v>44195</v>
      </c>
      <c r="C720" s="87" t="s">
        <v>980</v>
      </c>
      <c r="D720" s="87" t="s">
        <v>67</v>
      </c>
      <c r="E720" s="87" t="s">
        <v>1160</v>
      </c>
      <c r="F720" s="87" t="s">
        <v>1241</v>
      </c>
      <c r="G720" s="87" t="s">
        <v>104</v>
      </c>
      <c r="H720" s="87" t="s">
        <v>47</v>
      </c>
      <c r="I720" s="89" t="s">
        <v>1950</v>
      </c>
      <c r="J720" s="89" t="s">
        <v>47</v>
      </c>
      <c r="K720" s="89" t="s">
        <v>1951</v>
      </c>
      <c r="L720" s="89" t="s">
        <v>1770</v>
      </c>
      <c r="M720" s="89">
        <v>1787560</v>
      </c>
      <c r="N720" s="87" t="s">
        <v>107</v>
      </c>
      <c r="O720" s="87" t="s">
        <v>1952</v>
      </c>
      <c r="P720" s="87" t="s">
        <v>1953</v>
      </c>
      <c r="Q720" s="89">
        <v>-960480</v>
      </c>
      <c r="R720" s="89">
        <v>0</v>
      </c>
      <c r="S720" s="89">
        <v>0</v>
      </c>
      <c r="T720" s="89">
        <v>0</v>
      </c>
      <c r="U720" s="87" t="s">
        <v>49</v>
      </c>
      <c r="V720" s="89">
        <v>0</v>
      </c>
      <c r="W720" s="89">
        <v>-828000</v>
      </c>
      <c r="X720" s="87" t="s">
        <v>50</v>
      </c>
      <c r="Y720" s="89">
        <v>-132480</v>
      </c>
      <c r="Z720" s="89">
        <v>0</v>
      </c>
      <c r="AA720" s="87" t="s">
        <v>49</v>
      </c>
      <c r="AB720" s="89">
        <v>0</v>
      </c>
      <c r="AC720" s="89">
        <v>0</v>
      </c>
      <c r="AD720" s="87" t="s">
        <v>49</v>
      </c>
      <c r="AE720" s="89">
        <v>0</v>
      </c>
      <c r="AF720" s="87">
        <v>0</v>
      </c>
      <c r="AG720" s="87" t="s">
        <v>49</v>
      </c>
      <c r="AH720" s="89">
        <v>0</v>
      </c>
      <c r="AI720" s="89">
        <v>0</v>
      </c>
      <c r="AJ720" s="87" t="s">
        <v>49</v>
      </c>
      <c r="AK720" s="89">
        <v>0</v>
      </c>
      <c r="AL720" s="89">
        <v>0</v>
      </c>
      <c r="AM720" s="88" t="s">
        <v>47</v>
      </c>
      <c r="AN720" s="87" t="s">
        <v>47</v>
      </c>
      <c r="AO720" s="88" t="s">
        <v>47</v>
      </c>
      <c r="AP720" s="87" t="s">
        <v>47</v>
      </c>
      <c r="AR720" s="90"/>
      <c r="AS720" s="78"/>
      <c r="AT720" s="79"/>
      <c r="AU720" s="91"/>
    </row>
    <row r="721" spans="1:47" x14ac:dyDescent="0.25">
      <c r="A721" s="87" t="s">
        <v>2408</v>
      </c>
      <c r="B721" s="92">
        <v>44195</v>
      </c>
      <c r="C721" s="87" t="s">
        <v>980</v>
      </c>
      <c r="D721" s="87" t="s">
        <v>67</v>
      </c>
      <c r="E721" s="87" t="s">
        <v>1160</v>
      </c>
      <c r="F721" s="87" t="s">
        <v>1241</v>
      </c>
      <c r="G721" s="87" t="s">
        <v>48</v>
      </c>
      <c r="H721" s="87" t="s">
        <v>1949</v>
      </c>
      <c r="I721" s="89" t="s">
        <v>47</v>
      </c>
      <c r="J721" s="89" t="s">
        <v>47</v>
      </c>
      <c r="K721" s="89" t="s">
        <v>47</v>
      </c>
      <c r="L721" s="89" t="s">
        <v>47</v>
      </c>
      <c r="M721" s="89">
        <v>0</v>
      </c>
      <c r="N721" s="87" t="s">
        <v>47</v>
      </c>
      <c r="O721" s="87" t="s">
        <v>55</v>
      </c>
      <c r="P721" s="87" t="s">
        <v>47</v>
      </c>
      <c r="Q721" s="89">
        <v>614785524.25</v>
      </c>
      <c r="R721" s="89">
        <v>0</v>
      </c>
      <c r="S721" s="89">
        <v>519731354.25</v>
      </c>
      <c r="T721" s="89">
        <v>0</v>
      </c>
      <c r="U721" s="87" t="s">
        <v>49</v>
      </c>
      <c r="V721" s="89">
        <v>0</v>
      </c>
      <c r="W721" s="89">
        <v>81943250</v>
      </c>
      <c r="X721" s="87" t="s">
        <v>50</v>
      </c>
      <c r="Y721" s="89">
        <v>13110920</v>
      </c>
      <c r="Z721" s="89">
        <v>0</v>
      </c>
      <c r="AA721" s="87" t="s">
        <v>49</v>
      </c>
      <c r="AB721" s="89">
        <v>0</v>
      </c>
      <c r="AC721" s="89">
        <v>0</v>
      </c>
      <c r="AD721" s="87" t="s">
        <v>49</v>
      </c>
      <c r="AE721" s="89">
        <v>0</v>
      </c>
      <c r="AF721" s="87">
        <v>0</v>
      </c>
      <c r="AG721" s="87" t="s">
        <v>49</v>
      </c>
      <c r="AH721" s="89">
        <v>0</v>
      </c>
      <c r="AI721" s="89">
        <v>0</v>
      </c>
      <c r="AJ721" s="87" t="s">
        <v>49</v>
      </c>
      <c r="AK721" s="89">
        <v>0</v>
      </c>
      <c r="AL721" s="89">
        <v>0</v>
      </c>
      <c r="AM721" s="88" t="s">
        <v>47</v>
      </c>
      <c r="AN721" s="87" t="s">
        <v>47</v>
      </c>
      <c r="AO721" s="88" t="s">
        <v>47</v>
      </c>
      <c r="AP721" s="87" t="s">
        <v>47</v>
      </c>
      <c r="AR721" s="90"/>
      <c r="AS721" s="78"/>
      <c r="AT721" s="79"/>
      <c r="AU721" s="91"/>
    </row>
    <row r="722" spans="1:47" x14ac:dyDescent="0.25">
      <c r="A722" s="87" t="s">
        <v>2409</v>
      </c>
      <c r="B722" s="92">
        <v>44195</v>
      </c>
      <c r="C722" s="87" t="s">
        <v>46</v>
      </c>
      <c r="D722" s="87" t="s">
        <v>67</v>
      </c>
      <c r="E722" s="87" t="s">
        <v>68</v>
      </c>
      <c r="F722" s="87" t="s">
        <v>1989</v>
      </c>
      <c r="G722" s="87" t="s">
        <v>48</v>
      </c>
      <c r="H722" s="87" t="s">
        <v>1774</v>
      </c>
      <c r="I722" s="89" t="s">
        <v>47</v>
      </c>
      <c r="J722" s="89" t="s">
        <v>47</v>
      </c>
      <c r="K722" s="89" t="s">
        <v>47</v>
      </c>
      <c r="L722" s="89" t="s">
        <v>47</v>
      </c>
      <c r="M722" s="89">
        <v>0</v>
      </c>
      <c r="N722" s="87" t="s">
        <v>47</v>
      </c>
      <c r="O722" s="87" t="s">
        <v>55</v>
      </c>
      <c r="P722" s="87" t="s">
        <v>47</v>
      </c>
      <c r="Q722" s="89">
        <v>1433242997.1099999</v>
      </c>
      <c r="R722" s="89">
        <v>0</v>
      </c>
      <c r="S722" s="89">
        <v>1089389102.75</v>
      </c>
      <c r="T722" s="89">
        <v>0</v>
      </c>
      <c r="U722" s="87" t="s">
        <v>49</v>
      </c>
      <c r="V722" s="89">
        <v>0</v>
      </c>
      <c r="W722" s="89">
        <v>296425771</v>
      </c>
      <c r="X722" s="87" t="s">
        <v>49</v>
      </c>
      <c r="Y722" s="89">
        <v>47428123.359999999</v>
      </c>
      <c r="Z722" s="89">
        <v>0</v>
      </c>
      <c r="AA722" s="87" t="s">
        <v>49</v>
      </c>
      <c r="AB722" s="89">
        <v>0</v>
      </c>
      <c r="AC722" s="89">
        <v>0</v>
      </c>
      <c r="AD722" s="87" t="s">
        <v>49</v>
      </c>
      <c r="AE722" s="89">
        <v>0</v>
      </c>
      <c r="AF722" s="87">
        <v>0</v>
      </c>
      <c r="AG722" s="87" t="s">
        <v>49</v>
      </c>
      <c r="AH722" s="89">
        <v>0</v>
      </c>
      <c r="AI722" s="89">
        <v>0</v>
      </c>
      <c r="AJ722" s="87" t="s">
        <v>49</v>
      </c>
      <c r="AK722" s="89">
        <v>0</v>
      </c>
      <c r="AL722" s="89">
        <v>0</v>
      </c>
      <c r="AM722" s="88" t="s">
        <v>47</v>
      </c>
      <c r="AN722" s="87" t="s">
        <v>47</v>
      </c>
      <c r="AO722" s="88" t="s">
        <v>47</v>
      </c>
      <c r="AP722" s="87" t="s">
        <v>47</v>
      </c>
      <c r="AR722" s="90"/>
      <c r="AS722" s="78"/>
      <c r="AT722" s="79"/>
      <c r="AU722" s="91"/>
    </row>
    <row r="723" spans="1:47" x14ac:dyDescent="0.25">
      <c r="A723" s="87" t="s">
        <v>2410</v>
      </c>
      <c r="B723" s="92">
        <v>44195</v>
      </c>
      <c r="C723" s="87" t="s">
        <v>973</v>
      </c>
      <c r="D723" s="87" t="s">
        <v>77</v>
      </c>
      <c r="E723" s="87" t="s">
        <v>1359</v>
      </c>
      <c r="F723" s="87" t="s">
        <v>1376</v>
      </c>
      <c r="G723" s="87" t="s">
        <v>48</v>
      </c>
      <c r="H723" s="87" t="s">
        <v>1908</v>
      </c>
      <c r="I723" s="89" t="s">
        <v>47</v>
      </c>
      <c r="J723" s="89" t="s">
        <v>47</v>
      </c>
      <c r="K723" s="89" t="s">
        <v>47</v>
      </c>
      <c r="L723" s="89" t="s">
        <v>47</v>
      </c>
      <c r="M723" s="89">
        <v>0</v>
      </c>
      <c r="N723" s="87" t="s">
        <v>47</v>
      </c>
      <c r="O723" s="87" t="s">
        <v>55</v>
      </c>
      <c r="P723" s="87" t="s">
        <v>47</v>
      </c>
      <c r="Q723" s="89">
        <f>817481212.9836+23575.01</f>
        <v>817504787.99360001</v>
      </c>
      <c r="R723" s="89">
        <v>0</v>
      </c>
      <c r="S723" s="89">
        <f>553078611.42+23575.01</f>
        <v>553102186.42999995</v>
      </c>
      <c r="T723" s="89">
        <v>0</v>
      </c>
      <c r="U723" s="87" t="s">
        <v>49</v>
      </c>
      <c r="V723" s="89">
        <v>0</v>
      </c>
      <c r="W723" s="89">
        <v>227933277.21000001</v>
      </c>
      <c r="X723" s="87" t="s">
        <v>50</v>
      </c>
      <c r="Y723" s="89">
        <v>36469324.353599995</v>
      </c>
      <c r="Z723" s="89">
        <v>0</v>
      </c>
      <c r="AA723" s="87" t="s">
        <v>49</v>
      </c>
      <c r="AB723" s="89">
        <v>0</v>
      </c>
      <c r="AC723" s="89">
        <v>0</v>
      </c>
      <c r="AD723" s="87" t="s">
        <v>49</v>
      </c>
      <c r="AE723" s="89">
        <v>0</v>
      </c>
      <c r="AF723" s="87">
        <v>0</v>
      </c>
      <c r="AG723" s="87" t="s">
        <v>49</v>
      </c>
      <c r="AH723" s="89">
        <v>0</v>
      </c>
      <c r="AI723" s="89">
        <v>0</v>
      </c>
      <c r="AJ723" s="87" t="s">
        <v>49</v>
      </c>
      <c r="AK723" s="89">
        <v>0</v>
      </c>
      <c r="AL723" s="89">
        <v>0</v>
      </c>
      <c r="AM723" s="88" t="s">
        <v>47</v>
      </c>
      <c r="AN723" s="87" t="s">
        <v>47</v>
      </c>
      <c r="AO723" s="88" t="s">
        <v>47</v>
      </c>
      <c r="AP723" s="87" t="s">
        <v>47</v>
      </c>
      <c r="AR723" s="90"/>
      <c r="AS723" s="78"/>
      <c r="AT723" s="79"/>
      <c r="AU723" s="91"/>
    </row>
    <row r="724" spans="1:47" x14ac:dyDescent="0.25">
      <c r="A724" s="87" t="s">
        <v>2411</v>
      </c>
      <c r="B724" s="92">
        <v>44195</v>
      </c>
      <c r="C724" s="87" t="s">
        <v>980</v>
      </c>
      <c r="D724" s="87" t="s">
        <v>77</v>
      </c>
      <c r="E724" s="87" t="s">
        <v>979</v>
      </c>
      <c r="F724" s="87" t="s">
        <v>2106</v>
      </c>
      <c r="G724" s="87" t="s">
        <v>48</v>
      </c>
      <c r="H724" s="87" t="s">
        <v>2108</v>
      </c>
      <c r="I724" s="89" t="s">
        <v>47</v>
      </c>
      <c r="J724" s="89" t="s">
        <v>47</v>
      </c>
      <c r="K724" s="89" t="s">
        <v>47</v>
      </c>
      <c r="L724" s="89" t="s">
        <v>47</v>
      </c>
      <c r="M724" s="89">
        <v>0</v>
      </c>
      <c r="N724" s="87" t="s">
        <v>47</v>
      </c>
      <c r="O724" s="87" t="s">
        <v>55</v>
      </c>
      <c r="P724" s="87" t="s">
        <v>47</v>
      </c>
      <c r="Q724" s="89">
        <f>SUBTOTAL(9,S724:Y724)</f>
        <v>560396272.55999994</v>
      </c>
      <c r="R724" s="89">
        <v>0</v>
      </c>
      <c r="S724" s="89">
        <v>497534404</v>
      </c>
      <c r="T724" s="89">
        <v>0</v>
      </c>
      <c r="U724" s="87" t="s">
        <v>49</v>
      </c>
      <c r="V724" s="89">
        <v>0</v>
      </c>
      <c r="W724" s="89">
        <v>54191266</v>
      </c>
      <c r="X724" s="87" t="s">
        <v>49</v>
      </c>
      <c r="Y724" s="89">
        <v>8670602.5600000005</v>
      </c>
      <c r="Z724" s="89">
        <v>0</v>
      </c>
      <c r="AA724" s="87" t="s">
        <v>49</v>
      </c>
      <c r="AB724" s="89">
        <v>0</v>
      </c>
      <c r="AC724" s="89">
        <v>0</v>
      </c>
      <c r="AD724" s="87" t="s">
        <v>49</v>
      </c>
      <c r="AE724" s="89">
        <v>0</v>
      </c>
      <c r="AF724" s="87">
        <v>0</v>
      </c>
      <c r="AG724" s="87" t="s">
        <v>49</v>
      </c>
      <c r="AH724" s="89">
        <v>0</v>
      </c>
      <c r="AI724" s="89">
        <v>0</v>
      </c>
      <c r="AJ724" s="87" t="s">
        <v>49</v>
      </c>
      <c r="AK724" s="89">
        <v>0</v>
      </c>
      <c r="AL724" s="89">
        <v>0</v>
      </c>
      <c r="AM724" s="88" t="s">
        <v>47</v>
      </c>
      <c r="AN724" s="87" t="s">
        <v>47</v>
      </c>
      <c r="AO724" s="88" t="s">
        <v>47</v>
      </c>
      <c r="AP724" s="87" t="s">
        <v>47</v>
      </c>
      <c r="AR724" s="90"/>
      <c r="AS724" s="78"/>
      <c r="AT724" s="79"/>
      <c r="AU724" s="91"/>
    </row>
    <row r="725" spans="1:47" x14ac:dyDescent="0.25">
      <c r="A725" s="87" t="s">
        <v>2412</v>
      </c>
      <c r="B725" s="92">
        <v>44195</v>
      </c>
      <c r="C725" s="87" t="s">
        <v>46</v>
      </c>
      <c r="D725" s="87" t="s">
        <v>77</v>
      </c>
      <c r="E725" s="87" t="s">
        <v>78</v>
      </c>
      <c r="F725" s="87" t="s">
        <v>1993</v>
      </c>
      <c r="G725" s="87" t="s">
        <v>48</v>
      </c>
      <c r="H725" s="87" t="s">
        <v>1779</v>
      </c>
      <c r="I725" s="89" t="s">
        <v>47</v>
      </c>
      <c r="J725" s="89" t="s">
        <v>47</v>
      </c>
      <c r="K725" s="89" t="s">
        <v>47</v>
      </c>
      <c r="L725" s="89" t="s">
        <v>47</v>
      </c>
      <c r="M725" s="89">
        <v>0</v>
      </c>
      <c r="N725" s="87" t="s">
        <v>47</v>
      </c>
      <c r="O725" s="87" t="s">
        <v>55</v>
      </c>
      <c r="P725" s="87" t="s">
        <v>47</v>
      </c>
      <c r="Q725" s="89">
        <v>1392588321.9599998</v>
      </c>
      <c r="R725" s="89">
        <v>0</v>
      </c>
      <c r="S725" s="89">
        <v>1039148103.5</v>
      </c>
      <c r="T725" s="89">
        <v>0</v>
      </c>
      <c r="U725" s="87" t="s">
        <v>49</v>
      </c>
      <c r="V725" s="89">
        <v>0</v>
      </c>
      <c r="W725" s="89">
        <v>304689843.5</v>
      </c>
      <c r="X725" s="87" t="s">
        <v>49</v>
      </c>
      <c r="Y725" s="89">
        <v>48750374.960000001</v>
      </c>
      <c r="Z725" s="89">
        <v>0</v>
      </c>
      <c r="AA725" s="87" t="s">
        <v>49</v>
      </c>
      <c r="AB725" s="89">
        <v>0</v>
      </c>
      <c r="AC725" s="89">
        <v>0</v>
      </c>
      <c r="AD725" s="87" t="s">
        <v>49</v>
      </c>
      <c r="AE725" s="89">
        <v>0</v>
      </c>
      <c r="AF725" s="87">
        <v>0</v>
      </c>
      <c r="AG725" s="87" t="s">
        <v>49</v>
      </c>
      <c r="AH725" s="89">
        <v>0</v>
      </c>
      <c r="AI725" s="89">
        <v>0</v>
      </c>
      <c r="AJ725" s="87" t="s">
        <v>49</v>
      </c>
      <c r="AK725" s="89">
        <v>0</v>
      </c>
      <c r="AL725" s="89">
        <v>0</v>
      </c>
      <c r="AM725" s="88" t="s">
        <v>47</v>
      </c>
      <c r="AN725" s="87" t="s">
        <v>47</v>
      </c>
      <c r="AO725" s="88" t="s">
        <v>47</v>
      </c>
      <c r="AP725" s="87" t="s">
        <v>47</v>
      </c>
      <c r="AR725" s="90"/>
      <c r="AS725" s="78"/>
      <c r="AT725" s="79"/>
      <c r="AU725" s="91"/>
    </row>
    <row r="726" spans="1:47" x14ac:dyDescent="0.25">
      <c r="A726" s="87" t="s">
        <v>2413</v>
      </c>
      <c r="B726" s="92">
        <v>44195</v>
      </c>
      <c r="C726" s="87" t="s">
        <v>46</v>
      </c>
      <c r="D726" s="87" t="s">
        <v>77</v>
      </c>
      <c r="E726" s="87" t="s">
        <v>78</v>
      </c>
      <c r="F726" s="87" t="s">
        <v>1993</v>
      </c>
      <c r="G726" s="87" t="s">
        <v>48</v>
      </c>
      <c r="H726" s="87" t="s">
        <v>1776</v>
      </c>
      <c r="I726" s="89" t="s">
        <v>47</v>
      </c>
      <c r="J726" s="89" t="s">
        <v>47</v>
      </c>
      <c r="K726" s="89" t="s">
        <v>47</v>
      </c>
      <c r="L726" s="89" t="s">
        <v>47</v>
      </c>
      <c r="M726" s="89">
        <v>0</v>
      </c>
      <c r="N726" s="87" t="s">
        <v>47</v>
      </c>
      <c r="O726" s="87" t="s">
        <v>1777</v>
      </c>
      <c r="P726" s="87" t="s">
        <v>1778</v>
      </c>
      <c r="Q726" s="89">
        <v>19093083</v>
      </c>
      <c r="R726" s="89">
        <v>0</v>
      </c>
      <c r="S726" s="89">
        <v>13546311</v>
      </c>
      <c r="T726" s="89">
        <v>4781700</v>
      </c>
      <c r="U726" s="87" t="s">
        <v>50</v>
      </c>
      <c r="V726" s="89">
        <v>765072</v>
      </c>
      <c r="W726" s="89">
        <v>0</v>
      </c>
      <c r="X726" s="87" t="s">
        <v>49</v>
      </c>
      <c r="Y726" s="89">
        <v>0</v>
      </c>
      <c r="Z726" s="89">
        <v>0</v>
      </c>
      <c r="AA726" s="87" t="s">
        <v>49</v>
      </c>
      <c r="AB726" s="89">
        <v>0</v>
      </c>
      <c r="AC726" s="89">
        <v>0</v>
      </c>
      <c r="AD726" s="87" t="s">
        <v>49</v>
      </c>
      <c r="AE726" s="89">
        <v>0</v>
      </c>
      <c r="AF726" s="87">
        <v>0</v>
      </c>
      <c r="AG726" s="87" t="s">
        <v>49</v>
      </c>
      <c r="AH726" s="89">
        <v>0</v>
      </c>
      <c r="AI726" s="89">
        <v>0</v>
      </c>
      <c r="AJ726" s="87" t="s">
        <v>49</v>
      </c>
      <c r="AK726" s="89">
        <v>0</v>
      </c>
      <c r="AL726" s="89">
        <v>0</v>
      </c>
      <c r="AM726" s="88" t="s">
        <v>47</v>
      </c>
      <c r="AN726" s="87" t="s">
        <v>47</v>
      </c>
      <c r="AO726" s="88" t="s">
        <v>47</v>
      </c>
      <c r="AP726" s="87" t="s">
        <v>47</v>
      </c>
      <c r="AR726" s="90"/>
      <c r="AS726" s="78"/>
      <c r="AT726" s="79"/>
      <c r="AU726" s="91"/>
    </row>
    <row r="727" spans="1:47" x14ac:dyDescent="0.25">
      <c r="A727" s="87" t="s">
        <v>2414</v>
      </c>
      <c r="B727" s="92">
        <v>44195</v>
      </c>
      <c r="C727" s="87" t="s">
        <v>46</v>
      </c>
      <c r="D727" s="87" t="s">
        <v>77</v>
      </c>
      <c r="E727" s="87" t="s">
        <v>78</v>
      </c>
      <c r="F727" s="87" t="s">
        <v>1993</v>
      </c>
      <c r="G727" s="87" t="s">
        <v>48</v>
      </c>
      <c r="H727" s="87" t="s">
        <v>1775</v>
      </c>
      <c r="I727" s="89" t="s">
        <v>47</v>
      </c>
      <c r="J727" s="89" t="s">
        <v>47</v>
      </c>
      <c r="K727" s="89" t="s">
        <v>47</v>
      </c>
      <c r="L727" s="89" t="s">
        <v>47</v>
      </c>
      <c r="M727" s="89">
        <v>0</v>
      </c>
      <c r="N727" s="87" t="s">
        <v>47</v>
      </c>
      <c r="O727" s="87" t="s">
        <v>55</v>
      </c>
      <c r="P727" s="87" t="s">
        <v>47</v>
      </c>
      <c r="Q727" s="89">
        <v>82678462.25</v>
      </c>
      <c r="R727" s="89">
        <v>0</v>
      </c>
      <c r="S727" s="89">
        <v>46259595.25</v>
      </c>
      <c r="T727" s="89">
        <v>0</v>
      </c>
      <c r="U727" s="87" t="s">
        <v>49</v>
      </c>
      <c r="V727" s="89">
        <v>0</v>
      </c>
      <c r="W727" s="89">
        <v>31395575</v>
      </c>
      <c r="X727" s="87" t="s">
        <v>49</v>
      </c>
      <c r="Y727" s="89">
        <v>5023292</v>
      </c>
      <c r="Z727" s="89">
        <v>0</v>
      </c>
      <c r="AA727" s="87" t="s">
        <v>49</v>
      </c>
      <c r="AB727" s="89">
        <v>0</v>
      </c>
      <c r="AC727" s="89">
        <v>0</v>
      </c>
      <c r="AD727" s="87" t="s">
        <v>49</v>
      </c>
      <c r="AE727" s="89">
        <v>0</v>
      </c>
      <c r="AF727" s="87">
        <v>0</v>
      </c>
      <c r="AG727" s="87" t="s">
        <v>49</v>
      </c>
      <c r="AH727" s="89">
        <v>0</v>
      </c>
      <c r="AI727" s="89">
        <v>0</v>
      </c>
      <c r="AJ727" s="87" t="s">
        <v>49</v>
      </c>
      <c r="AK727" s="89">
        <v>0</v>
      </c>
      <c r="AL727" s="89">
        <v>0</v>
      </c>
      <c r="AM727" s="88" t="s">
        <v>47</v>
      </c>
      <c r="AN727" s="87" t="s">
        <v>47</v>
      </c>
      <c r="AO727" s="88" t="s">
        <v>47</v>
      </c>
      <c r="AP727" s="87" t="s">
        <v>47</v>
      </c>
      <c r="AR727" s="90"/>
      <c r="AS727" s="78"/>
      <c r="AT727" s="79"/>
      <c r="AU727" s="91"/>
    </row>
    <row r="728" spans="1:47" x14ac:dyDescent="0.25">
      <c r="A728" s="87" t="s">
        <v>2415</v>
      </c>
      <c r="B728" s="92">
        <v>44195</v>
      </c>
      <c r="C728" s="87" t="s">
        <v>973</v>
      </c>
      <c r="D728" s="87" t="s">
        <v>87</v>
      </c>
      <c r="E728" s="87" t="s">
        <v>1356</v>
      </c>
      <c r="F728" s="87" t="s">
        <v>1459</v>
      </c>
      <c r="G728" s="87" t="s">
        <v>48</v>
      </c>
      <c r="H728" s="87" t="s">
        <v>1909</v>
      </c>
      <c r="I728" s="89" t="s">
        <v>47</v>
      </c>
      <c r="J728" s="89" t="s">
        <v>47</v>
      </c>
      <c r="K728" s="89" t="s">
        <v>47</v>
      </c>
      <c r="L728" s="89" t="s">
        <v>47</v>
      </c>
      <c r="M728" s="89">
        <v>0</v>
      </c>
      <c r="N728" s="87" t="s">
        <v>47</v>
      </c>
      <c r="O728" s="87" t="s">
        <v>55</v>
      </c>
      <c r="P728" s="87" t="s">
        <v>47</v>
      </c>
      <c r="Q728" s="89">
        <f>341846114.4+23575</f>
        <v>341869689.39999998</v>
      </c>
      <c r="R728" s="89">
        <v>0</v>
      </c>
      <c r="S728" s="89">
        <f>263082285.5+23575</f>
        <v>263105860.5</v>
      </c>
      <c r="T728" s="89">
        <v>0</v>
      </c>
      <c r="U728" s="87" t="s">
        <v>49</v>
      </c>
      <c r="V728" s="89">
        <v>0</v>
      </c>
      <c r="W728" s="89">
        <v>67899852.5</v>
      </c>
      <c r="X728" s="87" t="s">
        <v>50</v>
      </c>
      <c r="Y728" s="89">
        <v>10863976.4</v>
      </c>
      <c r="Z728" s="89">
        <v>0</v>
      </c>
      <c r="AA728" s="87" t="s">
        <v>49</v>
      </c>
      <c r="AB728" s="89">
        <v>0</v>
      </c>
      <c r="AC728" s="89">
        <v>0</v>
      </c>
      <c r="AD728" s="87" t="s">
        <v>49</v>
      </c>
      <c r="AE728" s="89">
        <v>0</v>
      </c>
      <c r="AF728" s="87">
        <v>0</v>
      </c>
      <c r="AG728" s="87" t="s">
        <v>49</v>
      </c>
      <c r="AH728" s="89">
        <v>0</v>
      </c>
      <c r="AI728" s="89">
        <v>0</v>
      </c>
      <c r="AJ728" s="87" t="s">
        <v>49</v>
      </c>
      <c r="AK728" s="89">
        <v>0</v>
      </c>
      <c r="AL728" s="89">
        <v>0</v>
      </c>
      <c r="AM728" s="88" t="s">
        <v>47</v>
      </c>
      <c r="AN728" s="87" t="s">
        <v>47</v>
      </c>
      <c r="AO728" s="88" t="s">
        <v>47</v>
      </c>
      <c r="AP728" s="87" t="s">
        <v>47</v>
      </c>
      <c r="AR728" s="90"/>
      <c r="AS728" s="78"/>
      <c r="AT728" s="79"/>
      <c r="AU728" s="91"/>
    </row>
    <row r="729" spans="1:47" x14ac:dyDescent="0.25">
      <c r="A729" s="87" t="s">
        <v>2416</v>
      </c>
      <c r="B729" s="92">
        <v>44195</v>
      </c>
      <c r="C729" s="87" t="s">
        <v>46</v>
      </c>
      <c r="D729" s="87" t="s">
        <v>87</v>
      </c>
      <c r="E729" s="87" t="s">
        <v>88</v>
      </c>
      <c r="F729" s="87" t="s">
        <v>879</v>
      </c>
      <c r="G729" s="87" t="s">
        <v>48</v>
      </c>
      <c r="H729" s="87" t="s">
        <v>1780</v>
      </c>
      <c r="I729" s="89" t="s">
        <v>47</v>
      </c>
      <c r="J729" s="89" t="s">
        <v>47</v>
      </c>
      <c r="K729" s="89" t="s">
        <v>47</v>
      </c>
      <c r="L729" s="89" t="s">
        <v>47</v>
      </c>
      <c r="M729" s="89">
        <v>0</v>
      </c>
      <c r="N729" s="87" t="s">
        <v>47</v>
      </c>
      <c r="O729" s="87" t="s">
        <v>55</v>
      </c>
      <c r="P729" s="87" t="s">
        <v>47</v>
      </c>
      <c r="Q729" s="89">
        <v>1339387899.8599997</v>
      </c>
      <c r="R729" s="89">
        <v>0</v>
      </c>
      <c r="S729" s="89">
        <v>1031131150.25</v>
      </c>
      <c r="T729" s="89">
        <v>0</v>
      </c>
      <c r="U729" s="87" t="s">
        <v>49</v>
      </c>
      <c r="V729" s="89">
        <v>0</v>
      </c>
      <c r="W729" s="89">
        <v>265738577.25</v>
      </c>
      <c r="X729" s="87" t="s">
        <v>50</v>
      </c>
      <c r="Y729" s="89">
        <v>42518172.359999999</v>
      </c>
      <c r="Z729" s="89">
        <v>0</v>
      </c>
      <c r="AA729" s="87" t="s">
        <v>49</v>
      </c>
      <c r="AB729" s="89">
        <v>0</v>
      </c>
      <c r="AC729" s="89">
        <v>0</v>
      </c>
      <c r="AD729" s="87" t="s">
        <v>49</v>
      </c>
      <c r="AE729" s="89">
        <v>0</v>
      </c>
      <c r="AF729" s="87">
        <v>0</v>
      </c>
      <c r="AG729" s="87" t="s">
        <v>49</v>
      </c>
      <c r="AH729" s="89">
        <v>0</v>
      </c>
      <c r="AI729" s="89">
        <v>0</v>
      </c>
      <c r="AJ729" s="87" t="s">
        <v>49</v>
      </c>
      <c r="AK729" s="89">
        <v>0</v>
      </c>
      <c r="AL729" s="89">
        <v>0</v>
      </c>
      <c r="AM729" s="88" t="s">
        <v>47</v>
      </c>
      <c r="AN729" s="87" t="s">
        <v>47</v>
      </c>
      <c r="AO729" s="88" t="s">
        <v>47</v>
      </c>
      <c r="AP729" s="87" t="s">
        <v>47</v>
      </c>
      <c r="AR729" s="90"/>
      <c r="AS729" s="78"/>
      <c r="AT729" s="79"/>
      <c r="AU729" s="91"/>
    </row>
    <row r="730" spans="1:47" x14ac:dyDescent="0.25">
      <c r="A730" s="87" t="s">
        <v>2417</v>
      </c>
      <c r="B730" s="92">
        <v>44195</v>
      </c>
      <c r="C730" s="87" t="s">
        <v>973</v>
      </c>
      <c r="D730" s="87" t="s">
        <v>96</v>
      </c>
      <c r="E730" s="87" t="s">
        <v>1353</v>
      </c>
      <c r="F730" s="87" t="s">
        <v>1910</v>
      </c>
      <c r="G730" s="87" t="s">
        <v>48</v>
      </c>
      <c r="H730" s="87" t="s">
        <v>1911</v>
      </c>
      <c r="I730" s="89" t="s">
        <v>47</v>
      </c>
      <c r="J730" s="89" t="s">
        <v>47</v>
      </c>
      <c r="K730" s="89" t="s">
        <v>47</v>
      </c>
      <c r="L730" s="89" t="s">
        <v>47</v>
      </c>
      <c r="M730" s="89">
        <v>0</v>
      </c>
      <c r="N730" s="87" t="s">
        <v>47</v>
      </c>
      <c r="O730" s="87" t="s">
        <v>55</v>
      </c>
      <c r="P730" s="87" t="s">
        <v>47</v>
      </c>
      <c r="Q730" s="89">
        <v>289706073.41999996</v>
      </c>
      <c r="R730" s="89">
        <v>0</v>
      </c>
      <c r="S730" s="89">
        <v>184133096.5</v>
      </c>
      <c r="T730" s="89">
        <v>0</v>
      </c>
      <c r="U730" s="87" t="s">
        <v>49</v>
      </c>
      <c r="V730" s="89">
        <v>0</v>
      </c>
      <c r="W730" s="89">
        <v>91011187</v>
      </c>
      <c r="X730" s="87" t="s">
        <v>50</v>
      </c>
      <c r="Y730" s="89">
        <v>14561789.92</v>
      </c>
      <c r="Z730" s="89">
        <v>0</v>
      </c>
      <c r="AA730" s="87" t="s">
        <v>49</v>
      </c>
      <c r="AB730" s="89">
        <v>0</v>
      </c>
      <c r="AC730" s="89">
        <v>0</v>
      </c>
      <c r="AD730" s="87" t="s">
        <v>49</v>
      </c>
      <c r="AE730" s="89">
        <v>0</v>
      </c>
      <c r="AF730" s="87">
        <v>0</v>
      </c>
      <c r="AG730" s="87" t="s">
        <v>49</v>
      </c>
      <c r="AH730" s="89">
        <v>0</v>
      </c>
      <c r="AI730" s="89">
        <v>0</v>
      </c>
      <c r="AJ730" s="87" t="s">
        <v>49</v>
      </c>
      <c r="AK730" s="89">
        <v>0</v>
      </c>
      <c r="AL730" s="89">
        <v>0</v>
      </c>
      <c r="AM730" s="88" t="s">
        <v>47</v>
      </c>
      <c r="AN730" s="87" t="s">
        <v>47</v>
      </c>
      <c r="AO730" s="88" t="s">
        <v>47</v>
      </c>
      <c r="AP730" s="87" t="s">
        <v>47</v>
      </c>
      <c r="AR730" s="90"/>
      <c r="AS730" s="78"/>
      <c r="AT730" s="79"/>
      <c r="AU730" s="91"/>
    </row>
    <row r="731" spans="1:47" x14ac:dyDescent="0.25">
      <c r="A731" s="87" t="s">
        <v>2418</v>
      </c>
      <c r="B731" s="92">
        <v>44195</v>
      </c>
      <c r="C731" s="87" t="s">
        <v>46</v>
      </c>
      <c r="D731" s="87" t="s">
        <v>96</v>
      </c>
      <c r="E731" s="87" t="s">
        <v>97</v>
      </c>
      <c r="F731" s="87" t="s">
        <v>862</v>
      </c>
      <c r="G731" s="87" t="s">
        <v>48</v>
      </c>
      <c r="H731" s="87" t="s">
        <v>1781</v>
      </c>
      <c r="I731" s="89" t="s">
        <v>47</v>
      </c>
      <c r="J731" s="89" t="s">
        <v>47</v>
      </c>
      <c r="K731" s="89" t="s">
        <v>47</v>
      </c>
      <c r="L731" s="89" t="s">
        <v>47</v>
      </c>
      <c r="M731" s="89">
        <v>0</v>
      </c>
      <c r="N731" s="87" t="s">
        <v>47</v>
      </c>
      <c r="O731" s="87" t="s">
        <v>55</v>
      </c>
      <c r="P731" s="87" t="s">
        <v>47</v>
      </c>
      <c r="Q731" s="89">
        <v>1571257810.98</v>
      </c>
      <c r="R731" s="89">
        <v>0</v>
      </c>
      <c r="S731" s="89">
        <v>1165368174.25</v>
      </c>
      <c r="T731" s="89">
        <v>0</v>
      </c>
      <c r="U731" s="87" t="s">
        <v>49</v>
      </c>
      <c r="V731" s="89">
        <v>0</v>
      </c>
      <c r="W731" s="89">
        <v>349904859.25</v>
      </c>
      <c r="X731" s="87" t="s">
        <v>50</v>
      </c>
      <c r="Y731" s="89">
        <v>55984777.480000004</v>
      </c>
      <c r="Z731" s="89">
        <v>0</v>
      </c>
      <c r="AA731" s="87" t="s">
        <v>49</v>
      </c>
      <c r="AB731" s="89">
        <v>0</v>
      </c>
      <c r="AC731" s="89">
        <v>0</v>
      </c>
      <c r="AD731" s="87" t="s">
        <v>49</v>
      </c>
      <c r="AE731" s="89">
        <v>0</v>
      </c>
      <c r="AF731" s="87">
        <v>0</v>
      </c>
      <c r="AG731" s="87" t="s">
        <v>49</v>
      </c>
      <c r="AH731" s="89">
        <v>0</v>
      </c>
      <c r="AI731" s="89">
        <v>0</v>
      </c>
      <c r="AJ731" s="87" t="s">
        <v>49</v>
      </c>
      <c r="AK731" s="89">
        <v>0</v>
      </c>
      <c r="AL731" s="89">
        <v>0</v>
      </c>
      <c r="AM731" s="88" t="s">
        <v>47</v>
      </c>
      <c r="AN731" s="87" t="s">
        <v>47</v>
      </c>
      <c r="AO731" s="88" t="s">
        <v>47</v>
      </c>
      <c r="AP731" s="87" t="s">
        <v>47</v>
      </c>
      <c r="AR731" s="90"/>
      <c r="AS731" s="78"/>
      <c r="AT731" s="79"/>
      <c r="AU731" s="91"/>
    </row>
    <row r="732" spans="1:47" x14ac:dyDescent="0.25">
      <c r="A732" s="87" t="s">
        <v>2419</v>
      </c>
      <c r="B732" s="92">
        <v>44195</v>
      </c>
      <c r="C732" s="87" t="s">
        <v>46</v>
      </c>
      <c r="D732" s="87" t="s">
        <v>100</v>
      </c>
      <c r="E732" s="87" t="s">
        <v>101</v>
      </c>
      <c r="F732" s="87" t="s">
        <v>1998</v>
      </c>
      <c r="G732" s="87" t="s">
        <v>104</v>
      </c>
      <c r="H732" s="87" t="s">
        <v>47</v>
      </c>
      <c r="I732" s="89" t="s">
        <v>1792</v>
      </c>
      <c r="J732" s="89" t="s">
        <v>47</v>
      </c>
      <c r="K732" s="89" t="s">
        <v>1793</v>
      </c>
      <c r="L732" s="89" t="s">
        <v>608</v>
      </c>
      <c r="M732" s="89">
        <v>46229085.229999997</v>
      </c>
      <c r="N732" s="87" t="s">
        <v>107</v>
      </c>
      <c r="O732" s="87" t="s">
        <v>1794</v>
      </c>
      <c r="P732" s="87" t="s">
        <v>1795</v>
      </c>
      <c r="Q732" s="89">
        <v>-2354400</v>
      </c>
      <c r="R732" s="89">
        <v>0</v>
      </c>
      <c r="S732" s="89">
        <v>-2354400</v>
      </c>
      <c r="T732" s="89">
        <v>0</v>
      </c>
      <c r="U732" s="87" t="s">
        <v>49</v>
      </c>
      <c r="V732" s="89">
        <v>0</v>
      </c>
      <c r="W732" s="89">
        <v>0</v>
      </c>
      <c r="X732" s="87" t="s">
        <v>49</v>
      </c>
      <c r="Y732" s="89">
        <v>0</v>
      </c>
      <c r="Z732" s="89">
        <v>0</v>
      </c>
      <c r="AA732" s="87" t="s">
        <v>49</v>
      </c>
      <c r="AB732" s="89">
        <v>0</v>
      </c>
      <c r="AC732" s="89">
        <v>0</v>
      </c>
      <c r="AD732" s="87" t="s">
        <v>49</v>
      </c>
      <c r="AE732" s="89">
        <v>0</v>
      </c>
      <c r="AF732" s="87">
        <v>0</v>
      </c>
      <c r="AG732" s="87" t="s">
        <v>49</v>
      </c>
      <c r="AH732" s="89">
        <v>0</v>
      </c>
      <c r="AI732" s="89">
        <v>0</v>
      </c>
      <c r="AJ732" s="87" t="s">
        <v>49</v>
      </c>
      <c r="AK732" s="89">
        <v>0</v>
      </c>
      <c r="AL732" s="89">
        <v>0</v>
      </c>
      <c r="AM732" s="88" t="s">
        <v>47</v>
      </c>
      <c r="AN732" s="87" t="s">
        <v>47</v>
      </c>
      <c r="AO732" s="88" t="s">
        <v>47</v>
      </c>
      <c r="AP732" s="87" t="s">
        <v>47</v>
      </c>
      <c r="AR732" s="90"/>
      <c r="AS732" s="78"/>
      <c r="AT732" s="79"/>
      <c r="AU732" s="91"/>
    </row>
    <row r="733" spans="1:47" x14ac:dyDescent="0.25">
      <c r="A733" s="87" t="s">
        <v>2420</v>
      </c>
      <c r="B733" s="92">
        <v>44195</v>
      </c>
      <c r="C733" s="87" t="s">
        <v>46</v>
      </c>
      <c r="D733" s="87" t="s">
        <v>100</v>
      </c>
      <c r="E733" s="87" t="s">
        <v>101</v>
      </c>
      <c r="F733" s="87" t="s">
        <v>1998</v>
      </c>
      <c r="G733" s="87" t="s">
        <v>48</v>
      </c>
      <c r="H733" s="87" t="s">
        <v>1791</v>
      </c>
      <c r="I733" s="89" t="s">
        <v>47</v>
      </c>
      <c r="J733" s="89" t="s">
        <v>47</v>
      </c>
      <c r="K733" s="89" t="s">
        <v>47</v>
      </c>
      <c r="L733" s="89" t="s">
        <v>47</v>
      </c>
      <c r="M733" s="89">
        <v>0</v>
      </c>
      <c r="N733" s="87" t="s">
        <v>47</v>
      </c>
      <c r="O733" s="87" t="s">
        <v>55</v>
      </c>
      <c r="P733" s="87" t="s">
        <v>47</v>
      </c>
      <c r="Q733" s="89">
        <v>1888454690.1300001</v>
      </c>
      <c r="R733" s="89">
        <v>0</v>
      </c>
      <c r="S733" s="89">
        <v>1512260927.25</v>
      </c>
      <c r="T733" s="89">
        <v>0</v>
      </c>
      <c r="U733" s="87" t="s">
        <v>49</v>
      </c>
      <c r="V733" s="89">
        <v>0</v>
      </c>
      <c r="W733" s="89">
        <v>324304968</v>
      </c>
      <c r="X733" s="87" t="s">
        <v>50</v>
      </c>
      <c r="Y733" s="89">
        <v>51888794.879999995</v>
      </c>
      <c r="Z733" s="89">
        <v>0</v>
      </c>
      <c r="AA733" s="87" t="s">
        <v>49</v>
      </c>
      <c r="AB733" s="89">
        <v>0</v>
      </c>
      <c r="AC733" s="89">
        <v>0</v>
      </c>
      <c r="AD733" s="87" t="s">
        <v>49</v>
      </c>
      <c r="AE733" s="89">
        <v>0</v>
      </c>
      <c r="AF733" s="87">
        <v>0</v>
      </c>
      <c r="AG733" s="87" t="s">
        <v>49</v>
      </c>
      <c r="AH733" s="89">
        <v>0</v>
      </c>
      <c r="AI733" s="89">
        <v>0</v>
      </c>
      <c r="AJ733" s="87" t="s">
        <v>49</v>
      </c>
      <c r="AK733" s="89">
        <v>0</v>
      </c>
      <c r="AL733" s="89">
        <v>0</v>
      </c>
      <c r="AM733" s="88" t="s">
        <v>47</v>
      </c>
      <c r="AN733" s="87" t="s">
        <v>47</v>
      </c>
      <c r="AO733" s="88" t="s">
        <v>47</v>
      </c>
      <c r="AP733" s="87" t="s">
        <v>47</v>
      </c>
      <c r="AR733" s="90"/>
      <c r="AS733" s="78"/>
      <c r="AT733" s="79"/>
      <c r="AU733" s="91"/>
    </row>
    <row r="734" spans="1:47" x14ac:dyDescent="0.25">
      <c r="A734" s="87" t="s">
        <v>2421</v>
      </c>
      <c r="B734" s="92">
        <v>44195</v>
      </c>
      <c r="C734" s="87" t="s">
        <v>46</v>
      </c>
      <c r="D734" s="87" t="s">
        <v>100</v>
      </c>
      <c r="E734" s="87" t="s">
        <v>101</v>
      </c>
      <c r="F734" s="87" t="s">
        <v>1998</v>
      </c>
      <c r="G734" s="87" t="s">
        <v>48</v>
      </c>
      <c r="H734" s="87" t="s">
        <v>1788</v>
      </c>
      <c r="I734" s="89" t="s">
        <v>47</v>
      </c>
      <c r="J734" s="89" t="s">
        <v>47</v>
      </c>
      <c r="K734" s="89" t="s">
        <v>47</v>
      </c>
      <c r="L734" s="89" t="s">
        <v>47</v>
      </c>
      <c r="M734" s="89">
        <v>0</v>
      </c>
      <c r="N734" s="87" t="s">
        <v>47</v>
      </c>
      <c r="O734" s="87" t="s">
        <v>1789</v>
      </c>
      <c r="P734" s="87" t="s">
        <v>1790</v>
      </c>
      <c r="Q734" s="89">
        <v>10197605</v>
      </c>
      <c r="R734" s="89">
        <v>0</v>
      </c>
      <c r="S734" s="89">
        <v>10197605</v>
      </c>
      <c r="T734" s="89">
        <v>0</v>
      </c>
      <c r="U734" s="87" t="s">
        <v>49</v>
      </c>
      <c r="V734" s="89">
        <v>0</v>
      </c>
      <c r="W734" s="89">
        <v>0</v>
      </c>
      <c r="X734" s="87" t="s">
        <v>49</v>
      </c>
      <c r="Y734" s="89">
        <v>0</v>
      </c>
      <c r="Z734" s="89">
        <v>0</v>
      </c>
      <c r="AA734" s="87" t="s">
        <v>49</v>
      </c>
      <c r="AB734" s="89">
        <v>0</v>
      </c>
      <c r="AC734" s="89">
        <v>0</v>
      </c>
      <c r="AD734" s="87" t="s">
        <v>49</v>
      </c>
      <c r="AE734" s="89">
        <v>0</v>
      </c>
      <c r="AF734" s="87">
        <v>0</v>
      </c>
      <c r="AG734" s="87" t="s">
        <v>49</v>
      </c>
      <c r="AH734" s="89">
        <v>0</v>
      </c>
      <c r="AI734" s="89">
        <v>0</v>
      </c>
      <c r="AJ734" s="87" t="s">
        <v>49</v>
      </c>
      <c r="AK734" s="89">
        <v>0</v>
      </c>
      <c r="AL734" s="89">
        <v>0</v>
      </c>
      <c r="AM734" s="88" t="s">
        <v>47</v>
      </c>
      <c r="AN734" s="87" t="s">
        <v>47</v>
      </c>
      <c r="AO734" s="88" t="s">
        <v>47</v>
      </c>
      <c r="AP734" s="87" t="s">
        <v>47</v>
      </c>
      <c r="AR734" s="90"/>
      <c r="AS734" s="78"/>
      <c r="AT734" s="79"/>
      <c r="AU734" s="91"/>
    </row>
    <row r="735" spans="1:47" x14ac:dyDescent="0.25">
      <c r="A735" s="87" t="s">
        <v>2422</v>
      </c>
      <c r="B735" s="92">
        <v>44195</v>
      </c>
      <c r="C735" s="87" t="s">
        <v>46</v>
      </c>
      <c r="D735" s="87" t="s">
        <v>100</v>
      </c>
      <c r="E735" s="87" t="s">
        <v>101</v>
      </c>
      <c r="F735" s="87" t="s">
        <v>1998</v>
      </c>
      <c r="G735" s="87" t="s">
        <v>48</v>
      </c>
      <c r="H735" s="87" t="s">
        <v>1785</v>
      </c>
      <c r="I735" s="89" t="s">
        <v>47</v>
      </c>
      <c r="J735" s="89" t="s">
        <v>47</v>
      </c>
      <c r="K735" s="89" t="s">
        <v>47</v>
      </c>
      <c r="L735" s="89" t="s">
        <v>47</v>
      </c>
      <c r="M735" s="89">
        <v>0</v>
      </c>
      <c r="N735" s="87" t="s">
        <v>47</v>
      </c>
      <c r="O735" s="87" t="s">
        <v>1786</v>
      </c>
      <c r="P735" s="87" t="s">
        <v>1787</v>
      </c>
      <c r="Q735" s="89">
        <v>9131057.5</v>
      </c>
      <c r="R735" s="89">
        <v>0</v>
      </c>
      <c r="S735" s="89">
        <v>9131057.5</v>
      </c>
      <c r="T735" s="89">
        <v>0</v>
      </c>
      <c r="U735" s="87" t="s">
        <v>49</v>
      </c>
      <c r="V735" s="89">
        <v>0</v>
      </c>
      <c r="W735" s="89">
        <v>0</v>
      </c>
      <c r="X735" s="87" t="s">
        <v>49</v>
      </c>
      <c r="Y735" s="89">
        <v>0</v>
      </c>
      <c r="Z735" s="89">
        <v>0</v>
      </c>
      <c r="AA735" s="87" t="s">
        <v>49</v>
      </c>
      <c r="AB735" s="89">
        <v>0</v>
      </c>
      <c r="AC735" s="89">
        <v>0</v>
      </c>
      <c r="AD735" s="87" t="s">
        <v>49</v>
      </c>
      <c r="AE735" s="89">
        <v>0</v>
      </c>
      <c r="AF735" s="87">
        <v>0</v>
      </c>
      <c r="AG735" s="87" t="s">
        <v>49</v>
      </c>
      <c r="AH735" s="89">
        <v>0</v>
      </c>
      <c r="AI735" s="89">
        <v>0</v>
      </c>
      <c r="AJ735" s="87" t="s">
        <v>49</v>
      </c>
      <c r="AK735" s="89">
        <v>0</v>
      </c>
      <c r="AL735" s="89">
        <v>0</v>
      </c>
      <c r="AM735" s="88" t="s">
        <v>47</v>
      </c>
      <c r="AN735" s="87" t="s">
        <v>47</v>
      </c>
      <c r="AO735" s="88" t="s">
        <v>47</v>
      </c>
      <c r="AP735" s="87" t="s">
        <v>47</v>
      </c>
      <c r="AR735" s="90"/>
      <c r="AS735" s="78"/>
      <c r="AT735" s="79"/>
      <c r="AU735" s="91"/>
    </row>
    <row r="736" spans="1:47" x14ac:dyDescent="0.25">
      <c r="A736" s="87" t="s">
        <v>2423</v>
      </c>
      <c r="B736" s="92">
        <v>44195</v>
      </c>
      <c r="C736" s="87" t="s">
        <v>46</v>
      </c>
      <c r="D736" s="87" t="s">
        <v>100</v>
      </c>
      <c r="E736" s="87" t="s">
        <v>101</v>
      </c>
      <c r="F736" s="87" t="s">
        <v>1998</v>
      </c>
      <c r="G736" s="87" t="s">
        <v>48</v>
      </c>
      <c r="H736" s="87" t="s">
        <v>1783</v>
      </c>
      <c r="I736" s="89" t="s">
        <v>47</v>
      </c>
      <c r="J736" s="89" t="s">
        <v>47</v>
      </c>
      <c r="K736" s="89" t="s">
        <v>47</v>
      </c>
      <c r="L736" s="89" t="s">
        <v>47</v>
      </c>
      <c r="M736" s="89">
        <v>0</v>
      </c>
      <c r="N736" s="87" t="s">
        <v>47</v>
      </c>
      <c r="O736" s="87" t="s">
        <v>1700</v>
      </c>
      <c r="P736" s="87" t="s">
        <v>1784</v>
      </c>
      <c r="Q736" s="89">
        <v>1527315</v>
      </c>
      <c r="R736" s="89">
        <v>0</v>
      </c>
      <c r="S736" s="89">
        <v>1527315</v>
      </c>
      <c r="T736" s="89">
        <v>0</v>
      </c>
      <c r="U736" s="87" t="s">
        <v>49</v>
      </c>
      <c r="V736" s="89">
        <v>0</v>
      </c>
      <c r="W736" s="89">
        <v>0</v>
      </c>
      <c r="X736" s="87" t="s">
        <v>49</v>
      </c>
      <c r="Y736" s="89">
        <v>0</v>
      </c>
      <c r="Z736" s="89">
        <v>0</v>
      </c>
      <c r="AA736" s="87" t="s">
        <v>49</v>
      </c>
      <c r="AB736" s="89">
        <v>0</v>
      </c>
      <c r="AC736" s="89">
        <v>0</v>
      </c>
      <c r="AD736" s="87" t="s">
        <v>49</v>
      </c>
      <c r="AE736" s="89">
        <v>0</v>
      </c>
      <c r="AF736" s="87">
        <v>0</v>
      </c>
      <c r="AG736" s="87" t="s">
        <v>49</v>
      </c>
      <c r="AH736" s="89">
        <v>0</v>
      </c>
      <c r="AI736" s="89">
        <v>0</v>
      </c>
      <c r="AJ736" s="87" t="s">
        <v>49</v>
      </c>
      <c r="AK736" s="89">
        <v>0</v>
      </c>
      <c r="AL736" s="89">
        <v>0</v>
      </c>
      <c r="AM736" s="88" t="s">
        <v>47</v>
      </c>
      <c r="AN736" s="87" t="s">
        <v>47</v>
      </c>
      <c r="AO736" s="88" t="s">
        <v>47</v>
      </c>
      <c r="AP736" s="87" t="s">
        <v>47</v>
      </c>
      <c r="AR736" s="90"/>
      <c r="AS736" s="78"/>
      <c r="AT736" s="79"/>
      <c r="AU736" s="91"/>
    </row>
    <row r="737" spans="1:47" x14ac:dyDescent="0.25">
      <c r="A737" s="87" t="s">
        <v>2424</v>
      </c>
      <c r="B737" s="92">
        <v>44195</v>
      </c>
      <c r="C737" s="87" t="s">
        <v>46</v>
      </c>
      <c r="D737" s="87" t="s">
        <v>100</v>
      </c>
      <c r="E737" s="87" t="s">
        <v>101</v>
      </c>
      <c r="F737" s="87" t="s">
        <v>1998</v>
      </c>
      <c r="G737" s="87" t="s">
        <v>48</v>
      </c>
      <c r="H737" s="87" t="s">
        <v>1782</v>
      </c>
      <c r="I737" s="89" t="s">
        <v>47</v>
      </c>
      <c r="J737" s="89" t="s">
        <v>47</v>
      </c>
      <c r="K737" s="89" t="s">
        <v>47</v>
      </c>
      <c r="L737" s="89" t="s">
        <v>47</v>
      </c>
      <c r="M737" s="89">
        <v>0</v>
      </c>
      <c r="N737" s="87" t="s">
        <v>47</v>
      </c>
      <c r="O737" s="87" t="s">
        <v>55</v>
      </c>
      <c r="P737" s="87" t="s">
        <v>47</v>
      </c>
      <c r="Q737" s="89">
        <v>776212684.86960006</v>
      </c>
      <c r="R737" s="89">
        <v>0</v>
      </c>
      <c r="S737" s="89">
        <v>522071309.49999994</v>
      </c>
      <c r="T737" s="89">
        <v>0</v>
      </c>
      <c r="U737" s="87" t="s">
        <v>49</v>
      </c>
      <c r="V737" s="89">
        <v>0</v>
      </c>
      <c r="W737" s="89">
        <v>219087392.56</v>
      </c>
      <c r="X737" s="87" t="s">
        <v>50</v>
      </c>
      <c r="Y737" s="89">
        <v>35053982.809600003</v>
      </c>
      <c r="Z737" s="89">
        <v>0</v>
      </c>
      <c r="AA737" s="87" t="s">
        <v>49</v>
      </c>
      <c r="AB737" s="89">
        <v>0</v>
      </c>
      <c r="AC737" s="89">
        <v>0</v>
      </c>
      <c r="AD737" s="87" t="s">
        <v>49</v>
      </c>
      <c r="AE737" s="89">
        <v>0</v>
      </c>
      <c r="AF737" s="87">
        <v>0</v>
      </c>
      <c r="AG737" s="87" t="s">
        <v>49</v>
      </c>
      <c r="AH737" s="89">
        <v>0</v>
      </c>
      <c r="AI737" s="89">
        <v>0</v>
      </c>
      <c r="AJ737" s="87" t="s">
        <v>49</v>
      </c>
      <c r="AK737" s="89">
        <v>0</v>
      </c>
      <c r="AL737" s="89">
        <v>0</v>
      </c>
      <c r="AM737" s="88" t="s">
        <v>47</v>
      </c>
      <c r="AN737" s="87" t="s">
        <v>47</v>
      </c>
      <c r="AO737" s="88" t="s">
        <v>47</v>
      </c>
      <c r="AP737" s="87" t="s">
        <v>47</v>
      </c>
      <c r="AR737" s="90"/>
      <c r="AS737" s="78"/>
      <c r="AT737" s="79"/>
      <c r="AU737" s="91"/>
    </row>
    <row r="738" spans="1:47" x14ac:dyDescent="0.25">
      <c r="A738" s="87" t="s">
        <v>2425</v>
      </c>
      <c r="B738" s="92">
        <v>44195</v>
      </c>
      <c r="C738" s="87" t="s">
        <v>46</v>
      </c>
      <c r="D738" s="87" t="s">
        <v>111</v>
      </c>
      <c r="E738" s="87" t="s">
        <v>112</v>
      </c>
      <c r="F738" s="87" t="s">
        <v>869</v>
      </c>
      <c r="G738" s="87" t="s">
        <v>48</v>
      </c>
      <c r="H738" s="87" t="s">
        <v>1796</v>
      </c>
      <c r="I738" s="89" t="s">
        <v>47</v>
      </c>
      <c r="J738" s="89" t="s">
        <v>47</v>
      </c>
      <c r="K738" s="89" t="s">
        <v>47</v>
      </c>
      <c r="L738" s="89" t="s">
        <v>47</v>
      </c>
      <c r="M738" s="89">
        <v>0</v>
      </c>
      <c r="N738" s="87" t="s">
        <v>47</v>
      </c>
      <c r="O738" s="87" t="s">
        <v>55</v>
      </c>
      <c r="P738" s="87" t="s">
        <v>47</v>
      </c>
      <c r="Q738" s="89">
        <v>1159659459.5799999</v>
      </c>
      <c r="R738" s="89">
        <v>0</v>
      </c>
      <c r="S738" s="89">
        <v>900017877</v>
      </c>
      <c r="T738" s="89">
        <v>0</v>
      </c>
      <c r="U738" s="87" t="s">
        <v>49</v>
      </c>
      <c r="V738" s="89">
        <v>0</v>
      </c>
      <c r="W738" s="89">
        <v>223828950.5</v>
      </c>
      <c r="X738" s="87" t="s">
        <v>50</v>
      </c>
      <c r="Y738" s="89">
        <v>35812632.079999998</v>
      </c>
      <c r="Z738" s="89">
        <v>0</v>
      </c>
      <c r="AA738" s="87" t="s">
        <v>49</v>
      </c>
      <c r="AB738" s="89">
        <v>0</v>
      </c>
      <c r="AC738" s="89">
        <v>0</v>
      </c>
      <c r="AD738" s="87" t="s">
        <v>49</v>
      </c>
      <c r="AE738" s="89">
        <v>0</v>
      </c>
      <c r="AF738" s="87">
        <v>0</v>
      </c>
      <c r="AG738" s="87" t="s">
        <v>49</v>
      </c>
      <c r="AH738" s="89">
        <v>0</v>
      </c>
      <c r="AI738" s="89">
        <v>0</v>
      </c>
      <c r="AJ738" s="87" t="s">
        <v>49</v>
      </c>
      <c r="AK738" s="89">
        <v>0</v>
      </c>
      <c r="AL738" s="89">
        <v>0</v>
      </c>
      <c r="AM738" s="88" t="s">
        <v>47</v>
      </c>
      <c r="AN738" s="87" t="s">
        <v>47</v>
      </c>
      <c r="AO738" s="88" t="s">
        <v>47</v>
      </c>
      <c r="AP738" s="87" t="s">
        <v>47</v>
      </c>
      <c r="AR738" s="90"/>
      <c r="AS738" s="78"/>
      <c r="AT738" s="79"/>
      <c r="AU738" s="91"/>
    </row>
    <row r="739" spans="1:47" x14ac:dyDescent="0.25">
      <c r="A739" s="87" t="s">
        <v>2426</v>
      </c>
      <c r="B739" s="92">
        <v>44195</v>
      </c>
      <c r="C739" s="87" t="s">
        <v>46</v>
      </c>
      <c r="D739" s="87" t="s">
        <v>115</v>
      </c>
      <c r="E739" s="87" t="s">
        <v>116</v>
      </c>
      <c r="F739" s="87" t="s">
        <v>2003</v>
      </c>
      <c r="G739" s="87" t="s">
        <v>48</v>
      </c>
      <c r="H739" s="87" t="s">
        <v>1797</v>
      </c>
      <c r="I739" s="89" t="s">
        <v>47</v>
      </c>
      <c r="J739" s="89" t="s">
        <v>47</v>
      </c>
      <c r="K739" s="89" t="s">
        <v>47</v>
      </c>
      <c r="L739" s="89" t="s">
        <v>47</v>
      </c>
      <c r="M739" s="89">
        <v>0</v>
      </c>
      <c r="N739" s="87" t="s">
        <v>47</v>
      </c>
      <c r="O739" s="87" t="s">
        <v>55</v>
      </c>
      <c r="P739" s="87" t="s">
        <v>47</v>
      </c>
      <c r="Q739" s="89">
        <v>1288045466.2692001</v>
      </c>
      <c r="R739" s="89">
        <v>0</v>
      </c>
      <c r="S739" s="89">
        <v>1021848159.4999999</v>
      </c>
      <c r="T739" s="89">
        <v>0</v>
      </c>
      <c r="U739" s="87" t="s">
        <v>49</v>
      </c>
      <c r="V739" s="89">
        <v>0</v>
      </c>
      <c r="W739" s="89">
        <v>229480436.87</v>
      </c>
      <c r="X739" s="87" t="s">
        <v>49</v>
      </c>
      <c r="Y739" s="89">
        <v>36716869.8992</v>
      </c>
      <c r="Z739" s="89">
        <v>0</v>
      </c>
      <c r="AA739" s="87" t="s">
        <v>49</v>
      </c>
      <c r="AB739" s="89">
        <v>0</v>
      </c>
      <c r="AC739" s="89">
        <v>0</v>
      </c>
      <c r="AD739" s="87" t="s">
        <v>49</v>
      </c>
      <c r="AE739" s="89">
        <v>0</v>
      </c>
      <c r="AF739" s="87">
        <v>0</v>
      </c>
      <c r="AG739" s="87" t="s">
        <v>49</v>
      </c>
      <c r="AH739" s="89">
        <v>0</v>
      </c>
      <c r="AI739" s="89">
        <v>0</v>
      </c>
      <c r="AJ739" s="87" t="s">
        <v>49</v>
      </c>
      <c r="AK739" s="89">
        <v>0</v>
      </c>
      <c r="AL739" s="89">
        <v>0</v>
      </c>
      <c r="AM739" s="88" t="s">
        <v>47</v>
      </c>
      <c r="AN739" s="87" t="s">
        <v>47</v>
      </c>
      <c r="AO739" s="88" t="s">
        <v>47</v>
      </c>
      <c r="AP739" s="87" t="s">
        <v>47</v>
      </c>
      <c r="AR739" s="90"/>
      <c r="AS739" s="78"/>
      <c r="AT739" s="79"/>
      <c r="AU739" s="91"/>
    </row>
    <row r="740" spans="1:47" x14ac:dyDescent="0.25">
      <c r="A740" s="87" t="s">
        <v>2427</v>
      </c>
      <c r="B740" s="92">
        <v>44195</v>
      </c>
      <c r="C740" s="87" t="s">
        <v>46</v>
      </c>
      <c r="D740" s="87" t="s">
        <v>1281</v>
      </c>
      <c r="E740" s="87" t="s">
        <v>1280</v>
      </c>
      <c r="F740" s="87" t="s">
        <v>1971</v>
      </c>
      <c r="G740" s="87" t="s">
        <v>48</v>
      </c>
      <c r="H740" s="87" t="s">
        <v>1938</v>
      </c>
      <c r="I740" s="89" t="s">
        <v>47</v>
      </c>
      <c r="J740" s="89" t="s">
        <v>47</v>
      </c>
      <c r="K740" s="89" t="s">
        <v>47</v>
      </c>
      <c r="L740" s="89" t="s">
        <v>47</v>
      </c>
      <c r="M740" s="89">
        <v>0</v>
      </c>
      <c r="N740" s="87" t="s">
        <v>47</v>
      </c>
      <c r="O740" s="87" t="s">
        <v>55</v>
      </c>
      <c r="P740" s="87" t="s">
        <v>47</v>
      </c>
      <c r="Q740" s="89">
        <v>532795397.5</v>
      </c>
      <c r="R740" s="89">
        <v>0</v>
      </c>
      <c r="S740" s="89">
        <v>479418055.5</v>
      </c>
      <c r="T740" s="89">
        <v>0</v>
      </c>
      <c r="U740" s="87" t="s">
        <v>49</v>
      </c>
      <c r="V740" s="89">
        <v>0</v>
      </c>
      <c r="W740" s="89">
        <v>46014950</v>
      </c>
      <c r="X740" s="87" t="s">
        <v>49</v>
      </c>
      <c r="Y740" s="89">
        <v>7362392</v>
      </c>
      <c r="Z740" s="89">
        <v>0</v>
      </c>
      <c r="AA740" s="87" t="s">
        <v>49</v>
      </c>
      <c r="AB740" s="89">
        <v>0</v>
      </c>
      <c r="AC740" s="89">
        <v>0</v>
      </c>
      <c r="AD740" s="87" t="s">
        <v>49</v>
      </c>
      <c r="AE740" s="89">
        <v>0</v>
      </c>
      <c r="AF740" s="87">
        <v>0</v>
      </c>
      <c r="AG740" s="87" t="s">
        <v>49</v>
      </c>
      <c r="AH740" s="89">
        <v>0</v>
      </c>
      <c r="AI740" s="89">
        <v>0</v>
      </c>
      <c r="AJ740" s="87" t="s">
        <v>49</v>
      </c>
      <c r="AK740" s="89">
        <v>0</v>
      </c>
      <c r="AL740" s="89">
        <v>0</v>
      </c>
      <c r="AM740" s="88" t="s">
        <v>47</v>
      </c>
      <c r="AN740" s="87" t="s">
        <v>47</v>
      </c>
      <c r="AO740" s="88" t="s">
        <v>47</v>
      </c>
      <c r="AP740" s="87" t="s">
        <v>47</v>
      </c>
      <c r="AR740" s="90"/>
      <c r="AS740" s="78"/>
      <c r="AT740" s="79"/>
      <c r="AU740" s="91"/>
    </row>
    <row r="741" spans="1:47" x14ac:dyDescent="0.25">
      <c r="A741" s="87" t="s">
        <v>2428</v>
      </c>
      <c r="B741" s="92">
        <v>44195</v>
      </c>
      <c r="C741" s="87" t="s">
        <v>46</v>
      </c>
      <c r="D741" s="87" t="s">
        <v>248</v>
      </c>
      <c r="E741" s="87" t="s">
        <v>249</v>
      </c>
      <c r="F741" s="87" t="s">
        <v>2007</v>
      </c>
      <c r="G741" s="87" t="s">
        <v>48</v>
      </c>
      <c r="H741" s="87" t="s">
        <v>1798</v>
      </c>
      <c r="I741" s="89" t="s">
        <v>47</v>
      </c>
      <c r="J741" s="89" t="s">
        <v>47</v>
      </c>
      <c r="K741" s="89" t="s">
        <v>47</v>
      </c>
      <c r="L741" s="89" t="s">
        <v>47</v>
      </c>
      <c r="M741" s="89">
        <v>0</v>
      </c>
      <c r="N741" s="87" t="s">
        <v>47</v>
      </c>
      <c r="O741" s="87" t="s">
        <v>55</v>
      </c>
      <c r="P741" s="87" t="s">
        <v>47</v>
      </c>
      <c r="Q741" s="89">
        <v>27427907</v>
      </c>
      <c r="R741" s="89">
        <v>0</v>
      </c>
      <c r="S741" s="89">
        <v>17392225</v>
      </c>
      <c r="T741" s="89">
        <v>0</v>
      </c>
      <c r="U741" s="87" t="s">
        <v>49</v>
      </c>
      <c r="V741" s="89">
        <v>0</v>
      </c>
      <c r="W741" s="89">
        <v>8651450</v>
      </c>
      <c r="X741" s="87" t="s">
        <v>50</v>
      </c>
      <c r="Y741" s="89">
        <v>1384232</v>
      </c>
      <c r="Z741" s="89">
        <v>0</v>
      </c>
      <c r="AA741" s="87" t="s">
        <v>49</v>
      </c>
      <c r="AB741" s="89">
        <v>0</v>
      </c>
      <c r="AC741" s="89">
        <v>0</v>
      </c>
      <c r="AD741" s="87" t="s">
        <v>49</v>
      </c>
      <c r="AE741" s="89">
        <v>0</v>
      </c>
      <c r="AF741" s="87">
        <v>0</v>
      </c>
      <c r="AG741" s="87" t="s">
        <v>49</v>
      </c>
      <c r="AH741" s="89">
        <v>0</v>
      </c>
      <c r="AI741" s="89">
        <v>0</v>
      </c>
      <c r="AJ741" s="87" t="s">
        <v>49</v>
      </c>
      <c r="AK741" s="89">
        <v>0</v>
      </c>
      <c r="AL741" s="89">
        <v>0</v>
      </c>
      <c r="AM741" s="88" t="s">
        <v>47</v>
      </c>
      <c r="AN741" s="87" t="s">
        <v>47</v>
      </c>
      <c r="AO741" s="88" t="s">
        <v>47</v>
      </c>
      <c r="AP741" s="87" t="s">
        <v>47</v>
      </c>
      <c r="AR741" s="90"/>
      <c r="AS741" s="78"/>
      <c r="AT741" s="79"/>
      <c r="AU741" s="91"/>
    </row>
    <row r="742" spans="1:47" x14ac:dyDescent="0.25">
      <c r="A742" s="87" t="s">
        <v>2429</v>
      </c>
      <c r="B742" s="92">
        <v>44195</v>
      </c>
      <c r="C742" s="87" t="s">
        <v>46</v>
      </c>
      <c r="D742" s="87" t="s">
        <v>1117</v>
      </c>
      <c r="E742" s="87" t="s">
        <v>1112</v>
      </c>
      <c r="F742" s="87" t="s">
        <v>962</v>
      </c>
      <c r="G742" s="87" t="s">
        <v>48</v>
      </c>
      <c r="H742" s="87" t="s">
        <v>1954</v>
      </c>
      <c r="I742" s="89" t="s">
        <v>47</v>
      </c>
      <c r="J742" s="89" t="s">
        <v>47</v>
      </c>
      <c r="K742" s="89" t="s">
        <v>47</v>
      </c>
      <c r="L742" s="89" t="s">
        <v>47</v>
      </c>
      <c r="M742" s="89">
        <v>0</v>
      </c>
      <c r="N742" s="87" t="s">
        <v>47</v>
      </c>
      <c r="O742" s="87" t="s">
        <v>55</v>
      </c>
      <c r="P742" s="87" t="s">
        <v>47</v>
      </c>
      <c r="Q742" s="89">
        <v>465420811.5</v>
      </c>
      <c r="R742" s="89">
        <v>0</v>
      </c>
      <c r="S742" s="89">
        <v>379675293.5</v>
      </c>
      <c r="T742" s="89">
        <v>0</v>
      </c>
      <c r="U742" s="87" t="s">
        <v>49</v>
      </c>
      <c r="V742" s="89">
        <v>0</v>
      </c>
      <c r="W742" s="89">
        <v>73918550</v>
      </c>
      <c r="X742" s="87" t="s">
        <v>50</v>
      </c>
      <c r="Y742" s="89">
        <v>11826968</v>
      </c>
      <c r="Z742" s="89">
        <v>0</v>
      </c>
      <c r="AA742" s="87" t="s">
        <v>49</v>
      </c>
      <c r="AB742" s="89">
        <v>0</v>
      </c>
      <c r="AC742" s="89">
        <v>0</v>
      </c>
      <c r="AD742" s="87" t="s">
        <v>49</v>
      </c>
      <c r="AE742" s="89">
        <v>0</v>
      </c>
      <c r="AF742" s="87">
        <v>0</v>
      </c>
      <c r="AG742" s="87" t="s">
        <v>49</v>
      </c>
      <c r="AH742" s="89">
        <v>0</v>
      </c>
      <c r="AI742" s="89">
        <v>0</v>
      </c>
      <c r="AJ742" s="87" t="s">
        <v>49</v>
      </c>
      <c r="AK742" s="89">
        <v>0</v>
      </c>
      <c r="AL742" s="89">
        <v>0</v>
      </c>
      <c r="AM742" s="88" t="s">
        <v>47</v>
      </c>
      <c r="AN742" s="87" t="s">
        <v>47</v>
      </c>
      <c r="AO742" s="88" t="s">
        <v>47</v>
      </c>
      <c r="AP742" s="87" t="s">
        <v>47</v>
      </c>
      <c r="AR742" s="90"/>
      <c r="AS742" s="78"/>
      <c r="AT742" s="79"/>
      <c r="AU742" s="91"/>
    </row>
    <row r="743" spans="1:47" x14ac:dyDescent="0.25">
      <c r="A743" s="87" t="s">
        <v>2430</v>
      </c>
      <c r="B743" s="92">
        <v>44195</v>
      </c>
      <c r="C743" s="87" t="s">
        <v>46</v>
      </c>
      <c r="D743" s="87" t="s">
        <v>119</v>
      </c>
      <c r="E743" s="87" t="s">
        <v>120</v>
      </c>
      <c r="F743" s="87" t="s">
        <v>2011</v>
      </c>
      <c r="G743" s="87" t="s">
        <v>48</v>
      </c>
      <c r="H743" s="87" t="s">
        <v>1799</v>
      </c>
      <c r="I743" s="89" t="s">
        <v>47</v>
      </c>
      <c r="J743" s="89" t="s">
        <v>47</v>
      </c>
      <c r="K743" s="89" t="s">
        <v>47</v>
      </c>
      <c r="L743" s="89" t="s">
        <v>47</v>
      </c>
      <c r="M743" s="89">
        <v>0</v>
      </c>
      <c r="N743" s="87" t="s">
        <v>47</v>
      </c>
      <c r="O743" s="87" t="s">
        <v>55</v>
      </c>
      <c r="P743" s="87" t="s">
        <v>47</v>
      </c>
      <c r="Q743" s="89">
        <v>172877890</v>
      </c>
      <c r="R743" s="89">
        <v>0</v>
      </c>
      <c r="S743" s="89">
        <v>136413000</v>
      </c>
      <c r="T743" s="89">
        <v>0</v>
      </c>
      <c r="U743" s="87" t="s">
        <v>49</v>
      </c>
      <c r="V743" s="89">
        <v>0</v>
      </c>
      <c r="W743" s="89">
        <v>31435250</v>
      </c>
      <c r="X743" s="87" t="s">
        <v>49</v>
      </c>
      <c r="Y743" s="89">
        <v>5029640</v>
      </c>
      <c r="Z743" s="89">
        <v>0</v>
      </c>
      <c r="AA743" s="87" t="s">
        <v>49</v>
      </c>
      <c r="AB743" s="89">
        <v>0</v>
      </c>
      <c r="AC743" s="89">
        <v>0</v>
      </c>
      <c r="AD743" s="87" t="s">
        <v>49</v>
      </c>
      <c r="AE743" s="89">
        <v>0</v>
      </c>
      <c r="AF743" s="87">
        <v>0</v>
      </c>
      <c r="AG743" s="87" t="s">
        <v>49</v>
      </c>
      <c r="AH743" s="89">
        <v>0</v>
      </c>
      <c r="AI743" s="89">
        <v>0</v>
      </c>
      <c r="AJ743" s="87" t="s">
        <v>49</v>
      </c>
      <c r="AK743" s="89">
        <v>0</v>
      </c>
      <c r="AL743" s="89">
        <v>0</v>
      </c>
      <c r="AM743" s="88" t="s">
        <v>47</v>
      </c>
      <c r="AN743" s="87" t="s">
        <v>47</v>
      </c>
      <c r="AO743" s="88" t="s">
        <v>47</v>
      </c>
      <c r="AP743" s="87" t="s">
        <v>47</v>
      </c>
      <c r="AR743" s="90"/>
      <c r="AS743" s="78"/>
      <c r="AT743" s="79"/>
      <c r="AU743" s="91"/>
    </row>
    <row r="744" spans="1:47" x14ac:dyDescent="0.25">
      <c r="A744" s="87" t="s">
        <v>2431</v>
      </c>
      <c r="B744" s="92">
        <v>44195</v>
      </c>
      <c r="C744" s="87" t="s">
        <v>46</v>
      </c>
      <c r="D744" s="87" t="s">
        <v>260</v>
      </c>
      <c r="E744" s="87" t="s">
        <v>261</v>
      </c>
      <c r="F744" s="87" t="s">
        <v>2015</v>
      </c>
      <c r="G744" s="87" t="s">
        <v>48</v>
      </c>
      <c r="H744" s="87" t="s">
        <v>1800</v>
      </c>
      <c r="I744" s="89" t="s">
        <v>47</v>
      </c>
      <c r="J744" s="89" t="s">
        <v>47</v>
      </c>
      <c r="K744" s="89" t="s">
        <v>47</v>
      </c>
      <c r="L744" s="89" t="s">
        <v>47</v>
      </c>
      <c r="M744" s="89">
        <v>0</v>
      </c>
      <c r="N744" s="87" t="s">
        <v>47</v>
      </c>
      <c r="O744" s="87" t="s">
        <v>55</v>
      </c>
      <c r="P744" s="87" t="s">
        <v>47</v>
      </c>
      <c r="Q744" s="89">
        <v>347301971</v>
      </c>
      <c r="R744" s="89">
        <v>0</v>
      </c>
      <c r="S744" s="89">
        <v>305686507</v>
      </c>
      <c r="T744" s="89">
        <v>0</v>
      </c>
      <c r="U744" s="87" t="s">
        <v>49</v>
      </c>
      <c r="V744" s="89">
        <v>0</v>
      </c>
      <c r="W744" s="89">
        <v>35875400</v>
      </c>
      <c r="X744" s="87" t="s">
        <v>50</v>
      </c>
      <c r="Y744" s="89">
        <v>5740064</v>
      </c>
      <c r="Z744" s="89">
        <v>0</v>
      </c>
      <c r="AA744" s="87" t="s">
        <v>49</v>
      </c>
      <c r="AB744" s="89">
        <v>0</v>
      </c>
      <c r="AC744" s="89">
        <v>0</v>
      </c>
      <c r="AD744" s="87" t="s">
        <v>49</v>
      </c>
      <c r="AE744" s="89">
        <v>0</v>
      </c>
      <c r="AF744" s="87">
        <v>0</v>
      </c>
      <c r="AG744" s="87" t="s">
        <v>49</v>
      </c>
      <c r="AH744" s="89">
        <v>0</v>
      </c>
      <c r="AI744" s="89">
        <v>0</v>
      </c>
      <c r="AJ744" s="87" t="s">
        <v>49</v>
      </c>
      <c r="AK744" s="89">
        <v>0</v>
      </c>
      <c r="AL744" s="89">
        <v>0</v>
      </c>
      <c r="AM744" s="88" t="s">
        <v>47</v>
      </c>
      <c r="AN744" s="87" t="s">
        <v>47</v>
      </c>
      <c r="AO744" s="88" t="s">
        <v>47</v>
      </c>
      <c r="AP744" s="87" t="s">
        <v>47</v>
      </c>
      <c r="AR744" s="90"/>
      <c r="AS744" s="78"/>
      <c r="AT744" s="79"/>
      <c r="AU744" s="91"/>
    </row>
    <row r="745" spans="1:47" x14ac:dyDescent="0.25">
      <c r="A745" s="87" t="s">
        <v>2432</v>
      </c>
      <c r="B745" s="92">
        <v>44195</v>
      </c>
      <c r="C745" s="87" t="s">
        <v>46</v>
      </c>
      <c r="D745" s="87" t="s">
        <v>600</v>
      </c>
      <c r="E745" s="87" t="s">
        <v>972</v>
      </c>
      <c r="F745" s="87" t="s">
        <v>2020</v>
      </c>
      <c r="G745" s="87" t="s">
        <v>48</v>
      </c>
      <c r="H745" s="87" t="s">
        <v>1826</v>
      </c>
      <c r="I745" s="89" t="s">
        <v>47</v>
      </c>
      <c r="J745" s="89" t="s">
        <v>47</v>
      </c>
      <c r="K745" s="89" t="s">
        <v>47</v>
      </c>
      <c r="L745" s="89" t="s">
        <v>47</v>
      </c>
      <c r="M745" s="89">
        <v>0</v>
      </c>
      <c r="N745" s="87" t="s">
        <v>47</v>
      </c>
      <c r="O745" s="87" t="s">
        <v>55</v>
      </c>
      <c r="P745" s="87" t="s">
        <v>47</v>
      </c>
      <c r="Q745" s="89">
        <v>68955741.5</v>
      </c>
      <c r="R745" s="89">
        <v>0</v>
      </c>
      <c r="S745" s="89">
        <v>55094147.5</v>
      </c>
      <c r="T745" s="89">
        <v>0</v>
      </c>
      <c r="U745" s="87" t="s">
        <v>49</v>
      </c>
      <c r="V745" s="89">
        <v>0</v>
      </c>
      <c r="W745" s="89">
        <v>11949650</v>
      </c>
      <c r="X745" s="87" t="s">
        <v>49</v>
      </c>
      <c r="Y745" s="89">
        <v>1911944</v>
      </c>
      <c r="Z745" s="89">
        <v>0</v>
      </c>
      <c r="AA745" s="87" t="s">
        <v>49</v>
      </c>
      <c r="AB745" s="89">
        <v>0</v>
      </c>
      <c r="AC745" s="89">
        <v>0</v>
      </c>
      <c r="AD745" s="87" t="s">
        <v>49</v>
      </c>
      <c r="AE745" s="89">
        <v>0</v>
      </c>
      <c r="AF745" s="87">
        <v>0</v>
      </c>
      <c r="AG745" s="87" t="s">
        <v>49</v>
      </c>
      <c r="AH745" s="89">
        <v>0</v>
      </c>
      <c r="AI745" s="89">
        <v>0</v>
      </c>
      <c r="AJ745" s="87" t="s">
        <v>49</v>
      </c>
      <c r="AK745" s="89">
        <v>0</v>
      </c>
      <c r="AL745" s="89">
        <v>0</v>
      </c>
      <c r="AM745" s="88" t="s">
        <v>47</v>
      </c>
      <c r="AN745" s="87" t="s">
        <v>47</v>
      </c>
      <c r="AO745" s="88" t="s">
        <v>47</v>
      </c>
      <c r="AP745" s="87" t="s">
        <v>47</v>
      </c>
      <c r="AR745" s="90"/>
      <c r="AS745" s="78"/>
      <c r="AT745" s="79"/>
      <c r="AU745" s="91"/>
    </row>
    <row r="746" spans="1:47" x14ac:dyDescent="0.25">
      <c r="A746" s="87" t="s">
        <v>2433</v>
      </c>
      <c r="B746" s="92">
        <v>44195</v>
      </c>
      <c r="C746" s="87" t="s">
        <v>46</v>
      </c>
      <c r="D746" s="87" t="s">
        <v>600</v>
      </c>
      <c r="E746" s="87" t="s">
        <v>972</v>
      </c>
      <c r="F746" s="87" t="s">
        <v>2020</v>
      </c>
      <c r="G746" s="87" t="s">
        <v>48</v>
      </c>
      <c r="H746" s="87" t="s">
        <v>1823</v>
      </c>
      <c r="I746" s="89" t="s">
        <v>47</v>
      </c>
      <c r="J746" s="89" t="s">
        <v>47</v>
      </c>
      <c r="K746" s="89" t="s">
        <v>47</v>
      </c>
      <c r="L746" s="89" t="s">
        <v>47</v>
      </c>
      <c r="M746" s="89">
        <v>0</v>
      </c>
      <c r="N746" s="87" t="s">
        <v>47</v>
      </c>
      <c r="O746" s="87" t="s">
        <v>1824</v>
      </c>
      <c r="P746" s="87" t="s">
        <v>1825</v>
      </c>
      <c r="Q746" s="89">
        <v>110365310</v>
      </c>
      <c r="R746" s="89">
        <v>0</v>
      </c>
      <c r="S746" s="89">
        <v>103533896</v>
      </c>
      <c r="T746" s="89">
        <v>0</v>
      </c>
      <c r="U746" s="87" t="s">
        <v>49</v>
      </c>
      <c r="V746" s="89">
        <v>0</v>
      </c>
      <c r="W746" s="89">
        <v>5889150</v>
      </c>
      <c r="X746" s="87" t="s">
        <v>50</v>
      </c>
      <c r="Y746" s="89">
        <v>942264</v>
      </c>
      <c r="Z746" s="89">
        <v>0</v>
      </c>
      <c r="AA746" s="87" t="s">
        <v>49</v>
      </c>
      <c r="AB746" s="89">
        <v>0</v>
      </c>
      <c r="AC746" s="89">
        <v>0</v>
      </c>
      <c r="AD746" s="87" t="s">
        <v>49</v>
      </c>
      <c r="AE746" s="89">
        <v>0</v>
      </c>
      <c r="AF746" s="87">
        <v>0</v>
      </c>
      <c r="AG746" s="87" t="s">
        <v>49</v>
      </c>
      <c r="AH746" s="89">
        <v>0</v>
      </c>
      <c r="AI746" s="89">
        <v>0</v>
      </c>
      <c r="AJ746" s="87" t="s">
        <v>49</v>
      </c>
      <c r="AK746" s="89">
        <v>0</v>
      </c>
      <c r="AL746" s="89">
        <v>0</v>
      </c>
      <c r="AM746" s="88" t="s">
        <v>47</v>
      </c>
      <c r="AN746" s="87" t="s">
        <v>47</v>
      </c>
      <c r="AO746" s="88" t="s">
        <v>47</v>
      </c>
      <c r="AP746" s="87" t="s">
        <v>47</v>
      </c>
      <c r="AR746" s="90"/>
      <c r="AS746" s="78"/>
      <c r="AT746" s="79"/>
      <c r="AU746" s="91"/>
    </row>
    <row r="747" spans="1:47" x14ac:dyDescent="0.25">
      <c r="A747" s="87" t="s">
        <v>2434</v>
      </c>
      <c r="B747" s="92">
        <v>44195</v>
      </c>
      <c r="C747" s="87" t="s">
        <v>46</v>
      </c>
      <c r="D747" s="87" t="s">
        <v>600</v>
      </c>
      <c r="E747" s="87" t="s">
        <v>972</v>
      </c>
      <c r="F747" s="87" t="s">
        <v>2020</v>
      </c>
      <c r="G747" s="87" t="s">
        <v>48</v>
      </c>
      <c r="H747" s="87" t="s">
        <v>1820</v>
      </c>
      <c r="I747" s="89" t="s">
        <v>47</v>
      </c>
      <c r="J747" s="89" t="s">
        <v>47</v>
      </c>
      <c r="K747" s="89" t="s">
        <v>47</v>
      </c>
      <c r="L747" s="89" t="s">
        <v>47</v>
      </c>
      <c r="M747" s="89">
        <v>0</v>
      </c>
      <c r="N747" s="87" t="s">
        <v>47</v>
      </c>
      <c r="O747" s="87" t="s">
        <v>1821</v>
      </c>
      <c r="P747" s="87" t="s">
        <v>1822</v>
      </c>
      <c r="Q747" s="89">
        <v>11343082.5</v>
      </c>
      <c r="R747" s="89">
        <v>0</v>
      </c>
      <c r="S747" s="89">
        <v>6033762.5</v>
      </c>
      <c r="T747" s="89">
        <v>0</v>
      </c>
      <c r="U747" s="87" t="s">
        <v>49</v>
      </c>
      <c r="V747" s="89">
        <v>0</v>
      </c>
      <c r="W747" s="89">
        <v>4577000</v>
      </c>
      <c r="X747" s="87" t="s">
        <v>50</v>
      </c>
      <c r="Y747" s="89">
        <v>732320</v>
      </c>
      <c r="Z747" s="89">
        <v>0</v>
      </c>
      <c r="AA747" s="87" t="s">
        <v>49</v>
      </c>
      <c r="AB747" s="89">
        <v>0</v>
      </c>
      <c r="AC747" s="89">
        <v>0</v>
      </c>
      <c r="AD747" s="87" t="s">
        <v>49</v>
      </c>
      <c r="AE747" s="89">
        <v>0</v>
      </c>
      <c r="AF747" s="87">
        <v>0</v>
      </c>
      <c r="AG747" s="87" t="s">
        <v>49</v>
      </c>
      <c r="AH747" s="93">
        <v>0</v>
      </c>
      <c r="AI747" s="93">
        <v>0</v>
      </c>
      <c r="AJ747" s="94" t="s">
        <v>49</v>
      </c>
      <c r="AK747" s="93">
        <v>0</v>
      </c>
      <c r="AL747" s="93">
        <v>0</v>
      </c>
      <c r="AM747" s="95" t="s">
        <v>47</v>
      </c>
      <c r="AN747" s="94" t="s">
        <v>47</v>
      </c>
      <c r="AO747" s="95" t="s">
        <v>47</v>
      </c>
      <c r="AP747" s="94" t="s">
        <v>47</v>
      </c>
      <c r="AR747" s="90"/>
      <c r="AS747" s="78"/>
      <c r="AT747" s="79"/>
      <c r="AU747" s="91"/>
    </row>
    <row r="748" spans="1:47" x14ac:dyDescent="0.25">
      <c r="A748" s="87" t="s">
        <v>2435</v>
      </c>
      <c r="B748" s="92">
        <v>44195</v>
      </c>
      <c r="C748" s="87" t="s">
        <v>46</v>
      </c>
      <c r="D748" s="87" t="s">
        <v>600</v>
      </c>
      <c r="E748" s="87" t="s">
        <v>972</v>
      </c>
      <c r="F748" s="87" t="s">
        <v>2020</v>
      </c>
      <c r="G748" s="87" t="s">
        <v>48</v>
      </c>
      <c r="H748" s="87" t="s">
        <v>1817</v>
      </c>
      <c r="I748" s="89" t="s">
        <v>47</v>
      </c>
      <c r="J748" s="89" t="s">
        <v>47</v>
      </c>
      <c r="K748" s="89" t="s">
        <v>47</v>
      </c>
      <c r="L748" s="89" t="s">
        <v>47</v>
      </c>
      <c r="M748" s="89">
        <v>0</v>
      </c>
      <c r="N748" s="87" t="s">
        <v>47</v>
      </c>
      <c r="O748" s="87" t="s">
        <v>1818</v>
      </c>
      <c r="P748" s="87" t="s">
        <v>1819</v>
      </c>
      <c r="Q748" s="89">
        <v>3750150</v>
      </c>
      <c r="R748" s="89">
        <v>0</v>
      </c>
      <c r="S748" s="89">
        <v>3750150</v>
      </c>
      <c r="T748" s="89">
        <v>0</v>
      </c>
      <c r="U748" s="87" t="s">
        <v>49</v>
      </c>
      <c r="V748" s="89">
        <v>0</v>
      </c>
      <c r="W748" s="89">
        <v>0</v>
      </c>
      <c r="X748" s="87" t="s">
        <v>49</v>
      </c>
      <c r="Y748" s="89">
        <v>0</v>
      </c>
      <c r="Z748" s="89">
        <v>0</v>
      </c>
      <c r="AA748" s="87" t="s">
        <v>49</v>
      </c>
      <c r="AB748" s="89">
        <v>0</v>
      </c>
      <c r="AC748" s="89">
        <v>0</v>
      </c>
      <c r="AD748" s="87" t="s">
        <v>49</v>
      </c>
      <c r="AE748" s="89">
        <v>0</v>
      </c>
      <c r="AF748" s="87">
        <v>0</v>
      </c>
      <c r="AG748" s="87" t="s">
        <v>49</v>
      </c>
      <c r="AH748" s="93">
        <v>0</v>
      </c>
      <c r="AI748" s="93">
        <v>0</v>
      </c>
      <c r="AJ748" s="94" t="s">
        <v>49</v>
      </c>
      <c r="AK748" s="93">
        <v>0</v>
      </c>
      <c r="AL748" s="93">
        <v>0</v>
      </c>
      <c r="AM748" s="95" t="s">
        <v>47</v>
      </c>
      <c r="AN748" s="94" t="s">
        <v>47</v>
      </c>
      <c r="AO748" s="95" t="s">
        <v>47</v>
      </c>
      <c r="AP748" s="94" t="s">
        <v>47</v>
      </c>
      <c r="AR748" s="90"/>
      <c r="AS748" s="78"/>
      <c r="AT748" s="79"/>
      <c r="AU748" s="91"/>
    </row>
    <row r="749" spans="1:47" x14ac:dyDescent="0.25">
      <c r="A749" s="87" t="s">
        <v>2436</v>
      </c>
      <c r="B749" s="92">
        <v>44195</v>
      </c>
      <c r="C749" s="87" t="s">
        <v>46</v>
      </c>
      <c r="D749" s="87" t="s">
        <v>600</v>
      </c>
      <c r="E749" s="87" t="s">
        <v>972</v>
      </c>
      <c r="F749" s="87" t="s">
        <v>2020</v>
      </c>
      <c r="G749" s="87" t="s">
        <v>48</v>
      </c>
      <c r="H749" s="87" t="s">
        <v>1816</v>
      </c>
      <c r="I749" s="89" t="s">
        <v>47</v>
      </c>
      <c r="J749" s="89" t="s">
        <v>47</v>
      </c>
      <c r="K749" s="89" t="s">
        <v>47</v>
      </c>
      <c r="L749" s="89" t="s">
        <v>47</v>
      </c>
      <c r="M749" s="89">
        <v>0</v>
      </c>
      <c r="N749" s="87" t="s">
        <v>47</v>
      </c>
      <c r="O749" s="87" t="s">
        <v>55</v>
      </c>
      <c r="P749" s="87" t="s">
        <v>47</v>
      </c>
      <c r="Q749" s="89">
        <v>146967884.00999999</v>
      </c>
      <c r="R749" s="89">
        <v>0</v>
      </c>
      <c r="S749" s="89">
        <v>119863485.25</v>
      </c>
      <c r="T749" s="89">
        <v>0</v>
      </c>
      <c r="U749" s="87" t="s">
        <v>49</v>
      </c>
      <c r="V749" s="89">
        <v>0</v>
      </c>
      <c r="W749" s="89">
        <v>23365861</v>
      </c>
      <c r="X749" s="87" t="s">
        <v>49</v>
      </c>
      <c r="Y749" s="89">
        <v>3738537.76</v>
      </c>
      <c r="Z749" s="89">
        <v>0</v>
      </c>
      <c r="AA749" s="87" t="s">
        <v>49</v>
      </c>
      <c r="AB749" s="89">
        <v>0</v>
      </c>
      <c r="AC749" s="89">
        <v>0</v>
      </c>
      <c r="AD749" s="87" t="s">
        <v>49</v>
      </c>
      <c r="AE749" s="89">
        <v>0</v>
      </c>
      <c r="AF749" s="87">
        <v>0</v>
      </c>
      <c r="AG749" s="87" t="s">
        <v>49</v>
      </c>
      <c r="AH749" s="93">
        <v>0</v>
      </c>
      <c r="AI749" s="93">
        <v>0</v>
      </c>
      <c r="AJ749" s="94" t="s">
        <v>49</v>
      </c>
      <c r="AK749" s="93">
        <v>0</v>
      </c>
      <c r="AL749" s="93">
        <v>0</v>
      </c>
      <c r="AM749" s="95" t="s">
        <v>47</v>
      </c>
      <c r="AN749" s="94" t="s">
        <v>47</v>
      </c>
      <c r="AO749" s="95" t="s">
        <v>47</v>
      </c>
      <c r="AP749" s="94" t="s">
        <v>47</v>
      </c>
      <c r="AR749" s="90"/>
      <c r="AS749" s="78"/>
      <c r="AT749" s="79"/>
      <c r="AU749" s="91"/>
    </row>
    <row r="750" spans="1:47" x14ac:dyDescent="0.25">
      <c r="A750" s="87" t="s">
        <v>2437</v>
      </c>
      <c r="B750" s="92">
        <v>44195</v>
      </c>
      <c r="C750" s="87" t="s">
        <v>46</v>
      </c>
      <c r="D750" s="87" t="s">
        <v>600</v>
      </c>
      <c r="E750" s="87" t="s">
        <v>972</v>
      </c>
      <c r="F750" s="87" t="s">
        <v>2020</v>
      </c>
      <c r="G750" s="87" t="s">
        <v>48</v>
      </c>
      <c r="H750" s="87" t="s">
        <v>1815</v>
      </c>
      <c r="I750" s="89" t="s">
        <v>47</v>
      </c>
      <c r="J750" s="89" t="s">
        <v>47</v>
      </c>
      <c r="K750" s="89" t="s">
        <v>47</v>
      </c>
      <c r="L750" s="89" t="s">
        <v>47</v>
      </c>
      <c r="M750" s="89">
        <v>0</v>
      </c>
      <c r="N750" s="87" t="s">
        <v>47</v>
      </c>
      <c r="O750" s="87" t="s">
        <v>55</v>
      </c>
      <c r="P750" s="87" t="s">
        <v>47</v>
      </c>
      <c r="Q750" s="89">
        <v>121684217</v>
      </c>
      <c r="R750" s="89">
        <v>0</v>
      </c>
      <c r="S750" s="89">
        <v>86085093</v>
      </c>
      <c r="T750" s="89">
        <v>0</v>
      </c>
      <c r="U750" s="87" t="s">
        <v>49</v>
      </c>
      <c r="V750" s="89">
        <v>0</v>
      </c>
      <c r="W750" s="89">
        <v>30688900</v>
      </c>
      <c r="X750" s="87" t="s">
        <v>49</v>
      </c>
      <c r="Y750" s="89">
        <v>4910224</v>
      </c>
      <c r="Z750" s="89">
        <v>0</v>
      </c>
      <c r="AA750" s="87" t="s">
        <v>49</v>
      </c>
      <c r="AB750" s="89">
        <v>0</v>
      </c>
      <c r="AC750" s="89">
        <v>0</v>
      </c>
      <c r="AD750" s="87" t="s">
        <v>49</v>
      </c>
      <c r="AE750" s="89">
        <v>0</v>
      </c>
      <c r="AF750" s="87">
        <v>0</v>
      </c>
      <c r="AG750" s="87" t="s">
        <v>49</v>
      </c>
      <c r="AH750" s="93">
        <v>0</v>
      </c>
      <c r="AI750" s="93">
        <v>0</v>
      </c>
      <c r="AJ750" s="94" t="s">
        <v>49</v>
      </c>
      <c r="AK750" s="93">
        <v>0</v>
      </c>
      <c r="AL750" s="93">
        <v>0</v>
      </c>
      <c r="AM750" s="95" t="s">
        <v>47</v>
      </c>
      <c r="AN750" s="94" t="s">
        <v>47</v>
      </c>
      <c r="AO750" s="95" t="s">
        <v>47</v>
      </c>
      <c r="AP750" s="94" t="s">
        <v>47</v>
      </c>
      <c r="AR750" s="90"/>
      <c r="AS750" s="78"/>
      <c r="AT750" s="79"/>
      <c r="AU750" s="91"/>
    </row>
    <row r="751" spans="1:47" x14ac:dyDescent="0.25">
      <c r="A751" s="87" t="s">
        <v>2438</v>
      </c>
      <c r="B751" s="92">
        <v>44195</v>
      </c>
      <c r="C751" s="87" t="s">
        <v>46</v>
      </c>
      <c r="D751" s="87" t="s">
        <v>600</v>
      </c>
      <c r="E751" s="87" t="s">
        <v>972</v>
      </c>
      <c r="F751" s="87" t="s">
        <v>2020</v>
      </c>
      <c r="G751" s="87" t="s">
        <v>48</v>
      </c>
      <c r="H751" s="87" t="s">
        <v>1814</v>
      </c>
      <c r="I751" s="89" t="s">
        <v>47</v>
      </c>
      <c r="J751" s="89" t="s">
        <v>47</v>
      </c>
      <c r="K751" s="89" t="s">
        <v>47</v>
      </c>
      <c r="L751" s="89" t="s">
        <v>47</v>
      </c>
      <c r="M751" s="89">
        <v>0</v>
      </c>
      <c r="N751" s="87" t="s">
        <v>47</v>
      </c>
      <c r="O751" s="87" t="s">
        <v>55</v>
      </c>
      <c r="P751" s="87" t="s">
        <v>47</v>
      </c>
      <c r="Q751" s="89">
        <v>286025055.59000003</v>
      </c>
      <c r="R751" s="89">
        <v>0</v>
      </c>
      <c r="S751" s="89">
        <v>174981214.75</v>
      </c>
      <c r="T751" s="89">
        <v>0</v>
      </c>
      <c r="U751" s="87" t="s">
        <v>49</v>
      </c>
      <c r="V751" s="89">
        <v>0</v>
      </c>
      <c r="W751" s="89">
        <v>95727449</v>
      </c>
      <c r="X751" s="87" t="s">
        <v>50</v>
      </c>
      <c r="Y751" s="89">
        <v>15316391.84</v>
      </c>
      <c r="Z751" s="89">
        <v>0</v>
      </c>
      <c r="AA751" s="87" t="s">
        <v>49</v>
      </c>
      <c r="AB751" s="89">
        <v>0</v>
      </c>
      <c r="AC751" s="89">
        <v>0</v>
      </c>
      <c r="AD751" s="87" t="s">
        <v>49</v>
      </c>
      <c r="AE751" s="89">
        <v>0</v>
      </c>
      <c r="AF751" s="87">
        <v>0</v>
      </c>
      <c r="AG751" s="87" t="s">
        <v>49</v>
      </c>
      <c r="AH751" s="93">
        <v>0</v>
      </c>
      <c r="AI751" s="93">
        <v>0</v>
      </c>
      <c r="AJ751" s="94" t="s">
        <v>49</v>
      </c>
      <c r="AK751" s="93">
        <v>0</v>
      </c>
      <c r="AL751" s="93">
        <v>0</v>
      </c>
      <c r="AM751" s="95" t="s">
        <v>47</v>
      </c>
      <c r="AN751" s="94" t="s">
        <v>47</v>
      </c>
      <c r="AO751" s="95" t="s">
        <v>47</v>
      </c>
      <c r="AP751" s="94" t="s">
        <v>47</v>
      </c>
      <c r="AR751" s="90"/>
      <c r="AS751" s="78"/>
      <c r="AT751" s="79"/>
      <c r="AU751" s="91"/>
    </row>
    <row r="752" spans="1:47" x14ac:dyDescent="0.25">
      <c r="A752" s="87" t="s">
        <v>2439</v>
      </c>
      <c r="B752" s="92">
        <v>44195</v>
      </c>
      <c r="C752" s="87" t="s">
        <v>46</v>
      </c>
      <c r="D752" s="87" t="s">
        <v>600</v>
      </c>
      <c r="E752" s="87" t="s">
        <v>972</v>
      </c>
      <c r="F752" s="87" t="s">
        <v>2020</v>
      </c>
      <c r="G752" s="87" t="s">
        <v>48</v>
      </c>
      <c r="H752" s="87" t="s">
        <v>1813</v>
      </c>
      <c r="I752" s="89" t="s">
        <v>47</v>
      </c>
      <c r="J752" s="89" t="s">
        <v>47</v>
      </c>
      <c r="K752" s="89" t="s">
        <v>47</v>
      </c>
      <c r="L752" s="89" t="s">
        <v>47</v>
      </c>
      <c r="M752" s="89">
        <v>0</v>
      </c>
      <c r="N752" s="87" t="s">
        <v>47</v>
      </c>
      <c r="O752" s="87" t="s">
        <v>55</v>
      </c>
      <c r="P752" s="87" t="s">
        <v>47</v>
      </c>
      <c r="Q752" s="89">
        <v>404872953.50199997</v>
      </c>
      <c r="R752" s="89">
        <v>0</v>
      </c>
      <c r="S752" s="89">
        <v>270978854.75</v>
      </c>
      <c r="T752" s="89">
        <v>0</v>
      </c>
      <c r="U752" s="87" t="s">
        <v>49</v>
      </c>
      <c r="V752" s="89">
        <v>0</v>
      </c>
      <c r="W752" s="89">
        <v>115425947.2</v>
      </c>
      <c r="X752" s="87" t="s">
        <v>50</v>
      </c>
      <c r="Y752" s="89">
        <v>18468151.552000001</v>
      </c>
      <c r="Z752" s="89">
        <v>0</v>
      </c>
      <c r="AA752" s="87" t="s">
        <v>49</v>
      </c>
      <c r="AB752" s="89">
        <v>0</v>
      </c>
      <c r="AC752" s="89">
        <v>0</v>
      </c>
      <c r="AD752" s="87" t="s">
        <v>49</v>
      </c>
      <c r="AE752" s="89">
        <v>0</v>
      </c>
      <c r="AF752" s="87">
        <v>0</v>
      </c>
      <c r="AG752" s="87" t="s">
        <v>49</v>
      </c>
      <c r="AH752" s="93">
        <v>0</v>
      </c>
      <c r="AI752" s="93">
        <v>0</v>
      </c>
      <c r="AJ752" s="94" t="s">
        <v>49</v>
      </c>
      <c r="AK752" s="93">
        <v>0</v>
      </c>
      <c r="AL752" s="93">
        <v>0</v>
      </c>
      <c r="AM752" s="95" t="s">
        <v>47</v>
      </c>
      <c r="AN752" s="94" t="s">
        <v>47</v>
      </c>
      <c r="AO752" s="95" t="s">
        <v>47</v>
      </c>
      <c r="AP752" s="94" t="s">
        <v>47</v>
      </c>
      <c r="AR752" s="90"/>
      <c r="AS752" s="78"/>
      <c r="AT752" s="79"/>
      <c r="AU752" s="91"/>
    </row>
    <row r="753" spans="1:47" x14ac:dyDescent="0.25">
      <c r="A753" s="87" t="s">
        <v>2440</v>
      </c>
      <c r="B753" s="92">
        <v>44195</v>
      </c>
      <c r="C753" s="87" t="s">
        <v>46</v>
      </c>
      <c r="D753" s="87" t="s">
        <v>600</v>
      </c>
      <c r="E753" s="87" t="s">
        <v>972</v>
      </c>
      <c r="F753" s="87" t="s">
        <v>2020</v>
      </c>
      <c r="G753" s="87" t="s">
        <v>48</v>
      </c>
      <c r="H753" s="87" t="s">
        <v>1812</v>
      </c>
      <c r="I753" s="89" t="s">
        <v>47</v>
      </c>
      <c r="J753" s="89" t="s">
        <v>47</v>
      </c>
      <c r="K753" s="89" t="s">
        <v>47</v>
      </c>
      <c r="L753" s="89" t="s">
        <v>47</v>
      </c>
      <c r="M753" s="89">
        <v>0</v>
      </c>
      <c r="N753" s="87" t="s">
        <v>47</v>
      </c>
      <c r="O753" s="87" t="s">
        <v>55</v>
      </c>
      <c r="P753" s="87" t="s">
        <v>47</v>
      </c>
      <c r="Q753" s="89">
        <v>35793977.5</v>
      </c>
      <c r="R753" s="89">
        <v>0</v>
      </c>
      <c r="S753" s="89">
        <v>25702267.5</v>
      </c>
      <c r="T753" s="89">
        <v>0</v>
      </c>
      <c r="U753" s="87" t="s">
        <v>49</v>
      </c>
      <c r="V753" s="89">
        <v>0</v>
      </c>
      <c r="W753" s="89">
        <v>8699750</v>
      </c>
      <c r="X753" s="87" t="s">
        <v>50</v>
      </c>
      <c r="Y753" s="89">
        <v>1391960</v>
      </c>
      <c r="Z753" s="89">
        <v>0</v>
      </c>
      <c r="AA753" s="87" t="s">
        <v>49</v>
      </c>
      <c r="AB753" s="89">
        <v>0</v>
      </c>
      <c r="AC753" s="89">
        <v>0</v>
      </c>
      <c r="AD753" s="87" t="s">
        <v>49</v>
      </c>
      <c r="AE753" s="89">
        <v>0</v>
      </c>
      <c r="AF753" s="87">
        <v>0</v>
      </c>
      <c r="AG753" s="87" t="s">
        <v>49</v>
      </c>
      <c r="AH753" s="93">
        <v>0</v>
      </c>
      <c r="AI753" s="93">
        <v>0</v>
      </c>
      <c r="AJ753" s="94" t="s">
        <v>49</v>
      </c>
      <c r="AK753" s="93">
        <v>0</v>
      </c>
      <c r="AL753" s="93">
        <v>0</v>
      </c>
      <c r="AM753" s="95" t="s">
        <v>47</v>
      </c>
      <c r="AN753" s="94" t="s">
        <v>47</v>
      </c>
      <c r="AO753" s="95" t="s">
        <v>47</v>
      </c>
      <c r="AP753" s="94" t="s">
        <v>47</v>
      </c>
      <c r="AR753" s="90"/>
      <c r="AS753" s="78"/>
      <c r="AT753" s="79"/>
      <c r="AU753" s="91"/>
    </row>
    <row r="754" spans="1:47" x14ac:dyDescent="0.25">
      <c r="A754" s="87" t="s">
        <v>2441</v>
      </c>
      <c r="B754" s="92">
        <v>44195</v>
      </c>
      <c r="C754" s="87" t="s">
        <v>46</v>
      </c>
      <c r="D754" s="87" t="s">
        <v>600</v>
      </c>
      <c r="E754" s="87" t="s">
        <v>972</v>
      </c>
      <c r="F754" s="87" t="s">
        <v>2020</v>
      </c>
      <c r="G754" s="87" t="s">
        <v>48</v>
      </c>
      <c r="H754" s="87" t="s">
        <v>1809</v>
      </c>
      <c r="I754" s="89" t="s">
        <v>47</v>
      </c>
      <c r="J754" s="89" t="s">
        <v>47</v>
      </c>
      <c r="K754" s="89" t="s">
        <v>47</v>
      </c>
      <c r="L754" s="89" t="s">
        <v>47</v>
      </c>
      <c r="M754" s="89">
        <v>0</v>
      </c>
      <c r="N754" s="87" t="s">
        <v>47</v>
      </c>
      <c r="O754" s="87" t="s">
        <v>1810</v>
      </c>
      <c r="P754" s="87" t="s">
        <v>1811</v>
      </c>
      <c r="Q754" s="89">
        <v>6813950</v>
      </c>
      <c r="R754" s="89">
        <v>0</v>
      </c>
      <c r="S754" s="89">
        <v>6773930</v>
      </c>
      <c r="T754" s="89">
        <v>0</v>
      </c>
      <c r="U754" s="87" t="s">
        <v>49</v>
      </c>
      <c r="V754" s="89">
        <v>0</v>
      </c>
      <c r="W754" s="89">
        <v>34500</v>
      </c>
      <c r="X754" s="87" t="s">
        <v>50</v>
      </c>
      <c r="Y754" s="89">
        <v>5520</v>
      </c>
      <c r="Z754" s="89">
        <v>0</v>
      </c>
      <c r="AA754" s="87" t="s">
        <v>49</v>
      </c>
      <c r="AB754" s="89">
        <v>0</v>
      </c>
      <c r="AC754" s="89">
        <v>0</v>
      </c>
      <c r="AD754" s="87" t="s">
        <v>49</v>
      </c>
      <c r="AE754" s="89">
        <v>0</v>
      </c>
      <c r="AF754" s="87">
        <v>0</v>
      </c>
      <c r="AG754" s="87" t="s">
        <v>49</v>
      </c>
      <c r="AH754" s="93">
        <v>0</v>
      </c>
      <c r="AI754" s="93">
        <v>0</v>
      </c>
      <c r="AJ754" s="94" t="s">
        <v>49</v>
      </c>
      <c r="AK754" s="93">
        <v>0</v>
      </c>
      <c r="AL754" s="93">
        <v>0</v>
      </c>
      <c r="AM754" s="95" t="s">
        <v>47</v>
      </c>
      <c r="AN754" s="94" t="s">
        <v>47</v>
      </c>
      <c r="AO754" s="95" t="s">
        <v>47</v>
      </c>
      <c r="AP754" s="94" t="s">
        <v>47</v>
      </c>
      <c r="AR754" s="90"/>
      <c r="AS754" s="78"/>
      <c r="AT754" s="79"/>
      <c r="AU754" s="91"/>
    </row>
    <row r="755" spans="1:47" x14ac:dyDescent="0.25">
      <c r="A755" s="87" t="s">
        <v>2442</v>
      </c>
      <c r="B755" s="92">
        <v>44195</v>
      </c>
      <c r="C755" s="87" t="s">
        <v>46</v>
      </c>
      <c r="D755" s="87" t="s">
        <v>600</v>
      </c>
      <c r="E755" s="87" t="s">
        <v>972</v>
      </c>
      <c r="F755" s="87" t="s">
        <v>2020</v>
      </c>
      <c r="G755" s="87" t="s">
        <v>48</v>
      </c>
      <c r="H755" s="87" t="s">
        <v>1808</v>
      </c>
      <c r="I755" s="89" t="s">
        <v>47</v>
      </c>
      <c r="J755" s="89" t="s">
        <v>47</v>
      </c>
      <c r="K755" s="89" t="s">
        <v>47</v>
      </c>
      <c r="L755" s="89" t="s">
        <v>47</v>
      </c>
      <c r="M755" s="89">
        <v>0</v>
      </c>
      <c r="N755" s="87" t="s">
        <v>47</v>
      </c>
      <c r="O755" s="87" t="s">
        <v>55</v>
      </c>
      <c r="P755" s="87" t="s">
        <v>47</v>
      </c>
      <c r="Q755" s="89">
        <v>78531234.5</v>
      </c>
      <c r="R755" s="89">
        <v>0</v>
      </c>
      <c r="S755" s="89">
        <v>67655132.5</v>
      </c>
      <c r="T755" s="89">
        <v>0</v>
      </c>
      <c r="U755" s="87" t="s">
        <v>49</v>
      </c>
      <c r="V755" s="89">
        <v>0</v>
      </c>
      <c r="W755" s="89">
        <v>9375950</v>
      </c>
      <c r="X755" s="87" t="s">
        <v>49</v>
      </c>
      <c r="Y755" s="89">
        <v>1500152</v>
      </c>
      <c r="Z755" s="89">
        <v>0</v>
      </c>
      <c r="AA755" s="87" t="s">
        <v>49</v>
      </c>
      <c r="AB755" s="89">
        <v>0</v>
      </c>
      <c r="AC755" s="89">
        <v>0</v>
      </c>
      <c r="AD755" s="87" t="s">
        <v>49</v>
      </c>
      <c r="AE755" s="89">
        <v>0</v>
      </c>
      <c r="AF755" s="87">
        <v>0</v>
      </c>
      <c r="AG755" s="87" t="s">
        <v>49</v>
      </c>
      <c r="AH755" s="89">
        <v>0</v>
      </c>
      <c r="AI755" s="89">
        <v>0</v>
      </c>
      <c r="AJ755" s="87" t="s">
        <v>49</v>
      </c>
      <c r="AK755" s="89">
        <v>0</v>
      </c>
      <c r="AL755" s="89">
        <v>0</v>
      </c>
      <c r="AM755" s="88" t="s">
        <v>47</v>
      </c>
      <c r="AN755" s="87" t="s">
        <v>47</v>
      </c>
      <c r="AO755" s="88" t="s">
        <v>47</v>
      </c>
      <c r="AP755" s="87" t="s">
        <v>47</v>
      </c>
      <c r="AR755" s="90"/>
      <c r="AS755" s="78"/>
      <c r="AT755" s="79"/>
      <c r="AU755" s="91"/>
    </row>
    <row r="756" spans="1:47" x14ac:dyDescent="0.25">
      <c r="A756" s="87" t="s">
        <v>2443</v>
      </c>
      <c r="B756" s="92">
        <v>44195</v>
      </c>
      <c r="C756" s="87" t="s">
        <v>46</v>
      </c>
      <c r="D756" s="87" t="s">
        <v>600</v>
      </c>
      <c r="E756" s="87" t="s">
        <v>972</v>
      </c>
      <c r="F756" s="87" t="s">
        <v>2020</v>
      </c>
      <c r="G756" s="87" t="s">
        <v>48</v>
      </c>
      <c r="H756" s="87" t="s">
        <v>1805</v>
      </c>
      <c r="I756" s="89" t="s">
        <v>47</v>
      </c>
      <c r="J756" s="89" t="s">
        <v>47</v>
      </c>
      <c r="K756" s="89" t="s">
        <v>47</v>
      </c>
      <c r="L756" s="89" t="s">
        <v>47</v>
      </c>
      <c r="M756" s="89">
        <v>0</v>
      </c>
      <c r="N756" s="87" t="s">
        <v>47</v>
      </c>
      <c r="O756" s="87" t="s">
        <v>1806</v>
      </c>
      <c r="P756" s="87" t="s">
        <v>1807</v>
      </c>
      <c r="Q756" s="89">
        <v>11489696</v>
      </c>
      <c r="R756" s="89">
        <v>0</v>
      </c>
      <c r="S756" s="89">
        <v>7729150</v>
      </c>
      <c r="T756" s="89">
        <v>0</v>
      </c>
      <c r="U756" s="87" t="s">
        <v>49</v>
      </c>
      <c r="V756" s="89">
        <v>0</v>
      </c>
      <c r="W756" s="89">
        <v>3241850</v>
      </c>
      <c r="X756" s="87" t="s">
        <v>50</v>
      </c>
      <c r="Y756" s="89">
        <v>518696</v>
      </c>
      <c r="Z756" s="89">
        <v>0</v>
      </c>
      <c r="AA756" s="87" t="s">
        <v>49</v>
      </c>
      <c r="AB756" s="89">
        <v>0</v>
      </c>
      <c r="AC756" s="89">
        <v>0</v>
      </c>
      <c r="AD756" s="87" t="s">
        <v>49</v>
      </c>
      <c r="AE756" s="89">
        <v>0</v>
      </c>
      <c r="AF756" s="87">
        <v>0</v>
      </c>
      <c r="AG756" s="87" t="s">
        <v>49</v>
      </c>
      <c r="AH756" s="89">
        <v>0</v>
      </c>
      <c r="AI756" s="89">
        <v>0</v>
      </c>
      <c r="AJ756" s="87" t="s">
        <v>49</v>
      </c>
      <c r="AK756" s="89">
        <v>0</v>
      </c>
      <c r="AL756" s="89">
        <v>0</v>
      </c>
      <c r="AM756" s="88" t="s">
        <v>47</v>
      </c>
      <c r="AN756" s="87" t="s">
        <v>47</v>
      </c>
      <c r="AO756" s="88" t="s">
        <v>47</v>
      </c>
      <c r="AP756" s="87" t="s">
        <v>47</v>
      </c>
      <c r="AR756" s="90"/>
      <c r="AS756" s="78"/>
      <c r="AT756" s="79"/>
      <c r="AU756" s="91"/>
    </row>
    <row r="757" spans="1:47" x14ac:dyDescent="0.25">
      <c r="A757" s="87" t="s">
        <v>2444</v>
      </c>
      <c r="B757" s="92">
        <v>44195</v>
      </c>
      <c r="C757" s="87" t="s">
        <v>46</v>
      </c>
      <c r="D757" s="87" t="s">
        <v>600</v>
      </c>
      <c r="E757" s="87" t="s">
        <v>972</v>
      </c>
      <c r="F757" s="87" t="s">
        <v>2020</v>
      </c>
      <c r="G757" s="87" t="s">
        <v>48</v>
      </c>
      <c r="H757" s="87" t="s">
        <v>1802</v>
      </c>
      <c r="I757" s="89" t="s">
        <v>47</v>
      </c>
      <c r="J757" s="89" t="s">
        <v>47</v>
      </c>
      <c r="K757" s="89" t="s">
        <v>47</v>
      </c>
      <c r="L757" s="89" t="s">
        <v>47</v>
      </c>
      <c r="M757" s="89">
        <v>0</v>
      </c>
      <c r="N757" s="87" t="s">
        <v>47</v>
      </c>
      <c r="O757" s="87" t="s">
        <v>1803</v>
      </c>
      <c r="P757" s="87" t="s">
        <v>1804</v>
      </c>
      <c r="Q757" s="89">
        <v>2472500</v>
      </c>
      <c r="R757" s="89">
        <v>0</v>
      </c>
      <c r="S757" s="89">
        <v>2472500</v>
      </c>
      <c r="T757" s="89">
        <v>0</v>
      </c>
      <c r="U757" s="87" t="s">
        <v>49</v>
      </c>
      <c r="V757" s="89">
        <v>0</v>
      </c>
      <c r="W757" s="89">
        <v>0</v>
      </c>
      <c r="X757" s="87" t="s">
        <v>49</v>
      </c>
      <c r="Y757" s="89">
        <v>0</v>
      </c>
      <c r="Z757" s="89">
        <v>0</v>
      </c>
      <c r="AA757" s="87" t="s">
        <v>49</v>
      </c>
      <c r="AB757" s="89">
        <v>0</v>
      </c>
      <c r="AC757" s="89">
        <v>0</v>
      </c>
      <c r="AD757" s="87" t="s">
        <v>49</v>
      </c>
      <c r="AE757" s="89">
        <v>0</v>
      </c>
      <c r="AF757" s="87">
        <v>0</v>
      </c>
      <c r="AG757" s="87" t="s">
        <v>49</v>
      </c>
      <c r="AH757" s="89">
        <v>0</v>
      </c>
      <c r="AI757" s="89">
        <v>0</v>
      </c>
      <c r="AJ757" s="87" t="s">
        <v>49</v>
      </c>
      <c r="AK757" s="89">
        <v>0</v>
      </c>
      <c r="AL757" s="89">
        <v>0</v>
      </c>
      <c r="AM757" s="88" t="s">
        <v>47</v>
      </c>
      <c r="AN757" s="87" t="s">
        <v>47</v>
      </c>
      <c r="AO757" s="88" t="s">
        <v>47</v>
      </c>
      <c r="AP757" s="87" t="s">
        <v>47</v>
      </c>
      <c r="AR757" s="90"/>
      <c r="AS757" s="78"/>
      <c r="AT757" s="79"/>
      <c r="AU757" s="91"/>
    </row>
    <row r="758" spans="1:47" x14ac:dyDescent="0.25">
      <c r="A758" s="87" t="s">
        <v>2445</v>
      </c>
      <c r="B758" s="92">
        <v>44195</v>
      </c>
      <c r="C758" s="87" t="s">
        <v>46</v>
      </c>
      <c r="D758" s="87" t="s">
        <v>600</v>
      </c>
      <c r="E758" s="87" t="s">
        <v>972</v>
      </c>
      <c r="F758" s="87" t="s">
        <v>2020</v>
      </c>
      <c r="G758" s="87" t="s">
        <v>48</v>
      </c>
      <c r="H758" s="87" t="s">
        <v>1801</v>
      </c>
      <c r="I758" s="89" t="s">
        <v>47</v>
      </c>
      <c r="J758" s="89" t="s">
        <v>47</v>
      </c>
      <c r="K758" s="89" t="s">
        <v>47</v>
      </c>
      <c r="L758" s="89" t="s">
        <v>47</v>
      </c>
      <c r="M758" s="89">
        <v>0</v>
      </c>
      <c r="N758" s="87" t="s">
        <v>47</v>
      </c>
      <c r="O758" s="87" t="s">
        <v>55</v>
      </c>
      <c r="P758" s="87" t="s">
        <v>47</v>
      </c>
      <c r="Q758" s="89">
        <v>25010515</v>
      </c>
      <c r="R758" s="89">
        <v>0</v>
      </c>
      <c r="S758" s="89">
        <v>24970495</v>
      </c>
      <c r="T758" s="89">
        <v>0</v>
      </c>
      <c r="U758" s="87" t="s">
        <v>49</v>
      </c>
      <c r="V758" s="89">
        <v>0</v>
      </c>
      <c r="W758" s="89">
        <v>34500</v>
      </c>
      <c r="X758" s="87" t="s">
        <v>49</v>
      </c>
      <c r="Y758" s="89">
        <v>5520</v>
      </c>
      <c r="Z758" s="89">
        <v>0</v>
      </c>
      <c r="AA758" s="87" t="s">
        <v>49</v>
      </c>
      <c r="AB758" s="89">
        <v>0</v>
      </c>
      <c r="AC758" s="89">
        <v>0</v>
      </c>
      <c r="AD758" s="87" t="s">
        <v>49</v>
      </c>
      <c r="AE758" s="89">
        <v>0</v>
      </c>
      <c r="AF758" s="87">
        <v>0</v>
      </c>
      <c r="AG758" s="87" t="s">
        <v>49</v>
      </c>
      <c r="AH758" s="89">
        <v>0</v>
      </c>
      <c r="AI758" s="89">
        <v>0</v>
      </c>
      <c r="AJ758" s="87" t="s">
        <v>49</v>
      </c>
      <c r="AK758" s="89">
        <v>0</v>
      </c>
      <c r="AL758" s="89">
        <v>0</v>
      </c>
      <c r="AM758" s="88" t="s">
        <v>47</v>
      </c>
      <c r="AN758" s="87" t="s">
        <v>47</v>
      </c>
      <c r="AO758" s="88" t="s">
        <v>47</v>
      </c>
      <c r="AP758" s="87" t="s">
        <v>47</v>
      </c>
      <c r="AR758" s="90"/>
      <c r="AS758" s="78"/>
      <c r="AT758" s="79"/>
      <c r="AU758" s="91"/>
    </row>
    <row r="759" spans="1:47" x14ac:dyDescent="0.25">
      <c r="A759" s="87" t="s">
        <v>2446</v>
      </c>
      <c r="B759" s="92">
        <v>44196</v>
      </c>
      <c r="C759" s="87" t="s">
        <v>973</v>
      </c>
      <c r="D759" s="87" t="s">
        <v>52</v>
      </c>
      <c r="E759" s="87" t="s">
        <v>1377</v>
      </c>
      <c r="F759" s="87" t="s">
        <v>2109</v>
      </c>
      <c r="G759" s="87" t="s">
        <v>48</v>
      </c>
      <c r="H759" s="87" t="s">
        <v>1912</v>
      </c>
      <c r="I759" s="89" t="s">
        <v>47</v>
      </c>
      <c r="J759" s="89" t="s">
        <v>47</v>
      </c>
      <c r="K759" s="89" t="s">
        <v>47</v>
      </c>
      <c r="L759" s="89" t="s">
        <v>47</v>
      </c>
      <c r="M759" s="89">
        <v>0</v>
      </c>
      <c r="N759" s="87" t="s">
        <v>47</v>
      </c>
      <c r="O759" s="87" t="s">
        <v>55</v>
      </c>
      <c r="P759" s="87" t="s">
        <v>47</v>
      </c>
      <c r="Q759" s="89">
        <v>910214821.91959989</v>
      </c>
      <c r="R759" s="89">
        <v>0</v>
      </c>
      <c r="S759" s="89">
        <v>618748367.24999976</v>
      </c>
      <c r="T759" s="89">
        <v>0</v>
      </c>
      <c r="U759" s="87" t="s">
        <v>49</v>
      </c>
      <c r="V759" s="89">
        <v>0</v>
      </c>
      <c r="W759" s="89">
        <v>251264185.05999994</v>
      </c>
      <c r="X759" s="87" t="s">
        <v>49</v>
      </c>
      <c r="Y759" s="89">
        <v>40202269.609600008</v>
      </c>
      <c r="Z759" s="89">
        <v>0</v>
      </c>
      <c r="AA759" s="87" t="s">
        <v>49</v>
      </c>
      <c r="AB759" s="89">
        <v>0</v>
      </c>
      <c r="AC759" s="89">
        <v>0</v>
      </c>
      <c r="AD759" s="87" t="s">
        <v>49</v>
      </c>
      <c r="AE759" s="89">
        <v>0</v>
      </c>
      <c r="AF759" s="87">
        <v>0</v>
      </c>
      <c r="AG759" s="87" t="s">
        <v>49</v>
      </c>
      <c r="AH759" s="89">
        <v>0</v>
      </c>
      <c r="AI759" s="89">
        <v>0</v>
      </c>
      <c r="AJ759" s="87" t="s">
        <v>49</v>
      </c>
      <c r="AK759" s="89">
        <v>0</v>
      </c>
      <c r="AL759" s="89">
        <v>0</v>
      </c>
      <c r="AM759" s="88" t="s">
        <v>47</v>
      </c>
      <c r="AN759" s="87" t="s">
        <v>47</v>
      </c>
      <c r="AO759" s="88" t="s">
        <v>47</v>
      </c>
      <c r="AP759" s="87" t="s">
        <v>47</v>
      </c>
      <c r="AR759" s="90"/>
      <c r="AS759" s="78"/>
      <c r="AT759" s="79"/>
      <c r="AU759" s="91"/>
    </row>
    <row r="760" spans="1:47" x14ac:dyDescent="0.25">
      <c r="A760" s="87" t="s">
        <v>2447</v>
      </c>
      <c r="B760" s="92">
        <v>44196</v>
      </c>
      <c r="C760" s="87" t="s">
        <v>46</v>
      </c>
      <c r="D760" s="87" t="s">
        <v>52</v>
      </c>
      <c r="E760" s="87" t="s">
        <v>53</v>
      </c>
      <c r="F760" s="87" t="s">
        <v>1982</v>
      </c>
      <c r="G760" s="87" t="s">
        <v>104</v>
      </c>
      <c r="H760" s="87" t="s">
        <v>47</v>
      </c>
      <c r="I760" s="89" t="s">
        <v>1828</v>
      </c>
      <c r="J760" s="89" t="s">
        <v>47</v>
      </c>
      <c r="K760" s="89" t="s">
        <v>1829</v>
      </c>
      <c r="L760" s="89" t="s">
        <v>1830</v>
      </c>
      <c r="M760" s="89">
        <v>29658700.010000002</v>
      </c>
      <c r="N760" s="87" t="s">
        <v>107</v>
      </c>
      <c r="O760" s="87" t="s">
        <v>1831</v>
      </c>
      <c r="P760" s="87" t="s">
        <v>1832</v>
      </c>
      <c r="Q760" s="89">
        <v>-4830000</v>
      </c>
      <c r="R760" s="89">
        <v>0</v>
      </c>
      <c r="S760" s="89">
        <v>-4830000</v>
      </c>
      <c r="T760" s="89">
        <v>0</v>
      </c>
      <c r="U760" s="87" t="s">
        <v>49</v>
      </c>
      <c r="V760" s="89">
        <v>0</v>
      </c>
      <c r="W760" s="89">
        <v>0</v>
      </c>
      <c r="X760" s="87" t="s">
        <v>49</v>
      </c>
      <c r="Y760" s="89">
        <v>0</v>
      </c>
      <c r="Z760" s="89">
        <v>0</v>
      </c>
      <c r="AA760" s="87" t="s">
        <v>49</v>
      </c>
      <c r="AB760" s="89">
        <v>0</v>
      </c>
      <c r="AC760" s="89">
        <v>0</v>
      </c>
      <c r="AD760" s="87" t="s">
        <v>49</v>
      </c>
      <c r="AE760" s="89">
        <v>0</v>
      </c>
      <c r="AF760" s="87">
        <v>0</v>
      </c>
      <c r="AG760" s="87" t="s">
        <v>49</v>
      </c>
      <c r="AH760" s="89">
        <v>0</v>
      </c>
      <c r="AI760" s="89">
        <v>0</v>
      </c>
      <c r="AJ760" s="87" t="s">
        <v>49</v>
      </c>
      <c r="AK760" s="89">
        <v>0</v>
      </c>
      <c r="AL760" s="89">
        <v>0</v>
      </c>
      <c r="AM760" s="88" t="s">
        <v>47</v>
      </c>
      <c r="AN760" s="87" t="s">
        <v>47</v>
      </c>
      <c r="AO760" s="88" t="s">
        <v>47</v>
      </c>
      <c r="AP760" s="87" t="s">
        <v>47</v>
      </c>
      <c r="AR760" s="90"/>
      <c r="AS760" s="78"/>
      <c r="AT760" s="79"/>
      <c r="AU760" s="91"/>
    </row>
    <row r="761" spans="1:47" x14ac:dyDescent="0.25">
      <c r="A761" s="87" t="s">
        <v>2448</v>
      </c>
      <c r="B761" s="92">
        <v>44196</v>
      </c>
      <c r="C761" s="87" t="s">
        <v>46</v>
      </c>
      <c r="D761" s="87" t="s">
        <v>52</v>
      </c>
      <c r="E761" s="87" t="s">
        <v>53</v>
      </c>
      <c r="F761" s="87" t="s">
        <v>1982</v>
      </c>
      <c r="G761" s="87" t="s">
        <v>48</v>
      </c>
      <c r="H761" s="87" t="s">
        <v>1827</v>
      </c>
      <c r="I761" s="89" t="s">
        <v>47</v>
      </c>
      <c r="J761" s="89" t="s">
        <v>47</v>
      </c>
      <c r="K761" s="89" t="s">
        <v>47</v>
      </c>
      <c r="L761" s="89" t="s">
        <v>47</v>
      </c>
      <c r="M761" s="89">
        <v>0</v>
      </c>
      <c r="N761" s="87" t="s">
        <v>47</v>
      </c>
      <c r="O761" s="87" t="s">
        <v>55</v>
      </c>
      <c r="P761" s="87" t="s">
        <v>47</v>
      </c>
      <c r="Q761" s="89">
        <v>1604174375.3668001</v>
      </c>
      <c r="R761" s="89">
        <v>0</v>
      </c>
      <c r="S761" s="89">
        <v>1240851843.7499995</v>
      </c>
      <c r="T761" s="89">
        <v>0</v>
      </c>
      <c r="U761" s="87" t="s">
        <v>49</v>
      </c>
      <c r="V761" s="89">
        <v>0</v>
      </c>
      <c r="W761" s="89">
        <v>313209078.97999996</v>
      </c>
      <c r="X761" s="87" t="s">
        <v>50</v>
      </c>
      <c r="Y761" s="89">
        <v>50113452.636799991</v>
      </c>
      <c r="Z761" s="89">
        <v>0</v>
      </c>
      <c r="AA761" s="87" t="s">
        <v>49</v>
      </c>
      <c r="AB761" s="89">
        <v>0</v>
      </c>
      <c r="AC761" s="89">
        <v>0</v>
      </c>
      <c r="AD761" s="87" t="s">
        <v>49</v>
      </c>
      <c r="AE761" s="89">
        <v>0</v>
      </c>
      <c r="AF761" s="87">
        <v>0</v>
      </c>
      <c r="AG761" s="87" t="s">
        <v>49</v>
      </c>
      <c r="AH761" s="89">
        <v>0</v>
      </c>
      <c r="AI761" s="89">
        <v>0</v>
      </c>
      <c r="AJ761" s="87" t="s">
        <v>49</v>
      </c>
      <c r="AK761" s="89">
        <v>0</v>
      </c>
      <c r="AL761" s="89">
        <v>0</v>
      </c>
      <c r="AM761" s="88" t="s">
        <v>47</v>
      </c>
      <c r="AN761" s="87" t="s">
        <v>47</v>
      </c>
      <c r="AO761" s="88" t="s">
        <v>47</v>
      </c>
      <c r="AP761" s="87" t="s">
        <v>47</v>
      </c>
      <c r="AR761" s="90"/>
      <c r="AS761" s="78"/>
      <c r="AT761" s="79"/>
      <c r="AU761" s="91"/>
    </row>
    <row r="762" spans="1:47" x14ac:dyDescent="0.25">
      <c r="A762" s="87" t="s">
        <v>2449</v>
      </c>
      <c r="B762" s="92">
        <v>44196</v>
      </c>
      <c r="C762" s="87" t="s">
        <v>973</v>
      </c>
      <c r="D762" s="87" t="s">
        <v>63</v>
      </c>
      <c r="E762" s="87" t="s">
        <v>1373</v>
      </c>
      <c r="F762" s="87" t="s">
        <v>1407</v>
      </c>
      <c r="G762" s="87" t="s">
        <v>48</v>
      </c>
      <c r="H762" s="87" t="s">
        <v>1913</v>
      </c>
      <c r="I762" s="89" t="s">
        <v>47</v>
      </c>
      <c r="J762" s="89" t="s">
        <v>47</v>
      </c>
      <c r="K762" s="89" t="s">
        <v>47</v>
      </c>
      <c r="L762" s="89" t="s">
        <v>47</v>
      </c>
      <c r="M762" s="89">
        <v>0</v>
      </c>
      <c r="N762" s="87" t="s">
        <v>47</v>
      </c>
      <c r="O762" s="87" t="s">
        <v>55</v>
      </c>
      <c r="P762" s="87" t="s">
        <v>47</v>
      </c>
      <c r="Q762" s="89">
        <v>827798440.21280003</v>
      </c>
      <c r="R762" s="89">
        <v>0</v>
      </c>
      <c r="S762" s="89">
        <v>684497875.5</v>
      </c>
      <c r="T762" s="89">
        <v>0</v>
      </c>
      <c r="U762" s="87" t="s">
        <v>49</v>
      </c>
      <c r="V762" s="89">
        <v>0</v>
      </c>
      <c r="W762" s="89">
        <v>123534969.58000003</v>
      </c>
      <c r="X762" s="87" t="s">
        <v>49</v>
      </c>
      <c r="Y762" s="89">
        <v>19765595.132799998</v>
      </c>
      <c r="Z762" s="89">
        <v>0</v>
      </c>
      <c r="AA762" s="87" t="s">
        <v>49</v>
      </c>
      <c r="AB762" s="89">
        <v>0</v>
      </c>
      <c r="AC762" s="89">
        <v>0</v>
      </c>
      <c r="AD762" s="87" t="s">
        <v>49</v>
      </c>
      <c r="AE762" s="89">
        <v>0</v>
      </c>
      <c r="AF762" s="87">
        <v>0</v>
      </c>
      <c r="AG762" s="87" t="s">
        <v>49</v>
      </c>
      <c r="AH762" s="89">
        <v>0</v>
      </c>
      <c r="AI762" s="89">
        <v>0</v>
      </c>
      <c r="AJ762" s="87" t="s">
        <v>49</v>
      </c>
      <c r="AK762" s="89">
        <v>0</v>
      </c>
      <c r="AL762" s="89">
        <v>0</v>
      </c>
      <c r="AM762" s="88" t="s">
        <v>47</v>
      </c>
      <c r="AN762" s="87" t="s">
        <v>47</v>
      </c>
      <c r="AO762" s="88" t="s">
        <v>47</v>
      </c>
      <c r="AP762" s="87" t="s">
        <v>47</v>
      </c>
      <c r="AR762" s="90"/>
      <c r="AS762" s="78"/>
      <c r="AT762" s="79"/>
      <c r="AU762" s="91"/>
    </row>
    <row r="763" spans="1:47" x14ac:dyDescent="0.25">
      <c r="A763" s="87" t="s">
        <v>2450</v>
      </c>
      <c r="B763" s="92">
        <v>44196</v>
      </c>
      <c r="C763" s="87" t="s">
        <v>980</v>
      </c>
      <c r="D763" s="87" t="s">
        <v>63</v>
      </c>
      <c r="E763" s="87" t="s">
        <v>1208</v>
      </c>
      <c r="F763" s="87" t="s">
        <v>1977</v>
      </c>
      <c r="G763" s="87" t="s">
        <v>48</v>
      </c>
      <c r="H763" s="87" t="s">
        <v>1956</v>
      </c>
      <c r="I763" s="89" t="s">
        <v>47</v>
      </c>
      <c r="J763" s="89" t="s">
        <v>47</v>
      </c>
      <c r="K763" s="89" t="s">
        <v>47</v>
      </c>
      <c r="L763" s="89" t="s">
        <v>47</v>
      </c>
      <c r="M763" s="89">
        <v>0</v>
      </c>
      <c r="N763" s="87" t="s">
        <v>47</v>
      </c>
      <c r="O763" s="87" t="s">
        <v>55</v>
      </c>
      <c r="P763" s="87" t="s">
        <v>47</v>
      </c>
      <c r="Q763" s="89">
        <v>845554384.00599968</v>
      </c>
      <c r="R763" s="89">
        <v>0</v>
      </c>
      <c r="S763" s="89">
        <v>537718523.74999976</v>
      </c>
      <c r="T763" s="89">
        <v>0</v>
      </c>
      <c r="U763" s="87" t="s">
        <v>49</v>
      </c>
      <c r="V763" s="89">
        <v>0</v>
      </c>
      <c r="W763" s="89">
        <v>265375741.59999999</v>
      </c>
      <c r="X763" s="87" t="s">
        <v>50</v>
      </c>
      <c r="Y763" s="89">
        <v>42460118.656000003</v>
      </c>
      <c r="Z763" s="89">
        <v>0</v>
      </c>
      <c r="AA763" s="87" t="s">
        <v>49</v>
      </c>
      <c r="AB763" s="89">
        <v>0</v>
      </c>
      <c r="AC763" s="89">
        <v>0</v>
      </c>
      <c r="AD763" s="87" t="s">
        <v>49</v>
      </c>
      <c r="AE763" s="89">
        <v>0</v>
      </c>
      <c r="AF763" s="87">
        <v>0</v>
      </c>
      <c r="AG763" s="87" t="s">
        <v>49</v>
      </c>
      <c r="AH763" s="89">
        <v>0</v>
      </c>
      <c r="AI763" s="89">
        <v>0</v>
      </c>
      <c r="AJ763" s="87" t="s">
        <v>49</v>
      </c>
      <c r="AK763" s="89">
        <v>0</v>
      </c>
      <c r="AL763" s="89">
        <v>0</v>
      </c>
      <c r="AM763" s="88" t="s">
        <v>47</v>
      </c>
      <c r="AN763" s="87" t="s">
        <v>47</v>
      </c>
      <c r="AO763" s="88" t="s">
        <v>47</v>
      </c>
      <c r="AP763" s="87" t="s">
        <v>47</v>
      </c>
      <c r="AR763" s="90"/>
      <c r="AS763" s="78"/>
      <c r="AT763" s="79"/>
      <c r="AU763" s="91"/>
    </row>
    <row r="764" spans="1:47" x14ac:dyDescent="0.25">
      <c r="A764" s="87" t="s">
        <v>2451</v>
      </c>
      <c r="B764" s="92">
        <v>44196</v>
      </c>
      <c r="C764" s="87" t="s">
        <v>46</v>
      </c>
      <c r="D764" s="87" t="s">
        <v>63</v>
      </c>
      <c r="E764" s="87" t="s">
        <v>1086</v>
      </c>
      <c r="F764" s="87" t="s">
        <v>892</v>
      </c>
      <c r="G764" s="87" t="s">
        <v>48</v>
      </c>
      <c r="H764" s="87" t="s">
        <v>2029</v>
      </c>
      <c r="I764" s="89"/>
      <c r="J764" s="89"/>
      <c r="K764" s="89"/>
      <c r="L764" s="89"/>
      <c r="M764" s="89">
        <v>0</v>
      </c>
      <c r="N764" s="87"/>
      <c r="O764" s="87" t="s">
        <v>55</v>
      </c>
      <c r="P764" s="87"/>
      <c r="Q764" s="89">
        <v>221735689</v>
      </c>
      <c r="R764" s="89">
        <v>0</v>
      </c>
      <c r="S764" s="89">
        <v>221735689</v>
      </c>
      <c r="T764" s="89">
        <v>0</v>
      </c>
      <c r="U764" s="87" t="s">
        <v>49</v>
      </c>
      <c r="V764" s="89">
        <v>0</v>
      </c>
      <c r="W764" s="89">
        <v>0</v>
      </c>
      <c r="X764" s="87" t="s">
        <v>49</v>
      </c>
      <c r="Y764" s="89">
        <v>0</v>
      </c>
      <c r="Z764" s="89">
        <v>0</v>
      </c>
      <c r="AA764" s="87" t="s">
        <v>49</v>
      </c>
      <c r="AB764" s="89">
        <v>0</v>
      </c>
      <c r="AC764" s="89">
        <v>0</v>
      </c>
      <c r="AD764" s="87" t="s">
        <v>49</v>
      </c>
      <c r="AE764" s="89">
        <v>0</v>
      </c>
      <c r="AF764" s="87">
        <v>0</v>
      </c>
      <c r="AG764" s="87" t="s">
        <v>49</v>
      </c>
      <c r="AH764" s="89">
        <v>0</v>
      </c>
      <c r="AI764" s="89">
        <v>0</v>
      </c>
      <c r="AJ764" s="87" t="s">
        <v>49</v>
      </c>
      <c r="AK764" s="89">
        <v>0</v>
      </c>
      <c r="AL764" s="89">
        <v>0</v>
      </c>
      <c r="AM764" s="88" t="s">
        <v>47</v>
      </c>
      <c r="AN764" s="87" t="s">
        <v>47</v>
      </c>
      <c r="AO764" s="88" t="s">
        <v>47</v>
      </c>
      <c r="AP764" s="87" t="s">
        <v>47</v>
      </c>
      <c r="AR764" s="90"/>
      <c r="AS764" s="78"/>
      <c r="AT764" s="79"/>
      <c r="AU764" s="91"/>
    </row>
    <row r="765" spans="1:47" x14ac:dyDescent="0.25">
      <c r="A765" s="87" t="s">
        <v>2452</v>
      </c>
      <c r="B765" s="92">
        <v>44196</v>
      </c>
      <c r="C765" s="87" t="s">
        <v>46</v>
      </c>
      <c r="D765" s="87" t="s">
        <v>63</v>
      </c>
      <c r="E765" s="87" t="s">
        <v>64</v>
      </c>
      <c r="F765" s="87" t="s">
        <v>1986</v>
      </c>
      <c r="G765" s="87" t="s">
        <v>48</v>
      </c>
      <c r="H765" s="87" t="s">
        <v>1833</v>
      </c>
      <c r="I765" s="89" t="s">
        <v>47</v>
      </c>
      <c r="J765" s="89" t="s">
        <v>47</v>
      </c>
      <c r="K765" s="89" t="s">
        <v>47</v>
      </c>
      <c r="L765" s="89" t="s">
        <v>47</v>
      </c>
      <c r="M765" s="89">
        <v>0</v>
      </c>
      <c r="N765" s="87" t="s">
        <v>47</v>
      </c>
      <c r="O765" s="87" t="s">
        <v>55</v>
      </c>
      <c r="P765" s="87" t="s">
        <v>47</v>
      </c>
      <c r="Q765" s="89">
        <v>1705218023.537601</v>
      </c>
      <c r="R765" s="89">
        <v>0</v>
      </c>
      <c r="S765" s="89">
        <v>1228414224.9999988</v>
      </c>
      <c r="T765" s="89">
        <v>0</v>
      </c>
      <c r="U765" s="87" t="s">
        <v>49</v>
      </c>
      <c r="V765" s="89">
        <v>0</v>
      </c>
      <c r="W765" s="89">
        <v>411037757.36000007</v>
      </c>
      <c r="X765" s="87" t="s">
        <v>49</v>
      </c>
      <c r="Y765" s="89">
        <v>65766041.177599981</v>
      </c>
      <c r="Z765" s="89">
        <v>0</v>
      </c>
      <c r="AA765" s="87" t="s">
        <v>49</v>
      </c>
      <c r="AB765" s="89">
        <v>0</v>
      </c>
      <c r="AC765" s="89">
        <v>0</v>
      </c>
      <c r="AD765" s="87" t="s">
        <v>49</v>
      </c>
      <c r="AE765" s="89">
        <v>0</v>
      </c>
      <c r="AF765" s="87">
        <v>0</v>
      </c>
      <c r="AG765" s="87" t="s">
        <v>49</v>
      </c>
      <c r="AH765" s="89">
        <v>0</v>
      </c>
      <c r="AI765" s="89">
        <v>0</v>
      </c>
      <c r="AJ765" s="87" t="s">
        <v>49</v>
      </c>
      <c r="AK765" s="89">
        <v>0</v>
      </c>
      <c r="AL765" s="89">
        <v>0</v>
      </c>
      <c r="AM765" s="88" t="s">
        <v>47</v>
      </c>
      <c r="AN765" s="87" t="s">
        <v>47</v>
      </c>
      <c r="AO765" s="88" t="s">
        <v>47</v>
      </c>
      <c r="AP765" s="87" t="s">
        <v>47</v>
      </c>
      <c r="AR765" s="90"/>
      <c r="AS765" s="78"/>
      <c r="AT765" s="79"/>
      <c r="AU765" s="91"/>
    </row>
    <row r="766" spans="1:47" x14ac:dyDescent="0.25">
      <c r="A766" s="87" t="s">
        <v>2453</v>
      </c>
      <c r="B766" s="92">
        <v>44196</v>
      </c>
      <c r="C766" s="87" t="s">
        <v>973</v>
      </c>
      <c r="D766" s="87" t="s">
        <v>67</v>
      </c>
      <c r="E766" s="87" t="s">
        <v>1362</v>
      </c>
      <c r="F766" s="87" t="s">
        <v>1915</v>
      </c>
      <c r="G766" s="87" t="s">
        <v>48</v>
      </c>
      <c r="H766" s="87" t="s">
        <v>1921</v>
      </c>
      <c r="I766" s="89" t="s">
        <v>47</v>
      </c>
      <c r="J766" s="89" t="s">
        <v>47</v>
      </c>
      <c r="K766" s="89" t="s">
        <v>47</v>
      </c>
      <c r="L766" s="89" t="s">
        <v>47</v>
      </c>
      <c r="M766" s="89">
        <v>0</v>
      </c>
      <c r="N766" s="87" t="s">
        <v>47</v>
      </c>
      <c r="O766" s="87" t="s">
        <v>1922</v>
      </c>
      <c r="P766" s="87" t="s">
        <v>1923</v>
      </c>
      <c r="Q766" s="89">
        <v>1972250</v>
      </c>
      <c r="R766" s="89">
        <v>0</v>
      </c>
      <c r="S766" s="89">
        <v>1972250</v>
      </c>
      <c r="T766" s="89">
        <v>0</v>
      </c>
      <c r="U766" s="87" t="s">
        <v>49</v>
      </c>
      <c r="V766" s="89">
        <v>0</v>
      </c>
      <c r="W766" s="89">
        <v>0</v>
      </c>
      <c r="X766" s="87" t="s">
        <v>49</v>
      </c>
      <c r="Y766" s="89">
        <v>0</v>
      </c>
      <c r="Z766" s="89">
        <v>0</v>
      </c>
      <c r="AA766" s="87" t="s">
        <v>49</v>
      </c>
      <c r="AB766" s="89">
        <v>0</v>
      </c>
      <c r="AC766" s="89">
        <v>0</v>
      </c>
      <c r="AD766" s="87" t="s">
        <v>49</v>
      </c>
      <c r="AE766" s="89">
        <v>0</v>
      </c>
      <c r="AF766" s="87">
        <v>0</v>
      </c>
      <c r="AG766" s="87" t="s">
        <v>49</v>
      </c>
      <c r="AH766" s="89">
        <v>0</v>
      </c>
      <c r="AI766" s="89">
        <v>0</v>
      </c>
      <c r="AJ766" s="87" t="s">
        <v>49</v>
      </c>
      <c r="AK766" s="89">
        <v>0</v>
      </c>
      <c r="AL766" s="89">
        <v>0</v>
      </c>
      <c r="AM766" s="88" t="s">
        <v>47</v>
      </c>
      <c r="AN766" s="87" t="s">
        <v>47</v>
      </c>
      <c r="AO766" s="88" t="s">
        <v>47</v>
      </c>
      <c r="AP766" s="87" t="s">
        <v>47</v>
      </c>
      <c r="AR766" s="90"/>
      <c r="AS766" s="78"/>
      <c r="AT766" s="79"/>
      <c r="AU766" s="91"/>
    </row>
    <row r="767" spans="1:47" x14ac:dyDescent="0.25">
      <c r="A767" s="87" t="s">
        <v>2454</v>
      </c>
      <c r="B767" s="92">
        <v>44196</v>
      </c>
      <c r="C767" s="87" t="s">
        <v>973</v>
      </c>
      <c r="D767" s="87" t="s">
        <v>67</v>
      </c>
      <c r="E767" s="87" t="s">
        <v>1362</v>
      </c>
      <c r="F767" s="87" t="s">
        <v>1915</v>
      </c>
      <c r="G767" s="87" t="s">
        <v>48</v>
      </c>
      <c r="H767" s="87" t="s">
        <v>1920</v>
      </c>
      <c r="I767" s="89" t="s">
        <v>47</v>
      </c>
      <c r="J767" s="89" t="s">
        <v>47</v>
      </c>
      <c r="K767" s="89" t="s">
        <v>47</v>
      </c>
      <c r="L767" s="89" t="s">
        <v>47</v>
      </c>
      <c r="M767" s="89">
        <v>0</v>
      </c>
      <c r="N767" s="87" t="s">
        <v>47</v>
      </c>
      <c r="O767" s="87" t="s">
        <v>1463</v>
      </c>
      <c r="P767" s="87" t="s">
        <v>1462</v>
      </c>
      <c r="Q767" s="89">
        <v>13396580</v>
      </c>
      <c r="R767" s="89">
        <v>0</v>
      </c>
      <c r="S767" s="89">
        <v>1897500</v>
      </c>
      <c r="T767" s="89">
        <v>9913000</v>
      </c>
      <c r="U767" s="87" t="s">
        <v>50</v>
      </c>
      <c r="V767" s="89">
        <v>1586080</v>
      </c>
      <c r="W767" s="89">
        <v>0</v>
      </c>
      <c r="X767" s="87" t="s">
        <v>49</v>
      </c>
      <c r="Y767" s="89">
        <v>0</v>
      </c>
      <c r="Z767" s="89">
        <v>0</v>
      </c>
      <c r="AA767" s="87" t="s">
        <v>49</v>
      </c>
      <c r="AB767" s="89">
        <v>0</v>
      </c>
      <c r="AC767" s="89">
        <v>0</v>
      </c>
      <c r="AD767" s="87" t="s">
        <v>49</v>
      </c>
      <c r="AE767" s="89">
        <v>0</v>
      </c>
      <c r="AF767" s="87">
        <v>0</v>
      </c>
      <c r="AG767" s="87" t="s">
        <v>49</v>
      </c>
      <c r="AH767" s="89">
        <v>0</v>
      </c>
      <c r="AI767" s="89">
        <v>0</v>
      </c>
      <c r="AJ767" s="87" t="s">
        <v>49</v>
      </c>
      <c r="AK767" s="89">
        <v>0</v>
      </c>
      <c r="AL767" s="89">
        <v>0</v>
      </c>
      <c r="AM767" s="88" t="s">
        <v>47</v>
      </c>
      <c r="AN767" s="87" t="s">
        <v>47</v>
      </c>
      <c r="AO767" s="88" t="s">
        <v>47</v>
      </c>
      <c r="AP767" s="87" t="s">
        <v>47</v>
      </c>
      <c r="AR767" s="90"/>
      <c r="AS767" s="78"/>
      <c r="AT767" s="79"/>
      <c r="AU767" s="91"/>
    </row>
    <row r="768" spans="1:47" x14ac:dyDescent="0.25">
      <c r="A768" s="87" t="s">
        <v>2455</v>
      </c>
      <c r="B768" s="92">
        <v>44196</v>
      </c>
      <c r="C768" s="87" t="s">
        <v>973</v>
      </c>
      <c r="D768" s="87" t="s">
        <v>67</v>
      </c>
      <c r="E768" s="87" t="s">
        <v>1362</v>
      </c>
      <c r="F768" s="87" t="s">
        <v>1915</v>
      </c>
      <c r="G768" s="87" t="s">
        <v>48</v>
      </c>
      <c r="H768" s="87" t="s">
        <v>1919</v>
      </c>
      <c r="I768" s="89" t="s">
        <v>47</v>
      </c>
      <c r="J768" s="89" t="s">
        <v>47</v>
      </c>
      <c r="K768" s="89" t="s">
        <v>47</v>
      </c>
      <c r="L768" s="89" t="s">
        <v>47</v>
      </c>
      <c r="M768" s="89">
        <v>0</v>
      </c>
      <c r="N768" s="87" t="s">
        <v>47</v>
      </c>
      <c r="O768" s="87" t="s">
        <v>55</v>
      </c>
      <c r="P768" s="87" t="s">
        <v>47</v>
      </c>
      <c r="Q768" s="89">
        <v>539083639.05159998</v>
      </c>
      <c r="R768" s="89">
        <v>0</v>
      </c>
      <c r="S768" s="89">
        <v>317009671.75</v>
      </c>
      <c r="T768" s="89">
        <v>0</v>
      </c>
      <c r="U768" s="87" t="s">
        <v>49</v>
      </c>
      <c r="V768" s="89">
        <v>0</v>
      </c>
      <c r="W768" s="89">
        <v>191443075.26000002</v>
      </c>
      <c r="X768" s="87" t="s">
        <v>49</v>
      </c>
      <c r="Y768" s="89">
        <v>30630892.0416</v>
      </c>
      <c r="Z768" s="89">
        <v>0</v>
      </c>
      <c r="AA768" s="87" t="s">
        <v>49</v>
      </c>
      <c r="AB768" s="89">
        <v>0</v>
      </c>
      <c r="AC768" s="89">
        <v>0</v>
      </c>
      <c r="AD768" s="87" t="s">
        <v>49</v>
      </c>
      <c r="AE768" s="89">
        <v>0</v>
      </c>
      <c r="AF768" s="87">
        <v>0</v>
      </c>
      <c r="AG768" s="87" t="s">
        <v>49</v>
      </c>
      <c r="AH768" s="89">
        <v>0</v>
      </c>
      <c r="AI768" s="89">
        <v>0</v>
      </c>
      <c r="AJ768" s="87" t="s">
        <v>49</v>
      </c>
      <c r="AK768" s="89">
        <v>0</v>
      </c>
      <c r="AL768" s="89">
        <v>0</v>
      </c>
      <c r="AM768" s="88" t="s">
        <v>47</v>
      </c>
      <c r="AN768" s="87" t="s">
        <v>47</v>
      </c>
      <c r="AO768" s="88" t="s">
        <v>47</v>
      </c>
      <c r="AP768" s="87" t="s">
        <v>47</v>
      </c>
      <c r="AR768" s="90"/>
      <c r="AS768" s="78"/>
      <c r="AT768" s="79"/>
      <c r="AU768" s="91"/>
    </row>
    <row r="769" spans="1:47" x14ac:dyDescent="0.25">
      <c r="A769" s="87" t="s">
        <v>2456</v>
      </c>
      <c r="B769" s="92">
        <v>44196</v>
      </c>
      <c r="C769" s="87" t="s">
        <v>973</v>
      </c>
      <c r="D769" s="87" t="s">
        <v>67</v>
      </c>
      <c r="E769" s="87" t="s">
        <v>1362</v>
      </c>
      <c r="F769" s="87" t="s">
        <v>1915</v>
      </c>
      <c r="G769" s="87" t="s">
        <v>48</v>
      </c>
      <c r="H769" s="87" t="s">
        <v>1918</v>
      </c>
      <c r="I769" s="89" t="s">
        <v>47</v>
      </c>
      <c r="J769" s="89" t="s">
        <v>47</v>
      </c>
      <c r="K769" s="89" t="s">
        <v>47</v>
      </c>
      <c r="L769" s="89" t="s">
        <v>47</v>
      </c>
      <c r="M769" s="89">
        <v>0</v>
      </c>
      <c r="N769" s="87" t="s">
        <v>47</v>
      </c>
      <c r="O769" s="87" t="s">
        <v>1581</v>
      </c>
      <c r="P769" s="87" t="s">
        <v>1580</v>
      </c>
      <c r="Q769" s="89">
        <v>3979000</v>
      </c>
      <c r="R769" s="89">
        <v>0</v>
      </c>
      <c r="S769" s="89">
        <v>1644500</v>
      </c>
      <c r="T769" s="89">
        <v>2012500</v>
      </c>
      <c r="U769" s="87" t="s">
        <v>50</v>
      </c>
      <c r="V769" s="89">
        <v>322000</v>
      </c>
      <c r="W769" s="89">
        <v>0</v>
      </c>
      <c r="X769" s="87" t="s">
        <v>49</v>
      </c>
      <c r="Y769" s="89">
        <v>0</v>
      </c>
      <c r="Z769" s="89">
        <v>0</v>
      </c>
      <c r="AA769" s="87" t="s">
        <v>49</v>
      </c>
      <c r="AB769" s="89">
        <v>0</v>
      </c>
      <c r="AC769" s="89">
        <v>0</v>
      </c>
      <c r="AD769" s="87" t="s">
        <v>49</v>
      </c>
      <c r="AE769" s="89">
        <v>0</v>
      </c>
      <c r="AF769" s="87">
        <v>0</v>
      </c>
      <c r="AG769" s="87" t="s">
        <v>49</v>
      </c>
      <c r="AH769" s="89">
        <v>0</v>
      </c>
      <c r="AI769" s="89">
        <v>0</v>
      </c>
      <c r="AJ769" s="87" t="s">
        <v>49</v>
      </c>
      <c r="AK769" s="89">
        <v>0</v>
      </c>
      <c r="AL769" s="89">
        <v>0</v>
      </c>
      <c r="AM769" s="88" t="s">
        <v>47</v>
      </c>
      <c r="AN769" s="87" t="s">
        <v>47</v>
      </c>
      <c r="AO769" s="88" t="s">
        <v>47</v>
      </c>
      <c r="AP769" s="87" t="s">
        <v>47</v>
      </c>
      <c r="AR769" s="90"/>
      <c r="AS769" s="78"/>
      <c r="AT769" s="79"/>
      <c r="AU769" s="91"/>
    </row>
    <row r="770" spans="1:47" x14ac:dyDescent="0.25">
      <c r="A770" s="87" t="s">
        <v>2457</v>
      </c>
      <c r="B770" s="92">
        <v>44196</v>
      </c>
      <c r="C770" s="87" t="s">
        <v>973</v>
      </c>
      <c r="D770" s="87" t="s">
        <v>67</v>
      </c>
      <c r="E770" s="87" t="s">
        <v>1362</v>
      </c>
      <c r="F770" s="87" t="s">
        <v>1915</v>
      </c>
      <c r="G770" s="87" t="s">
        <v>48</v>
      </c>
      <c r="H770" s="87" t="s">
        <v>1917</v>
      </c>
      <c r="I770" s="89" t="s">
        <v>47</v>
      </c>
      <c r="J770" s="89" t="s">
        <v>47</v>
      </c>
      <c r="K770" s="89" t="s">
        <v>47</v>
      </c>
      <c r="L770" s="89" t="s">
        <v>47</v>
      </c>
      <c r="M770" s="89">
        <v>0</v>
      </c>
      <c r="N770" s="87" t="s">
        <v>47</v>
      </c>
      <c r="O770" s="87" t="s">
        <v>55</v>
      </c>
      <c r="P770" s="87" t="s">
        <v>47</v>
      </c>
      <c r="Q770" s="89">
        <v>106980039.5512</v>
      </c>
      <c r="R770" s="89">
        <v>0</v>
      </c>
      <c r="S770" s="89">
        <v>33733697.499999993</v>
      </c>
      <c r="T770" s="89">
        <v>0</v>
      </c>
      <c r="U770" s="87" t="s">
        <v>49</v>
      </c>
      <c r="V770" s="89">
        <v>0</v>
      </c>
      <c r="W770" s="89">
        <v>63143398.32</v>
      </c>
      <c r="X770" s="87" t="s">
        <v>49</v>
      </c>
      <c r="Y770" s="89">
        <v>10102943.731199998</v>
      </c>
      <c r="Z770" s="89">
        <v>0</v>
      </c>
      <c r="AA770" s="87" t="s">
        <v>49</v>
      </c>
      <c r="AB770" s="89">
        <v>0</v>
      </c>
      <c r="AC770" s="89">
        <v>0</v>
      </c>
      <c r="AD770" s="87" t="s">
        <v>49</v>
      </c>
      <c r="AE770" s="89">
        <v>0</v>
      </c>
      <c r="AF770" s="87">
        <v>0</v>
      </c>
      <c r="AG770" s="87" t="s">
        <v>49</v>
      </c>
      <c r="AH770" s="89">
        <v>0</v>
      </c>
      <c r="AI770" s="89">
        <v>0</v>
      </c>
      <c r="AJ770" s="87" t="s">
        <v>49</v>
      </c>
      <c r="AK770" s="89">
        <v>0</v>
      </c>
      <c r="AL770" s="89">
        <v>0</v>
      </c>
      <c r="AM770" s="88" t="s">
        <v>47</v>
      </c>
      <c r="AN770" s="87" t="s">
        <v>47</v>
      </c>
      <c r="AO770" s="88" t="s">
        <v>47</v>
      </c>
      <c r="AP770" s="87" t="s">
        <v>47</v>
      </c>
      <c r="AR770" s="90"/>
      <c r="AS770" s="78"/>
      <c r="AT770" s="79"/>
      <c r="AU770" s="91"/>
    </row>
    <row r="771" spans="1:47" x14ac:dyDescent="0.25">
      <c r="A771" s="87" t="s">
        <v>2458</v>
      </c>
      <c r="B771" s="92">
        <v>44196</v>
      </c>
      <c r="C771" s="87" t="s">
        <v>973</v>
      </c>
      <c r="D771" s="87" t="s">
        <v>67</v>
      </c>
      <c r="E771" s="87" t="s">
        <v>1362</v>
      </c>
      <c r="F771" s="87" t="s">
        <v>1915</v>
      </c>
      <c r="G771" s="87" t="s">
        <v>48</v>
      </c>
      <c r="H771" s="87" t="s">
        <v>1916</v>
      </c>
      <c r="I771" s="89" t="s">
        <v>47</v>
      </c>
      <c r="J771" s="89" t="s">
        <v>47</v>
      </c>
      <c r="K771" s="89" t="s">
        <v>47</v>
      </c>
      <c r="L771" s="89" t="s">
        <v>47</v>
      </c>
      <c r="M771" s="89">
        <v>0</v>
      </c>
      <c r="N771" s="87" t="s">
        <v>47</v>
      </c>
      <c r="O771" s="87" t="s">
        <v>1581</v>
      </c>
      <c r="P771" s="87" t="s">
        <v>1580</v>
      </c>
      <c r="Q771" s="89">
        <v>11808860.0064</v>
      </c>
      <c r="R771" s="89">
        <v>0</v>
      </c>
      <c r="S771" s="89">
        <v>4519499.9999999991</v>
      </c>
      <c r="T771" s="89">
        <v>6283931.04</v>
      </c>
      <c r="U771" s="87" t="s">
        <v>50</v>
      </c>
      <c r="V771" s="89">
        <v>1005428.9664</v>
      </c>
      <c r="W771" s="89">
        <v>0</v>
      </c>
      <c r="X771" s="87" t="s">
        <v>49</v>
      </c>
      <c r="Y771" s="89">
        <v>0</v>
      </c>
      <c r="Z771" s="89">
        <v>0</v>
      </c>
      <c r="AA771" s="87" t="s">
        <v>49</v>
      </c>
      <c r="AB771" s="89">
        <v>0</v>
      </c>
      <c r="AC771" s="89">
        <v>0</v>
      </c>
      <c r="AD771" s="87" t="s">
        <v>49</v>
      </c>
      <c r="AE771" s="89">
        <v>0</v>
      </c>
      <c r="AF771" s="87">
        <v>0</v>
      </c>
      <c r="AG771" s="87" t="s">
        <v>49</v>
      </c>
      <c r="AH771" s="89">
        <v>0</v>
      </c>
      <c r="AI771" s="89">
        <v>0</v>
      </c>
      <c r="AJ771" s="87" t="s">
        <v>49</v>
      </c>
      <c r="AK771" s="89">
        <v>0</v>
      </c>
      <c r="AL771" s="89">
        <v>0</v>
      </c>
      <c r="AM771" s="88" t="s">
        <v>47</v>
      </c>
      <c r="AN771" s="87" t="s">
        <v>47</v>
      </c>
      <c r="AO771" s="88" t="s">
        <v>47</v>
      </c>
      <c r="AP771" s="87" t="s">
        <v>47</v>
      </c>
      <c r="AR771" s="90"/>
      <c r="AS771" s="78"/>
      <c r="AT771" s="79"/>
      <c r="AU771" s="91"/>
    </row>
    <row r="772" spans="1:47" x14ac:dyDescent="0.25">
      <c r="A772" s="87" t="s">
        <v>2459</v>
      </c>
      <c r="B772" s="92">
        <v>44196</v>
      </c>
      <c r="C772" s="87" t="s">
        <v>973</v>
      </c>
      <c r="D772" s="87" t="s">
        <v>67</v>
      </c>
      <c r="E772" s="87" t="s">
        <v>1362</v>
      </c>
      <c r="F772" s="87" t="s">
        <v>1915</v>
      </c>
      <c r="G772" s="87" t="s">
        <v>48</v>
      </c>
      <c r="H772" s="87" t="s">
        <v>1914</v>
      </c>
      <c r="I772" s="89" t="s">
        <v>47</v>
      </c>
      <c r="J772" s="89" t="s">
        <v>47</v>
      </c>
      <c r="K772" s="89" t="s">
        <v>47</v>
      </c>
      <c r="L772" s="89" t="s">
        <v>47</v>
      </c>
      <c r="M772" s="89">
        <v>0</v>
      </c>
      <c r="N772" s="87" t="s">
        <v>47</v>
      </c>
      <c r="O772" s="87" t="s">
        <v>55</v>
      </c>
      <c r="P772" s="87" t="s">
        <v>47</v>
      </c>
      <c r="Q772" s="89">
        <f>654649642.7248+23575.03</f>
        <v>654673217.75479996</v>
      </c>
      <c r="R772" s="89">
        <v>0</v>
      </c>
      <c r="S772" s="89">
        <f>355968620+23575.03</f>
        <v>355992195.02999997</v>
      </c>
      <c r="T772" s="89">
        <v>0</v>
      </c>
      <c r="U772" s="87" t="s">
        <v>49</v>
      </c>
      <c r="V772" s="89">
        <v>0</v>
      </c>
      <c r="W772" s="89">
        <v>257483640.27999997</v>
      </c>
      <c r="X772" s="87" t="s">
        <v>49</v>
      </c>
      <c r="Y772" s="89">
        <v>41197382.444799997</v>
      </c>
      <c r="Z772" s="89">
        <v>0</v>
      </c>
      <c r="AA772" s="87" t="s">
        <v>49</v>
      </c>
      <c r="AB772" s="89">
        <v>0</v>
      </c>
      <c r="AC772" s="89">
        <v>0</v>
      </c>
      <c r="AD772" s="87" t="s">
        <v>49</v>
      </c>
      <c r="AE772" s="89">
        <v>0</v>
      </c>
      <c r="AF772" s="87">
        <v>0</v>
      </c>
      <c r="AG772" s="87" t="s">
        <v>49</v>
      </c>
      <c r="AH772" s="89">
        <v>0</v>
      </c>
      <c r="AI772" s="89">
        <v>0</v>
      </c>
      <c r="AJ772" s="87" t="s">
        <v>49</v>
      </c>
      <c r="AK772" s="89">
        <v>0</v>
      </c>
      <c r="AL772" s="89">
        <v>0</v>
      </c>
      <c r="AM772" s="88" t="s">
        <v>47</v>
      </c>
      <c r="AN772" s="87" t="s">
        <v>47</v>
      </c>
      <c r="AO772" s="88" t="s">
        <v>47</v>
      </c>
      <c r="AP772" s="87" t="s">
        <v>47</v>
      </c>
      <c r="AR772" s="90"/>
      <c r="AS772" s="78"/>
      <c r="AT772" s="79"/>
      <c r="AU772" s="91"/>
    </row>
    <row r="773" spans="1:47" x14ac:dyDescent="0.25">
      <c r="A773" s="87" t="s">
        <v>2460</v>
      </c>
      <c r="B773" s="92">
        <v>44196</v>
      </c>
      <c r="C773" s="87" t="s">
        <v>980</v>
      </c>
      <c r="D773" s="87" t="s">
        <v>67</v>
      </c>
      <c r="E773" s="87" t="s">
        <v>1160</v>
      </c>
      <c r="F773" s="87" t="s">
        <v>1236</v>
      </c>
      <c r="G773" s="87" t="s">
        <v>48</v>
      </c>
      <c r="H773" s="87" t="s">
        <v>1965</v>
      </c>
      <c r="I773" s="89" t="s">
        <v>47</v>
      </c>
      <c r="J773" s="89" t="s">
        <v>47</v>
      </c>
      <c r="K773" s="89" t="s">
        <v>47</v>
      </c>
      <c r="L773" s="89" t="s">
        <v>47</v>
      </c>
      <c r="M773" s="89">
        <v>0</v>
      </c>
      <c r="N773" s="87" t="s">
        <v>47</v>
      </c>
      <c r="O773" s="87" t="s">
        <v>1966</v>
      </c>
      <c r="P773" s="87" t="s">
        <v>1967</v>
      </c>
      <c r="Q773" s="89">
        <v>3740920.0063999998</v>
      </c>
      <c r="R773" s="89">
        <v>0</v>
      </c>
      <c r="S773" s="89">
        <v>0</v>
      </c>
      <c r="T773" s="89">
        <v>0</v>
      </c>
      <c r="U773" s="87" t="s">
        <v>49</v>
      </c>
      <c r="V773" s="89">
        <v>0</v>
      </c>
      <c r="W773" s="89">
        <v>3224931.04</v>
      </c>
      <c r="X773" s="87" t="s">
        <v>50</v>
      </c>
      <c r="Y773" s="89">
        <v>515988.96639999998</v>
      </c>
      <c r="Z773" s="89">
        <v>0</v>
      </c>
      <c r="AA773" s="87" t="s">
        <v>49</v>
      </c>
      <c r="AB773" s="89">
        <v>0</v>
      </c>
      <c r="AC773" s="89">
        <v>0</v>
      </c>
      <c r="AD773" s="87" t="s">
        <v>49</v>
      </c>
      <c r="AE773" s="89">
        <v>0</v>
      </c>
      <c r="AF773" s="87">
        <v>0</v>
      </c>
      <c r="AG773" s="87" t="s">
        <v>49</v>
      </c>
      <c r="AH773" s="89">
        <v>0</v>
      </c>
      <c r="AI773" s="89">
        <v>0</v>
      </c>
      <c r="AJ773" s="87" t="s">
        <v>49</v>
      </c>
      <c r="AK773" s="89">
        <v>0</v>
      </c>
      <c r="AL773" s="89">
        <v>0</v>
      </c>
      <c r="AM773" s="88" t="s">
        <v>47</v>
      </c>
      <c r="AN773" s="87" t="s">
        <v>47</v>
      </c>
      <c r="AO773" s="88" t="s">
        <v>47</v>
      </c>
      <c r="AP773" s="87" t="s">
        <v>47</v>
      </c>
      <c r="AR773" s="90"/>
      <c r="AS773" s="78"/>
      <c r="AT773" s="79"/>
      <c r="AU773" s="91"/>
    </row>
    <row r="774" spans="1:47" x14ac:dyDescent="0.25">
      <c r="A774" s="87" t="s">
        <v>2461</v>
      </c>
      <c r="B774" s="92">
        <v>44196</v>
      </c>
      <c r="C774" s="87" t="s">
        <v>980</v>
      </c>
      <c r="D774" s="87" t="s">
        <v>67</v>
      </c>
      <c r="E774" s="87" t="s">
        <v>1160</v>
      </c>
      <c r="F774" s="87" t="s">
        <v>1236</v>
      </c>
      <c r="G774" s="87" t="s">
        <v>48</v>
      </c>
      <c r="H774" s="87" t="s">
        <v>1962</v>
      </c>
      <c r="I774" s="89" t="s">
        <v>47</v>
      </c>
      <c r="J774" s="89" t="s">
        <v>47</v>
      </c>
      <c r="K774" s="89" t="s">
        <v>47</v>
      </c>
      <c r="L774" s="89" t="s">
        <v>47</v>
      </c>
      <c r="M774" s="89">
        <v>0</v>
      </c>
      <c r="N774" s="87" t="s">
        <v>47</v>
      </c>
      <c r="O774" s="87" t="s">
        <v>1963</v>
      </c>
      <c r="P774" s="87" t="s">
        <v>1964</v>
      </c>
      <c r="Q774" s="89">
        <v>11630495.0064</v>
      </c>
      <c r="R774" s="89">
        <v>0</v>
      </c>
      <c r="S774" s="89">
        <v>6342134.9999999991</v>
      </c>
      <c r="T774" s="89">
        <v>4558931.04</v>
      </c>
      <c r="U774" s="87" t="s">
        <v>50</v>
      </c>
      <c r="V774" s="89">
        <v>729428.96640000003</v>
      </c>
      <c r="W774" s="89">
        <v>0</v>
      </c>
      <c r="X774" s="87" t="s">
        <v>49</v>
      </c>
      <c r="Y774" s="89">
        <v>0</v>
      </c>
      <c r="Z774" s="89">
        <v>0</v>
      </c>
      <c r="AA774" s="87" t="s">
        <v>49</v>
      </c>
      <c r="AB774" s="89">
        <v>0</v>
      </c>
      <c r="AC774" s="89">
        <v>0</v>
      </c>
      <c r="AD774" s="87" t="s">
        <v>49</v>
      </c>
      <c r="AE774" s="89">
        <v>0</v>
      </c>
      <c r="AF774" s="87">
        <v>0</v>
      </c>
      <c r="AG774" s="87" t="s">
        <v>49</v>
      </c>
      <c r="AH774" s="89">
        <v>0</v>
      </c>
      <c r="AI774" s="89">
        <v>0</v>
      </c>
      <c r="AJ774" s="87" t="s">
        <v>49</v>
      </c>
      <c r="AK774" s="89">
        <v>0</v>
      </c>
      <c r="AL774" s="89">
        <v>0</v>
      </c>
      <c r="AM774" s="88" t="s">
        <v>47</v>
      </c>
      <c r="AN774" s="87" t="s">
        <v>47</v>
      </c>
      <c r="AO774" s="88" t="s">
        <v>47</v>
      </c>
      <c r="AP774" s="87" t="s">
        <v>47</v>
      </c>
      <c r="AR774" s="90"/>
      <c r="AS774" s="78"/>
      <c r="AT774" s="79"/>
      <c r="AU774" s="91"/>
    </row>
    <row r="775" spans="1:47" x14ac:dyDescent="0.25">
      <c r="A775" s="87" t="s">
        <v>2462</v>
      </c>
      <c r="B775" s="92">
        <v>44196</v>
      </c>
      <c r="C775" s="87" t="s">
        <v>980</v>
      </c>
      <c r="D775" s="87" t="s">
        <v>67</v>
      </c>
      <c r="E775" s="87" t="s">
        <v>1160</v>
      </c>
      <c r="F775" s="87" t="s">
        <v>1236</v>
      </c>
      <c r="G775" s="87" t="s">
        <v>48</v>
      </c>
      <c r="H775" s="87" t="s">
        <v>1961</v>
      </c>
      <c r="I775" s="89" t="s">
        <v>47</v>
      </c>
      <c r="J775" s="89" t="s">
        <v>47</v>
      </c>
      <c r="K775" s="89" t="s">
        <v>47</v>
      </c>
      <c r="L775" s="89" t="s">
        <v>47</v>
      </c>
      <c r="M775" s="89">
        <v>0</v>
      </c>
      <c r="N775" s="87" t="s">
        <v>47</v>
      </c>
      <c r="O775" s="87" t="s">
        <v>55</v>
      </c>
      <c r="P775" s="87" t="s">
        <v>47</v>
      </c>
      <c r="Q775" s="89">
        <v>617641821.77519977</v>
      </c>
      <c r="R775" s="89">
        <v>0</v>
      </c>
      <c r="S775" s="89">
        <v>312204675.50000018</v>
      </c>
      <c r="T775" s="89">
        <v>0</v>
      </c>
      <c r="U775" s="87" t="s">
        <v>49</v>
      </c>
      <c r="V775" s="89">
        <v>0</v>
      </c>
      <c r="W775" s="89">
        <v>263307884.71999997</v>
      </c>
      <c r="X775" s="87" t="s">
        <v>49</v>
      </c>
      <c r="Y775" s="89">
        <v>42129261.555199996</v>
      </c>
      <c r="Z775" s="89">
        <v>0</v>
      </c>
      <c r="AA775" s="87" t="s">
        <v>49</v>
      </c>
      <c r="AB775" s="89">
        <v>0</v>
      </c>
      <c r="AC775" s="89">
        <v>0</v>
      </c>
      <c r="AD775" s="87" t="s">
        <v>49</v>
      </c>
      <c r="AE775" s="89">
        <v>0</v>
      </c>
      <c r="AF775" s="87">
        <v>0</v>
      </c>
      <c r="AG775" s="87" t="s">
        <v>49</v>
      </c>
      <c r="AH775" s="89">
        <v>0</v>
      </c>
      <c r="AI775" s="89">
        <v>0</v>
      </c>
      <c r="AJ775" s="87" t="s">
        <v>49</v>
      </c>
      <c r="AK775" s="89">
        <v>0</v>
      </c>
      <c r="AL775" s="89">
        <v>0</v>
      </c>
      <c r="AM775" s="88" t="s">
        <v>47</v>
      </c>
      <c r="AN775" s="87" t="s">
        <v>47</v>
      </c>
      <c r="AO775" s="88" t="s">
        <v>47</v>
      </c>
      <c r="AP775" s="87" t="s">
        <v>47</v>
      </c>
      <c r="AR775" s="90"/>
      <c r="AS775" s="78"/>
      <c r="AT775" s="79"/>
      <c r="AU775" s="91"/>
    </row>
    <row r="776" spans="1:47" x14ac:dyDescent="0.25">
      <c r="A776" s="87" t="s">
        <v>2463</v>
      </c>
      <c r="B776" s="92">
        <v>44196</v>
      </c>
      <c r="C776" s="87" t="s">
        <v>980</v>
      </c>
      <c r="D776" s="87" t="s">
        <v>67</v>
      </c>
      <c r="E776" s="87" t="s">
        <v>1160</v>
      </c>
      <c r="F776" s="87" t="s">
        <v>1236</v>
      </c>
      <c r="G776" s="87" t="s">
        <v>48</v>
      </c>
      <c r="H776" s="87" t="s">
        <v>1958</v>
      </c>
      <c r="I776" s="89" t="s">
        <v>47</v>
      </c>
      <c r="J776" s="89" t="s">
        <v>47</v>
      </c>
      <c r="K776" s="89" t="s">
        <v>47</v>
      </c>
      <c r="L776" s="89" t="s">
        <v>47</v>
      </c>
      <c r="M776" s="89">
        <v>0</v>
      </c>
      <c r="N776" s="87" t="s">
        <v>47</v>
      </c>
      <c r="O776" s="87" t="s">
        <v>1959</v>
      </c>
      <c r="P776" s="87" t="s">
        <v>1960</v>
      </c>
      <c r="Q776" s="89">
        <v>3461500</v>
      </c>
      <c r="R776" s="89">
        <v>0</v>
      </c>
      <c r="S776" s="89">
        <v>3461500</v>
      </c>
      <c r="T776" s="89">
        <v>0</v>
      </c>
      <c r="U776" s="87" t="s">
        <v>49</v>
      </c>
      <c r="V776" s="89">
        <v>0</v>
      </c>
      <c r="W776" s="89">
        <v>0</v>
      </c>
      <c r="X776" s="87" t="s">
        <v>49</v>
      </c>
      <c r="Y776" s="89">
        <v>0</v>
      </c>
      <c r="Z776" s="89">
        <v>0</v>
      </c>
      <c r="AA776" s="87" t="s">
        <v>49</v>
      </c>
      <c r="AB776" s="89">
        <v>0</v>
      </c>
      <c r="AC776" s="89">
        <v>0</v>
      </c>
      <c r="AD776" s="87" t="s">
        <v>49</v>
      </c>
      <c r="AE776" s="89">
        <v>0</v>
      </c>
      <c r="AF776" s="87">
        <v>0</v>
      </c>
      <c r="AG776" s="87" t="s">
        <v>49</v>
      </c>
      <c r="AH776" s="89">
        <v>0</v>
      </c>
      <c r="AI776" s="89">
        <v>0</v>
      </c>
      <c r="AJ776" s="87" t="s">
        <v>49</v>
      </c>
      <c r="AK776" s="89">
        <v>0</v>
      </c>
      <c r="AL776" s="89">
        <v>0</v>
      </c>
      <c r="AM776" s="88" t="s">
        <v>47</v>
      </c>
      <c r="AN776" s="87" t="s">
        <v>47</v>
      </c>
      <c r="AO776" s="88" t="s">
        <v>47</v>
      </c>
      <c r="AP776" s="87" t="s">
        <v>47</v>
      </c>
      <c r="AR776" s="90"/>
      <c r="AS776" s="78"/>
      <c r="AT776" s="79"/>
      <c r="AU776" s="91"/>
    </row>
    <row r="777" spans="1:47" x14ac:dyDescent="0.25">
      <c r="A777" s="87" t="s">
        <v>2464</v>
      </c>
      <c r="B777" s="92">
        <v>44196</v>
      </c>
      <c r="C777" s="87" t="s">
        <v>980</v>
      </c>
      <c r="D777" s="87" t="s">
        <v>67</v>
      </c>
      <c r="E777" s="87" t="s">
        <v>1160</v>
      </c>
      <c r="F777" s="87" t="s">
        <v>1236</v>
      </c>
      <c r="G777" s="87" t="s">
        <v>48</v>
      </c>
      <c r="H777" s="87" t="s">
        <v>1957</v>
      </c>
      <c r="I777" s="89" t="s">
        <v>47</v>
      </c>
      <c r="J777" s="89" t="s">
        <v>47</v>
      </c>
      <c r="K777" s="89" t="s">
        <v>47</v>
      </c>
      <c r="L777" s="89" t="s">
        <v>47</v>
      </c>
      <c r="M777" s="89">
        <v>0</v>
      </c>
      <c r="N777" s="87" t="s">
        <v>47</v>
      </c>
      <c r="O777" s="87" t="s">
        <v>55</v>
      </c>
      <c r="P777" s="87" t="s">
        <v>47</v>
      </c>
      <c r="Q777" s="89">
        <v>170250745.28200001</v>
      </c>
      <c r="R777" s="89">
        <v>0</v>
      </c>
      <c r="S777" s="89">
        <v>92664719.25000003</v>
      </c>
      <c r="T777" s="89">
        <v>0</v>
      </c>
      <c r="U777" s="87" t="s">
        <v>49</v>
      </c>
      <c r="V777" s="89">
        <v>0</v>
      </c>
      <c r="W777" s="89">
        <v>66884505.199999996</v>
      </c>
      <c r="X777" s="87" t="s">
        <v>49</v>
      </c>
      <c r="Y777" s="89">
        <v>10701520.831999999</v>
      </c>
      <c r="Z777" s="89">
        <v>0</v>
      </c>
      <c r="AA777" s="87" t="s">
        <v>49</v>
      </c>
      <c r="AB777" s="89">
        <v>0</v>
      </c>
      <c r="AC777" s="89">
        <v>0</v>
      </c>
      <c r="AD777" s="87" t="s">
        <v>49</v>
      </c>
      <c r="AE777" s="89">
        <v>0</v>
      </c>
      <c r="AF777" s="87">
        <v>0</v>
      </c>
      <c r="AG777" s="87" t="s">
        <v>49</v>
      </c>
      <c r="AH777" s="89">
        <v>0</v>
      </c>
      <c r="AI777" s="89">
        <v>0</v>
      </c>
      <c r="AJ777" s="87" t="s">
        <v>49</v>
      </c>
      <c r="AK777" s="89">
        <v>0</v>
      </c>
      <c r="AL777" s="89">
        <v>0</v>
      </c>
      <c r="AM777" s="88" t="s">
        <v>47</v>
      </c>
      <c r="AN777" s="87" t="s">
        <v>47</v>
      </c>
      <c r="AO777" s="88" t="s">
        <v>47</v>
      </c>
      <c r="AP777" s="87" t="s">
        <v>47</v>
      </c>
      <c r="AR777" s="90"/>
      <c r="AS777" s="78"/>
      <c r="AT777" s="79"/>
      <c r="AU777" s="91"/>
    </row>
    <row r="778" spans="1:47" x14ac:dyDescent="0.25">
      <c r="A778" s="87" t="s">
        <v>2465</v>
      </c>
      <c r="B778" s="92">
        <v>44196</v>
      </c>
      <c r="C778" s="87" t="s">
        <v>46</v>
      </c>
      <c r="D778" s="87" t="s">
        <v>67</v>
      </c>
      <c r="E778" s="87" t="s">
        <v>68</v>
      </c>
      <c r="F778" s="87" t="s">
        <v>1990</v>
      </c>
      <c r="G778" s="87" t="s">
        <v>48</v>
      </c>
      <c r="H778" s="87" t="s">
        <v>1834</v>
      </c>
      <c r="I778" s="89" t="s">
        <v>47</v>
      </c>
      <c r="J778" s="89" t="s">
        <v>47</v>
      </c>
      <c r="K778" s="89" t="s">
        <v>47</v>
      </c>
      <c r="L778" s="89" t="s">
        <v>47</v>
      </c>
      <c r="M778" s="89">
        <v>0</v>
      </c>
      <c r="N778" s="87" t="s">
        <v>47</v>
      </c>
      <c r="O778" s="87" t="s">
        <v>55</v>
      </c>
      <c r="P778" s="87" t="s">
        <v>47</v>
      </c>
      <c r="Q778" s="89">
        <v>1504820804.8540006</v>
      </c>
      <c r="R778" s="89">
        <v>0</v>
      </c>
      <c r="S778" s="89">
        <v>1145454720.9999998</v>
      </c>
      <c r="T778" s="89">
        <v>0</v>
      </c>
      <c r="U778" s="87" t="s">
        <v>49</v>
      </c>
      <c r="V778" s="89">
        <v>0</v>
      </c>
      <c r="W778" s="89">
        <v>309798348.14999992</v>
      </c>
      <c r="X778" s="87" t="s">
        <v>49</v>
      </c>
      <c r="Y778" s="89">
        <v>49567735.703999996</v>
      </c>
      <c r="Z778" s="89">
        <v>0</v>
      </c>
      <c r="AA778" s="87" t="s">
        <v>49</v>
      </c>
      <c r="AB778" s="89">
        <v>0</v>
      </c>
      <c r="AC778" s="89">
        <v>0</v>
      </c>
      <c r="AD778" s="87" t="s">
        <v>49</v>
      </c>
      <c r="AE778" s="89">
        <v>0</v>
      </c>
      <c r="AF778" s="87">
        <v>0</v>
      </c>
      <c r="AG778" s="87" t="s">
        <v>49</v>
      </c>
      <c r="AH778" s="89">
        <v>0</v>
      </c>
      <c r="AI778" s="89">
        <v>0</v>
      </c>
      <c r="AJ778" s="87" t="s">
        <v>49</v>
      </c>
      <c r="AK778" s="89">
        <v>0</v>
      </c>
      <c r="AL778" s="89">
        <v>0</v>
      </c>
      <c r="AM778" s="88" t="s">
        <v>47</v>
      </c>
      <c r="AN778" s="87" t="s">
        <v>47</v>
      </c>
      <c r="AO778" s="88" t="s">
        <v>47</v>
      </c>
      <c r="AP778" s="87" t="s">
        <v>47</v>
      </c>
      <c r="AR778" s="90"/>
      <c r="AS778" s="78"/>
      <c r="AT778" s="79"/>
      <c r="AU778" s="91"/>
    </row>
    <row r="779" spans="1:47" x14ac:dyDescent="0.25">
      <c r="A779" s="87" t="s">
        <v>2466</v>
      </c>
      <c r="B779" s="92">
        <v>44196</v>
      </c>
      <c r="C779" s="87" t="s">
        <v>973</v>
      </c>
      <c r="D779" s="87" t="s">
        <v>77</v>
      </c>
      <c r="E779" s="87" t="s">
        <v>1359</v>
      </c>
      <c r="F779" s="87" t="s">
        <v>2110</v>
      </c>
      <c r="G779" s="87" t="s">
        <v>48</v>
      </c>
      <c r="H779" s="87" t="s">
        <v>1924</v>
      </c>
      <c r="I779" s="89" t="s">
        <v>47</v>
      </c>
      <c r="J779" s="89" t="s">
        <v>47</v>
      </c>
      <c r="K779" s="89" t="s">
        <v>47</v>
      </c>
      <c r="L779" s="89" t="s">
        <v>47</v>
      </c>
      <c r="M779" s="89">
        <v>0</v>
      </c>
      <c r="N779" s="87" t="s">
        <v>47</v>
      </c>
      <c r="O779" s="87" t="s">
        <v>55</v>
      </c>
      <c r="P779" s="87" t="s">
        <v>47</v>
      </c>
      <c r="Q779" s="89">
        <v>700711121.30199993</v>
      </c>
      <c r="R779" s="89">
        <v>0</v>
      </c>
      <c r="S779" s="89">
        <v>511259512.74999982</v>
      </c>
      <c r="T779" s="89">
        <v>0</v>
      </c>
      <c r="U779" s="87" t="s">
        <v>49</v>
      </c>
      <c r="V779" s="89">
        <v>0</v>
      </c>
      <c r="W779" s="89">
        <v>163320352.19999999</v>
      </c>
      <c r="X779" s="87" t="s">
        <v>50</v>
      </c>
      <c r="Y779" s="89">
        <v>26131256.352000002</v>
      </c>
      <c r="Z779" s="89">
        <v>0</v>
      </c>
      <c r="AA779" s="87" t="s">
        <v>49</v>
      </c>
      <c r="AB779" s="89">
        <v>0</v>
      </c>
      <c r="AC779" s="89">
        <v>0</v>
      </c>
      <c r="AD779" s="87" t="s">
        <v>49</v>
      </c>
      <c r="AE779" s="89">
        <v>0</v>
      </c>
      <c r="AF779" s="87">
        <v>0</v>
      </c>
      <c r="AG779" s="87" t="s">
        <v>49</v>
      </c>
      <c r="AH779" s="89">
        <v>0</v>
      </c>
      <c r="AI779" s="89">
        <v>0</v>
      </c>
      <c r="AJ779" s="87" t="s">
        <v>49</v>
      </c>
      <c r="AK779" s="89">
        <v>0</v>
      </c>
      <c r="AL779" s="89">
        <v>0</v>
      </c>
      <c r="AM779" s="88" t="s">
        <v>47</v>
      </c>
      <c r="AN779" s="87" t="s">
        <v>47</v>
      </c>
      <c r="AO779" s="88" t="s">
        <v>47</v>
      </c>
      <c r="AP779" s="87" t="s">
        <v>47</v>
      </c>
      <c r="AR779" s="90"/>
      <c r="AS779" s="78"/>
      <c r="AT779" s="79"/>
      <c r="AU779" s="91"/>
    </row>
    <row r="780" spans="1:47" x14ac:dyDescent="0.25">
      <c r="A780" s="87" t="s">
        <v>2467</v>
      </c>
      <c r="B780" s="92">
        <v>44196</v>
      </c>
      <c r="C780" s="87" t="s">
        <v>980</v>
      </c>
      <c r="D780" s="87" t="s">
        <v>77</v>
      </c>
      <c r="E780" s="87" t="s">
        <v>979</v>
      </c>
      <c r="F780" s="87" t="s">
        <v>2107</v>
      </c>
      <c r="G780" s="87" t="s">
        <v>48</v>
      </c>
      <c r="H780" s="87" t="s">
        <v>2514</v>
      </c>
      <c r="I780" s="89" t="s">
        <v>47</v>
      </c>
      <c r="J780" s="89" t="s">
        <v>47</v>
      </c>
      <c r="K780" s="89" t="s">
        <v>47</v>
      </c>
      <c r="L780" s="89" t="s">
        <v>47</v>
      </c>
      <c r="M780" s="89">
        <v>0</v>
      </c>
      <c r="N780" s="87" t="s">
        <v>47</v>
      </c>
      <c r="O780" s="87" t="s">
        <v>55</v>
      </c>
      <c r="P780" s="87" t="s">
        <v>47</v>
      </c>
      <c r="Q780" s="89">
        <f>SUBTOTAL(9,S780:Y780)</f>
        <v>723412267.22399998</v>
      </c>
      <c r="R780" s="89">
        <v>0</v>
      </c>
      <c r="S780" s="89">
        <v>522202279</v>
      </c>
      <c r="T780" s="89">
        <v>0</v>
      </c>
      <c r="U780" s="87" t="s">
        <v>49</v>
      </c>
      <c r="V780" s="89">
        <v>0</v>
      </c>
      <c r="W780" s="89">
        <v>173456886.40000001</v>
      </c>
      <c r="X780" s="87" t="s">
        <v>49</v>
      </c>
      <c r="Y780" s="89">
        <v>27753101.824000001</v>
      </c>
      <c r="Z780" s="89">
        <v>0</v>
      </c>
      <c r="AA780" s="87" t="s">
        <v>49</v>
      </c>
      <c r="AB780" s="89">
        <v>0</v>
      </c>
      <c r="AC780" s="89">
        <v>0</v>
      </c>
      <c r="AD780" s="87" t="s">
        <v>49</v>
      </c>
      <c r="AE780" s="89">
        <v>0</v>
      </c>
      <c r="AF780" s="87">
        <v>0</v>
      </c>
      <c r="AG780" s="87" t="s">
        <v>49</v>
      </c>
      <c r="AH780" s="89">
        <v>0</v>
      </c>
      <c r="AI780" s="89">
        <v>0</v>
      </c>
      <c r="AJ780" s="87" t="s">
        <v>49</v>
      </c>
      <c r="AK780" s="89">
        <v>0</v>
      </c>
      <c r="AL780" s="89">
        <v>0</v>
      </c>
      <c r="AM780" s="88" t="s">
        <v>47</v>
      </c>
      <c r="AN780" s="87" t="s">
        <v>47</v>
      </c>
      <c r="AO780" s="88" t="s">
        <v>47</v>
      </c>
      <c r="AP780" s="87" t="s">
        <v>47</v>
      </c>
      <c r="AR780" s="90"/>
      <c r="AS780" s="78"/>
      <c r="AT780" s="79"/>
      <c r="AU780" s="91"/>
    </row>
    <row r="781" spans="1:47" x14ac:dyDescent="0.25">
      <c r="A781" s="87" t="s">
        <v>2468</v>
      </c>
      <c r="B781" s="92">
        <v>44196</v>
      </c>
      <c r="C781" s="87" t="s">
        <v>46</v>
      </c>
      <c r="D781" s="87" t="s">
        <v>77</v>
      </c>
      <c r="E781" s="87" t="s">
        <v>78</v>
      </c>
      <c r="F781" s="87" t="s">
        <v>1994</v>
      </c>
      <c r="G781" s="87" t="s">
        <v>104</v>
      </c>
      <c r="H781" s="87" t="s">
        <v>47</v>
      </c>
      <c r="I781" s="89" t="s">
        <v>1836</v>
      </c>
      <c r="J781" s="89" t="s">
        <v>47</v>
      </c>
      <c r="K781" s="89" t="s">
        <v>1837</v>
      </c>
      <c r="L781" s="89" t="s">
        <v>1830</v>
      </c>
      <c r="M781" s="89">
        <v>7381620</v>
      </c>
      <c r="N781" s="87" t="s">
        <v>107</v>
      </c>
      <c r="O781" s="87" t="s">
        <v>1838</v>
      </c>
      <c r="P781" s="87" t="s">
        <v>1839</v>
      </c>
      <c r="Q781" s="89">
        <v>-1507420</v>
      </c>
      <c r="R781" s="89">
        <v>0</v>
      </c>
      <c r="S781" s="89">
        <v>0</v>
      </c>
      <c r="T781" s="89">
        <v>0</v>
      </c>
      <c r="U781" s="87" t="s">
        <v>49</v>
      </c>
      <c r="V781" s="89">
        <v>0</v>
      </c>
      <c r="W781" s="89">
        <v>-1299500</v>
      </c>
      <c r="X781" s="87" t="s">
        <v>50</v>
      </c>
      <c r="Y781" s="89">
        <v>-207920</v>
      </c>
      <c r="Z781" s="89">
        <v>0</v>
      </c>
      <c r="AA781" s="87" t="s">
        <v>49</v>
      </c>
      <c r="AB781" s="89">
        <v>0</v>
      </c>
      <c r="AC781" s="89">
        <v>0</v>
      </c>
      <c r="AD781" s="87" t="s">
        <v>49</v>
      </c>
      <c r="AE781" s="89">
        <v>0</v>
      </c>
      <c r="AF781" s="87">
        <v>0</v>
      </c>
      <c r="AG781" s="87" t="s">
        <v>49</v>
      </c>
      <c r="AH781" s="89">
        <v>0</v>
      </c>
      <c r="AI781" s="89">
        <v>0</v>
      </c>
      <c r="AJ781" s="87" t="s">
        <v>49</v>
      </c>
      <c r="AK781" s="89">
        <v>0</v>
      </c>
      <c r="AL781" s="89">
        <v>0</v>
      </c>
      <c r="AM781" s="88" t="s">
        <v>47</v>
      </c>
      <c r="AN781" s="87" t="s">
        <v>47</v>
      </c>
      <c r="AO781" s="88" t="s">
        <v>47</v>
      </c>
      <c r="AP781" s="87" t="s">
        <v>47</v>
      </c>
      <c r="AR781" s="90"/>
      <c r="AS781" s="78"/>
      <c r="AT781" s="79"/>
      <c r="AU781" s="91"/>
    </row>
    <row r="782" spans="1:47" x14ac:dyDescent="0.25">
      <c r="A782" s="87" t="s">
        <v>2469</v>
      </c>
      <c r="B782" s="92">
        <v>44196</v>
      </c>
      <c r="C782" s="87" t="s">
        <v>46</v>
      </c>
      <c r="D782" s="87" t="s">
        <v>77</v>
      </c>
      <c r="E782" s="87" t="s">
        <v>78</v>
      </c>
      <c r="F782" s="87" t="s">
        <v>1994</v>
      </c>
      <c r="G782" s="87" t="s">
        <v>48</v>
      </c>
      <c r="H782" s="87" t="s">
        <v>1835</v>
      </c>
      <c r="I782" s="89" t="s">
        <v>47</v>
      </c>
      <c r="J782" s="89" t="s">
        <v>47</v>
      </c>
      <c r="K782" s="89" t="s">
        <v>47</v>
      </c>
      <c r="L782" s="89" t="s">
        <v>47</v>
      </c>
      <c r="M782" s="89">
        <v>0</v>
      </c>
      <c r="N782" s="87" t="s">
        <v>47</v>
      </c>
      <c r="O782" s="87" t="s">
        <v>55</v>
      </c>
      <c r="P782" s="87" t="s">
        <v>47</v>
      </c>
      <c r="Q782" s="89">
        <v>1874025957.434</v>
      </c>
      <c r="R782" s="89">
        <v>0</v>
      </c>
      <c r="S782" s="89">
        <v>1358745258.9999995</v>
      </c>
      <c r="T782" s="89">
        <v>0</v>
      </c>
      <c r="U782" s="87" t="s">
        <v>49</v>
      </c>
      <c r="V782" s="89">
        <v>0</v>
      </c>
      <c r="W782" s="89">
        <v>444207498.6500001</v>
      </c>
      <c r="X782" s="87" t="s">
        <v>50</v>
      </c>
      <c r="Y782" s="89">
        <v>71073199.783999994</v>
      </c>
      <c r="Z782" s="89">
        <v>0</v>
      </c>
      <c r="AA782" s="87" t="s">
        <v>49</v>
      </c>
      <c r="AB782" s="89">
        <v>0</v>
      </c>
      <c r="AC782" s="89">
        <v>0</v>
      </c>
      <c r="AD782" s="87" t="s">
        <v>49</v>
      </c>
      <c r="AE782" s="89">
        <v>0</v>
      </c>
      <c r="AF782" s="87">
        <v>0</v>
      </c>
      <c r="AG782" s="87" t="s">
        <v>49</v>
      </c>
      <c r="AH782" s="89">
        <v>0</v>
      </c>
      <c r="AI782" s="89">
        <v>0</v>
      </c>
      <c r="AJ782" s="87" t="s">
        <v>49</v>
      </c>
      <c r="AK782" s="89">
        <v>0</v>
      </c>
      <c r="AL782" s="89">
        <v>0</v>
      </c>
      <c r="AM782" s="88" t="s">
        <v>47</v>
      </c>
      <c r="AN782" s="87" t="s">
        <v>47</v>
      </c>
      <c r="AO782" s="88" t="s">
        <v>47</v>
      </c>
      <c r="AP782" s="87" t="s">
        <v>47</v>
      </c>
      <c r="AR782" s="90"/>
      <c r="AS782" s="78"/>
      <c r="AT782" s="79"/>
      <c r="AU782" s="91"/>
    </row>
    <row r="783" spans="1:47" x14ac:dyDescent="0.25">
      <c r="A783" s="87" t="s">
        <v>2470</v>
      </c>
      <c r="B783" s="92">
        <v>44196</v>
      </c>
      <c r="C783" s="87" t="s">
        <v>973</v>
      </c>
      <c r="D783" s="87" t="s">
        <v>87</v>
      </c>
      <c r="E783" s="87" t="s">
        <v>1356</v>
      </c>
      <c r="F783" s="87" t="s">
        <v>1429</v>
      </c>
      <c r="G783" s="87" t="s">
        <v>104</v>
      </c>
      <c r="H783" s="87" t="s">
        <v>47</v>
      </c>
      <c r="I783" s="89" t="s">
        <v>1932</v>
      </c>
      <c r="J783" s="89" t="s">
        <v>47</v>
      </c>
      <c r="K783" s="89" t="s">
        <v>1933</v>
      </c>
      <c r="L783" s="89" t="s">
        <v>1830</v>
      </c>
      <c r="M783" s="89">
        <v>22651320</v>
      </c>
      <c r="N783" s="87" t="s">
        <v>107</v>
      </c>
      <c r="O783" s="87" t="s">
        <v>1934</v>
      </c>
      <c r="P783" s="87" t="s">
        <v>1935</v>
      </c>
      <c r="Q783" s="89">
        <v>-423200</v>
      </c>
      <c r="R783" s="89">
        <v>0</v>
      </c>
      <c r="S783" s="89">
        <v>-423200</v>
      </c>
      <c r="T783" s="89">
        <v>0</v>
      </c>
      <c r="U783" s="87" t="s">
        <v>49</v>
      </c>
      <c r="V783" s="89">
        <v>0</v>
      </c>
      <c r="W783" s="89">
        <v>0</v>
      </c>
      <c r="X783" s="87" t="s">
        <v>49</v>
      </c>
      <c r="Y783" s="89">
        <v>0</v>
      </c>
      <c r="Z783" s="89">
        <v>0</v>
      </c>
      <c r="AA783" s="87" t="s">
        <v>49</v>
      </c>
      <c r="AB783" s="89">
        <v>0</v>
      </c>
      <c r="AC783" s="89">
        <v>0</v>
      </c>
      <c r="AD783" s="87" t="s">
        <v>49</v>
      </c>
      <c r="AE783" s="89">
        <v>0</v>
      </c>
      <c r="AF783" s="87">
        <v>0</v>
      </c>
      <c r="AG783" s="87" t="s">
        <v>49</v>
      </c>
      <c r="AH783" s="89">
        <v>0</v>
      </c>
      <c r="AI783" s="89">
        <v>0</v>
      </c>
      <c r="AJ783" s="87" t="s">
        <v>49</v>
      </c>
      <c r="AK783" s="89">
        <v>0</v>
      </c>
      <c r="AL783" s="89">
        <v>0</v>
      </c>
      <c r="AM783" s="88" t="s">
        <v>47</v>
      </c>
      <c r="AN783" s="87" t="s">
        <v>47</v>
      </c>
      <c r="AO783" s="88" t="s">
        <v>47</v>
      </c>
      <c r="AP783" s="87" t="s">
        <v>47</v>
      </c>
      <c r="AR783" s="90"/>
      <c r="AS783" s="78"/>
      <c r="AT783" s="79"/>
      <c r="AU783" s="91"/>
    </row>
    <row r="784" spans="1:47" x14ac:dyDescent="0.25">
      <c r="A784" s="87" t="s">
        <v>2471</v>
      </c>
      <c r="B784" s="92">
        <v>44196</v>
      </c>
      <c r="C784" s="87" t="s">
        <v>973</v>
      </c>
      <c r="D784" s="87" t="s">
        <v>87</v>
      </c>
      <c r="E784" s="87" t="s">
        <v>1356</v>
      </c>
      <c r="F784" s="87" t="s">
        <v>1429</v>
      </c>
      <c r="G784" s="87" t="s">
        <v>48</v>
      </c>
      <c r="H784" s="87" t="s">
        <v>1931</v>
      </c>
      <c r="I784" s="89" t="s">
        <v>47</v>
      </c>
      <c r="J784" s="89" t="s">
        <v>47</v>
      </c>
      <c r="K784" s="89" t="s">
        <v>47</v>
      </c>
      <c r="L784" s="89" t="s">
        <v>47</v>
      </c>
      <c r="M784" s="89">
        <v>0</v>
      </c>
      <c r="N784" s="87" t="s">
        <v>47</v>
      </c>
      <c r="O784" s="87" t="s">
        <v>55</v>
      </c>
      <c r="P784" s="87" t="s">
        <v>47</v>
      </c>
      <c r="Q784" s="89">
        <v>580359179.98439991</v>
      </c>
      <c r="R784" s="89">
        <v>0</v>
      </c>
      <c r="S784" s="89">
        <v>377139194</v>
      </c>
      <c r="T784" s="89">
        <v>0</v>
      </c>
      <c r="U784" s="87" t="s">
        <v>49</v>
      </c>
      <c r="V784" s="89">
        <v>0</v>
      </c>
      <c r="W784" s="89">
        <v>175189643.09</v>
      </c>
      <c r="X784" s="87" t="s">
        <v>50</v>
      </c>
      <c r="Y784" s="89">
        <v>28030342.894400004</v>
      </c>
      <c r="Z784" s="89">
        <v>0</v>
      </c>
      <c r="AA784" s="87" t="s">
        <v>49</v>
      </c>
      <c r="AB784" s="89">
        <v>0</v>
      </c>
      <c r="AC784" s="89">
        <v>0</v>
      </c>
      <c r="AD784" s="87" t="s">
        <v>49</v>
      </c>
      <c r="AE784" s="89">
        <v>0</v>
      </c>
      <c r="AF784" s="87">
        <v>0</v>
      </c>
      <c r="AG784" s="87" t="s">
        <v>49</v>
      </c>
      <c r="AH784" s="89">
        <v>0</v>
      </c>
      <c r="AI784" s="89">
        <v>0</v>
      </c>
      <c r="AJ784" s="87" t="s">
        <v>49</v>
      </c>
      <c r="AK784" s="89">
        <v>0</v>
      </c>
      <c r="AL784" s="89">
        <v>0</v>
      </c>
      <c r="AM784" s="88" t="s">
        <v>47</v>
      </c>
      <c r="AN784" s="87" t="s">
        <v>47</v>
      </c>
      <c r="AO784" s="88" t="s">
        <v>47</v>
      </c>
      <c r="AP784" s="87" t="s">
        <v>47</v>
      </c>
      <c r="AR784" s="90"/>
      <c r="AS784" s="78"/>
      <c r="AT784" s="79"/>
      <c r="AU784" s="91"/>
    </row>
    <row r="785" spans="1:47" x14ac:dyDescent="0.25">
      <c r="A785" s="87" t="s">
        <v>2472</v>
      </c>
      <c r="B785" s="92">
        <v>44196</v>
      </c>
      <c r="C785" s="87" t="s">
        <v>973</v>
      </c>
      <c r="D785" s="87" t="s">
        <v>87</v>
      </c>
      <c r="E785" s="87" t="s">
        <v>1356</v>
      </c>
      <c r="F785" s="87" t="s">
        <v>1429</v>
      </c>
      <c r="G785" s="87" t="s">
        <v>48</v>
      </c>
      <c r="H785" s="87" t="s">
        <v>1930</v>
      </c>
      <c r="I785" s="89" t="s">
        <v>47</v>
      </c>
      <c r="J785" s="89" t="s">
        <v>47</v>
      </c>
      <c r="K785" s="89" t="s">
        <v>47</v>
      </c>
      <c r="L785" s="89" t="s">
        <v>47</v>
      </c>
      <c r="M785" s="89">
        <v>0</v>
      </c>
      <c r="N785" s="87" t="s">
        <v>47</v>
      </c>
      <c r="O785" s="87" t="s">
        <v>1388</v>
      </c>
      <c r="P785" s="87" t="s">
        <v>1387</v>
      </c>
      <c r="Q785" s="89">
        <v>34578869.299999997</v>
      </c>
      <c r="R785" s="89">
        <v>0</v>
      </c>
      <c r="S785" s="89">
        <v>19623128.5</v>
      </c>
      <c r="T785" s="89">
        <v>12892880</v>
      </c>
      <c r="U785" s="87" t="s">
        <v>50</v>
      </c>
      <c r="V785" s="89">
        <v>2062860.8</v>
      </c>
      <c r="W785" s="89">
        <v>0</v>
      </c>
      <c r="X785" s="87" t="s">
        <v>49</v>
      </c>
      <c r="Y785" s="89">
        <v>0</v>
      </c>
      <c r="Z785" s="89">
        <v>0</v>
      </c>
      <c r="AA785" s="87" t="s">
        <v>49</v>
      </c>
      <c r="AB785" s="89">
        <v>0</v>
      </c>
      <c r="AC785" s="89">
        <v>0</v>
      </c>
      <c r="AD785" s="87" t="s">
        <v>49</v>
      </c>
      <c r="AE785" s="89">
        <v>0</v>
      </c>
      <c r="AF785" s="87">
        <v>0</v>
      </c>
      <c r="AG785" s="87" t="s">
        <v>49</v>
      </c>
      <c r="AH785" s="89">
        <v>0</v>
      </c>
      <c r="AI785" s="89">
        <v>0</v>
      </c>
      <c r="AJ785" s="87" t="s">
        <v>49</v>
      </c>
      <c r="AK785" s="89">
        <v>0</v>
      </c>
      <c r="AL785" s="89">
        <v>0</v>
      </c>
      <c r="AM785" s="88" t="s">
        <v>47</v>
      </c>
      <c r="AN785" s="87" t="s">
        <v>47</v>
      </c>
      <c r="AO785" s="88" t="s">
        <v>47</v>
      </c>
      <c r="AP785" s="87" t="s">
        <v>47</v>
      </c>
      <c r="AR785" s="90"/>
      <c r="AS785" s="78"/>
      <c r="AT785" s="79"/>
      <c r="AU785" s="91"/>
    </row>
    <row r="786" spans="1:47" x14ac:dyDescent="0.25">
      <c r="A786" s="87" t="s">
        <v>2473</v>
      </c>
      <c r="B786" s="92">
        <v>44196</v>
      </c>
      <c r="C786" s="87" t="s">
        <v>973</v>
      </c>
      <c r="D786" s="87" t="s">
        <v>87</v>
      </c>
      <c r="E786" s="87" t="s">
        <v>1356</v>
      </c>
      <c r="F786" s="87" t="s">
        <v>1429</v>
      </c>
      <c r="G786" s="87" t="s">
        <v>48</v>
      </c>
      <c r="H786" s="87" t="s">
        <v>1929</v>
      </c>
      <c r="I786" s="89" t="s">
        <v>47</v>
      </c>
      <c r="J786" s="89" t="s">
        <v>47</v>
      </c>
      <c r="K786" s="89" t="s">
        <v>47</v>
      </c>
      <c r="L786" s="89" t="s">
        <v>47</v>
      </c>
      <c r="M786" s="89">
        <v>0</v>
      </c>
      <c r="N786" s="87" t="s">
        <v>47</v>
      </c>
      <c r="O786" s="87" t="s">
        <v>55</v>
      </c>
      <c r="P786" s="87" t="s">
        <v>47</v>
      </c>
      <c r="Q786" s="89">
        <v>134713814.8928</v>
      </c>
      <c r="R786" s="89">
        <v>0</v>
      </c>
      <c r="S786" s="89">
        <v>90714037.500000015</v>
      </c>
      <c r="T786" s="89">
        <v>0</v>
      </c>
      <c r="U786" s="87" t="s">
        <v>49</v>
      </c>
      <c r="V786" s="89">
        <v>0</v>
      </c>
      <c r="W786" s="89">
        <v>37930842.579999998</v>
      </c>
      <c r="X786" s="87" t="s">
        <v>49</v>
      </c>
      <c r="Y786" s="89">
        <v>6068934.8127999986</v>
      </c>
      <c r="Z786" s="89">
        <v>0</v>
      </c>
      <c r="AA786" s="87" t="s">
        <v>49</v>
      </c>
      <c r="AB786" s="89">
        <v>0</v>
      </c>
      <c r="AC786" s="89">
        <v>0</v>
      </c>
      <c r="AD786" s="87" t="s">
        <v>49</v>
      </c>
      <c r="AE786" s="89">
        <v>0</v>
      </c>
      <c r="AF786" s="87">
        <v>0</v>
      </c>
      <c r="AG786" s="87" t="s">
        <v>49</v>
      </c>
      <c r="AH786" s="89">
        <v>0</v>
      </c>
      <c r="AI786" s="89">
        <v>0</v>
      </c>
      <c r="AJ786" s="87" t="s">
        <v>49</v>
      </c>
      <c r="AK786" s="89">
        <v>0</v>
      </c>
      <c r="AL786" s="89">
        <v>0</v>
      </c>
      <c r="AM786" s="88" t="s">
        <v>47</v>
      </c>
      <c r="AN786" s="87" t="s">
        <v>47</v>
      </c>
      <c r="AO786" s="88" t="s">
        <v>47</v>
      </c>
      <c r="AP786" s="87" t="s">
        <v>47</v>
      </c>
      <c r="AR786" s="90"/>
      <c r="AS786" s="78"/>
      <c r="AT786" s="79"/>
      <c r="AU786" s="91"/>
    </row>
    <row r="787" spans="1:47" x14ac:dyDescent="0.25">
      <c r="A787" s="87" t="s">
        <v>2474</v>
      </c>
      <c r="B787" s="92">
        <v>44196</v>
      </c>
      <c r="C787" s="87" t="s">
        <v>973</v>
      </c>
      <c r="D787" s="87" t="s">
        <v>87</v>
      </c>
      <c r="E787" s="87" t="s">
        <v>1356</v>
      </c>
      <c r="F787" s="87" t="s">
        <v>1429</v>
      </c>
      <c r="G787" s="87" t="s">
        <v>48</v>
      </c>
      <c r="H787" s="87" t="s">
        <v>1926</v>
      </c>
      <c r="I787" s="89" t="s">
        <v>47</v>
      </c>
      <c r="J787" s="89" t="s">
        <v>47</v>
      </c>
      <c r="K787" s="89" t="s">
        <v>47</v>
      </c>
      <c r="L787" s="89" t="s">
        <v>47</v>
      </c>
      <c r="M787" s="89">
        <v>0</v>
      </c>
      <c r="N787" s="87" t="s">
        <v>47</v>
      </c>
      <c r="O787" s="87" t="s">
        <v>1927</v>
      </c>
      <c r="P787" s="87" t="s">
        <v>1928</v>
      </c>
      <c r="Q787" s="89">
        <v>30609577.5</v>
      </c>
      <c r="R787" s="89">
        <v>0</v>
      </c>
      <c r="S787" s="89">
        <v>25827187.5</v>
      </c>
      <c r="T787" s="89">
        <v>4122750</v>
      </c>
      <c r="U787" s="87" t="s">
        <v>50</v>
      </c>
      <c r="V787" s="89">
        <v>659640</v>
      </c>
      <c r="W787" s="89">
        <v>0</v>
      </c>
      <c r="X787" s="87" t="s">
        <v>49</v>
      </c>
      <c r="Y787" s="89">
        <v>0</v>
      </c>
      <c r="Z787" s="89">
        <v>0</v>
      </c>
      <c r="AA787" s="87" t="s">
        <v>49</v>
      </c>
      <c r="AB787" s="89">
        <v>0</v>
      </c>
      <c r="AC787" s="89">
        <v>0</v>
      </c>
      <c r="AD787" s="87" t="s">
        <v>49</v>
      </c>
      <c r="AE787" s="89">
        <v>0</v>
      </c>
      <c r="AF787" s="87">
        <v>0</v>
      </c>
      <c r="AG787" s="87" t="s">
        <v>49</v>
      </c>
      <c r="AH787" s="89">
        <v>0</v>
      </c>
      <c r="AI787" s="89">
        <v>0</v>
      </c>
      <c r="AJ787" s="87" t="s">
        <v>49</v>
      </c>
      <c r="AK787" s="89">
        <v>0</v>
      </c>
      <c r="AL787" s="89">
        <v>0</v>
      </c>
      <c r="AM787" s="88" t="s">
        <v>47</v>
      </c>
      <c r="AN787" s="87" t="s">
        <v>47</v>
      </c>
      <c r="AO787" s="88" t="s">
        <v>47</v>
      </c>
      <c r="AP787" s="87" t="s">
        <v>47</v>
      </c>
      <c r="AR787" s="90"/>
      <c r="AS787" s="78"/>
      <c r="AT787" s="79"/>
      <c r="AU787" s="91"/>
    </row>
    <row r="788" spans="1:47" x14ac:dyDescent="0.25">
      <c r="A788" s="87" t="s">
        <v>2475</v>
      </c>
      <c r="B788" s="92">
        <v>44196</v>
      </c>
      <c r="C788" s="87" t="s">
        <v>973</v>
      </c>
      <c r="D788" s="87" t="s">
        <v>87</v>
      </c>
      <c r="E788" s="87" t="s">
        <v>1356</v>
      </c>
      <c r="F788" s="87" t="s">
        <v>1429</v>
      </c>
      <c r="G788" s="87" t="s">
        <v>48</v>
      </c>
      <c r="H788" s="87" t="s">
        <v>1925</v>
      </c>
      <c r="I788" s="89" t="s">
        <v>47</v>
      </c>
      <c r="J788" s="89" t="s">
        <v>47</v>
      </c>
      <c r="K788" s="89" t="s">
        <v>47</v>
      </c>
      <c r="L788" s="89" t="s">
        <v>47</v>
      </c>
      <c r="M788" s="89">
        <v>0</v>
      </c>
      <c r="N788" s="87" t="s">
        <v>47</v>
      </c>
      <c r="O788" s="87" t="s">
        <v>55</v>
      </c>
      <c r="P788" s="87" t="s">
        <v>47</v>
      </c>
      <c r="Q788" s="89">
        <v>110176132.34280001</v>
      </c>
      <c r="R788" s="89">
        <v>0</v>
      </c>
      <c r="S788" s="89">
        <v>81917589.170000002</v>
      </c>
      <c r="T788" s="89">
        <v>0</v>
      </c>
      <c r="U788" s="87" t="s">
        <v>49</v>
      </c>
      <c r="V788" s="89">
        <v>0</v>
      </c>
      <c r="W788" s="89">
        <v>24360813.079999998</v>
      </c>
      <c r="X788" s="87" t="s">
        <v>50</v>
      </c>
      <c r="Y788" s="89">
        <v>3897730.0927999998</v>
      </c>
      <c r="Z788" s="89">
        <v>0</v>
      </c>
      <c r="AA788" s="87" t="s">
        <v>49</v>
      </c>
      <c r="AB788" s="89">
        <v>0</v>
      </c>
      <c r="AC788" s="89">
        <v>0</v>
      </c>
      <c r="AD788" s="87" t="s">
        <v>49</v>
      </c>
      <c r="AE788" s="89">
        <v>0</v>
      </c>
      <c r="AF788" s="87">
        <v>0</v>
      </c>
      <c r="AG788" s="87" t="s">
        <v>49</v>
      </c>
      <c r="AH788" s="89">
        <v>0</v>
      </c>
      <c r="AI788" s="89">
        <v>0</v>
      </c>
      <c r="AJ788" s="87" t="s">
        <v>49</v>
      </c>
      <c r="AK788" s="89">
        <v>0</v>
      </c>
      <c r="AL788" s="89">
        <v>0</v>
      </c>
      <c r="AM788" s="88" t="s">
        <v>47</v>
      </c>
      <c r="AN788" s="87" t="s">
        <v>47</v>
      </c>
      <c r="AO788" s="88" t="s">
        <v>47</v>
      </c>
      <c r="AP788" s="87" t="s">
        <v>47</v>
      </c>
      <c r="AR788" s="90"/>
      <c r="AS788" s="78"/>
      <c r="AT788" s="79"/>
      <c r="AU788" s="91"/>
    </row>
    <row r="789" spans="1:47" x14ac:dyDescent="0.25">
      <c r="A789" s="87" t="s">
        <v>2476</v>
      </c>
      <c r="B789" s="92">
        <v>44196</v>
      </c>
      <c r="C789" s="87" t="s">
        <v>46</v>
      </c>
      <c r="D789" s="87" t="s">
        <v>87</v>
      </c>
      <c r="E789" s="87" t="s">
        <v>88</v>
      </c>
      <c r="F789" s="87" t="s">
        <v>880</v>
      </c>
      <c r="G789" s="87" t="s">
        <v>48</v>
      </c>
      <c r="H789" s="87" t="s">
        <v>1846</v>
      </c>
      <c r="I789" s="89" t="s">
        <v>47</v>
      </c>
      <c r="J789" s="89" t="s">
        <v>47</v>
      </c>
      <c r="K789" s="89" t="s">
        <v>47</v>
      </c>
      <c r="L789" s="89" t="s">
        <v>47</v>
      </c>
      <c r="M789" s="89">
        <v>0</v>
      </c>
      <c r="N789" s="87" t="s">
        <v>47</v>
      </c>
      <c r="O789" s="87" t="s">
        <v>55</v>
      </c>
      <c r="P789" s="87" t="s">
        <v>47</v>
      </c>
      <c r="Q789" s="89">
        <v>1128422472.8936</v>
      </c>
      <c r="R789" s="89">
        <v>0</v>
      </c>
      <c r="S789" s="89">
        <v>820086690.5</v>
      </c>
      <c r="T789" s="89">
        <v>0</v>
      </c>
      <c r="U789" s="87" t="s">
        <v>49</v>
      </c>
      <c r="V789" s="89">
        <v>0</v>
      </c>
      <c r="W789" s="89">
        <v>265806708.96000001</v>
      </c>
      <c r="X789" s="87" t="s">
        <v>49</v>
      </c>
      <c r="Y789" s="89">
        <v>42529073.433600001</v>
      </c>
      <c r="Z789" s="89">
        <v>0</v>
      </c>
      <c r="AA789" s="87" t="s">
        <v>49</v>
      </c>
      <c r="AB789" s="89">
        <v>0</v>
      </c>
      <c r="AC789" s="89">
        <v>0</v>
      </c>
      <c r="AD789" s="87" t="s">
        <v>49</v>
      </c>
      <c r="AE789" s="89">
        <v>0</v>
      </c>
      <c r="AF789" s="87">
        <v>0</v>
      </c>
      <c r="AG789" s="87" t="s">
        <v>49</v>
      </c>
      <c r="AH789" s="89">
        <v>0</v>
      </c>
      <c r="AI789" s="89">
        <v>0</v>
      </c>
      <c r="AJ789" s="87" t="s">
        <v>49</v>
      </c>
      <c r="AK789" s="89">
        <v>0</v>
      </c>
      <c r="AL789" s="89">
        <v>0</v>
      </c>
      <c r="AM789" s="88" t="s">
        <v>47</v>
      </c>
      <c r="AN789" s="87" t="s">
        <v>47</v>
      </c>
      <c r="AO789" s="88" t="s">
        <v>47</v>
      </c>
      <c r="AP789" s="87" t="s">
        <v>47</v>
      </c>
      <c r="AR789" s="90"/>
      <c r="AS789" s="78"/>
      <c r="AT789" s="79"/>
      <c r="AU789" s="91"/>
    </row>
    <row r="790" spans="1:47" x14ac:dyDescent="0.25">
      <c r="A790" s="87" t="s">
        <v>2477</v>
      </c>
      <c r="B790" s="92">
        <v>44196</v>
      </c>
      <c r="C790" s="87" t="s">
        <v>46</v>
      </c>
      <c r="D790" s="87" t="s">
        <v>87</v>
      </c>
      <c r="E790" s="87" t="s">
        <v>88</v>
      </c>
      <c r="F790" s="87" t="s">
        <v>880</v>
      </c>
      <c r="G790" s="87" t="s">
        <v>48</v>
      </c>
      <c r="H790" s="87" t="s">
        <v>1843</v>
      </c>
      <c r="I790" s="89" t="s">
        <v>47</v>
      </c>
      <c r="J790" s="89" t="s">
        <v>47</v>
      </c>
      <c r="K790" s="89" t="s">
        <v>47</v>
      </c>
      <c r="L790" s="89" t="s">
        <v>47</v>
      </c>
      <c r="M790" s="89">
        <v>0</v>
      </c>
      <c r="N790" s="87" t="s">
        <v>47</v>
      </c>
      <c r="O790" s="87" t="s">
        <v>1844</v>
      </c>
      <c r="P790" s="87" t="s">
        <v>1845</v>
      </c>
      <c r="Q790" s="89">
        <v>15640000</v>
      </c>
      <c r="R790" s="89">
        <v>0</v>
      </c>
      <c r="S790" s="89">
        <v>15640000</v>
      </c>
      <c r="T790" s="89">
        <v>0</v>
      </c>
      <c r="U790" s="87" t="s">
        <v>49</v>
      </c>
      <c r="V790" s="89">
        <v>0</v>
      </c>
      <c r="W790" s="89">
        <v>0</v>
      </c>
      <c r="X790" s="87" t="s">
        <v>49</v>
      </c>
      <c r="Y790" s="89">
        <v>0</v>
      </c>
      <c r="Z790" s="89">
        <v>0</v>
      </c>
      <c r="AA790" s="87" t="s">
        <v>49</v>
      </c>
      <c r="AB790" s="89">
        <v>0</v>
      </c>
      <c r="AC790" s="89">
        <v>0</v>
      </c>
      <c r="AD790" s="87" t="s">
        <v>49</v>
      </c>
      <c r="AE790" s="89">
        <v>0</v>
      </c>
      <c r="AF790" s="87">
        <v>0</v>
      </c>
      <c r="AG790" s="87" t="s">
        <v>49</v>
      </c>
      <c r="AH790" s="89">
        <v>0</v>
      </c>
      <c r="AI790" s="89">
        <v>0</v>
      </c>
      <c r="AJ790" s="87" t="s">
        <v>49</v>
      </c>
      <c r="AK790" s="89">
        <v>0</v>
      </c>
      <c r="AL790" s="89">
        <v>0</v>
      </c>
      <c r="AM790" s="88" t="s">
        <v>47</v>
      </c>
      <c r="AN790" s="87" t="s">
        <v>47</v>
      </c>
      <c r="AO790" s="88" t="s">
        <v>47</v>
      </c>
      <c r="AP790" s="87" t="s">
        <v>47</v>
      </c>
      <c r="AR790" s="90"/>
      <c r="AS790" s="78"/>
      <c r="AT790" s="79"/>
      <c r="AU790" s="91"/>
    </row>
    <row r="791" spans="1:47" x14ac:dyDescent="0.25">
      <c r="A791" s="87" t="s">
        <v>2478</v>
      </c>
      <c r="B791" s="92">
        <v>44196</v>
      </c>
      <c r="C791" s="87" t="s">
        <v>46</v>
      </c>
      <c r="D791" s="87" t="s">
        <v>87</v>
      </c>
      <c r="E791" s="87" t="s">
        <v>88</v>
      </c>
      <c r="F791" s="87" t="s">
        <v>880</v>
      </c>
      <c r="G791" s="87" t="s">
        <v>48</v>
      </c>
      <c r="H791" s="87" t="s">
        <v>1842</v>
      </c>
      <c r="I791" s="89" t="s">
        <v>47</v>
      </c>
      <c r="J791" s="89" t="s">
        <v>47</v>
      </c>
      <c r="K791" s="89" t="s">
        <v>47</v>
      </c>
      <c r="L791" s="89" t="s">
        <v>47</v>
      </c>
      <c r="M791" s="89">
        <v>0</v>
      </c>
      <c r="N791" s="87" t="s">
        <v>47</v>
      </c>
      <c r="O791" s="87" t="s">
        <v>55</v>
      </c>
      <c r="P791" s="87" t="s">
        <v>47</v>
      </c>
      <c r="Q791" s="89">
        <v>641302642.20759988</v>
      </c>
      <c r="R791" s="89">
        <v>0</v>
      </c>
      <c r="S791" s="89">
        <v>482013152.5</v>
      </c>
      <c r="T791" s="89">
        <v>0</v>
      </c>
      <c r="U791" s="87" t="s">
        <v>49</v>
      </c>
      <c r="V791" s="89">
        <v>0</v>
      </c>
      <c r="W791" s="89">
        <v>137318525.61000001</v>
      </c>
      <c r="X791" s="87" t="s">
        <v>49</v>
      </c>
      <c r="Y791" s="89">
        <v>21970964.097600002</v>
      </c>
      <c r="Z791" s="89">
        <v>0</v>
      </c>
      <c r="AA791" s="87" t="s">
        <v>49</v>
      </c>
      <c r="AB791" s="89">
        <v>0</v>
      </c>
      <c r="AC791" s="89">
        <v>0</v>
      </c>
      <c r="AD791" s="87" t="s">
        <v>49</v>
      </c>
      <c r="AE791" s="89">
        <v>0</v>
      </c>
      <c r="AF791" s="87">
        <v>0</v>
      </c>
      <c r="AG791" s="87" t="s">
        <v>49</v>
      </c>
      <c r="AH791" s="89">
        <v>0</v>
      </c>
      <c r="AI791" s="89">
        <v>0</v>
      </c>
      <c r="AJ791" s="87" t="s">
        <v>49</v>
      </c>
      <c r="AK791" s="89">
        <v>0</v>
      </c>
      <c r="AL791" s="89">
        <v>0</v>
      </c>
      <c r="AM791" s="88" t="s">
        <v>47</v>
      </c>
      <c r="AN791" s="87" t="s">
        <v>47</v>
      </c>
      <c r="AO791" s="88" t="s">
        <v>47</v>
      </c>
      <c r="AP791" s="87" t="s">
        <v>47</v>
      </c>
      <c r="AR791" s="90"/>
      <c r="AS791" s="78"/>
      <c r="AT791" s="79"/>
      <c r="AU791" s="91"/>
    </row>
    <row r="792" spans="1:47" x14ac:dyDescent="0.25">
      <c r="A792" s="87" t="s">
        <v>2479</v>
      </c>
      <c r="B792" s="92">
        <v>44196</v>
      </c>
      <c r="C792" s="87" t="s">
        <v>46</v>
      </c>
      <c r="D792" s="87" t="s">
        <v>87</v>
      </c>
      <c r="E792" s="87" t="s">
        <v>88</v>
      </c>
      <c r="F792" s="87" t="s">
        <v>880</v>
      </c>
      <c r="G792" s="87" t="s">
        <v>48</v>
      </c>
      <c r="H792" s="87" t="s">
        <v>1841</v>
      </c>
      <c r="I792" s="89" t="s">
        <v>47</v>
      </c>
      <c r="J792" s="89" t="s">
        <v>47</v>
      </c>
      <c r="K792" s="89" t="s">
        <v>47</v>
      </c>
      <c r="L792" s="89" t="s">
        <v>47</v>
      </c>
      <c r="M792" s="89">
        <v>0</v>
      </c>
      <c r="N792" s="87" t="s">
        <v>47</v>
      </c>
      <c r="O792" s="87" t="s">
        <v>174</v>
      </c>
      <c r="P792" s="87" t="s">
        <v>584</v>
      </c>
      <c r="Q792" s="89">
        <v>25769200</v>
      </c>
      <c r="R792" s="89">
        <v>0</v>
      </c>
      <c r="S792" s="89">
        <v>25769200</v>
      </c>
      <c r="T792" s="89">
        <v>0</v>
      </c>
      <c r="U792" s="87" t="s">
        <v>49</v>
      </c>
      <c r="V792" s="89">
        <v>0</v>
      </c>
      <c r="W792" s="89">
        <v>0</v>
      </c>
      <c r="X792" s="87" t="s">
        <v>49</v>
      </c>
      <c r="Y792" s="89">
        <v>0</v>
      </c>
      <c r="Z792" s="89">
        <v>0</v>
      </c>
      <c r="AA792" s="87" t="s">
        <v>49</v>
      </c>
      <c r="AB792" s="89">
        <v>0</v>
      </c>
      <c r="AC792" s="89">
        <v>0</v>
      </c>
      <c r="AD792" s="87" t="s">
        <v>49</v>
      </c>
      <c r="AE792" s="89">
        <v>0</v>
      </c>
      <c r="AF792" s="87">
        <v>0</v>
      </c>
      <c r="AG792" s="87" t="s">
        <v>49</v>
      </c>
      <c r="AH792" s="89">
        <v>0</v>
      </c>
      <c r="AI792" s="89">
        <v>0</v>
      </c>
      <c r="AJ792" s="87" t="s">
        <v>49</v>
      </c>
      <c r="AK792" s="89">
        <v>0</v>
      </c>
      <c r="AL792" s="89">
        <v>0</v>
      </c>
      <c r="AM792" s="88" t="s">
        <v>47</v>
      </c>
      <c r="AN792" s="87" t="s">
        <v>47</v>
      </c>
      <c r="AO792" s="88" t="s">
        <v>47</v>
      </c>
      <c r="AP792" s="87" t="s">
        <v>47</v>
      </c>
      <c r="AR792" s="90"/>
      <c r="AS792" s="78"/>
      <c r="AT792" s="79"/>
      <c r="AU792" s="91"/>
    </row>
    <row r="793" spans="1:47" x14ac:dyDescent="0.25">
      <c r="A793" s="87" t="s">
        <v>2480</v>
      </c>
      <c r="B793" s="92">
        <v>44196</v>
      </c>
      <c r="C793" s="87" t="s">
        <v>46</v>
      </c>
      <c r="D793" s="87" t="s">
        <v>87</v>
      </c>
      <c r="E793" s="87" t="s">
        <v>88</v>
      </c>
      <c r="F793" s="87" t="s">
        <v>880</v>
      </c>
      <c r="G793" s="87" t="s">
        <v>48</v>
      </c>
      <c r="H793" s="87" t="s">
        <v>1840</v>
      </c>
      <c r="I793" s="89" t="s">
        <v>47</v>
      </c>
      <c r="J793" s="89" t="s">
        <v>47</v>
      </c>
      <c r="K793" s="89" t="s">
        <v>47</v>
      </c>
      <c r="L793" s="89" t="s">
        <v>47</v>
      </c>
      <c r="M793" s="89">
        <v>0</v>
      </c>
      <c r="N793" s="87" t="s">
        <v>47</v>
      </c>
      <c r="O793" s="87" t="s">
        <v>55</v>
      </c>
      <c r="P793" s="87" t="s">
        <v>47</v>
      </c>
      <c r="Q793" s="89">
        <v>34707632.5</v>
      </c>
      <c r="R793" s="89">
        <v>0</v>
      </c>
      <c r="S793" s="89">
        <v>34707632.5</v>
      </c>
      <c r="T793" s="89">
        <v>0</v>
      </c>
      <c r="U793" s="87" t="s">
        <v>49</v>
      </c>
      <c r="V793" s="89">
        <v>0</v>
      </c>
      <c r="W793" s="89">
        <v>0</v>
      </c>
      <c r="X793" s="87" t="s">
        <v>49</v>
      </c>
      <c r="Y793" s="89">
        <v>0</v>
      </c>
      <c r="Z793" s="89">
        <v>0</v>
      </c>
      <c r="AA793" s="87" t="s">
        <v>49</v>
      </c>
      <c r="AB793" s="89">
        <v>0</v>
      </c>
      <c r="AC793" s="89">
        <v>0</v>
      </c>
      <c r="AD793" s="87" t="s">
        <v>49</v>
      </c>
      <c r="AE793" s="89">
        <v>0</v>
      </c>
      <c r="AF793" s="87">
        <v>0</v>
      </c>
      <c r="AG793" s="87" t="s">
        <v>49</v>
      </c>
      <c r="AH793" s="89">
        <v>0</v>
      </c>
      <c r="AI793" s="89">
        <v>0</v>
      </c>
      <c r="AJ793" s="87" t="s">
        <v>49</v>
      </c>
      <c r="AK793" s="89">
        <v>0</v>
      </c>
      <c r="AL793" s="89">
        <v>0</v>
      </c>
      <c r="AM793" s="88" t="s">
        <v>47</v>
      </c>
      <c r="AN793" s="87" t="s">
        <v>47</v>
      </c>
      <c r="AO793" s="88" t="s">
        <v>47</v>
      </c>
      <c r="AP793" s="87" t="s">
        <v>47</v>
      </c>
      <c r="AR793" s="90"/>
      <c r="AS793" s="78"/>
      <c r="AT793" s="79"/>
      <c r="AU793" s="91"/>
    </row>
    <row r="794" spans="1:47" x14ac:dyDescent="0.25">
      <c r="A794" s="87" t="s">
        <v>2481</v>
      </c>
      <c r="B794" s="92">
        <v>44196</v>
      </c>
      <c r="C794" s="87" t="s">
        <v>973</v>
      </c>
      <c r="D794" s="87" t="s">
        <v>96</v>
      </c>
      <c r="E794" s="87" t="s">
        <v>1353</v>
      </c>
      <c r="F794" s="87" t="s">
        <v>1936</v>
      </c>
      <c r="G794" s="87" t="s">
        <v>48</v>
      </c>
      <c r="H794" s="87" t="s">
        <v>1937</v>
      </c>
      <c r="I794" s="89" t="s">
        <v>47</v>
      </c>
      <c r="J794" s="89" t="s">
        <v>47</v>
      </c>
      <c r="K794" s="89" t="s">
        <v>47</v>
      </c>
      <c r="L794" s="89" t="s">
        <v>47</v>
      </c>
      <c r="M794" s="89">
        <v>0</v>
      </c>
      <c r="N794" s="87" t="s">
        <v>47</v>
      </c>
      <c r="O794" s="87" t="s">
        <v>55</v>
      </c>
      <c r="P794" s="87" t="s">
        <v>47</v>
      </c>
      <c r="Q794" s="89">
        <f>867855911.8956+23575</f>
        <v>867879486.89559996</v>
      </c>
      <c r="R794" s="89">
        <v>0</v>
      </c>
      <c r="S794" s="89">
        <f>584843483.75+23575</f>
        <v>584867058.75</v>
      </c>
      <c r="T794" s="89">
        <v>0</v>
      </c>
      <c r="U794" s="87" t="s">
        <v>49</v>
      </c>
      <c r="V794" s="89">
        <v>0</v>
      </c>
      <c r="W794" s="89">
        <v>243976231.16</v>
      </c>
      <c r="X794" s="87" t="s">
        <v>49</v>
      </c>
      <c r="Y794" s="89">
        <v>39036196.98560001</v>
      </c>
      <c r="Z794" s="89">
        <v>0</v>
      </c>
      <c r="AA794" s="87" t="s">
        <v>49</v>
      </c>
      <c r="AB794" s="89">
        <v>0</v>
      </c>
      <c r="AC794" s="89">
        <v>0</v>
      </c>
      <c r="AD794" s="87" t="s">
        <v>49</v>
      </c>
      <c r="AE794" s="89">
        <v>0</v>
      </c>
      <c r="AF794" s="87">
        <v>0</v>
      </c>
      <c r="AG794" s="87" t="s">
        <v>49</v>
      </c>
      <c r="AH794" s="89">
        <v>0</v>
      </c>
      <c r="AI794" s="89">
        <v>0</v>
      </c>
      <c r="AJ794" s="87" t="s">
        <v>49</v>
      </c>
      <c r="AK794" s="89">
        <v>0</v>
      </c>
      <c r="AL794" s="89">
        <v>0</v>
      </c>
      <c r="AM794" s="88" t="s">
        <v>47</v>
      </c>
      <c r="AN794" s="87" t="s">
        <v>47</v>
      </c>
      <c r="AO794" s="88" t="s">
        <v>47</v>
      </c>
      <c r="AP794" s="87" t="s">
        <v>47</v>
      </c>
      <c r="AR794" s="90"/>
      <c r="AS794" s="78"/>
      <c r="AT794" s="79"/>
      <c r="AU794" s="91"/>
    </row>
    <row r="795" spans="1:47" x14ac:dyDescent="0.25">
      <c r="A795" s="87" t="s">
        <v>2482</v>
      </c>
      <c r="B795" s="92">
        <v>44196</v>
      </c>
      <c r="C795" s="87" t="s">
        <v>46</v>
      </c>
      <c r="D795" s="87" t="s">
        <v>96</v>
      </c>
      <c r="E795" s="87" t="s">
        <v>97</v>
      </c>
      <c r="F795" s="87" t="s">
        <v>863</v>
      </c>
      <c r="G795" s="87" t="s">
        <v>104</v>
      </c>
      <c r="H795" s="87" t="s">
        <v>47</v>
      </c>
      <c r="I795" s="89" t="s">
        <v>105</v>
      </c>
      <c r="J795" s="89" t="s">
        <v>47</v>
      </c>
      <c r="K795" s="89" t="s">
        <v>1848</v>
      </c>
      <c r="L795" s="89" t="s">
        <v>1830</v>
      </c>
      <c r="M795" s="89">
        <v>5976205</v>
      </c>
      <c r="N795" s="87" t="s">
        <v>107</v>
      </c>
      <c r="O795" s="87" t="s">
        <v>1849</v>
      </c>
      <c r="P795" s="87" t="s">
        <v>1850</v>
      </c>
      <c r="Q795" s="89">
        <v>-681720</v>
      </c>
      <c r="R795" s="89">
        <v>0</v>
      </c>
      <c r="S795" s="89">
        <v>-681720</v>
      </c>
      <c r="T795" s="89">
        <v>0</v>
      </c>
      <c r="U795" s="87" t="s">
        <v>49</v>
      </c>
      <c r="V795" s="89">
        <v>0</v>
      </c>
      <c r="W795" s="89">
        <v>0</v>
      </c>
      <c r="X795" s="87" t="s">
        <v>49</v>
      </c>
      <c r="Y795" s="89">
        <v>0</v>
      </c>
      <c r="Z795" s="89">
        <v>0</v>
      </c>
      <c r="AA795" s="87" t="s">
        <v>49</v>
      </c>
      <c r="AB795" s="89">
        <v>0</v>
      </c>
      <c r="AC795" s="89">
        <v>0</v>
      </c>
      <c r="AD795" s="87" t="s">
        <v>49</v>
      </c>
      <c r="AE795" s="89">
        <v>0</v>
      </c>
      <c r="AF795" s="87">
        <v>0</v>
      </c>
      <c r="AG795" s="87" t="s">
        <v>49</v>
      </c>
      <c r="AH795" s="89">
        <v>0</v>
      </c>
      <c r="AI795" s="89">
        <v>0</v>
      </c>
      <c r="AJ795" s="87" t="s">
        <v>49</v>
      </c>
      <c r="AK795" s="89">
        <v>0</v>
      </c>
      <c r="AL795" s="89">
        <v>0</v>
      </c>
      <c r="AM795" s="88" t="s">
        <v>47</v>
      </c>
      <c r="AN795" s="87" t="s">
        <v>47</v>
      </c>
      <c r="AO795" s="88" t="s">
        <v>47</v>
      </c>
      <c r="AP795" s="87" t="s">
        <v>47</v>
      </c>
      <c r="AR795" s="90"/>
      <c r="AS795" s="78"/>
      <c r="AT795" s="79"/>
      <c r="AU795" s="91"/>
    </row>
    <row r="796" spans="1:47" x14ac:dyDescent="0.25">
      <c r="A796" s="87" t="s">
        <v>2483</v>
      </c>
      <c r="B796" s="92">
        <v>44196</v>
      </c>
      <c r="C796" s="87" t="s">
        <v>46</v>
      </c>
      <c r="D796" s="87" t="s">
        <v>96</v>
      </c>
      <c r="E796" s="87" t="s">
        <v>97</v>
      </c>
      <c r="F796" s="87" t="s">
        <v>863</v>
      </c>
      <c r="G796" s="87" t="s">
        <v>48</v>
      </c>
      <c r="H796" s="87" t="s">
        <v>1847</v>
      </c>
      <c r="I796" s="89" t="s">
        <v>47</v>
      </c>
      <c r="J796" s="89" t="s">
        <v>47</v>
      </c>
      <c r="K796" s="89" t="s">
        <v>47</v>
      </c>
      <c r="L796" s="89" t="s">
        <v>47</v>
      </c>
      <c r="M796" s="89">
        <v>0</v>
      </c>
      <c r="N796" s="87" t="s">
        <v>47</v>
      </c>
      <c r="O796" s="87" t="s">
        <v>55</v>
      </c>
      <c r="P796" s="87" t="s">
        <v>47</v>
      </c>
      <c r="Q796" s="89">
        <v>1185893648.2492001</v>
      </c>
      <c r="R796" s="89">
        <v>0</v>
      </c>
      <c r="S796" s="89">
        <v>907040737.99999964</v>
      </c>
      <c r="T796" s="89">
        <v>0</v>
      </c>
      <c r="U796" s="87" t="s">
        <v>49</v>
      </c>
      <c r="V796" s="89">
        <v>0</v>
      </c>
      <c r="W796" s="89">
        <v>240390439.86999997</v>
      </c>
      <c r="X796" s="87" t="s">
        <v>50</v>
      </c>
      <c r="Y796" s="89">
        <v>38462470.379199997</v>
      </c>
      <c r="Z796" s="89">
        <v>0</v>
      </c>
      <c r="AA796" s="87" t="s">
        <v>49</v>
      </c>
      <c r="AB796" s="89">
        <v>0</v>
      </c>
      <c r="AC796" s="89">
        <v>0</v>
      </c>
      <c r="AD796" s="87" t="s">
        <v>49</v>
      </c>
      <c r="AE796" s="89">
        <v>0</v>
      </c>
      <c r="AF796" s="87">
        <v>0</v>
      </c>
      <c r="AG796" s="87" t="s">
        <v>49</v>
      </c>
      <c r="AH796" s="89">
        <v>0</v>
      </c>
      <c r="AI796" s="89">
        <v>0</v>
      </c>
      <c r="AJ796" s="87" t="s">
        <v>49</v>
      </c>
      <c r="AK796" s="89">
        <v>0</v>
      </c>
      <c r="AL796" s="89">
        <v>0</v>
      </c>
      <c r="AM796" s="88" t="s">
        <v>47</v>
      </c>
      <c r="AN796" s="87" t="s">
        <v>47</v>
      </c>
      <c r="AO796" s="88" t="s">
        <v>47</v>
      </c>
      <c r="AP796" s="87" t="s">
        <v>47</v>
      </c>
      <c r="AR796" s="90"/>
      <c r="AS796" s="78"/>
      <c r="AT796" s="79"/>
      <c r="AU796" s="91"/>
    </row>
    <row r="797" spans="1:47" x14ac:dyDescent="0.25">
      <c r="A797" s="87" t="s">
        <v>2484</v>
      </c>
      <c r="B797" s="92">
        <v>44196</v>
      </c>
      <c r="C797" s="87" t="s">
        <v>46</v>
      </c>
      <c r="D797" s="87" t="s">
        <v>100</v>
      </c>
      <c r="E797" s="87" t="s">
        <v>101</v>
      </c>
      <c r="F797" s="87" t="s">
        <v>1999</v>
      </c>
      <c r="G797" s="87" t="s">
        <v>48</v>
      </c>
      <c r="H797" s="87" t="s">
        <v>1851</v>
      </c>
      <c r="I797" s="89" t="s">
        <v>47</v>
      </c>
      <c r="J797" s="89" t="s">
        <v>47</v>
      </c>
      <c r="K797" s="89" t="s">
        <v>47</v>
      </c>
      <c r="L797" s="89" t="s">
        <v>47</v>
      </c>
      <c r="M797" s="89">
        <v>0</v>
      </c>
      <c r="N797" s="87" t="s">
        <v>47</v>
      </c>
      <c r="O797" s="87" t="s">
        <v>55</v>
      </c>
      <c r="P797" s="87" t="s">
        <v>47</v>
      </c>
      <c r="Q797" s="89">
        <f>1919854527.878+56735.28</f>
        <v>1919911263.158</v>
      </c>
      <c r="R797" s="89">
        <v>0</v>
      </c>
      <c r="S797" s="89">
        <f>1419363289+56735.28</f>
        <v>1419420024.28</v>
      </c>
      <c r="T797" s="89">
        <v>0</v>
      </c>
      <c r="U797" s="87" t="s">
        <v>49</v>
      </c>
      <c r="V797" s="89">
        <v>0</v>
      </c>
      <c r="W797" s="89">
        <v>431457964.55000007</v>
      </c>
      <c r="X797" s="87" t="s">
        <v>50</v>
      </c>
      <c r="Y797" s="89">
        <v>69033274.328000009</v>
      </c>
      <c r="Z797" s="89">
        <v>0</v>
      </c>
      <c r="AA797" s="87" t="s">
        <v>49</v>
      </c>
      <c r="AB797" s="89">
        <v>0</v>
      </c>
      <c r="AC797" s="89">
        <v>0</v>
      </c>
      <c r="AD797" s="87" t="s">
        <v>49</v>
      </c>
      <c r="AE797" s="89">
        <v>0</v>
      </c>
      <c r="AF797" s="87">
        <v>0</v>
      </c>
      <c r="AG797" s="87" t="s">
        <v>49</v>
      </c>
      <c r="AH797" s="89">
        <v>0</v>
      </c>
      <c r="AI797" s="89">
        <v>0</v>
      </c>
      <c r="AJ797" s="87" t="s">
        <v>49</v>
      </c>
      <c r="AK797" s="89">
        <v>0</v>
      </c>
      <c r="AL797" s="89">
        <v>0</v>
      </c>
      <c r="AM797" s="88" t="s">
        <v>47</v>
      </c>
      <c r="AN797" s="87" t="s">
        <v>47</v>
      </c>
      <c r="AO797" s="88" t="s">
        <v>47</v>
      </c>
      <c r="AP797" s="87" t="s">
        <v>47</v>
      </c>
      <c r="AR797" s="90"/>
      <c r="AS797" s="78"/>
      <c r="AT797" s="79"/>
      <c r="AU797" s="91"/>
    </row>
    <row r="798" spans="1:47" x14ac:dyDescent="0.25">
      <c r="A798" s="87" t="s">
        <v>2485</v>
      </c>
      <c r="B798" s="92">
        <v>44196</v>
      </c>
      <c r="C798" s="87" t="s">
        <v>46</v>
      </c>
      <c r="D798" s="87" t="s">
        <v>111</v>
      </c>
      <c r="E798" s="87" t="s">
        <v>112</v>
      </c>
      <c r="F798" s="87" t="s">
        <v>870</v>
      </c>
      <c r="G798" s="87" t="s">
        <v>48</v>
      </c>
      <c r="H798" s="87" t="s">
        <v>1852</v>
      </c>
      <c r="I798" s="89" t="s">
        <v>47</v>
      </c>
      <c r="J798" s="89" t="s">
        <v>47</v>
      </c>
      <c r="K798" s="89" t="s">
        <v>47</v>
      </c>
      <c r="L798" s="89" t="s">
        <v>47</v>
      </c>
      <c r="M798" s="89">
        <v>0</v>
      </c>
      <c r="N798" s="87" t="s">
        <v>47</v>
      </c>
      <c r="O798" s="87" t="s">
        <v>55</v>
      </c>
      <c r="P798" s="87" t="s">
        <v>47</v>
      </c>
      <c r="Q798" s="89">
        <v>1369695558.8516006</v>
      </c>
      <c r="R798" s="89">
        <v>0</v>
      </c>
      <c r="S798" s="89">
        <v>993412953.29999936</v>
      </c>
      <c r="T798" s="89">
        <v>0</v>
      </c>
      <c r="U798" s="87" t="s">
        <v>49</v>
      </c>
      <c r="V798" s="89">
        <v>0</v>
      </c>
      <c r="W798" s="89">
        <v>324381556.51000011</v>
      </c>
      <c r="X798" s="87" t="s">
        <v>50</v>
      </c>
      <c r="Y798" s="89">
        <v>51901049.041599989</v>
      </c>
      <c r="Z798" s="89">
        <v>0</v>
      </c>
      <c r="AA798" s="87" t="s">
        <v>49</v>
      </c>
      <c r="AB798" s="89">
        <v>0</v>
      </c>
      <c r="AC798" s="89">
        <v>0</v>
      </c>
      <c r="AD798" s="87" t="s">
        <v>49</v>
      </c>
      <c r="AE798" s="89">
        <v>0</v>
      </c>
      <c r="AF798" s="87">
        <v>0</v>
      </c>
      <c r="AG798" s="87" t="s">
        <v>49</v>
      </c>
      <c r="AH798" s="89">
        <v>0</v>
      </c>
      <c r="AI798" s="89">
        <v>0</v>
      </c>
      <c r="AJ798" s="87" t="s">
        <v>49</v>
      </c>
      <c r="AK798" s="89">
        <v>0</v>
      </c>
      <c r="AL798" s="89">
        <v>0</v>
      </c>
      <c r="AM798" s="88" t="s">
        <v>47</v>
      </c>
      <c r="AN798" s="87" t="s">
        <v>47</v>
      </c>
      <c r="AO798" s="88" t="s">
        <v>47</v>
      </c>
      <c r="AP798" s="87" t="s">
        <v>47</v>
      </c>
      <c r="AR798" s="90"/>
      <c r="AS798" s="78"/>
      <c r="AT798" s="79"/>
      <c r="AU798" s="91"/>
    </row>
    <row r="799" spans="1:47" x14ac:dyDescent="0.25">
      <c r="A799" s="87" t="s">
        <v>2486</v>
      </c>
      <c r="B799" s="92">
        <v>44196</v>
      </c>
      <c r="C799" s="87" t="s">
        <v>46</v>
      </c>
      <c r="D799" s="87" t="s">
        <v>115</v>
      </c>
      <c r="E799" s="87" t="s">
        <v>116</v>
      </c>
      <c r="F799" s="87" t="s">
        <v>2004</v>
      </c>
      <c r="G799" s="87" t="s">
        <v>48</v>
      </c>
      <c r="H799" s="87" t="s">
        <v>1860</v>
      </c>
      <c r="I799" s="89" t="s">
        <v>47</v>
      </c>
      <c r="J799" s="89" t="s">
        <v>47</v>
      </c>
      <c r="K799" s="89" t="s">
        <v>47</v>
      </c>
      <c r="L799" s="89" t="s">
        <v>47</v>
      </c>
      <c r="M799" s="89">
        <v>0</v>
      </c>
      <c r="N799" s="87" t="s">
        <v>47</v>
      </c>
      <c r="O799" s="87" t="s">
        <v>55</v>
      </c>
      <c r="P799" s="87" t="s">
        <v>47</v>
      </c>
      <c r="Q799" s="89">
        <v>204389129.21919999</v>
      </c>
      <c r="R799" s="89">
        <v>0</v>
      </c>
      <c r="S799" s="89">
        <v>116739774.99999997</v>
      </c>
      <c r="T799" s="89">
        <v>0</v>
      </c>
      <c r="U799" s="87" t="s">
        <v>49</v>
      </c>
      <c r="V799" s="89">
        <v>0</v>
      </c>
      <c r="W799" s="89">
        <v>75559788.120000005</v>
      </c>
      <c r="X799" s="87" t="s">
        <v>50</v>
      </c>
      <c r="Y799" s="89">
        <v>12089566.099200001</v>
      </c>
      <c r="Z799" s="89">
        <v>0</v>
      </c>
      <c r="AA799" s="87" t="s">
        <v>49</v>
      </c>
      <c r="AB799" s="89">
        <v>0</v>
      </c>
      <c r="AC799" s="89">
        <v>0</v>
      </c>
      <c r="AD799" s="87" t="s">
        <v>49</v>
      </c>
      <c r="AE799" s="89">
        <v>0</v>
      </c>
      <c r="AF799" s="87">
        <v>0</v>
      </c>
      <c r="AG799" s="87" t="s">
        <v>49</v>
      </c>
      <c r="AH799" s="89">
        <v>0</v>
      </c>
      <c r="AI799" s="89">
        <v>0</v>
      </c>
      <c r="AJ799" s="87" t="s">
        <v>49</v>
      </c>
      <c r="AK799" s="89">
        <v>0</v>
      </c>
      <c r="AL799" s="89">
        <v>0</v>
      </c>
      <c r="AM799" s="88" t="s">
        <v>47</v>
      </c>
      <c r="AN799" s="87" t="s">
        <v>47</v>
      </c>
      <c r="AO799" s="88" t="s">
        <v>47</v>
      </c>
      <c r="AP799" s="87" t="s">
        <v>47</v>
      </c>
      <c r="AR799" s="90"/>
      <c r="AS799" s="78"/>
      <c r="AT799" s="79"/>
      <c r="AU799" s="91"/>
    </row>
    <row r="800" spans="1:47" x14ac:dyDescent="0.25">
      <c r="A800" s="87" t="s">
        <v>2487</v>
      </c>
      <c r="B800" s="92">
        <v>44196</v>
      </c>
      <c r="C800" s="87" t="s">
        <v>46</v>
      </c>
      <c r="D800" s="87" t="s">
        <v>115</v>
      </c>
      <c r="E800" s="87" t="s">
        <v>116</v>
      </c>
      <c r="F800" s="87" t="s">
        <v>2004</v>
      </c>
      <c r="G800" s="87" t="s">
        <v>48</v>
      </c>
      <c r="H800" s="87" t="s">
        <v>1858</v>
      </c>
      <c r="I800" s="89" t="s">
        <v>47</v>
      </c>
      <c r="J800" s="89" t="s">
        <v>47</v>
      </c>
      <c r="K800" s="89" t="s">
        <v>47</v>
      </c>
      <c r="L800" s="89" t="s">
        <v>47</v>
      </c>
      <c r="M800" s="89">
        <v>0</v>
      </c>
      <c r="N800" s="87" t="s">
        <v>47</v>
      </c>
      <c r="O800" s="87" t="s">
        <v>1789</v>
      </c>
      <c r="P800" s="87" t="s">
        <v>1859</v>
      </c>
      <c r="Q800" s="89">
        <v>19275660.600000001</v>
      </c>
      <c r="R800" s="89">
        <v>0</v>
      </c>
      <c r="S800" s="89">
        <v>15756035</v>
      </c>
      <c r="T800" s="89">
        <v>3034160</v>
      </c>
      <c r="U800" s="87" t="s">
        <v>50</v>
      </c>
      <c r="V800" s="89">
        <v>485465.59999999998</v>
      </c>
      <c r="W800" s="89">
        <v>0</v>
      </c>
      <c r="X800" s="87" t="s">
        <v>49</v>
      </c>
      <c r="Y800" s="89">
        <v>0</v>
      </c>
      <c r="Z800" s="89">
        <v>0</v>
      </c>
      <c r="AA800" s="87" t="s">
        <v>49</v>
      </c>
      <c r="AB800" s="89">
        <v>0</v>
      </c>
      <c r="AC800" s="89">
        <v>0</v>
      </c>
      <c r="AD800" s="87" t="s">
        <v>49</v>
      </c>
      <c r="AE800" s="89">
        <v>0</v>
      </c>
      <c r="AF800" s="87">
        <v>0</v>
      </c>
      <c r="AG800" s="87" t="s">
        <v>49</v>
      </c>
      <c r="AH800" s="89">
        <v>0</v>
      </c>
      <c r="AI800" s="89">
        <v>0</v>
      </c>
      <c r="AJ800" s="87" t="s">
        <v>49</v>
      </c>
      <c r="AK800" s="89">
        <v>0</v>
      </c>
      <c r="AL800" s="89">
        <v>0</v>
      </c>
      <c r="AM800" s="88" t="s">
        <v>47</v>
      </c>
      <c r="AN800" s="87" t="s">
        <v>47</v>
      </c>
      <c r="AO800" s="88" t="s">
        <v>47</v>
      </c>
      <c r="AP800" s="87" t="s">
        <v>47</v>
      </c>
      <c r="AR800" s="90"/>
      <c r="AS800" s="78"/>
      <c r="AT800" s="79"/>
      <c r="AU800" s="91"/>
    </row>
    <row r="801" spans="1:47" x14ac:dyDescent="0.25">
      <c r="A801" s="87" t="s">
        <v>2488</v>
      </c>
      <c r="B801" s="92">
        <v>44196</v>
      </c>
      <c r="C801" s="87" t="s">
        <v>46</v>
      </c>
      <c r="D801" s="87" t="s">
        <v>115</v>
      </c>
      <c r="E801" s="87" t="s">
        <v>116</v>
      </c>
      <c r="F801" s="87" t="s">
        <v>2004</v>
      </c>
      <c r="G801" s="87" t="s">
        <v>48</v>
      </c>
      <c r="H801" s="87" t="s">
        <v>1857</v>
      </c>
      <c r="I801" s="89" t="s">
        <v>47</v>
      </c>
      <c r="J801" s="89" t="s">
        <v>47</v>
      </c>
      <c r="K801" s="89" t="s">
        <v>47</v>
      </c>
      <c r="L801" s="89" t="s">
        <v>47</v>
      </c>
      <c r="M801" s="89">
        <v>0</v>
      </c>
      <c r="N801" s="87" t="s">
        <v>47</v>
      </c>
      <c r="O801" s="87" t="s">
        <v>55</v>
      </c>
      <c r="P801" s="87" t="s">
        <v>47</v>
      </c>
      <c r="Q801" s="89">
        <v>949903577.06119978</v>
      </c>
      <c r="R801" s="89">
        <v>0</v>
      </c>
      <c r="S801" s="89">
        <v>719851075.75</v>
      </c>
      <c r="T801" s="89">
        <v>0</v>
      </c>
      <c r="U801" s="87" t="s">
        <v>49</v>
      </c>
      <c r="V801" s="89">
        <v>0</v>
      </c>
      <c r="W801" s="89">
        <v>198321121.81999999</v>
      </c>
      <c r="X801" s="87" t="s">
        <v>50</v>
      </c>
      <c r="Y801" s="89">
        <v>31731379.4912</v>
      </c>
      <c r="Z801" s="89">
        <v>0</v>
      </c>
      <c r="AA801" s="87" t="s">
        <v>49</v>
      </c>
      <c r="AB801" s="89">
        <v>0</v>
      </c>
      <c r="AC801" s="89">
        <v>0</v>
      </c>
      <c r="AD801" s="87" t="s">
        <v>49</v>
      </c>
      <c r="AE801" s="89">
        <v>0</v>
      </c>
      <c r="AF801" s="87">
        <v>0</v>
      </c>
      <c r="AG801" s="87" t="s">
        <v>49</v>
      </c>
      <c r="AH801" s="89">
        <v>0</v>
      </c>
      <c r="AI801" s="89">
        <v>0</v>
      </c>
      <c r="AJ801" s="87" t="s">
        <v>49</v>
      </c>
      <c r="AK801" s="89">
        <v>0</v>
      </c>
      <c r="AL801" s="89">
        <v>0</v>
      </c>
      <c r="AM801" s="88" t="s">
        <v>47</v>
      </c>
      <c r="AN801" s="87" t="s">
        <v>47</v>
      </c>
      <c r="AO801" s="88" t="s">
        <v>47</v>
      </c>
      <c r="AP801" s="87" t="s">
        <v>47</v>
      </c>
      <c r="AR801" s="90"/>
      <c r="AS801" s="78"/>
      <c r="AT801" s="79"/>
      <c r="AU801" s="91"/>
    </row>
    <row r="802" spans="1:47" x14ac:dyDescent="0.25">
      <c r="A802" s="87" t="s">
        <v>2489</v>
      </c>
      <c r="B802" s="92">
        <v>44196</v>
      </c>
      <c r="C802" s="87" t="s">
        <v>46</v>
      </c>
      <c r="D802" s="87" t="s">
        <v>115</v>
      </c>
      <c r="E802" s="87" t="s">
        <v>116</v>
      </c>
      <c r="F802" s="87" t="s">
        <v>2004</v>
      </c>
      <c r="G802" s="87" t="s">
        <v>48</v>
      </c>
      <c r="H802" s="87" t="s">
        <v>1854</v>
      </c>
      <c r="I802" s="89" t="s">
        <v>47</v>
      </c>
      <c r="J802" s="89" t="s">
        <v>47</v>
      </c>
      <c r="K802" s="89" t="s">
        <v>47</v>
      </c>
      <c r="L802" s="89" t="s">
        <v>47</v>
      </c>
      <c r="M802" s="89">
        <v>0</v>
      </c>
      <c r="N802" s="87" t="s">
        <v>47</v>
      </c>
      <c r="O802" s="87" t="s">
        <v>1855</v>
      </c>
      <c r="P802" s="87" t="s">
        <v>1856</v>
      </c>
      <c r="Q802" s="89">
        <v>58823682.012800001</v>
      </c>
      <c r="R802" s="89">
        <v>0</v>
      </c>
      <c r="S802" s="89">
        <v>35424554</v>
      </c>
      <c r="T802" s="89">
        <v>20171662.079999998</v>
      </c>
      <c r="U802" s="87" t="s">
        <v>50</v>
      </c>
      <c r="V802" s="89">
        <v>3227465.9328000001</v>
      </c>
      <c r="W802" s="89">
        <v>0</v>
      </c>
      <c r="X802" s="87" t="s">
        <v>49</v>
      </c>
      <c r="Y802" s="89">
        <v>0</v>
      </c>
      <c r="Z802" s="89">
        <v>0</v>
      </c>
      <c r="AA802" s="87" t="s">
        <v>49</v>
      </c>
      <c r="AB802" s="89">
        <v>0</v>
      </c>
      <c r="AC802" s="89">
        <v>0</v>
      </c>
      <c r="AD802" s="87" t="s">
        <v>49</v>
      </c>
      <c r="AE802" s="89">
        <v>0</v>
      </c>
      <c r="AF802" s="87">
        <v>0</v>
      </c>
      <c r="AG802" s="87" t="s">
        <v>49</v>
      </c>
      <c r="AH802" s="89">
        <v>0</v>
      </c>
      <c r="AI802" s="89">
        <v>0</v>
      </c>
      <c r="AJ802" s="87" t="s">
        <v>49</v>
      </c>
      <c r="AK802" s="89">
        <v>0</v>
      </c>
      <c r="AL802" s="89">
        <v>0</v>
      </c>
      <c r="AM802" s="88" t="s">
        <v>47</v>
      </c>
      <c r="AN802" s="87" t="s">
        <v>47</v>
      </c>
      <c r="AO802" s="88" t="s">
        <v>47</v>
      </c>
      <c r="AP802" s="87" t="s">
        <v>47</v>
      </c>
      <c r="AR802" s="90"/>
      <c r="AS802" s="78"/>
      <c r="AT802" s="79"/>
      <c r="AU802" s="91"/>
    </row>
    <row r="803" spans="1:47" x14ac:dyDescent="0.25">
      <c r="A803" s="87" t="s">
        <v>2503</v>
      </c>
      <c r="B803" s="92">
        <v>44196</v>
      </c>
      <c r="C803" s="87" t="s">
        <v>46</v>
      </c>
      <c r="D803" s="87" t="s">
        <v>115</v>
      </c>
      <c r="E803" s="87" t="s">
        <v>116</v>
      </c>
      <c r="F803" s="87" t="s">
        <v>2004</v>
      </c>
      <c r="G803" s="87" t="s">
        <v>48</v>
      </c>
      <c r="H803" s="87" t="s">
        <v>1853</v>
      </c>
      <c r="I803" s="89" t="s">
        <v>47</v>
      </c>
      <c r="J803" s="89" t="s">
        <v>47</v>
      </c>
      <c r="K803" s="89" t="s">
        <v>47</v>
      </c>
      <c r="L803" s="89" t="s">
        <v>47</v>
      </c>
      <c r="M803" s="89">
        <v>0</v>
      </c>
      <c r="N803" s="87" t="s">
        <v>47</v>
      </c>
      <c r="O803" s="87" t="s">
        <v>55</v>
      </c>
      <c r="P803" s="87" t="s">
        <v>47</v>
      </c>
      <c r="Q803" s="89">
        <v>184936945.17559999</v>
      </c>
      <c r="R803" s="89">
        <v>0</v>
      </c>
      <c r="S803" s="89">
        <v>153524244.75</v>
      </c>
      <c r="T803" s="89">
        <v>0</v>
      </c>
      <c r="U803" s="87" t="s">
        <v>49</v>
      </c>
      <c r="V803" s="89">
        <v>0</v>
      </c>
      <c r="W803" s="89">
        <v>27079914.159999996</v>
      </c>
      <c r="X803" s="87" t="s">
        <v>50</v>
      </c>
      <c r="Y803" s="89">
        <v>4332786.2655999996</v>
      </c>
      <c r="Z803" s="89">
        <v>0</v>
      </c>
      <c r="AA803" s="87" t="s">
        <v>49</v>
      </c>
      <c r="AB803" s="89">
        <v>0</v>
      </c>
      <c r="AC803" s="89">
        <v>0</v>
      </c>
      <c r="AD803" s="87" t="s">
        <v>49</v>
      </c>
      <c r="AE803" s="89">
        <v>0</v>
      </c>
      <c r="AF803" s="87">
        <v>0</v>
      </c>
      <c r="AG803" s="87" t="s">
        <v>49</v>
      </c>
      <c r="AH803" s="89">
        <v>0</v>
      </c>
      <c r="AI803" s="89">
        <v>0</v>
      </c>
      <c r="AJ803" s="87" t="s">
        <v>49</v>
      </c>
      <c r="AK803" s="89">
        <v>0</v>
      </c>
      <c r="AL803" s="89">
        <v>0</v>
      </c>
      <c r="AM803" s="88" t="s">
        <v>47</v>
      </c>
      <c r="AN803" s="87" t="s">
        <v>47</v>
      </c>
      <c r="AO803" s="88" t="s">
        <v>47</v>
      </c>
      <c r="AP803" s="87" t="s">
        <v>47</v>
      </c>
      <c r="AR803" s="90"/>
      <c r="AS803" s="78"/>
      <c r="AT803" s="79"/>
      <c r="AU803" s="91"/>
    </row>
    <row r="804" spans="1:47" x14ac:dyDescent="0.25">
      <c r="A804" s="87" t="s">
        <v>2504</v>
      </c>
      <c r="B804" s="92">
        <v>44196</v>
      </c>
      <c r="C804" s="87" t="s">
        <v>46</v>
      </c>
      <c r="D804" s="87" t="s">
        <v>1281</v>
      </c>
      <c r="E804" s="87" t="s">
        <v>1280</v>
      </c>
      <c r="F804" s="87" t="s">
        <v>1972</v>
      </c>
      <c r="G804" s="87" t="s">
        <v>48</v>
      </c>
      <c r="H804" s="87" t="s">
        <v>1955</v>
      </c>
      <c r="I804" s="89" t="s">
        <v>47</v>
      </c>
      <c r="J804" s="89" t="s">
        <v>47</v>
      </c>
      <c r="K804" s="89" t="s">
        <v>47</v>
      </c>
      <c r="L804" s="89" t="s">
        <v>47</v>
      </c>
      <c r="M804" s="89">
        <v>0</v>
      </c>
      <c r="N804" s="87" t="s">
        <v>47</v>
      </c>
      <c r="O804" s="87" t="s">
        <v>55</v>
      </c>
      <c r="P804" s="87" t="s">
        <v>47</v>
      </c>
      <c r="Q804" s="89">
        <v>575857416.06359982</v>
      </c>
      <c r="R804" s="89">
        <v>0</v>
      </c>
      <c r="S804" s="89">
        <v>336755117.7500003</v>
      </c>
      <c r="T804" s="89">
        <v>0</v>
      </c>
      <c r="U804" s="87" t="s">
        <v>49</v>
      </c>
      <c r="V804" s="89">
        <v>0</v>
      </c>
      <c r="W804" s="89">
        <v>206122670.95999998</v>
      </c>
      <c r="X804" s="87" t="s">
        <v>49</v>
      </c>
      <c r="Y804" s="89">
        <v>32979627.35360001</v>
      </c>
      <c r="Z804" s="89">
        <v>0</v>
      </c>
      <c r="AA804" s="87" t="s">
        <v>49</v>
      </c>
      <c r="AB804" s="89">
        <v>0</v>
      </c>
      <c r="AC804" s="89">
        <v>0</v>
      </c>
      <c r="AD804" s="87" t="s">
        <v>49</v>
      </c>
      <c r="AE804" s="89">
        <v>0</v>
      </c>
      <c r="AF804" s="87">
        <v>0</v>
      </c>
      <c r="AG804" s="87" t="s">
        <v>49</v>
      </c>
      <c r="AH804" s="89">
        <v>0</v>
      </c>
      <c r="AI804" s="89">
        <v>0</v>
      </c>
      <c r="AJ804" s="87" t="s">
        <v>49</v>
      </c>
      <c r="AK804" s="89">
        <v>0</v>
      </c>
      <c r="AL804" s="89">
        <v>0</v>
      </c>
      <c r="AM804" s="88" t="s">
        <v>47</v>
      </c>
      <c r="AN804" s="87" t="s">
        <v>47</v>
      </c>
      <c r="AO804" s="88" t="s">
        <v>47</v>
      </c>
      <c r="AP804" s="87" t="s">
        <v>47</v>
      </c>
      <c r="AR804" s="90"/>
      <c r="AS804" s="78"/>
      <c r="AT804" s="79"/>
      <c r="AU804" s="91"/>
    </row>
    <row r="805" spans="1:47" x14ac:dyDescent="0.25">
      <c r="A805" s="87" t="s">
        <v>2505</v>
      </c>
      <c r="B805" s="92">
        <v>44196</v>
      </c>
      <c r="C805" s="87" t="s">
        <v>46</v>
      </c>
      <c r="D805" s="87" t="s">
        <v>248</v>
      </c>
      <c r="E805" s="87" t="s">
        <v>249</v>
      </c>
      <c r="F805" s="87" t="s">
        <v>2008</v>
      </c>
      <c r="G805" s="87" t="s">
        <v>104</v>
      </c>
      <c r="H805" s="87" t="s">
        <v>47</v>
      </c>
      <c r="I805" s="89" t="s">
        <v>1862</v>
      </c>
      <c r="J805" s="89" t="s">
        <v>47</v>
      </c>
      <c r="K805" s="89" t="s">
        <v>1863</v>
      </c>
      <c r="L805" s="89" t="s">
        <v>535</v>
      </c>
      <c r="M805" s="89">
        <v>5549669.5999999996</v>
      </c>
      <c r="N805" s="87" t="s">
        <v>107</v>
      </c>
      <c r="O805" s="87" t="s">
        <v>1864</v>
      </c>
      <c r="P805" s="87" t="s">
        <v>1865</v>
      </c>
      <c r="Q805" s="89">
        <v>-2415004</v>
      </c>
      <c r="R805" s="89">
        <v>0</v>
      </c>
      <c r="S805" s="89">
        <v>0</v>
      </c>
      <c r="T805" s="89">
        <v>0</v>
      </c>
      <c r="U805" s="87" t="s">
        <v>49</v>
      </c>
      <c r="V805" s="89">
        <v>0</v>
      </c>
      <c r="W805" s="89">
        <v>-2081900</v>
      </c>
      <c r="X805" s="87" t="s">
        <v>50</v>
      </c>
      <c r="Y805" s="89">
        <v>-333104</v>
      </c>
      <c r="Z805" s="89">
        <v>0</v>
      </c>
      <c r="AA805" s="87" t="s">
        <v>49</v>
      </c>
      <c r="AB805" s="89">
        <v>0</v>
      </c>
      <c r="AC805" s="89">
        <v>0</v>
      </c>
      <c r="AD805" s="87" t="s">
        <v>49</v>
      </c>
      <c r="AE805" s="89">
        <v>0</v>
      </c>
      <c r="AF805" s="87">
        <v>0</v>
      </c>
      <c r="AG805" s="87" t="s">
        <v>49</v>
      </c>
      <c r="AH805" s="89">
        <v>0</v>
      </c>
      <c r="AI805" s="89">
        <v>0</v>
      </c>
      <c r="AJ805" s="87" t="s">
        <v>49</v>
      </c>
      <c r="AK805" s="89">
        <v>0</v>
      </c>
      <c r="AL805" s="89">
        <v>0</v>
      </c>
      <c r="AM805" s="88" t="s">
        <v>47</v>
      </c>
      <c r="AN805" s="87" t="s">
        <v>47</v>
      </c>
      <c r="AO805" s="88" t="s">
        <v>47</v>
      </c>
      <c r="AP805" s="87" t="s">
        <v>47</v>
      </c>
      <c r="AR805" s="90"/>
      <c r="AS805" s="78"/>
      <c r="AT805" s="79"/>
      <c r="AU805" s="91"/>
    </row>
    <row r="806" spans="1:47" x14ac:dyDescent="0.25">
      <c r="A806" s="87" t="s">
        <v>2506</v>
      </c>
      <c r="B806" s="92">
        <v>44196</v>
      </c>
      <c r="C806" s="87" t="s">
        <v>46</v>
      </c>
      <c r="D806" s="87" t="s">
        <v>248</v>
      </c>
      <c r="E806" s="87" t="s">
        <v>249</v>
      </c>
      <c r="F806" s="87" t="s">
        <v>2008</v>
      </c>
      <c r="G806" s="87" t="s">
        <v>48</v>
      </c>
      <c r="H806" s="87" t="s">
        <v>1861</v>
      </c>
      <c r="I806" s="89" t="s">
        <v>47</v>
      </c>
      <c r="J806" s="89" t="s">
        <v>47</v>
      </c>
      <c r="K806" s="89" t="s">
        <v>47</v>
      </c>
      <c r="L806" s="89" t="s">
        <v>47</v>
      </c>
      <c r="M806" s="89">
        <v>0</v>
      </c>
      <c r="N806" s="87" t="s">
        <v>47</v>
      </c>
      <c r="O806" s="87" t="s">
        <v>55</v>
      </c>
      <c r="P806" s="87" t="s">
        <v>47</v>
      </c>
      <c r="Q806" s="89">
        <v>352136861.70559996</v>
      </c>
      <c r="R806" s="89">
        <v>0</v>
      </c>
      <c r="S806" s="89">
        <v>233931560.00000006</v>
      </c>
      <c r="T806" s="89">
        <v>0</v>
      </c>
      <c r="U806" s="87" t="s">
        <v>49</v>
      </c>
      <c r="V806" s="89">
        <v>0</v>
      </c>
      <c r="W806" s="89">
        <v>101901122.16000001</v>
      </c>
      <c r="X806" s="87" t="s">
        <v>50</v>
      </c>
      <c r="Y806" s="89">
        <v>16304179.545599997</v>
      </c>
      <c r="Z806" s="89">
        <v>0</v>
      </c>
      <c r="AA806" s="87" t="s">
        <v>49</v>
      </c>
      <c r="AB806" s="89">
        <v>0</v>
      </c>
      <c r="AC806" s="89">
        <v>0</v>
      </c>
      <c r="AD806" s="87" t="s">
        <v>49</v>
      </c>
      <c r="AE806" s="89">
        <v>0</v>
      </c>
      <c r="AF806" s="87">
        <v>0</v>
      </c>
      <c r="AG806" s="87" t="s">
        <v>49</v>
      </c>
      <c r="AH806" s="89">
        <v>0</v>
      </c>
      <c r="AI806" s="89">
        <v>0</v>
      </c>
      <c r="AJ806" s="87" t="s">
        <v>49</v>
      </c>
      <c r="AK806" s="89">
        <v>0</v>
      </c>
      <c r="AL806" s="89">
        <v>0</v>
      </c>
      <c r="AM806" s="88" t="s">
        <v>47</v>
      </c>
      <c r="AN806" s="87" t="s">
        <v>47</v>
      </c>
      <c r="AO806" s="88" t="s">
        <v>47</v>
      </c>
      <c r="AP806" s="87" t="s">
        <v>47</v>
      </c>
      <c r="AR806" s="90"/>
      <c r="AS806" s="78"/>
      <c r="AT806" s="79"/>
      <c r="AU806" s="91"/>
    </row>
    <row r="807" spans="1:47" x14ac:dyDescent="0.25">
      <c r="A807" s="87" t="s">
        <v>2507</v>
      </c>
      <c r="B807" s="92">
        <v>44196</v>
      </c>
      <c r="C807" s="87" t="s">
        <v>46</v>
      </c>
      <c r="D807" s="87" t="s">
        <v>1117</v>
      </c>
      <c r="E807" s="87" t="s">
        <v>1112</v>
      </c>
      <c r="F807" s="87" t="s">
        <v>963</v>
      </c>
      <c r="G807" s="87" t="s">
        <v>48</v>
      </c>
      <c r="H807" s="87" t="s">
        <v>1968</v>
      </c>
      <c r="I807" s="89" t="s">
        <v>47</v>
      </c>
      <c r="J807" s="89" t="s">
        <v>47</v>
      </c>
      <c r="K807" s="89" t="s">
        <v>47</v>
      </c>
      <c r="L807" s="89" t="s">
        <v>47</v>
      </c>
      <c r="M807" s="89">
        <v>0</v>
      </c>
      <c r="N807" s="87" t="s">
        <v>47</v>
      </c>
      <c r="O807" s="87" t="s">
        <v>55</v>
      </c>
      <c r="P807" s="87" t="s">
        <v>47</v>
      </c>
      <c r="Q807" s="89">
        <v>494876056.23039967</v>
      </c>
      <c r="R807" s="89">
        <v>0</v>
      </c>
      <c r="S807" s="89">
        <v>270961003.99999988</v>
      </c>
      <c r="T807" s="89">
        <v>0</v>
      </c>
      <c r="U807" s="87" t="s">
        <v>49</v>
      </c>
      <c r="V807" s="89">
        <v>0</v>
      </c>
      <c r="W807" s="89">
        <v>193030217.44000003</v>
      </c>
      <c r="X807" s="87" t="s">
        <v>50</v>
      </c>
      <c r="Y807" s="89">
        <v>30884834.790399995</v>
      </c>
      <c r="Z807" s="89">
        <v>0</v>
      </c>
      <c r="AA807" s="87" t="s">
        <v>49</v>
      </c>
      <c r="AB807" s="89">
        <v>0</v>
      </c>
      <c r="AC807" s="89">
        <v>0</v>
      </c>
      <c r="AD807" s="87" t="s">
        <v>49</v>
      </c>
      <c r="AE807" s="89">
        <v>0</v>
      </c>
      <c r="AF807" s="87">
        <v>0</v>
      </c>
      <c r="AG807" s="87" t="s">
        <v>49</v>
      </c>
      <c r="AH807" s="89">
        <v>0</v>
      </c>
      <c r="AI807" s="89">
        <v>0</v>
      </c>
      <c r="AJ807" s="87" t="s">
        <v>49</v>
      </c>
      <c r="AK807" s="89">
        <v>0</v>
      </c>
      <c r="AL807" s="89">
        <v>0</v>
      </c>
      <c r="AM807" s="88" t="s">
        <v>47</v>
      </c>
      <c r="AN807" s="87" t="s">
        <v>47</v>
      </c>
      <c r="AO807" s="88" t="s">
        <v>47</v>
      </c>
      <c r="AP807" s="87" t="s">
        <v>47</v>
      </c>
      <c r="AR807" s="90"/>
      <c r="AS807" s="78"/>
      <c r="AT807" s="79"/>
      <c r="AU807" s="91"/>
    </row>
    <row r="808" spans="1:47" x14ac:dyDescent="0.25">
      <c r="A808" s="87" t="s">
        <v>2508</v>
      </c>
      <c r="B808" s="92">
        <v>44196</v>
      </c>
      <c r="C808" s="87" t="s">
        <v>46</v>
      </c>
      <c r="D808" s="87" t="s">
        <v>119</v>
      </c>
      <c r="E808" s="87" t="s">
        <v>120</v>
      </c>
      <c r="F808" s="87" t="s">
        <v>2511</v>
      </c>
      <c r="G808" s="87" t="s">
        <v>48</v>
      </c>
      <c r="H808" s="87" t="s">
        <v>1866</v>
      </c>
      <c r="I808" s="89" t="s">
        <v>47</v>
      </c>
      <c r="J808" s="89" t="s">
        <v>47</v>
      </c>
      <c r="K808" s="89" t="s">
        <v>47</v>
      </c>
      <c r="L808" s="89" t="s">
        <v>47</v>
      </c>
      <c r="M808" s="89">
        <v>0</v>
      </c>
      <c r="N808" s="87" t="s">
        <v>47</v>
      </c>
      <c r="O808" s="87" t="s">
        <v>55</v>
      </c>
      <c r="P808" s="87" t="s">
        <v>47</v>
      </c>
      <c r="Q808" s="89">
        <v>177200556</v>
      </c>
      <c r="R808" s="89">
        <v>0</v>
      </c>
      <c r="S808" s="89">
        <v>115857900</v>
      </c>
      <c r="T808" s="89">
        <v>0</v>
      </c>
      <c r="U808" s="87" t="s">
        <v>49</v>
      </c>
      <c r="V808" s="89">
        <v>0</v>
      </c>
      <c r="W808" s="89">
        <v>52881600</v>
      </c>
      <c r="X808" s="87" t="s">
        <v>49</v>
      </c>
      <c r="Y808" s="89">
        <v>8461056</v>
      </c>
      <c r="Z808" s="89">
        <v>0</v>
      </c>
      <c r="AA808" s="87" t="s">
        <v>49</v>
      </c>
      <c r="AB808" s="89">
        <v>0</v>
      </c>
      <c r="AC808" s="89">
        <v>0</v>
      </c>
      <c r="AD808" s="87" t="s">
        <v>49</v>
      </c>
      <c r="AE808" s="89">
        <v>0</v>
      </c>
      <c r="AF808" s="87">
        <v>0</v>
      </c>
      <c r="AG808" s="87" t="s">
        <v>49</v>
      </c>
      <c r="AH808" s="89">
        <v>0</v>
      </c>
      <c r="AI808" s="89">
        <v>0</v>
      </c>
      <c r="AJ808" s="87" t="s">
        <v>49</v>
      </c>
      <c r="AK808" s="89">
        <v>0</v>
      </c>
      <c r="AL808" s="89">
        <v>0</v>
      </c>
      <c r="AM808" s="88" t="s">
        <v>47</v>
      </c>
      <c r="AN808" s="87" t="s">
        <v>47</v>
      </c>
      <c r="AO808" s="88" t="s">
        <v>47</v>
      </c>
      <c r="AP808" s="87" t="s">
        <v>47</v>
      </c>
      <c r="AR808" s="90"/>
      <c r="AS808" s="78"/>
      <c r="AT808" s="79"/>
      <c r="AU808" s="91"/>
    </row>
    <row r="809" spans="1:47" x14ac:dyDescent="0.25">
      <c r="A809" s="87" t="s">
        <v>2509</v>
      </c>
      <c r="B809" s="92">
        <v>44196</v>
      </c>
      <c r="C809" s="87" t="s">
        <v>46</v>
      </c>
      <c r="D809" s="87" t="s">
        <v>260</v>
      </c>
      <c r="E809" s="87" t="s">
        <v>261</v>
      </c>
      <c r="F809" s="87" t="s">
        <v>2016</v>
      </c>
      <c r="G809" s="87" t="s">
        <v>48</v>
      </c>
      <c r="H809" s="87" t="s">
        <v>1867</v>
      </c>
      <c r="I809" s="89" t="s">
        <v>47</v>
      </c>
      <c r="J809" s="89" t="s">
        <v>47</v>
      </c>
      <c r="K809" s="89" t="s">
        <v>47</v>
      </c>
      <c r="L809" s="89" t="s">
        <v>47</v>
      </c>
      <c r="M809" s="89">
        <v>0</v>
      </c>
      <c r="N809" s="87" t="s">
        <v>47</v>
      </c>
      <c r="O809" s="87" t="s">
        <v>55</v>
      </c>
      <c r="P809" s="87" t="s">
        <v>47</v>
      </c>
      <c r="Q809" s="89">
        <f>1717237923.3224+37823.56</f>
        <v>1717275746.8824</v>
      </c>
      <c r="R809" s="89">
        <v>0</v>
      </c>
      <c r="S809" s="89">
        <f>1398772283.25+37823.56</f>
        <v>1398810106.8099999</v>
      </c>
      <c r="T809" s="89">
        <v>0</v>
      </c>
      <c r="U809" s="87" t="s">
        <v>49</v>
      </c>
      <c r="V809" s="89">
        <v>0</v>
      </c>
      <c r="W809" s="89">
        <v>274539344.88999999</v>
      </c>
      <c r="X809" s="87" t="s">
        <v>50</v>
      </c>
      <c r="Y809" s="89">
        <v>43926295.182399988</v>
      </c>
      <c r="Z809" s="89">
        <v>0</v>
      </c>
      <c r="AA809" s="87" t="s">
        <v>49</v>
      </c>
      <c r="AB809" s="89">
        <v>0</v>
      </c>
      <c r="AC809" s="89">
        <v>0</v>
      </c>
      <c r="AD809" s="87" t="s">
        <v>49</v>
      </c>
      <c r="AE809" s="89">
        <v>0</v>
      </c>
      <c r="AF809" s="87">
        <v>0</v>
      </c>
      <c r="AG809" s="87" t="s">
        <v>49</v>
      </c>
      <c r="AH809" s="89">
        <v>0</v>
      </c>
      <c r="AI809" s="89">
        <v>0</v>
      </c>
      <c r="AJ809" s="87" t="s">
        <v>49</v>
      </c>
      <c r="AK809" s="89">
        <v>0</v>
      </c>
      <c r="AL809" s="89">
        <v>0</v>
      </c>
      <c r="AM809" s="88" t="s">
        <v>47</v>
      </c>
      <c r="AN809" s="87" t="s">
        <v>47</v>
      </c>
      <c r="AO809" s="88" t="s">
        <v>47</v>
      </c>
      <c r="AP809" s="87" t="s">
        <v>47</v>
      </c>
      <c r="AR809" s="90"/>
      <c r="AS809" s="78"/>
      <c r="AT809" s="79"/>
      <c r="AU809" s="91"/>
    </row>
    <row r="810" spans="1:47" x14ac:dyDescent="0.25">
      <c r="A810" s="87" t="s">
        <v>2510</v>
      </c>
      <c r="B810" s="92">
        <v>44196</v>
      </c>
      <c r="C810" s="87" t="s">
        <v>46</v>
      </c>
      <c r="D810" s="87" t="s">
        <v>600</v>
      </c>
      <c r="E810" s="87" t="s">
        <v>972</v>
      </c>
      <c r="F810" s="87" t="s">
        <v>2513</v>
      </c>
      <c r="G810" s="87" t="s">
        <v>104</v>
      </c>
      <c r="H810" s="87" t="s">
        <v>47</v>
      </c>
      <c r="I810" s="89" t="s">
        <v>774</v>
      </c>
      <c r="J810" s="89" t="s">
        <v>47</v>
      </c>
      <c r="K810" s="89" t="s">
        <v>1868</v>
      </c>
      <c r="L810" s="89" t="s">
        <v>1830</v>
      </c>
      <c r="M810" s="89">
        <v>37539792.039999999</v>
      </c>
      <c r="N810" s="87" t="s">
        <v>107</v>
      </c>
      <c r="O810" s="87" t="s">
        <v>1869</v>
      </c>
      <c r="P810" s="87" t="s">
        <v>1870</v>
      </c>
      <c r="Q810" s="89">
        <v>-144210</v>
      </c>
      <c r="R810" s="89">
        <v>0</v>
      </c>
      <c r="S810" s="89">
        <v>-144210</v>
      </c>
      <c r="T810" s="89">
        <v>0</v>
      </c>
      <c r="U810" s="87" t="s">
        <v>49</v>
      </c>
      <c r="V810" s="89">
        <v>0</v>
      </c>
      <c r="W810" s="89">
        <v>0</v>
      </c>
      <c r="X810" s="87" t="s">
        <v>49</v>
      </c>
      <c r="Y810" s="89">
        <v>0</v>
      </c>
      <c r="Z810" s="89">
        <v>0</v>
      </c>
      <c r="AA810" s="87" t="s">
        <v>49</v>
      </c>
      <c r="AB810" s="89">
        <v>0</v>
      </c>
      <c r="AC810" s="89">
        <v>0</v>
      </c>
      <c r="AD810" s="87" t="s">
        <v>49</v>
      </c>
      <c r="AE810" s="89">
        <v>0</v>
      </c>
      <c r="AF810" s="87">
        <v>0</v>
      </c>
      <c r="AG810" s="87" t="s">
        <v>49</v>
      </c>
      <c r="AH810" s="89">
        <v>0</v>
      </c>
      <c r="AI810" s="89">
        <v>0</v>
      </c>
      <c r="AJ810" s="87" t="s">
        <v>49</v>
      </c>
      <c r="AK810" s="89">
        <v>0</v>
      </c>
      <c r="AL810" s="89">
        <v>0</v>
      </c>
      <c r="AM810" s="88" t="s">
        <v>47</v>
      </c>
      <c r="AN810" s="87" t="s">
        <v>47</v>
      </c>
      <c r="AO810" s="88" t="s">
        <v>47</v>
      </c>
      <c r="AP810" s="87" t="s">
        <v>47</v>
      </c>
      <c r="AR810" s="90"/>
      <c r="AS810" s="78"/>
      <c r="AT810" s="79"/>
      <c r="AU810" s="91"/>
    </row>
    <row r="811" spans="1:47" x14ac:dyDescent="0.25">
      <c r="A811" s="87" t="s">
        <v>2519</v>
      </c>
      <c r="B811" s="92">
        <v>44196</v>
      </c>
      <c r="C811" s="87" t="s">
        <v>46</v>
      </c>
      <c r="D811" s="87" t="s">
        <v>600</v>
      </c>
      <c r="E811" s="87" t="s">
        <v>972</v>
      </c>
      <c r="F811" s="87" t="s">
        <v>2513</v>
      </c>
      <c r="G811" s="87" t="s">
        <v>48</v>
      </c>
      <c r="H811" s="87" t="s">
        <v>2021</v>
      </c>
      <c r="I811" s="89" t="s">
        <v>47</v>
      </c>
      <c r="J811" s="89" t="s">
        <v>47</v>
      </c>
      <c r="K811" s="89" t="s">
        <v>47</v>
      </c>
      <c r="L811" s="89" t="s">
        <v>47</v>
      </c>
      <c r="M811" s="89">
        <v>0</v>
      </c>
      <c r="N811" s="87" t="s">
        <v>47</v>
      </c>
      <c r="O811" s="87" t="s">
        <v>55</v>
      </c>
      <c r="P811" s="87"/>
      <c r="Q811" s="89">
        <v>1319824839.0608001</v>
      </c>
      <c r="R811" s="89">
        <v>0</v>
      </c>
      <c r="S811" s="89">
        <v>978424070.5</v>
      </c>
      <c r="T811" s="89">
        <v>0</v>
      </c>
      <c r="U811" s="87" t="s">
        <v>49</v>
      </c>
      <c r="V811" s="89">
        <v>0</v>
      </c>
      <c r="W811" s="89">
        <v>294311007.38</v>
      </c>
      <c r="X811" s="87" t="s">
        <v>49</v>
      </c>
      <c r="Y811" s="89">
        <f>+W811*0.16</f>
        <v>47089761.180799998</v>
      </c>
      <c r="Z811" s="89">
        <v>0</v>
      </c>
      <c r="AA811" s="87" t="s">
        <v>49</v>
      </c>
      <c r="AB811" s="89">
        <v>0</v>
      </c>
      <c r="AC811" s="89">
        <v>0</v>
      </c>
      <c r="AD811" s="87" t="s">
        <v>49</v>
      </c>
      <c r="AE811" s="89">
        <v>0</v>
      </c>
      <c r="AF811" s="87">
        <v>0</v>
      </c>
      <c r="AG811" s="87" t="s">
        <v>49</v>
      </c>
      <c r="AH811" s="89">
        <v>0</v>
      </c>
      <c r="AI811" s="89">
        <v>0</v>
      </c>
      <c r="AJ811" s="87" t="s">
        <v>49</v>
      </c>
      <c r="AK811" s="89">
        <v>0</v>
      </c>
      <c r="AL811" s="89">
        <v>0</v>
      </c>
      <c r="AM811" s="88" t="s">
        <v>47</v>
      </c>
      <c r="AN811" s="87" t="s">
        <v>47</v>
      </c>
      <c r="AO811" s="88" t="s">
        <v>47</v>
      </c>
      <c r="AP811" s="87" t="s">
        <v>47</v>
      </c>
      <c r="AR811" s="90"/>
      <c r="AS811" s="78"/>
      <c r="AT811" s="79"/>
      <c r="AU811" s="91"/>
    </row>
    <row r="812" spans="1:47" x14ac:dyDescent="0.25">
      <c r="Q812" s="97"/>
      <c r="R812" s="97"/>
      <c r="S812" s="97"/>
      <c r="T812" s="97"/>
      <c r="V812" s="97"/>
      <c r="W812" s="97"/>
      <c r="Y812" s="97"/>
      <c r="Z812" s="97"/>
      <c r="AB812" s="97"/>
      <c r="AC812" s="97"/>
      <c r="AE812" s="97"/>
      <c r="AI812" s="97"/>
      <c r="AK812" s="97"/>
      <c r="AL812" s="97"/>
    </row>
    <row r="813" spans="1:47" hidden="1" x14ac:dyDescent="0.25">
      <c r="Q813" s="97">
        <f>SUM(Q2:Q811)</f>
        <v>233992116301.38654</v>
      </c>
      <c r="R813" s="97">
        <f>SUM(R2:R811)</f>
        <v>0</v>
      </c>
      <c r="S813" s="97">
        <f>SUM(S2:S811)</f>
        <v>175874120642.88522</v>
      </c>
      <c r="T813" s="97">
        <f>SUM(T2:T811)</f>
        <v>1345057872.8800001</v>
      </c>
      <c r="V813" s="97">
        <f>SUM(V2:V811)</f>
        <v>215209259.66079995</v>
      </c>
      <c r="W813" s="97">
        <f>SUM(W2:W811)</f>
        <v>48515082694.448746</v>
      </c>
      <c r="Y813" s="97">
        <f>SUM(Y2:Y811)</f>
        <v>7762413231.1117992</v>
      </c>
      <c r="Z813" s="97">
        <f>SUM(Z2:Z811)</f>
        <v>0</v>
      </c>
      <c r="AB813" s="97">
        <f>SUM(AB2:AB811)</f>
        <v>0</v>
      </c>
      <c r="AC813" s="97">
        <f>SUM(AC2:AC811)</f>
        <v>259474630</v>
      </c>
      <c r="AE813" s="97">
        <f>SUM(AE2:AE811)</f>
        <v>20757970.399999999</v>
      </c>
      <c r="AI813" s="97">
        <f>SUM(AI2:AI811)</f>
        <v>0</v>
      </c>
      <c r="AK813" s="97">
        <f>SUM(AK2:AK811)</f>
        <v>0</v>
      </c>
      <c r="AL813" s="97">
        <f>SUM(AL2:AL811)</f>
        <v>0</v>
      </c>
    </row>
    <row r="814" spans="1:47" hidden="1" x14ac:dyDescent="0.25">
      <c r="H814" s="79"/>
      <c r="Q814" s="97"/>
      <c r="R814" s="97">
        <f>SUM(R3:R811)</f>
        <v>0</v>
      </c>
      <c r="S814" s="97">
        <f>+S813*0.3</f>
        <v>52762236192.865562</v>
      </c>
      <c r="T814" s="97">
        <f>+T813*0.3</f>
        <v>403517361.86400002</v>
      </c>
      <c r="V814" s="97">
        <f>+V813*0.3</f>
        <v>64562777.898239985</v>
      </c>
      <c r="W814" s="97">
        <f>+W813*0.3</f>
        <v>14554524808.334623</v>
      </c>
      <c r="Y814" s="97">
        <f>+Y813*0.3</f>
        <v>2328723969.3335395</v>
      </c>
      <c r="Z814" s="97">
        <f>SUM(Z3:Z811)</f>
        <v>0</v>
      </c>
      <c r="AB814" s="97">
        <f>SUM(AB3:AB811)</f>
        <v>0</v>
      </c>
      <c r="AC814" s="97">
        <f>+AC813*0.3</f>
        <v>77842389</v>
      </c>
      <c r="AE814" s="97">
        <f>+AE813*0.3</f>
        <v>6227391.1199999992</v>
      </c>
      <c r="AI814" s="97">
        <f>SUM(AI3:AI811)</f>
        <v>0</v>
      </c>
      <c r="AK814" s="97">
        <f>SUM(AK3:AK811)</f>
        <v>0</v>
      </c>
      <c r="AL814" s="97">
        <f>SUM(AL3:AL811)</f>
        <v>0</v>
      </c>
    </row>
    <row r="815" spans="1:47" x14ac:dyDescent="0.25">
      <c r="H815" s="79"/>
      <c r="Q815" s="97">
        <f>SUM(S815:AQ815)</f>
        <v>163794481410.97061</v>
      </c>
      <c r="R815" s="97">
        <f>SUM(R4:R812)</f>
        <v>0</v>
      </c>
      <c r="S815" s="97">
        <f>+S813-S814</f>
        <v>123111884450.01965</v>
      </c>
      <c r="T815" s="97">
        <f>+T813-T814</f>
        <v>941540511.01600003</v>
      </c>
      <c r="V815" s="97">
        <f>+V813-V814</f>
        <v>150646481.76255995</v>
      </c>
      <c r="W815" s="97">
        <f>+W813-W814</f>
        <v>33960557886.11412</v>
      </c>
      <c r="Y815" s="97">
        <f>+Y813-Y814</f>
        <v>5433689261.7782593</v>
      </c>
      <c r="Z815" s="97">
        <f>SUM(Z4:Z812)</f>
        <v>0</v>
      </c>
      <c r="AB815" s="97">
        <f>SUM(AB4:AB812)</f>
        <v>0</v>
      </c>
      <c r="AC815" s="97">
        <f>+AC813-AC814</f>
        <v>181632241</v>
      </c>
      <c r="AE815" s="97">
        <f>+AE813-AE814</f>
        <v>14530579.279999999</v>
      </c>
      <c r="AI815" s="97">
        <f>SUM(AI4:AI812)</f>
        <v>0</v>
      </c>
      <c r="AK815" s="97">
        <f>SUM(AK4:AK812)</f>
        <v>0</v>
      </c>
      <c r="AL815" s="97">
        <f>SUM(AL4:AL812)</f>
        <v>0</v>
      </c>
    </row>
    <row r="816" spans="1:47" x14ac:dyDescent="0.25">
      <c r="Q816" s="97"/>
      <c r="R816" s="97"/>
      <c r="S816" s="97"/>
      <c r="T816" s="97"/>
      <c r="V816" s="97"/>
      <c r="W816" s="97"/>
      <c r="Y816" s="97"/>
      <c r="Z816" s="97"/>
      <c r="AB816" s="97"/>
      <c r="AC816" s="97"/>
      <c r="AE816" s="97"/>
      <c r="AI816" s="97"/>
      <c r="AK816" s="97"/>
      <c r="AL816" s="97"/>
    </row>
    <row r="817" spans="5:38" x14ac:dyDescent="0.25">
      <c r="Q817" s="97"/>
      <c r="R817" s="97"/>
      <c r="S817" s="97"/>
      <c r="T817" s="97"/>
      <c r="V817" s="97"/>
      <c r="W817" s="97"/>
      <c r="Y817" s="97"/>
      <c r="Z817" s="97"/>
      <c r="AB817" s="97"/>
      <c r="AC817" s="97"/>
      <c r="AE817" s="97"/>
      <c r="AI817" s="97"/>
      <c r="AK817" s="97"/>
      <c r="AL817" s="97"/>
    </row>
    <row r="818" spans="5:38" x14ac:dyDescent="0.25">
      <c r="O818" s="78"/>
      <c r="P818" s="78"/>
      <c r="U818" s="79"/>
    </row>
    <row r="819" spans="5:38" x14ac:dyDescent="0.25">
      <c r="H819" s="208">
        <f>33891-34132</f>
        <v>-241</v>
      </c>
      <c r="O819" s="78"/>
      <c r="P819" s="78"/>
      <c r="U819" s="79"/>
    </row>
    <row r="820" spans="5:38" x14ac:dyDescent="0.25">
      <c r="O820" s="78"/>
      <c r="P820" s="78"/>
      <c r="U820" s="79"/>
    </row>
    <row r="821" spans="5:38" x14ac:dyDescent="0.25">
      <c r="O821" s="78"/>
      <c r="P821" s="78"/>
      <c r="U821" s="79"/>
    </row>
    <row r="822" spans="5:38" x14ac:dyDescent="0.25">
      <c r="H822" s="79"/>
      <c r="O822" s="78"/>
      <c r="P822" s="89" t="s">
        <v>842</v>
      </c>
      <c r="Q822" s="89" t="s">
        <v>843</v>
      </c>
      <c r="R822" s="89" t="s">
        <v>844</v>
      </c>
    </row>
    <row r="823" spans="5:38" x14ac:dyDescent="0.25">
      <c r="O823" s="78"/>
      <c r="P823" s="89"/>
      <c r="Q823" s="89"/>
      <c r="R823" s="89"/>
    </row>
    <row r="824" spans="5:38" x14ac:dyDescent="0.25">
      <c r="O824" s="98" t="s">
        <v>845</v>
      </c>
      <c r="P824" s="89">
        <f>+S815</f>
        <v>123111884450.01965</v>
      </c>
      <c r="Q824" s="89"/>
      <c r="R824" s="89"/>
    </row>
    <row r="825" spans="5:38" x14ac:dyDescent="0.25">
      <c r="O825" s="78"/>
      <c r="P825" s="89"/>
      <c r="Q825" s="89"/>
      <c r="R825" s="89"/>
    </row>
    <row r="826" spans="5:38" x14ac:dyDescent="0.25">
      <c r="E826" s="79"/>
      <c r="O826" s="98" t="s">
        <v>846</v>
      </c>
      <c r="P826" s="89">
        <f>+T815+W815</f>
        <v>34902098397.130119</v>
      </c>
      <c r="Q826" s="89">
        <f>+V815+Y815</f>
        <v>5584335743.5408192</v>
      </c>
      <c r="R826" s="89"/>
    </row>
    <row r="827" spans="5:38" x14ac:dyDescent="0.25">
      <c r="O827" s="78"/>
      <c r="P827" s="89"/>
      <c r="Q827" s="89"/>
      <c r="R827" s="89"/>
    </row>
    <row r="828" spans="5:38" x14ac:dyDescent="0.25">
      <c r="O828" s="98" t="s">
        <v>847</v>
      </c>
      <c r="P828" s="89">
        <f>+AC815</f>
        <v>181632241</v>
      </c>
      <c r="Q828" s="89">
        <f>+AE815</f>
        <v>14530579.279999999</v>
      </c>
      <c r="R828" s="89">
        <v>0</v>
      </c>
    </row>
    <row r="829" spans="5:38" x14ac:dyDescent="0.25">
      <c r="O829" s="78"/>
      <c r="P829" s="89"/>
      <c r="Q829" s="89"/>
      <c r="R829" s="89"/>
    </row>
    <row r="830" spans="5:38" x14ac:dyDescent="0.25">
      <c r="O830" s="98" t="s">
        <v>848</v>
      </c>
      <c r="P830" s="89">
        <v>0</v>
      </c>
      <c r="Q830" s="89">
        <v>0</v>
      </c>
      <c r="R830" s="89"/>
    </row>
    <row r="831" spans="5:38" x14ac:dyDescent="0.25">
      <c r="O831" s="78"/>
      <c r="P831" s="89"/>
      <c r="Q831" s="89"/>
      <c r="R831" s="89"/>
    </row>
    <row r="832" spans="5:38" x14ac:dyDescent="0.25">
      <c r="O832" s="98" t="s">
        <v>849</v>
      </c>
      <c r="P832" s="89">
        <f>SUM(P824:P830)</f>
        <v>158195615088.14978</v>
      </c>
      <c r="Q832" s="89">
        <f>SUM(Q824:Q830)</f>
        <v>5598866322.8208189</v>
      </c>
      <c r="R832" s="89">
        <v>0</v>
      </c>
    </row>
    <row r="834" spans="17:17" x14ac:dyDescent="0.25">
      <c r="Q834" s="209">
        <f>+P832+Q832-Q815</f>
        <v>0</v>
      </c>
    </row>
  </sheetData>
  <autoFilter ref="A8:XEM8"/>
  <sortState ref="A9:XEM810">
    <sortCondition ref="B9:B810"/>
    <sortCondition ref="D9:D810"/>
  </sortState>
  <mergeCells count="4">
    <mergeCell ref="A2:I2"/>
    <mergeCell ref="A3:I3"/>
    <mergeCell ref="A4:I4"/>
    <mergeCell ref="A5:I5"/>
  </mergeCells>
  <pageMargins left="0.11811023622047244" right="0.11811023622047244" top="0.3543307086614173" bottom="0.3543307086614173" header="0" footer="0"/>
  <pageSetup paperSize="300" scale="10" fitToHeight="0" orientation="landscape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I222"/>
  <sheetViews>
    <sheetView topLeftCell="A46" zoomScaleNormal="100" workbookViewId="0">
      <selection activeCell="AD68" sqref="AD68"/>
    </sheetView>
  </sheetViews>
  <sheetFormatPr baseColWidth="10" defaultRowHeight="14.25" x14ac:dyDescent="0.2"/>
  <cols>
    <col min="1" max="2" width="3.7109375" style="10" customWidth="1"/>
    <col min="3" max="3" width="3.140625" style="10" customWidth="1"/>
    <col min="4" max="4" width="4.42578125" style="10" customWidth="1"/>
    <col min="5" max="6" width="3.85546875" style="10" customWidth="1"/>
    <col min="7" max="7" width="4.7109375" style="10" customWidth="1"/>
    <col min="8" max="8" width="4.28515625" style="10" customWidth="1"/>
    <col min="9" max="9" width="4" style="10" customWidth="1"/>
    <col min="10" max="10" width="3.140625" style="10" customWidth="1"/>
    <col min="11" max="11" width="3.7109375" style="10" customWidth="1"/>
    <col min="12" max="12" width="3.85546875" style="10" customWidth="1"/>
    <col min="13" max="13" width="6.5703125" style="10" customWidth="1"/>
    <col min="14" max="14" width="3.7109375" style="10" customWidth="1"/>
    <col min="15" max="15" width="4.7109375" style="10" customWidth="1"/>
    <col min="16" max="16" width="5" style="10" customWidth="1"/>
    <col min="17" max="17" width="4.42578125" style="10" customWidth="1"/>
    <col min="18" max="18" width="3.5703125" style="10" customWidth="1"/>
    <col min="19" max="19" width="3.42578125" style="10" customWidth="1"/>
    <col min="20" max="20" width="4" style="10" customWidth="1"/>
    <col min="21" max="21" width="3.140625" style="10" customWidth="1"/>
    <col min="22" max="22" width="4.28515625" style="77" customWidth="1"/>
    <col min="23" max="23" width="3.5703125" style="77" customWidth="1"/>
    <col min="24" max="24" width="3.42578125" style="77" customWidth="1"/>
    <col min="25" max="25" width="4.42578125" style="77" customWidth="1"/>
    <col min="26" max="26" width="4.140625" style="77" customWidth="1"/>
    <col min="27" max="27" width="3.85546875" style="77" customWidth="1"/>
    <col min="28" max="28" width="6.5703125" style="77" customWidth="1"/>
    <col min="29" max="29" width="18.5703125" style="3" bestFit="1" customWidth="1"/>
    <col min="30" max="30" width="16.42578125" style="3" bestFit="1" customWidth="1"/>
    <col min="31" max="31" width="17.42578125" style="3" customWidth="1"/>
    <col min="32" max="32" width="46.5703125" style="3" customWidth="1"/>
    <col min="33" max="33" width="19.7109375" style="3" customWidth="1"/>
    <col min="34" max="34" width="16.7109375" style="3" customWidth="1"/>
    <col min="35" max="35" width="11.42578125" style="3"/>
    <col min="36" max="256" width="11.42578125" style="10"/>
    <col min="257" max="258" width="3.7109375" style="10" customWidth="1"/>
    <col min="259" max="259" width="3.140625" style="10" customWidth="1"/>
    <col min="260" max="260" width="4.42578125" style="10" customWidth="1"/>
    <col min="261" max="262" width="3.85546875" style="10" customWidth="1"/>
    <col min="263" max="263" width="4.7109375" style="10" customWidth="1"/>
    <col min="264" max="264" width="4.28515625" style="10" customWidth="1"/>
    <col min="265" max="265" width="4" style="10" customWidth="1"/>
    <col min="266" max="266" width="3.140625" style="10" customWidth="1"/>
    <col min="267" max="267" width="3.7109375" style="10" customWidth="1"/>
    <col min="268" max="268" width="3.85546875" style="10" customWidth="1"/>
    <col min="269" max="269" width="6.5703125" style="10" customWidth="1"/>
    <col min="270" max="270" width="3.7109375" style="10" customWidth="1"/>
    <col min="271" max="271" width="4.7109375" style="10" customWidth="1"/>
    <col min="272" max="272" width="5" style="10" customWidth="1"/>
    <col min="273" max="273" width="4.42578125" style="10" customWidth="1"/>
    <col min="274" max="274" width="3.5703125" style="10" customWidth="1"/>
    <col min="275" max="275" width="3.42578125" style="10" customWidth="1"/>
    <col min="276" max="276" width="4" style="10" customWidth="1"/>
    <col min="277" max="277" width="3.140625" style="10" customWidth="1"/>
    <col min="278" max="278" width="4.28515625" style="10" customWidth="1"/>
    <col min="279" max="279" width="3.5703125" style="10" customWidth="1"/>
    <col min="280" max="280" width="3.42578125" style="10" customWidth="1"/>
    <col min="281" max="281" width="4.42578125" style="10" customWidth="1"/>
    <col min="282" max="282" width="4.140625" style="10" customWidth="1"/>
    <col min="283" max="283" width="3.85546875" style="10" customWidth="1"/>
    <col min="284" max="284" width="6.5703125" style="10" customWidth="1"/>
    <col min="285" max="286" width="11.42578125" style="10"/>
    <col min="287" max="287" width="14.7109375" style="10" bestFit="1" customWidth="1"/>
    <col min="288" max="288" width="46.5703125" style="10" customWidth="1"/>
    <col min="289" max="289" width="19.7109375" style="10" customWidth="1"/>
    <col min="290" max="290" width="16.7109375" style="10" customWidth="1"/>
    <col min="291" max="512" width="11.42578125" style="10"/>
    <col min="513" max="514" width="3.7109375" style="10" customWidth="1"/>
    <col min="515" max="515" width="3.140625" style="10" customWidth="1"/>
    <col min="516" max="516" width="4.42578125" style="10" customWidth="1"/>
    <col min="517" max="518" width="3.85546875" style="10" customWidth="1"/>
    <col min="519" max="519" width="4.7109375" style="10" customWidth="1"/>
    <col min="520" max="520" width="4.28515625" style="10" customWidth="1"/>
    <col min="521" max="521" width="4" style="10" customWidth="1"/>
    <col min="522" max="522" width="3.140625" style="10" customWidth="1"/>
    <col min="523" max="523" width="3.7109375" style="10" customWidth="1"/>
    <col min="524" max="524" width="3.85546875" style="10" customWidth="1"/>
    <col min="525" max="525" width="6.5703125" style="10" customWidth="1"/>
    <col min="526" max="526" width="3.7109375" style="10" customWidth="1"/>
    <col min="527" max="527" width="4.7109375" style="10" customWidth="1"/>
    <col min="528" max="528" width="5" style="10" customWidth="1"/>
    <col min="529" max="529" width="4.42578125" style="10" customWidth="1"/>
    <col min="530" max="530" width="3.5703125" style="10" customWidth="1"/>
    <col min="531" max="531" width="3.42578125" style="10" customWidth="1"/>
    <col min="532" max="532" width="4" style="10" customWidth="1"/>
    <col min="533" max="533" width="3.140625" style="10" customWidth="1"/>
    <col min="534" max="534" width="4.28515625" style="10" customWidth="1"/>
    <col min="535" max="535" width="3.5703125" style="10" customWidth="1"/>
    <col min="536" max="536" width="3.42578125" style="10" customWidth="1"/>
    <col min="537" max="537" width="4.42578125" style="10" customWidth="1"/>
    <col min="538" max="538" width="4.140625" style="10" customWidth="1"/>
    <col min="539" max="539" width="3.85546875" style="10" customWidth="1"/>
    <col min="540" max="540" width="6.5703125" style="10" customWidth="1"/>
    <col min="541" max="542" width="11.42578125" style="10"/>
    <col min="543" max="543" width="14.7109375" style="10" bestFit="1" customWidth="1"/>
    <col min="544" max="544" width="46.5703125" style="10" customWidth="1"/>
    <col min="545" max="545" width="19.7109375" style="10" customWidth="1"/>
    <col min="546" max="546" width="16.7109375" style="10" customWidth="1"/>
    <col min="547" max="768" width="11.42578125" style="10"/>
    <col min="769" max="770" width="3.7109375" style="10" customWidth="1"/>
    <col min="771" max="771" width="3.140625" style="10" customWidth="1"/>
    <col min="772" max="772" width="4.42578125" style="10" customWidth="1"/>
    <col min="773" max="774" width="3.85546875" style="10" customWidth="1"/>
    <col min="775" max="775" width="4.7109375" style="10" customWidth="1"/>
    <col min="776" max="776" width="4.28515625" style="10" customWidth="1"/>
    <col min="777" max="777" width="4" style="10" customWidth="1"/>
    <col min="778" max="778" width="3.140625" style="10" customWidth="1"/>
    <col min="779" max="779" width="3.7109375" style="10" customWidth="1"/>
    <col min="780" max="780" width="3.85546875" style="10" customWidth="1"/>
    <col min="781" max="781" width="6.5703125" style="10" customWidth="1"/>
    <col min="782" max="782" width="3.7109375" style="10" customWidth="1"/>
    <col min="783" max="783" width="4.7109375" style="10" customWidth="1"/>
    <col min="784" max="784" width="5" style="10" customWidth="1"/>
    <col min="785" max="785" width="4.42578125" style="10" customWidth="1"/>
    <col min="786" max="786" width="3.5703125" style="10" customWidth="1"/>
    <col min="787" max="787" width="3.42578125" style="10" customWidth="1"/>
    <col min="788" max="788" width="4" style="10" customWidth="1"/>
    <col min="789" max="789" width="3.140625" style="10" customWidth="1"/>
    <col min="790" max="790" width="4.28515625" style="10" customWidth="1"/>
    <col min="791" max="791" width="3.5703125" style="10" customWidth="1"/>
    <col min="792" max="792" width="3.42578125" style="10" customWidth="1"/>
    <col min="793" max="793" width="4.42578125" style="10" customWidth="1"/>
    <col min="794" max="794" width="4.140625" style="10" customWidth="1"/>
    <col min="795" max="795" width="3.85546875" style="10" customWidth="1"/>
    <col min="796" max="796" width="6.5703125" style="10" customWidth="1"/>
    <col min="797" max="798" width="11.42578125" style="10"/>
    <col min="799" max="799" width="14.7109375" style="10" bestFit="1" customWidth="1"/>
    <col min="800" max="800" width="46.5703125" style="10" customWidth="1"/>
    <col min="801" max="801" width="19.7109375" style="10" customWidth="1"/>
    <col min="802" max="802" width="16.7109375" style="10" customWidth="1"/>
    <col min="803" max="1024" width="11.42578125" style="10"/>
    <col min="1025" max="1026" width="3.7109375" style="10" customWidth="1"/>
    <col min="1027" max="1027" width="3.140625" style="10" customWidth="1"/>
    <col min="1028" max="1028" width="4.42578125" style="10" customWidth="1"/>
    <col min="1029" max="1030" width="3.85546875" style="10" customWidth="1"/>
    <col min="1031" max="1031" width="4.7109375" style="10" customWidth="1"/>
    <col min="1032" max="1032" width="4.28515625" style="10" customWidth="1"/>
    <col min="1033" max="1033" width="4" style="10" customWidth="1"/>
    <col min="1034" max="1034" width="3.140625" style="10" customWidth="1"/>
    <col min="1035" max="1035" width="3.7109375" style="10" customWidth="1"/>
    <col min="1036" max="1036" width="3.85546875" style="10" customWidth="1"/>
    <col min="1037" max="1037" width="6.5703125" style="10" customWidth="1"/>
    <col min="1038" max="1038" width="3.7109375" style="10" customWidth="1"/>
    <col min="1039" max="1039" width="4.7109375" style="10" customWidth="1"/>
    <col min="1040" max="1040" width="5" style="10" customWidth="1"/>
    <col min="1041" max="1041" width="4.42578125" style="10" customWidth="1"/>
    <col min="1042" max="1042" width="3.5703125" style="10" customWidth="1"/>
    <col min="1043" max="1043" width="3.42578125" style="10" customWidth="1"/>
    <col min="1044" max="1044" width="4" style="10" customWidth="1"/>
    <col min="1045" max="1045" width="3.140625" style="10" customWidth="1"/>
    <col min="1046" max="1046" width="4.28515625" style="10" customWidth="1"/>
    <col min="1047" max="1047" width="3.5703125" style="10" customWidth="1"/>
    <col min="1048" max="1048" width="3.42578125" style="10" customWidth="1"/>
    <col min="1049" max="1049" width="4.42578125" style="10" customWidth="1"/>
    <col min="1050" max="1050" width="4.140625" style="10" customWidth="1"/>
    <col min="1051" max="1051" width="3.85546875" style="10" customWidth="1"/>
    <col min="1052" max="1052" width="6.5703125" style="10" customWidth="1"/>
    <col min="1053" max="1054" width="11.42578125" style="10"/>
    <col min="1055" max="1055" width="14.7109375" style="10" bestFit="1" customWidth="1"/>
    <col min="1056" max="1056" width="46.5703125" style="10" customWidth="1"/>
    <col min="1057" max="1057" width="19.7109375" style="10" customWidth="1"/>
    <col min="1058" max="1058" width="16.7109375" style="10" customWidth="1"/>
    <col min="1059" max="1280" width="11.42578125" style="10"/>
    <col min="1281" max="1282" width="3.7109375" style="10" customWidth="1"/>
    <col min="1283" max="1283" width="3.140625" style="10" customWidth="1"/>
    <col min="1284" max="1284" width="4.42578125" style="10" customWidth="1"/>
    <col min="1285" max="1286" width="3.85546875" style="10" customWidth="1"/>
    <col min="1287" max="1287" width="4.7109375" style="10" customWidth="1"/>
    <col min="1288" max="1288" width="4.28515625" style="10" customWidth="1"/>
    <col min="1289" max="1289" width="4" style="10" customWidth="1"/>
    <col min="1290" max="1290" width="3.140625" style="10" customWidth="1"/>
    <col min="1291" max="1291" width="3.7109375" style="10" customWidth="1"/>
    <col min="1292" max="1292" width="3.85546875" style="10" customWidth="1"/>
    <col min="1293" max="1293" width="6.5703125" style="10" customWidth="1"/>
    <col min="1294" max="1294" width="3.7109375" style="10" customWidth="1"/>
    <col min="1295" max="1295" width="4.7109375" style="10" customWidth="1"/>
    <col min="1296" max="1296" width="5" style="10" customWidth="1"/>
    <col min="1297" max="1297" width="4.42578125" style="10" customWidth="1"/>
    <col min="1298" max="1298" width="3.5703125" style="10" customWidth="1"/>
    <col min="1299" max="1299" width="3.42578125" style="10" customWidth="1"/>
    <col min="1300" max="1300" width="4" style="10" customWidth="1"/>
    <col min="1301" max="1301" width="3.140625" style="10" customWidth="1"/>
    <col min="1302" max="1302" width="4.28515625" style="10" customWidth="1"/>
    <col min="1303" max="1303" width="3.5703125" style="10" customWidth="1"/>
    <col min="1304" max="1304" width="3.42578125" style="10" customWidth="1"/>
    <col min="1305" max="1305" width="4.42578125" style="10" customWidth="1"/>
    <col min="1306" max="1306" width="4.140625" style="10" customWidth="1"/>
    <col min="1307" max="1307" width="3.85546875" style="10" customWidth="1"/>
    <col min="1308" max="1308" width="6.5703125" style="10" customWidth="1"/>
    <col min="1309" max="1310" width="11.42578125" style="10"/>
    <col min="1311" max="1311" width="14.7109375" style="10" bestFit="1" customWidth="1"/>
    <col min="1312" max="1312" width="46.5703125" style="10" customWidth="1"/>
    <col min="1313" max="1313" width="19.7109375" style="10" customWidth="1"/>
    <col min="1314" max="1314" width="16.7109375" style="10" customWidth="1"/>
    <col min="1315" max="1536" width="11.42578125" style="10"/>
    <col min="1537" max="1538" width="3.7109375" style="10" customWidth="1"/>
    <col min="1539" max="1539" width="3.140625" style="10" customWidth="1"/>
    <col min="1540" max="1540" width="4.42578125" style="10" customWidth="1"/>
    <col min="1541" max="1542" width="3.85546875" style="10" customWidth="1"/>
    <col min="1543" max="1543" width="4.7109375" style="10" customWidth="1"/>
    <col min="1544" max="1544" width="4.28515625" style="10" customWidth="1"/>
    <col min="1545" max="1545" width="4" style="10" customWidth="1"/>
    <col min="1546" max="1546" width="3.140625" style="10" customWidth="1"/>
    <col min="1547" max="1547" width="3.7109375" style="10" customWidth="1"/>
    <col min="1548" max="1548" width="3.85546875" style="10" customWidth="1"/>
    <col min="1549" max="1549" width="6.5703125" style="10" customWidth="1"/>
    <col min="1550" max="1550" width="3.7109375" style="10" customWidth="1"/>
    <col min="1551" max="1551" width="4.7109375" style="10" customWidth="1"/>
    <col min="1552" max="1552" width="5" style="10" customWidth="1"/>
    <col min="1553" max="1553" width="4.42578125" style="10" customWidth="1"/>
    <col min="1554" max="1554" width="3.5703125" style="10" customWidth="1"/>
    <col min="1555" max="1555" width="3.42578125" style="10" customWidth="1"/>
    <col min="1556" max="1556" width="4" style="10" customWidth="1"/>
    <col min="1557" max="1557" width="3.140625" style="10" customWidth="1"/>
    <col min="1558" max="1558" width="4.28515625" style="10" customWidth="1"/>
    <col min="1559" max="1559" width="3.5703125" style="10" customWidth="1"/>
    <col min="1560" max="1560" width="3.42578125" style="10" customWidth="1"/>
    <col min="1561" max="1561" width="4.42578125" style="10" customWidth="1"/>
    <col min="1562" max="1562" width="4.140625" style="10" customWidth="1"/>
    <col min="1563" max="1563" width="3.85546875" style="10" customWidth="1"/>
    <col min="1564" max="1564" width="6.5703125" style="10" customWidth="1"/>
    <col min="1565" max="1566" width="11.42578125" style="10"/>
    <col min="1567" max="1567" width="14.7109375" style="10" bestFit="1" customWidth="1"/>
    <col min="1568" max="1568" width="46.5703125" style="10" customWidth="1"/>
    <col min="1569" max="1569" width="19.7109375" style="10" customWidth="1"/>
    <col min="1570" max="1570" width="16.7109375" style="10" customWidth="1"/>
    <col min="1571" max="1792" width="11.42578125" style="10"/>
    <col min="1793" max="1794" width="3.7109375" style="10" customWidth="1"/>
    <col min="1795" max="1795" width="3.140625" style="10" customWidth="1"/>
    <col min="1796" max="1796" width="4.42578125" style="10" customWidth="1"/>
    <col min="1797" max="1798" width="3.85546875" style="10" customWidth="1"/>
    <col min="1799" max="1799" width="4.7109375" style="10" customWidth="1"/>
    <col min="1800" max="1800" width="4.28515625" style="10" customWidth="1"/>
    <col min="1801" max="1801" width="4" style="10" customWidth="1"/>
    <col min="1802" max="1802" width="3.140625" style="10" customWidth="1"/>
    <col min="1803" max="1803" width="3.7109375" style="10" customWidth="1"/>
    <col min="1804" max="1804" width="3.85546875" style="10" customWidth="1"/>
    <col min="1805" max="1805" width="6.5703125" style="10" customWidth="1"/>
    <col min="1806" max="1806" width="3.7109375" style="10" customWidth="1"/>
    <col min="1807" max="1807" width="4.7109375" style="10" customWidth="1"/>
    <col min="1808" max="1808" width="5" style="10" customWidth="1"/>
    <col min="1809" max="1809" width="4.42578125" style="10" customWidth="1"/>
    <col min="1810" max="1810" width="3.5703125" style="10" customWidth="1"/>
    <col min="1811" max="1811" width="3.42578125" style="10" customWidth="1"/>
    <col min="1812" max="1812" width="4" style="10" customWidth="1"/>
    <col min="1813" max="1813" width="3.140625" style="10" customWidth="1"/>
    <col min="1814" max="1814" width="4.28515625" style="10" customWidth="1"/>
    <col min="1815" max="1815" width="3.5703125" style="10" customWidth="1"/>
    <col min="1816" max="1816" width="3.42578125" style="10" customWidth="1"/>
    <col min="1817" max="1817" width="4.42578125" style="10" customWidth="1"/>
    <col min="1818" max="1818" width="4.140625" style="10" customWidth="1"/>
    <col min="1819" max="1819" width="3.85546875" style="10" customWidth="1"/>
    <col min="1820" max="1820" width="6.5703125" style="10" customWidth="1"/>
    <col min="1821" max="1822" width="11.42578125" style="10"/>
    <col min="1823" max="1823" width="14.7109375" style="10" bestFit="1" customWidth="1"/>
    <col min="1824" max="1824" width="46.5703125" style="10" customWidth="1"/>
    <col min="1825" max="1825" width="19.7109375" style="10" customWidth="1"/>
    <col min="1826" max="1826" width="16.7109375" style="10" customWidth="1"/>
    <col min="1827" max="2048" width="11.42578125" style="10"/>
    <col min="2049" max="2050" width="3.7109375" style="10" customWidth="1"/>
    <col min="2051" max="2051" width="3.140625" style="10" customWidth="1"/>
    <col min="2052" max="2052" width="4.42578125" style="10" customWidth="1"/>
    <col min="2053" max="2054" width="3.85546875" style="10" customWidth="1"/>
    <col min="2055" max="2055" width="4.7109375" style="10" customWidth="1"/>
    <col min="2056" max="2056" width="4.28515625" style="10" customWidth="1"/>
    <col min="2057" max="2057" width="4" style="10" customWidth="1"/>
    <col min="2058" max="2058" width="3.140625" style="10" customWidth="1"/>
    <col min="2059" max="2059" width="3.7109375" style="10" customWidth="1"/>
    <col min="2060" max="2060" width="3.85546875" style="10" customWidth="1"/>
    <col min="2061" max="2061" width="6.5703125" style="10" customWidth="1"/>
    <col min="2062" max="2062" width="3.7109375" style="10" customWidth="1"/>
    <col min="2063" max="2063" width="4.7109375" style="10" customWidth="1"/>
    <col min="2064" max="2064" width="5" style="10" customWidth="1"/>
    <col min="2065" max="2065" width="4.42578125" style="10" customWidth="1"/>
    <col min="2066" max="2066" width="3.5703125" style="10" customWidth="1"/>
    <col min="2067" max="2067" width="3.42578125" style="10" customWidth="1"/>
    <col min="2068" max="2068" width="4" style="10" customWidth="1"/>
    <col min="2069" max="2069" width="3.140625" style="10" customWidth="1"/>
    <col min="2070" max="2070" width="4.28515625" style="10" customWidth="1"/>
    <col min="2071" max="2071" width="3.5703125" style="10" customWidth="1"/>
    <col min="2072" max="2072" width="3.42578125" style="10" customWidth="1"/>
    <col min="2073" max="2073" width="4.42578125" style="10" customWidth="1"/>
    <col min="2074" max="2074" width="4.140625" style="10" customWidth="1"/>
    <col min="2075" max="2075" width="3.85546875" style="10" customWidth="1"/>
    <col min="2076" max="2076" width="6.5703125" style="10" customWidth="1"/>
    <col min="2077" max="2078" width="11.42578125" style="10"/>
    <col min="2079" max="2079" width="14.7109375" style="10" bestFit="1" customWidth="1"/>
    <col min="2080" max="2080" width="46.5703125" style="10" customWidth="1"/>
    <col min="2081" max="2081" width="19.7109375" style="10" customWidth="1"/>
    <col min="2082" max="2082" width="16.7109375" style="10" customWidth="1"/>
    <col min="2083" max="2304" width="11.42578125" style="10"/>
    <col min="2305" max="2306" width="3.7109375" style="10" customWidth="1"/>
    <col min="2307" max="2307" width="3.140625" style="10" customWidth="1"/>
    <col min="2308" max="2308" width="4.42578125" style="10" customWidth="1"/>
    <col min="2309" max="2310" width="3.85546875" style="10" customWidth="1"/>
    <col min="2311" max="2311" width="4.7109375" style="10" customWidth="1"/>
    <col min="2312" max="2312" width="4.28515625" style="10" customWidth="1"/>
    <col min="2313" max="2313" width="4" style="10" customWidth="1"/>
    <col min="2314" max="2314" width="3.140625" style="10" customWidth="1"/>
    <col min="2315" max="2315" width="3.7109375" style="10" customWidth="1"/>
    <col min="2316" max="2316" width="3.85546875" style="10" customWidth="1"/>
    <col min="2317" max="2317" width="6.5703125" style="10" customWidth="1"/>
    <col min="2318" max="2318" width="3.7109375" style="10" customWidth="1"/>
    <col min="2319" max="2319" width="4.7109375" style="10" customWidth="1"/>
    <col min="2320" max="2320" width="5" style="10" customWidth="1"/>
    <col min="2321" max="2321" width="4.42578125" style="10" customWidth="1"/>
    <col min="2322" max="2322" width="3.5703125" style="10" customWidth="1"/>
    <col min="2323" max="2323" width="3.42578125" style="10" customWidth="1"/>
    <col min="2324" max="2324" width="4" style="10" customWidth="1"/>
    <col min="2325" max="2325" width="3.140625" style="10" customWidth="1"/>
    <col min="2326" max="2326" width="4.28515625" style="10" customWidth="1"/>
    <col min="2327" max="2327" width="3.5703125" style="10" customWidth="1"/>
    <col min="2328" max="2328" width="3.42578125" style="10" customWidth="1"/>
    <col min="2329" max="2329" width="4.42578125" style="10" customWidth="1"/>
    <col min="2330" max="2330" width="4.140625" style="10" customWidth="1"/>
    <col min="2331" max="2331" width="3.85546875" style="10" customWidth="1"/>
    <col min="2332" max="2332" width="6.5703125" style="10" customWidth="1"/>
    <col min="2333" max="2334" width="11.42578125" style="10"/>
    <col min="2335" max="2335" width="14.7109375" style="10" bestFit="1" customWidth="1"/>
    <col min="2336" max="2336" width="46.5703125" style="10" customWidth="1"/>
    <col min="2337" max="2337" width="19.7109375" style="10" customWidth="1"/>
    <col min="2338" max="2338" width="16.7109375" style="10" customWidth="1"/>
    <col min="2339" max="2560" width="11.42578125" style="10"/>
    <col min="2561" max="2562" width="3.7109375" style="10" customWidth="1"/>
    <col min="2563" max="2563" width="3.140625" style="10" customWidth="1"/>
    <col min="2564" max="2564" width="4.42578125" style="10" customWidth="1"/>
    <col min="2565" max="2566" width="3.85546875" style="10" customWidth="1"/>
    <col min="2567" max="2567" width="4.7109375" style="10" customWidth="1"/>
    <col min="2568" max="2568" width="4.28515625" style="10" customWidth="1"/>
    <col min="2569" max="2569" width="4" style="10" customWidth="1"/>
    <col min="2570" max="2570" width="3.140625" style="10" customWidth="1"/>
    <col min="2571" max="2571" width="3.7109375" style="10" customWidth="1"/>
    <col min="2572" max="2572" width="3.85546875" style="10" customWidth="1"/>
    <col min="2573" max="2573" width="6.5703125" style="10" customWidth="1"/>
    <col min="2574" max="2574" width="3.7109375" style="10" customWidth="1"/>
    <col min="2575" max="2575" width="4.7109375" style="10" customWidth="1"/>
    <col min="2576" max="2576" width="5" style="10" customWidth="1"/>
    <col min="2577" max="2577" width="4.42578125" style="10" customWidth="1"/>
    <col min="2578" max="2578" width="3.5703125" style="10" customWidth="1"/>
    <col min="2579" max="2579" width="3.42578125" style="10" customWidth="1"/>
    <col min="2580" max="2580" width="4" style="10" customWidth="1"/>
    <col min="2581" max="2581" width="3.140625" style="10" customWidth="1"/>
    <col min="2582" max="2582" width="4.28515625" style="10" customWidth="1"/>
    <col min="2583" max="2583" width="3.5703125" style="10" customWidth="1"/>
    <col min="2584" max="2584" width="3.42578125" style="10" customWidth="1"/>
    <col min="2585" max="2585" width="4.42578125" style="10" customWidth="1"/>
    <col min="2586" max="2586" width="4.140625" style="10" customWidth="1"/>
    <col min="2587" max="2587" width="3.85546875" style="10" customWidth="1"/>
    <col min="2588" max="2588" width="6.5703125" style="10" customWidth="1"/>
    <col min="2589" max="2590" width="11.42578125" style="10"/>
    <col min="2591" max="2591" width="14.7109375" style="10" bestFit="1" customWidth="1"/>
    <col min="2592" max="2592" width="46.5703125" style="10" customWidth="1"/>
    <col min="2593" max="2593" width="19.7109375" style="10" customWidth="1"/>
    <col min="2594" max="2594" width="16.7109375" style="10" customWidth="1"/>
    <col min="2595" max="2816" width="11.42578125" style="10"/>
    <col min="2817" max="2818" width="3.7109375" style="10" customWidth="1"/>
    <col min="2819" max="2819" width="3.140625" style="10" customWidth="1"/>
    <col min="2820" max="2820" width="4.42578125" style="10" customWidth="1"/>
    <col min="2821" max="2822" width="3.85546875" style="10" customWidth="1"/>
    <col min="2823" max="2823" width="4.7109375" style="10" customWidth="1"/>
    <col min="2824" max="2824" width="4.28515625" style="10" customWidth="1"/>
    <col min="2825" max="2825" width="4" style="10" customWidth="1"/>
    <col min="2826" max="2826" width="3.140625" style="10" customWidth="1"/>
    <col min="2827" max="2827" width="3.7109375" style="10" customWidth="1"/>
    <col min="2828" max="2828" width="3.85546875" style="10" customWidth="1"/>
    <col min="2829" max="2829" width="6.5703125" style="10" customWidth="1"/>
    <col min="2830" max="2830" width="3.7109375" style="10" customWidth="1"/>
    <col min="2831" max="2831" width="4.7109375" style="10" customWidth="1"/>
    <col min="2832" max="2832" width="5" style="10" customWidth="1"/>
    <col min="2833" max="2833" width="4.42578125" style="10" customWidth="1"/>
    <col min="2834" max="2834" width="3.5703125" style="10" customWidth="1"/>
    <col min="2835" max="2835" width="3.42578125" style="10" customWidth="1"/>
    <col min="2836" max="2836" width="4" style="10" customWidth="1"/>
    <col min="2837" max="2837" width="3.140625" style="10" customWidth="1"/>
    <col min="2838" max="2838" width="4.28515625" style="10" customWidth="1"/>
    <col min="2839" max="2839" width="3.5703125" style="10" customWidth="1"/>
    <col min="2840" max="2840" width="3.42578125" style="10" customWidth="1"/>
    <col min="2841" max="2841" width="4.42578125" style="10" customWidth="1"/>
    <col min="2842" max="2842" width="4.140625" style="10" customWidth="1"/>
    <col min="2843" max="2843" width="3.85546875" style="10" customWidth="1"/>
    <col min="2844" max="2844" width="6.5703125" style="10" customWidth="1"/>
    <col min="2845" max="2846" width="11.42578125" style="10"/>
    <col min="2847" max="2847" width="14.7109375" style="10" bestFit="1" customWidth="1"/>
    <col min="2848" max="2848" width="46.5703125" style="10" customWidth="1"/>
    <col min="2849" max="2849" width="19.7109375" style="10" customWidth="1"/>
    <col min="2850" max="2850" width="16.7109375" style="10" customWidth="1"/>
    <col min="2851" max="3072" width="11.42578125" style="10"/>
    <col min="3073" max="3074" width="3.7109375" style="10" customWidth="1"/>
    <col min="3075" max="3075" width="3.140625" style="10" customWidth="1"/>
    <col min="3076" max="3076" width="4.42578125" style="10" customWidth="1"/>
    <col min="3077" max="3078" width="3.85546875" style="10" customWidth="1"/>
    <col min="3079" max="3079" width="4.7109375" style="10" customWidth="1"/>
    <col min="3080" max="3080" width="4.28515625" style="10" customWidth="1"/>
    <col min="3081" max="3081" width="4" style="10" customWidth="1"/>
    <col min="3082" max="3082" width="3.140625" style="10" customWidth="1"/>
    <col min="3083" max="3083" width="3.7109375" style="10" customWidth="1"/>
    <col min="3084" max="3084" width="3.85546875" style="10" customWidth="1"/>
    <col min="3085" max="3085" width="6.5703125" style="10" customWidth="1"/>
    <col min="3086" max="3086" width="3.7109375" style="10" customWidth="1"/>
    <col min="3087" max="3087" width="4.7109375" style="10" customWidth="1"/>
    <col min="3088" max="3088" width="5" style="10" customWidth="1"/>
    <col min="3089" max="3089" width="4.42578125" style="10" customWidth="1"/>
    <col min="3090" max="3090" width="3.5703125" style="10" customWidth="1"/>
    <col min="3091" max="3091" width="3.42578125" style="10" customWidth="1"/>
    <col min="3092" max="3092" width="4" style="10" customWidth="1"/>
    <col min="3093" max="3093" width="3.140625" style="10" customWidth="1"/>
    <col min="3094" max="3094" width="4.28515625" style="10" customWidth="1"/>
    <col min="3095" max="3095" width="3.5703125" style="10" customWidth="1"/>
    <col min="3096" max="3096" width="3.42578125" style="10" customWidth="1"/>
    <col min="3097" max="3097" width="4.42578125" style="10" customWidth="1"/>
    <col min="3098" max="3098" width="4.140625" style="10" customWidth="1"/>
    <col min="3099" max="3099" width="3.85546875" style="10" customWidth="1"/>
    <col min="3100" max="3100" width="6.5703125" style="10" customWidth="1"/>
    <col min="3101" max="3102" width="11.42578125" style="10"/>
    <col min="3103" max="3103" width="14.7109375" style="10" bestFit="1" customWidth="1"/>
    <col min="3104" max="3104" width="46.5703125" style="10" customWidth="1"/>
    <col min="3105" max="3105" width="19.7109375" style="10" customWidth="1"/>
    <col min="3106" max="3106" width="16.7109375" style="10" customWidth="1"/>
    <col min="3107" max="3328" width="11.42578125" style="10"/>
    <col min="3329" max="3330" width="3.7109375" style="10" customWidth="1"/>
    <col min="3331" max="3331" width="3.140625" style="10" customWidth="1"/>
    <col min="3332" max="3332" width="4.42578125" style="10" customWidth="1"/>
    <col min="3333" max="3334" width="3.85546875" style="10" customWidth="1"/>
    <col min="3335" max="3335" width="4.7109375" style="10" customWidth="1"/>
    <col min="3336" max="3336" width="4.28515625" style="10" customWidth="1"/>
    <col min="3337" max="3337" width="4" style="10" customWidth="1"/>
    <col min="3338" max="3338" width="3.140625" style="10" customWidth="1"/>
    <col min="3339" max="3339" width="3.7109375" style="10" customWidth="1"/>
    <col min="3340" max="3340" width="3.85546875" style="10" customWidth="1"/>
    <col min="3341" max="3341" width="6.5703125" style="10" customWidth="1"/>
    <col min="3342" max="3342" width="3.7109375" style="10" customWidth="1"/>
    <col min="3343" max="3343" width="4.7109375" style="10" customWidth="1"/>
    <col min="3344" max="3344" width="5" style="10" customWidth="1"/>
    <col min="3345" max="3345" width="4.42578125" style="10" customWidth="1"/>
    <col min="3346" max="3346" width="3.5703125" style="10" customWidth="1"/>
    <col min="3347" max="3347" width="3.42578125" style="10" customWidth="1"/>
    <col min="3348" max="3348" width="4" style="10" customWidth="1"/>
    <col min="3349" max="3349" width="3.140625" style="10" customWidth="1"/>
    <col min="3350" max="3350" width="4.28515625" style="10" customWidth="1"/>
    <col min="3351" max="3351" width="3.5703125" style="10" customWidth="1"/>
    <col min="3352" max="3352" width="3.42578125" style="10" customWidth="1"/>
    <col min="3353" max="3353" width="4.42578125" style="10" customWidth="1"/>
    <col min="3354" max="3354" width="4.140625" style="10" customWidth="1"/>
    <col min="3355" max="3355" width="3.85546875" style="10" customWidth="1"/>
    <col min="3356" max="3356" width="6.5703125" style="10" customWidth="1"/>
    <col min="3357" max="3358" width="11.42578125" style="10"/>
    <col min="3359" max="3359" width="14.7109375" style="10" bestFit="1" customWidth="1"/>
    <col min="3360" max="3360" width="46.5703125" style="10" customWidth="1"/>
    <col min="3361" max="3361" width="19.7109375" style="10" customWidth="1"/>
    <col min="3362" max="3362" width="16.7109375" style="10" customWidth="1"/>
    <col min="3363" max="3584" width="11.42578125" style="10"/>
    <col min="3585" max="3586" width="3.7109375" style="10" customWidth="1"/>
    <col min="3587" max="3587" width="3.140625" style="10" customWidth="1"/>
    <col min="3588" max="3588" width="4.42578125" style="10" customWidth="1"/>
    <col min="3589" max="3590" width="3.85546875" style="10" customWidth="1"/>
    <col min="3591" max="3591" width="4.7109375" style="10" customWidth="1"/>
    <col min="3592" max="3592" width="4.28515625" style="10" customWidth="1"/>
    <col min="3593" max="3593" width="4" style="10" customWidth="1"/>
    <col min="3594" max="3594" width="3.140625" style="10" customWidth="1"/>
    <col min="3595" max="3595" width="3.7109375" style="10" customWidth="1"/>
    <col min="3596" max="3596" width="3.85546875" style="10" customWidth="1"/>
    <col min="3597" max="3597" width="6.5703125" style="10" customWidth="1"/>
    <col min="3598" max="3598" width="3.7109375" style="10" customWidth="1"/>
    <col min="3599" max="3599" width="4.7109375" style="10" customWidth="1"/>
    <col min="3600" max="3600" width="5" style="10" customWidth="1"/>
    <col min="3601" max="3601" width="4.42578125" style="10" customWidth="1"/>
    <col min="3602" max="3602" width="3.5703125" style="10" customWidth="1"/>
    <col min="3603" max="3603" width="3.42578125" style="10" customWidth="1"/>
    <col min="3604" max="3604" width="4" style="10" customWidth="1"/>
    <col min="3605" max="3605" width="3.140625" style="10" customWidth="1"/>
    <col min="3606" max="3606" width="4.28515625" style="10" customWidth="1"/>
    <col min="3607" max="3607" width="3.5703125" style="10" customWidth="1"/>
    <col min="3608" max="3608" width="3.42578125" style="10" customWidth="1"/>
    <col min="3609" max="3609" width="4.42578125" style="10" customWidth="1"/>
    <col min="3610" max="3610" width="4.140625" style="10" customWidth="1"/>
    <col min="3611" max="3611" width="3.85546875" style="10" customWidth="1"/>
    <col min="3612" max="3612" width="6.5703125" style="10" customWidth="1"/>
    <col min="3613" max="3614" width="11.42578125" style="10"/>
    <col min="3615" max="3615" width="14.7109375" style="10" bestFit="1" customWidth="1"/>
    <col min="3616" max="3616" width="46.5703125" style="10" customWidth="1"/>
    <col min="3617" max="3617" width="19.7109375" style="10" customWidth="1"/>
    <col min="3618" max="3618" width="16.7109375" style="10" customWidth="1"/>
    <col min="3619" max="3840" width="11.42578125" style="10"/>
    <col min="3841" max="3842" width="3.7109375" style="10" customWidth="1"/>
    <col min="3843" max="3843" width="3.140625" style="10" customWidth="1"/>
    <col min="3844" max="3844" width="4.42578125" style="10" customWidth="1"/>
    <col min="3845" max="3846" width="3.85546875" style="10" customWidth="1"/>
    <col min="3847" max="3847" width="4.7109375" style="10" customWidth="1"/>
    <col min="3848" max="3848" width="4.28515625" style="10" customWidth="1"/>
    <col min="3849" max="3849" width="4" style="10" customWidth="1"/>
    <col min="3850" max="3850" width="3.140625" style="10" customWidth="1"/>
    <col min="3851" max="3851" width="3.7109375" style="10" customWidth="1"/>
    <col min="3852" max="3852" width="3.85546875" style="10" customWidth="1"/>
    <col min="3853" max="3853" width="6.5703125" style="10" customWidth="1"/>
    <col min="3854" max="3854" width="3.7109375" style="10" customWidth="1"/>
    <col min="3855" max="3855" width="4.7109375" style="10" customWidth="1"/>
    <col min="3856" max="3856" width="5" style="10" customWidth="1"/>
    <col min="3857" max="3857" width="4.42578125" style="10" customWidth="1"/>
    <col min="3858" max="3858" width="3.5703125" style="10" customWidth="1"/>
    <col min="3859" max="3859" width="3.42578125" style="10" customWidth="1"/>
    <col min="3860" max="3860" width="4" style="10" customWidth="1"/>
    <col min="3861" max="3861" width="3.140625" style="10" customWidth="1"/>
    <col min="3862" max="3862" width="4.28515625" style="10" customWidth="1"/>
    <col min="3863" max="3863" width="3.5703125" style="10" customWidth="1"/>
    <col min="3864" max="3864" width="3.42578125" style="10" customWidth="1"/>
    <col min="3865" max="3865" width="4.42578125" style="10" customWidth="1"/>
    <col min="3866" max="3866" width="4.140625" style="10" customWidth="1"/>
    <col min="3867" max="3867" width="3.85546875" style="10" customWidth="1"/>
    <col min="3868" max="3868" width="6.5703125" style="10" customWidth="1"/>
    <col min="3869" max="3870" width="11.42578125" style="10"/>
    <col min="3871" max="3871" width="14.7109375" style="10" bestFit="1" customWidth="1"/>
    <col min="3872" max="3872" width="46.5703125" style="10" customWidth="1"/>
    <col min="3873" max="3873" width="19.7109375" style="10" customWidth="1"/>
    <col min="3874" max="3874" width="16.7109375" style="10" customWidth="1"/>
    <col min="3875" max="4096" width="11.42578125" style="10"/>
    <col min="4097" max="4098" width="3.7109375" style="10" customWidth="1"/>
    <col min="4099" max="4099" width="3.140625" style="10" customWidth="1"/>
    <col min="4100" max="4100" width="4.42578125" style="10" customWidth="1"/>
    <col min="4101" max="4102" width="3.85546875" style="10" customWidth="1"/>
    <col min="4103" max="4103" width="4.7109375" style="10" customWidth="1"/>
    <col min="4104" max="4104" width="4.28515625" style="10" customWidth="1"/>
    <col min="4105" max="4105" width="4" style="10" customWidth="1"/>
    <col min="4106" max="4106" width="3.140625" style="10" customWidth="1"/>
    <col min="4107" max="4107" width="3.7109375" style="10" customWidth="1"/>
    <col min="4108" max="4108" width="3.85546875" style="10" customWidth="1"/>
    <col min="4109" max="4109" width="6.5703125" style="10" customWidth="1"/>
    <col min="4110" max="4110" width="3.7109375" style="10" customWidth="1"/>
    <col min="4111" max="4111" width="4.7109375" style="10" customWidth="1"/>
    <col min="4112" max="4112" width="5" style="10" customWidth="1"/>
    <col min="4113" max="4113" width="4.42578125" style="10" customWidth="1"/>
    <col min="4114" max="4114" width="3.5703125" style="10" customWidth="1"/>
    <col min="4115" max="4115" width="3.42578125" style="10" customWidth="1"/>
    <col min="4116" max="4116" width="4" style="10" customWidth="1"/>
    <col min="4117" max="4117" width="3.140625" style="10" customWidth="1"/>
    <col min="4118" max="4118" width="4.28515625" style="10" customWidth="1"/>
    <col min="4119" max="4119" width="3.5703125" style="10" customWidth="1"/>
    <col min="4120" max="4120" width="3.42578125" style="10" customWidth="1"/>
    <col min="4121" max="4121" width="4.42578125" style="10" customWidth="1"/>
    <col min="4122" max="4122" width="4.140625" style="10" customWidth="1"/>
    <col min="4123" max="4123" width="3.85546875" style="10" customWidth="1"/>
    <col min="4124" max="4124" width="6.5703125" style="10" customWidth="1"/>
    <col min="4125" max="4126" width="11.42578125" style="10"/>
    <col min="4127" max="4127" width="14.7109375" style="10" bestFit="1" customWidth="1"/>
    <col min="4128" max="4128" width="46.5703125" style="10" customWidth="1"/>
    <col min="4129" max="4129" width="19.7109375" style="10" customWidth="1"/>
    <col min="4130" max="4130" width="16.7109375" style="10" customWidth="1"/>
    <col min="4131" max="4352" width="11.42578125" style="10"/>
    <col min="4353" max="4354" width="3.7109375" style="10" customWidth="1"/>
    <col min="4355" max="4355" width="3.140625" style="10" customWidth="1"/>
    <col min="4356" max="4356" width="4.42578125" style="10" customWidth="1"/>
    <col min="4357" max="4358" width="3.85546875" style="10" customWidth="1"/>
    <col min="4359" max="4359" width="4.7109375" style="10" customWidth="1"/>
    <col min="4360" max="4360" width="4.28515625" style="10" customWidth="1"/>
    <col min="4361" max="4361" width="4" style="10" customWidth="1"/>
    <col min="4362" max="4362" width="3.140625" style="10" customWidth="1"/>
    <col min="4363" max="4363" width="3.7109375" style="10" customWidth="1"/>
    <col min="4364" max="4364" width="3.85546875" style="10" customWidth="1"/>
    <col min="4365" max="4365" width="6.5703125" style="10" customWidth="1"/>
    <col min="4366" max="4366" width="3.7109375" style="10" customWidth="1"/>
    <col min="4367" max="4367" width="4.7109375" style="10" customWidth="1"/>
    <col min="4368" max="4368" width="5" style="10" customWidth="1"/>
    <col min="4369" max="4369" width="4.42578125" style="10" customWidth="1"/>
    <col min="4370" max="4370" width="3.5703125" style="10" customWidth="1"/>
    <col min="4371" max="4371" width="3.42578125" style="10" customWidth="1"/>
    <col min="4372" max="4372" width="4" style="10" customWidth="1"/>
    <col min="4373" max="4373" width="3.140625" style="10" customWidth="1"/>
    <col min="4374" max="4374" width="4.28515625" style="10" customWidth="1"/>
    <col min="4375" max="4375" width="3.5703125" style="10" customWidth="1"/>
    <col min="4376" max="4376" width="3.42578125" style="10" customWidth="1"/>
    <col min="4377" max="4377" width="4.42578125" style="10" customWidth="1"/>
    <col min="4378" max="4378" width="4.140625" style="10" customWidth="1"/>
    <col min="4379" max="4379" width="3.85546875" style="10" customWidth="1"/>
    <col min="4380" max="4380" width="6.5703125" style="10" customWidth="1"/>
    <col min="4381" max="4382" width="11.42578125" style="10"/>
    <col min="4383" max="4383" width="14.7109375" style="10" bestFit="1" customWidth="1"/>
    <col min="4384" max="4384" width="46.5703125" style="10" customWidth="1"/>
    <col min="4385" max="4385" width="19.7109375" style="10" customWidth="1"/>
    <col min="4386" max="4386" width="16.7109375" style="10" customWidth="1"/>
    <col min="4387" max="4608" width="11.42578125" style="10"/>
    <col min="4609" max="4610" width="3.7109375" style="10" customWidth="1"/>
    <col min="4611" max="4611" width="3.140625" style="10" customWidth="1"/>
    <col min="4612" max="4612" width="4.42578125" style="10" customWidth="1"/>
    <col min="4613" max="4614" width="3.85546875" style="10" customWidth="1"/>
    <col min="4615" max="4615" width="4.7109375" style="10" customWidth="1"/>
    <col min="4616" max="4616" width="4.28515625" style="10" customWidth="1"/>
    <col min="4617" max="4617" width="4" style="10" customWidth="1"/>
    <col min="4618" max="4618" width="3.140625" style="10" customWidth="1"/>
    <col min="4619" max="4619" width="3.7109375" style="10" customWidth="1"/>
    <col min="4620" max="4620" width="3.85546875" style="10" customWidth="1"/>
    <col min="4621" max="4621" width="6.5703125" style="10" customWidth="1"/>
    <col min="4622" max="4622" width="3.7109375" style="10" customWidth="1"/>
    <col min="4623" max="4623" width="4.7109375" style="10" customWidth="1"/>
    <col min="4624" max="4624" width="5" style="10" customWidth="1"/>
    <col min="4625" max="4625" width="4.42578125" style="10" customWidth="1"/>
    <col min="4626" max="4626" width="3.5703125" style="10" customWidth="1"/>
    <col min="4627" max="4627" width="3.42578125" style="10" customWidth="1"/>
    <col min="4628" max="4628" width="4" style="10" customWidth="1"/>
    <col min="4629" max="4629" width="3.140625" style="10" customWidth="1"/>
    <col min="4630" max="4630" width="4.28515625" style="10" customWidth="1"/>
    <col min="4631" max="4631" width="3.5703125" style="10" customWidth="1"/>
    <col min="4632" max="4632" width="3.42578125" style="10" customWidth="1"/>
    <col min="4633" max="4633" width="4.42578125" style="10" customWidth="1"/>
    <col min="4634" max="4634" width="4.140625" style="10" customWidth="1"/>
    <col min="4635" max="4635" width="3.85546875" style="10" customWidth="1"/>
    <col min="4636" max="4636" width="6.5703125" style="10" customWidth="1"/>
    <col min="4637" max="4638" width="11.42578125" style="10"/>
    <col min="4639" max="4639" width="14.7109375" style="10" bestFit="1" customWidth="1"/>
    <col min="4640" max="4640" width="46.5703125" style="10" customWidth="1"/>
    <col min="4641" max="4641" width="19.7109375" style="10" customWidth="1"/>
    <col min="4642" max="4642" width="16.7109375" style="10" customWidth="1"/>
    <col min="4643" max="4864" width="11.42578125" style="10"/>
    <col min="4865" max="4866" width="3.7109375" style="10" customWidth="1"/>
    <col min="4867" max="4867" width="3.140625" style="10" customWidth="1"/>
    <col min="4868" max="4868" width="4.42578125" style="10" customWidth="1"/>
    <col min="4869" max="4870" width="3.85546875" style="10" customWidth="1"/>
    <col min="4871" max="4871" width="4.7109375" style="10" customWidth="1"/>
    <col min="4872" max="4872" width="4.28515625" style="10" customWidth="1"/>
    <col min="4873" max="4873" width="4" style="10" customWidth="1"/>
    <col min="4874" max="4874" width="3.140625" style="10" customWidth="1"/>
    <col min="4875" max="4875" width="3.7109375" style="10" customWidth="1"/>
    <col min="4876" max="4876" width="3.85546875" style="10" customWidth="1"/>
    <col min="4877" max="4877" width="6.5703125" style="10" customWidth="1"/>
    <col min="4878" max="4878" width="3.7109375" style="10" customWidth="1"/>
    <col min="4879" max="4879" width="4.7109375" style="10" customWidth="1"/>
    <col min="4880" max="4880" width="5" style="10" customWidth="1"/>
    <col min="4881" max="4881" width="4.42578125" style="10" customWidth="1"/>
    <col min="4882" max="4882" width="3.5703125" style="10" customWidth="1"/>
    <col min="4883" max="4883" width="3.42578125" style="10" customWidth="1"/>
    <col min="4884" max="4884" width="4" style="10" customWidth="1"/>
    <col min="4885" max="4885" width="3.140625" style="10" customWidth="1"/>
    <col min="4886" max="4886" width="4.28515625" style="10" customWidth="1"/>
    <col min="4887" max="4887" width="3.5703125" style="10" customWidth="1"/>
    <col min="4888" max="4888" width="3.42578125" style="10" customWidth="1"/>
    <col min="4889" max="4889" width="4.42578125" style="10" customWidth="1"/>
    <col min="4890" max="4890" width="4.140625" style="10" customWidth="1"/>
    <col min="4891" max="4891" width="3.85546875" style="10" customWidth="1"/>
    <col min="4892" max="4892" width="6.5703125" style="10" customWidth="1"/>
    <col min="4893" max="4894" width="11.42578125" style="10"/>
    <col min="4895" max="4895" width="14.7109375" style="10" bestFit="1" customWidth="1"/>
    <col min="4896" max="4896" width="46.5703125" style="10" customWidth="1"/>
    <col min="4897" max="4897" width="19.7109375" style="10" customWidth="1"/>
    <col min="4898" max="4898" width="16.7109375" style="10" customWidth="1"/>
    <col min="4899" max="5120" width="11.42578125" style="10"/>
    <col min="5121" max="5122" width="3.7109375" style="10" customWidth="1"/>
    <col min="5123" max="5123" width="3.140625" style="10" customWidth="1"/>
    <col min="5124" max="5124" width="4.42578125" style="10" customWidth="1"/>
    <col min="5125" max="5126" width="3.85546875" style="10" customWidth="1"/>
    <col min="5127" max="5127" width="4.7109375" style="10" customWidth="1"/>
    <col min="5128" max="5128" width="4.28515625" style="10" customWidth="1"/>
    <col min="5129" max="5129" width="4" style="10" customWidth="1"/>
    <col min="5130" max="5130" width="3.140625" style="10" customWidth="1"/>
    <col min="5131" max="5131" width="3.7109375" style="10" customWidth="1"/>
    <col min="5132" max="5132" width="3.85546875" style="10" customWidth="1"/>
    <col min="5133" max="5133" width="6.5703125" style="10" customWidth="1"/>
    <col min="5134" max="5134" width="3.7109375" style="10" customWidth="1"/>
    <col min="5135" max="5135" width="4.7109375" style="10" customWidth="1"/>
    <col min="5136" max="5136" width="5" style="10" customWidth="1"/>
    <col min="5137" max="5137" width="4.42578125" style="10" customWidth="1"/>
    <col min="5138" max="5138" width="3.5703125" style="10" customWidth="1"/>
    <col min="5139" max="5139" width="3.42578125" style="10" customWidth="1"/>
    <col min="5140" max="5140" width="4" style="10" customWidth="1"/>
    <col min="5141" max="5141" width="3.140625" style="10" customWidth="1"/>
    <col min="5142" max="5142" width="4.28515625" style="10" customWidth="1"/>
    <col min="5143" max="5143" width="3.5703125" style="10" customWidth="1"/>
    <col min="5144" max="5144" width="3.42578125" style="10" customWidth="1"/>
    <col min="5145" max="5145" width="4.42578125" style="10" customWidth="1"/>
    <col min="5146" max="5146" width="4.140625" style="10" customWidth="1"/>
    <col min="5147" max="5147" width="3.85546875" style="10" customWidth="1"/>
    <col min="5148" max="5148" width="6.5703125" style="10" customWidth="1"/>
    <col min="5149" max="5150" width="11.42578125" style="10"/>
    <col min="5151" max="5151" width="14.7109375" style="10" bestFit="1" customWidth="1"/>
    <col min="5152" max="5152" width="46.5703125" style="10" customWidth="1"/>
    <col min="5153" max="5153" width="19.7109375" style="10" customWidth="1"/>
    <col min="5154" max="5154" width="16.7109375" style="10" customWidth="1"/>
    <col min="5155" max="5376" width="11.42578125" style="10"/>
    <col min="5377" max="5378" width="3.7109375" style="10" customWidth="1"/>
    <col min="5379" max="5379" width="3.140625" style="10" customWidth="1"/>
    <col min="5380" max="5380" width="4.42578125" style="10" customWidth="1"/>
    <col min="5381" max="5382" width="3.85546875" style="10" customWidth="1"/>
    <col min="5383" max="5383" width="4.7109375" style="10" customWidth="1"/>
    <col min="5384" max="5384" width="4.28515625" style="10" customWidth="1"/>
    <col min="5385" max="5385" width="4" style="10" customWidth="1"/>
    <col min="5386" max="5386" width="3.140625" style="10" customWidth="1"/>
    <col min="5387" max="5387" width="3.7109375" style="10" customWidth="1"/>
    <col min="5388" max="5388" width="3.85546875" style="10" customWidth="1"/>
    <col min="5389" max="5389" width="6.5703125" style="10" customWidth="1"/>
    <col min="5390" max="5390" width="3.7109375" style="10" customWidth="1"/>
    <col min="5391" max="5391" width="4.7109375" style="10" customWidth="1"/>
    <col min="5392" max="5392" width="5" style="10" customWidth="1"/>
    <col min="5393" max="5393" width="4.42578125" style="10" customWidth="1"/>
    <col min="5394" max="5394" width="3.5703125" style="10" customWidth="1"/>
    <col min="5395" max="5395" width="3.42578125" style="10" customWidth="1"/>
    <col min="5396" max="5396" width="4" style="10" customWidth="1"/>
    <col min="5397" max="5397" width="3.140625" style="10" customWidth="1"/>
    <col min="5398" max="5398" width="4.28515625" style="10" customWidth="1"/>
    <col min="5399" max="5399" width="3.5703125" style="10" customWidth="1"/>
    <col min="5400" max="5400" width="3.42578125" style="10" customWidth="1"/>
    <col min="5401" max="5401" width="4.42578125" style="10" customWidth="1"/>
    <col min="5402" max="5402" width="4.140625" style="10" customWidth="1"/>
    <col min="5403" max="5403" width="3.85546875" style="10" customWidth="1"/>
    <col min="5404" max="5404" width="6.5703125" style="10" customWidth="1"/>
    <col min="5405" max="5406" width="11.42578125" style="10"/>
    <col min="5407" max="5407" width="14.7109375" style="10" bestFit="1" customWidth="1"/>
    <col min="5408" max="5408" width="46.5703125" style="10" customWidth="1"/>
    <col min="5409" max="5409" width="19.7109375" style="10" customWidth="1"/>
    <col min="5410" max="5410" width="16.7109375" style="10" customWidth="1"/>
    <col min="5411" max="5632" width="11.42578125" style="10"/>
    <col min="5633" max="5634" width="3.7109375" style="10" customWidth="1"/>
    <col min="5635" max="5635" width="3.140625" style="10" customWidth="1"/>
    <col min="5636" max="5636" width="4.42578125" style="10" customWidth="1"/>
    <col min="5637" max="5638" width="3.85546875" style="10" customWidth="1"/>
    <col min="5639" max="5639" width="4.7109375" style="10" customWidth="1"/>
    <col min="5640" max="5640" width="4.28515625" style="10" customWidth="1"/>
    <col min="5641" max="5641" width="4" style="10" customWidth="1"/>
    <col min="5642" max="5642" width="3.140625" style="10" customWidth="1"/>
    <col min="5643" max="5643" width="3.7109375" style="10" customWidth="1"/>
    <col min="5644" max="5644" width="3.85546875" style="10" customWidth="1"/>
    <col min="5645" max="5645" width="6.5703125" style="10" customWidth="1"/>
    <col min="5646" max="5646" width="3.7109375" style="10" customWidth="1"/>
    <col min="5647" max="5647" width="4.7109375" style="10" customWidth="1"/>
    <col min="5648" max="5648" width="5" style="10" customWidth="1"/>
    <col min="5649" max="5649" width="4.42578125" style="10" customWidth="1"/>
    <col min="5650" max="5650" width="3.5703125" style="10" customWidth="1"/>
    <col min="5651" max="5651" width="3.42578125" style="10" customWidth="1"/>
    <col min="5652" max="5652" width="4" style="10" customWidth="1"/>
    <col min="5653" max="5653" width="3.140625" style="10" customWidth="1"/>
    <col min="5654" max="5654" width="4.28515625" style="10" customWidth="1"/>
    <col min="5655" max="5655" width="3.5703125" style="10" customWidth="1"/>
    <col min="5656" max="5656" width="3.42578125" style="10" customWidth="1"/>
    <col min="5657" max="5657" width="4.42578125" style="10" customWidth="1"/>
    <col min="5658" max="5658" width="4.140625" style="10" customWidth="1"/>
    <col min="5659" max="5659" width="3.85546875" style="10" customWidth="1"/>
    <col min="5660" max="5660" width="6.5703125" style="10" customWidth="1"/>
    <col min="5661" max="5662" width="11.42578125" style="10"/>
    <col min="5663" max="5663" width="14.7109375" style="10" bestFit="1" customWidth="1"/>
    <col min="5664" max="5664" width="46.5703125" style="10" customWidth="1"/>
    <col min="5665" max="5665" width="19.7109375" style="10" customWidth="1"/>
    <col min="5666" max="5666" width="16.7109375" style="10" customWidth="1"/>
    <col min="5667" max="5888" width="11.42578125" style="10"/>
    <col min="5889" max="5890" width="3.7109375" style="10" customWidth="1"/>
    <col min="5891" max="5891" width="3.140625" style="10" customWidth="1"/>
    <col min="5892" max="5892" width="4.42578125" style="10" customWidth="1"/>
    <col min="5893" max="5894" width="3.85546875" style="10" customWidth="1"/>
    <col min="5895" max="5895" width="4.7109375" style="10" customWidth="1"/>
    <col min="5896" max="5896" width="4.28515625" style="10" customWidth="1"/>
    <col min="5897" max="5897" width="4" style="10" customWidth="1"/>
    <col min="5898" max="5898" width="3.140625" style="10" customWidth="1"/>
    <col min="5899" max="5899" width="3.7109375" style="10" customWidth="1"/>
    <col min="5900" max="5900" width="3.85546875" style="10" customWidth="1"/>
    <col min="5901" max="5901" width="6.5703125" style="10" customWidth="1"/>
    <col min="5902" max="5902" width="3.7109375" style="10" customWidth="1"/>
    <col min="5903" max="5903" width="4.7109375" style="10" customWidth="1"/>
    <col min="5904" max="5904" width="5" style="10" customWidth="1"/>
    <col min="5905" max="5905" width="4.42578125" style="10" customWidth="1"/>
    <col min="5906" max="5906" width="3.5703125" style="10" customWidth="1"/>
    <col min="5907" max="5907" width="3.42578125" style="10" customWidth="1"/>
    <col min="5908" max="5908" width="4" style="10" customWidth="1"/>
    <col min="5909" max="5909" width="3.140625" style="10" customWidth="1"/>
    <col min="5910" max="5910" width="4.28515625" style="10" customWidth="1"/>
    <col min="5911" max="5911" width="3.5703125" style="10" customWidth="1"/>
    <col min="5912" max="5912" width="3.42578125" style="10" customWidth="1"/>
    <col min="5913" max="5913" width="4.42578125" style="10" customWidth="1"/>
    <col min="5914" max="5914" width="4.140625" style="10" customWidth="1"/>
    <col min="5915" max="5915" width="3.85546875" style="10" customWidth="1"/>
    <col min="5916" max="5916" width="6.5703125" style="10" customWidth="1"/>
    <col min="5917" max="5918" width="11.42578125" style="10"/>
    <col min="5919" max="5919" width="14.7109375" style="10" bestFit="1" customWidth="1"/>
    <col min="5920" max="5920" width="46.5703125" style="10" customWidth="1"/>
    <col min="5921" max="5921" width="19.7109375" style="10" customWidth="1"/>
    <col min="5922" max="5922" width="16.7109375" style="10" customWidth="1"/>
    <col min="5923" max="6144" width="11.42578125" style="10"/>
    <col min="6145" max="6146" width="3.7109375" style="10" customWidth="1"/>
    <col min="6147" max="6147" width="3.140625" style="10" customWidth="1"/>
    <col min="6148" max="6148" width="4.42578125" style="10" customWidth="1"/>
    <col min="6149" max="6150" width="3.85546875" style="10" customWidth="1"/>
    <col min="6151" max="6151" width="4.7109375" style="10" customWidth="1"/>
    <col min="6152" max="6152" width="4.28515625" style="10" customWidth="1"/>
    <col min="6153" max="6153" width="4" style="10" customWidth="1"/>
    <col min="6154" max="6154" width="3.140625" style="10" customWidth="1"/>
    <col min="6155" max="6155" width="3.7109375" style="10" customWidth="1"/>
    <col min="6156" max="6156" width="3.85546875" style="10" customWidth="1"/>
    <col min="6157" max="6157" width="6.5703125" style="10" customWidth="1"/>
    <col min="6158" max="6158" width="3.7109375" style="10" customWidth="1"/>
    <col min="6159" max="6159" width="4.7109375" style="10" customWidth="1"/>
    <col min="6160" max="6160" width="5" style="10" customWidth="1"/>
    <col min="6161" max="6161" width="4.42578125" style="10" customWidth="1"/>
    <col min="6162" max="6162" width="3.5703125" style="10" customWidth="1"/>
    <col min="6163" max="6163" width="3.42578125" style="10" customWidth="1"/>
    <col min="6164" max="6164" width="4" style="10" customWidth="1"/>
    <col min="6165" max="6165" width="3.140625" style="10" customWidth="1"/>
    <col min="6166" max="6166" width="4.28515625" style="10" customWidth="1"/>
    <col min="6167" max="6167" width="3.5703125" style="10" customWidth="1"/>
    <col min="6168" max="6168" width="3.42578125" style="10" customWidth="1"/>
    <col min="6169" max="6169" width="4.42578125" style="10" customWidth="1"/>
    <col min="6170" max="6170" width="4.140625" style="10" customWidth="1"/>
    <col min="6171" max="6171" width="3.85546875" style="10" customWidth="1"/>
    <col min="6172" max="6172" width="6.5703125" style="10" customWidth="1"/>
    <col min="6173" max="6174" width="11.42578125" style="10"/>
    <col min="6175" max="6175" width="14.7109375" style="10" bestFit="1" customWidth="1"/>
    <col min="6176" max="6176" width="46.5703125" style="10" customWidth="1"/>
    <col min="6177" max="6177" width="19.7109375" style="10" customWidth="1"/>
    <col min="6178" max="6178" width="16.7109375" style="10" customWidth="1"/>
    <col min="6179" max="6400" width="11.42578125" style="10"/>
    <col min="6401" max="6402" width="3.7109375" style="10" customWidth="1"/>
    <col min="6403" max="6403" width="3.140625" style="10" customWidth="1"/>
    <col min="6404" max="6404" width="4.42578125" style="10" customWidth="1"/>
    <col min="6405" max="6406" width="3.85546875" style="10" customWidth="1"/>
    <col min="6407" max="6407" width="4.7109375" style="10" customWidth="1"/>
    <col min="6408" max="6408" width="4.28515625" style="10" customWidth="1"/>
    <col min="6409" max="6409" width="4" style="10" customWidth="1"/>
    <col min="6410" max="6410" width="3.140625" style="10" customWidth="1"/>
    <col min="6411" max="6411" width="3.7109375" style="10" customWidth="1"/>
    <col min="6412" max="6412" width="3.85546875" style="10" customWidth="1"/>
    <col min="6413" max="6413" width="6.5703125" style="10" customWidth="1"/>
    <col min="6414" max="6414" width="3.7109375" style="10" customWidth="1"/>
    <col min="6415" max="6415" width="4.7109375" style="10" customWidth="1"/>
    <col min="6416" max="6416" width="5" style="10" customWidth="1"/>
    <col min="6417" max="6417" width="4.42578125" style="10" customWidth="1"/>
    <col min="6418" max="6418" width="3.5703125" style="10" customWidth="1"/>
    <col min="6419" max="6419" width="3.42578125" style="10" customWidth="1"/>
    <col min="6420" max="6420" width="4" style="10" customWidth="1"/>
    <col min="6421" max="6421" width="3.140625" style="10" customWidth="1"/>
    <col min="6422" max="6422" width="4.28515625" style="10" customWidth="1"/>
    <col min="6423" max="6423" width="3.5703125" style="10" customWidth="1"/>
    <col min="6424" max="6424" width="3.42578125" style="10" customWidth="1"/>
    <col min="6425" max="6425" width="4.42578125" style="10" customWidth="1"/>
    <col min="6426" max="6426" width="4.140625" style="10" customWidth="1"/>
    <col min="6427" max="6427" width="3.85546875" style="10" customWidth="1"/>
    <col min="6428" max="6428" width="6.5703125" style="10" customWidth="1"/>
    <col min="6429" max="6430" width="11.42578125" style="10"/>
    <col min="6431" max="6431" width="14.7109375" style="10" bestFit="1" customWidth="1"/>
    <col min="6432" max="6432" width="46.5703125" style="10" customWidth="1"/>
    <col min="6433" max="6433" width="19.7109375" style="10" customWidth="1"/>
    <col min="6434" max="6434" width="16.7109375" style="10" customWidth="1"/>
    <col min="6435" max="6656" width="11.42578125" style="10"/>
    <col min="6657" max="6658" width="3.7109375" style="10" customWidth="1"/>
    <col min="6659" max="6659" width="3.140625" style="10" customWidth="1"/>
    <col min="6660" max="6660" width="4.42578125" style="10" customWidth="1"/>
    <col min="6661" max="6662" width="3.85546875" style="10" customWidth="1"/>
    <col min="6663" max="6663" width="4.7109375" style="10" customWidth="1"/>
    <col min="6664" max="6664" width="4.28515625" style="10" customWidth="1"/>
    <col min="6665" max="6665" width="4" style="10" customWidth="1"/>
    <col min="6666" max="6666" width="3.140625" style="10" customWidth="1"/>
    <col min="6667" max="6667" width="3.7109375" style="10" customWidth="1"/>
    <col min="6668" max="6668" width="3.85546875" style="10" customWidth="1"/>
    <col min="6669" max="6669" width="6.5703125" style="10" customWidth="1"/>
    <col min="6670" max="6670" width="3.7109375" style="10" customWidth="1"/>
    <col min="6671" max="6671" width="4.7109375" style="10" customWidth="1"/>
    <col min="6672" max="6672" width="5" style="10" customWidth="1"/>
    <col min="6673" max="6673" width="4.42578125" style="10" customWidth="1"/>
    <col min="6674" max="6674" width="3.5703125" style="10" customWidth="1"/>
    <col min="6675" max="6675" width="3.42578125" style="10" customWidth="1"/>
    <col min="6676" max="6676" width="4" style="10" customWidth="1"/>
    <col min="6677" max="6677" width="3.140625" style="10" customWidth="1"/>
    <col min="6678" max="6678" width="4.28515625" style="10" customWidth="1"/>
    <col min="6679" max="6679" width="3.5703125" style="10" customWidth="1"/>
    <col min="6680" max="6680" width="3.42578125" style="10" customWidth="1"/>
    <col min="6681" max="6681" width="4.42578125" style="10" customWidth="1"/>
    <col min="6682" max="6682" width="4.140625" style="10" customWidth="1"/>
    <col min="6683" max="6683" width="3.85546875" style="10" customWidth="1"/>
    <col min="6684" max="6684" width="6.5703125" style="10" customWidth="1"/>
    <col min="6685" max="6686" width="11.42578125" style="10"/>
    <col min="6687" max="6687" width="14.7109375" style="10" bestFit="1" customWidth="1"/>
    <col min="6688" max="6688" width="46.5703125" style="10" customWidth="1"/>
    <col min="6689" max="6689" width="19.7109375" style="10" customWidth="1"/>
    <col min="6690" max="6690" width="16.7109375" style="10" customWidth="1"/>
    <col min="6691" max="6912" width="11.42578125" style="10"/>
    <col min="6913" max="6914" width="3.7109375" style="10" customWidth="1"/>
    <col min="6915" max="6915" width="3.140625" style="10" customWidth="1"/>
    <col min="6916" max="6916" width="4.42578125" style="10" customWidth="1"/>
    <col min="6917" max="6918" width="3.85546875" style="10" customWidth="1"/>
    <col min="6919" max="6919" width="4.7109375" style="10" customWidth="1"/>
    <col min="6920" max="6920" width="4.28515625" style="10" customWidth="1"/>
    <col min="6921" max="6921" width="4" style="10" customWidth="1"/>
    <col min="6922" max="6922" width="3.140625" style="10" customWidth="1"/>
    <col min="6923" max="6923" width="3.7109375" style="10" customWidth="1"/>
    <col min="6924" max="6924" width="3.85546875" style="10" customWidth="1"/>
    <col min="6925" max="6925" width="6.5703125" style="10" customWidth="1"/>
    <col min="6926" max="6926" width="3.7109375" style="10" customWidth="1"/>
    <col min="6927" max="6927" width="4.7109375" style="10" customWidth="1"/>
    <col min="6928" max="6928" width="5" style="10" customWidth="1"/>
    <col min="6929" max="6929" width="4.42578125" style="10" customWidth="1"/>
    <col min="6930" max="6930" width="3.5703125" style="10" customWidth="1"/>
    <col min="6931" max="6931" width="3.42578125" style="10" customWidth="1"/>
    <col min="6932" max="6932" width="4" style="10" customWidth="1"/>
    <col min="6933" max="6933" width="3.140625" style="10" customWidth="1"/>
    <col min="6934" max="6934" width="4.28515625" style="10" customWidth="1"/>
    <col min="6935" max="6935" width="3.5703125" style="10" customWidth="1"/>
    <col min="6936" max="6936" width="3.42578125" style="10" customWidth="1"/>
    <col min="6937" max="6937" width="4.42578125" style="10" customWidth="1"/>
    <col min="6938" max="6938" width="4.140625" style="10" customWidth="1"/>
    <col min="6939" max="6939" width="3.85546875" style="10" customWidth="1"/>
    <col min="6940" max="6940" width="6.5703125" style="10" customWidth="1"/>
    <col min="6941" max="6942" width="11.42578125" style="10"/>
    <col min="6943" max="6943" width="14.7109375" style="10" bestFit="1" customWidth="1"/>
    <col min="6944" max="6944" width="46.5703125" style="10" customWidth="1"/>
    <col min="6945" max="6945" width="19.7109375" style="10" customWidth="1"/>
    <col min="6946" max="6946" width="16.7109375" style="10" customWidth="1"/>
    <col min="6947" max="7168" width="11.42578125" style="10"/>
    <col min="7169" max="7170" width="3.7109375" style="10" customWidth="1"/>
    <col min="7171" max="7171" width="3.140625" style="10" customWidth="1"/>
    <col min="7172" max="7172" width="4.42578125" style="10" customWidth="1"/>
    <col min="7173" max="7174" width="3.85546875" style="10" customWidth="1"/>
    <col min="7175" max="7175" width="4.7109375" style="10" customWidth="1"/>
    <col min="7176" max="7176" width="4.28515625" style="10" customWidth="1"/>
    <col min="7177" max="7177" width="4" style="10" customWidth="1"/>
    <col min="7178" max="7178" width="3.140625" style="10" customWidth="1"/>
    <col min="7179" max="7179" width="3.7109375" style="10" customWidth="1"/>
    <col min="7180" max="7180" width="3.85546875" style="10" customWidth="1"/>
    <col min="7181" max="7181" width="6.5703125" style="10" customWidth="1"/>
    <col min="7182" max="7182" width="3.7109375" style="10" customWidth="1"/>
    <col min="7183" max="7183" width="4.7109375" style="10" customWidth="1"/>
    <col min="7184" max="7184" width="5" style="10" customWidth="1"/>
    <col min="7185" max="7185" width="4.42578125" style="10" customWidth="1"/>
    <col min="7186" max="7186" width="3.5703125" style="10" customWidth="1"/>
    <col min="7187" max="7187" width="3.42578125" style="10" customWidth="1"/>
    <col min="7188" max="7188" width="4" style="10" customWidth="1"/>
    <col min="7189" max="7189" width="3.140625" style="10" customWidth="1"/>
    <col min="7190" max="7190" width="4.28515625" style="10" customWidth="1"/>
    <col min="7191" max="7191" width="3.5703125" style="10" customWidth="1"/>
    <col min="7192" max="7192" width="3.42578125" style="10" customWidth="1"/>
    <col min="7193" max="7193" width="4.42578125" style="10" customWidth="1"/>
    <col min="7194" max="7194" width="4.140625" style="10" customWidth="1"/>
    <col min="7195" max="7195" width="3.85546875" style="10" customWidth="1"/>
    <col min="7196" max="7196" width="6.5703125" style="10" customWidth="1"/>
    <col min="7197" max="7198" width="11.42578125" style="10"/>
    <col min="7199" max="7199" width="14.7109375" style="10" bestFit="1" customWidth="1"/>
    <col min="7200" max="7200" width="46.5703125" style="10" customWidth="1"/>
    <col min="7201" max="7201" width="19.7109375" style="10" customWidth="1"/>
    <col min="7202" max="7202" width="16.7109375" style="10" customWidth="1"/>
    <col min="7203" max="7424" width="11.42578125" style="10"/>
    <col min="7425" max="7426" width="3.7109375" style="10" customWidth="1"/>
    <col min="7427" max="7427" width="3.140625" style="10" customWidth="1"/>
    <col min="7428" max="7428" width="4.42578125" style="10" customWidth="1"/>
    <col min="7429" max="7430" width="3.85546875" style="10" customWidth="1"/>
    <col min="7431" max="7431" width="4.7109375" style="10" customWidth="1"/>
    <col min="7432" max="7432" width="4.28515625" style="10" customWidth="1"/>
    <col min="7433" max="7433" width="4" style="10" customWidth="1"/>
    <col min="7434" max="7434" width="3.140625" style="10" customWidth="1"/>
    <col min="7435" max="7435" width="3.7109375" style="10" customWidth="1"/>
    <col min="7436" max="7436" width="3.85546875" style="10" customWidth="1"/>
    <col min="7437" max="7437" width="6.5703125" style="10" customWidth="1"/>
    <col min="7438" max="7438" width="3.7109375" style="10" customWidth="1"/>
    <col min="7439" max="7439" width="4.7109375" style="10" customWidth="1"/>
    <col min="7440" max="7440" width="5" style="10" customWidth="1"/>
    <col min="7441" max="7441" width="4.42578125" style="10" customWidth="1"/>
    <col min="7442" max="7442" width="3.5703125" style="10" customWidth="1"/>
    <col min="7443" max="7443" width="3.42578125" style="10" customWidth="1"/>
    <col min="7444" max="7444" width="4" style="10" customWidth="1"/>
    <col min="7445" max="7445" width="3.140625" style="10" customWidth="1"/>
    <col min="7446" max="7446" width="4.28515625" style="10" customWidth="1"/>
    <col min="7447" max="7447" width="3.5703125" style="10" customWidth="1"/>
    <col min="7448" max="7448" width="3.42578125" style="10" customWidth="1"/>
    <col min="7449" max="7449" width="4.42578125" style="10" customWidth="1"/>
    <col min="7450" max="7450" width="4.140625" style="10" customWidth="1"/>
    <col min="7451" max="7451" width="3.85546875" style="10" customWidth="1"/>
    <col min="7452" max="7452" width="6.5703125" style="10" customWidth="1"/>
    <col min="7453" max="7454" width="11.42578125" style="10"/>
    <col min="7455" max="7455" width="14.7109375" style="10" bestFit="1" customWidth="1"/>
    <col min="7456" max="7456" width="46.5703125" style="10" customWidth="1"/>
    <col min="7457" max="7457" width="19.7109375" style="10" customWidth="1"/>
    <col min="7458" max="7458" width="16.7109375" style="10" customWidth="1"/>
    <col min="7459" max="7680" width="11.42578125" style="10"/>
    <col min="7681" max="7682" width="3.7109375" style="10" customWidth="1"/>
    <col min="7683" max="7683" width="3.140625" style="10" customWidth="1"/>
    <col min="7684" max="7684" width="4.42578125" style="10" customWidth="1"/>
    <col min="7685" max="7686" width="3.85546875" style="10" customWidth="1"/>
    <col min="7687" max="7687" width="4.7109375" style="10" customWidth="1"/>
    <col min="7688" max="7688" width="4.28515625" style="10" customWidth="1"/>
    <col min="7689" max="7689" width="4" style="10" customWidth="1"/>
    <col min="7690" max="7690" width="3.140625" style="10" customWidth="1"/>
    <col min="7691" max="7691" width="3.7109375" style="10" customWidth="1"/>
    <col min="7692" max="7692" width="3.85546875" style="10" customWidth="1"/>
    <col min="7693" max="7693" width="6.5703125" style="10" customWidth="1"/>
    <col min="7694" max="7694" width="3.7109375" style="10" customWidth="1"/>
    <col min="7695" max="7695" width="4.7109375" style="10" customWidth="1"/>
    <col min="7696" max="7696" width="5" style="10" customWidth="1"/>
    <col min="7697" max="7697" width="4.42578125" style="10" customWidth="1"/>
    <col min="7698" max="7698" width="3.5703125" style="10" customWidth="1"/>
    <col min="7699" max="7699" width="3.42578125" style="10" customWidth="1"/>
    <col min="7700" max="7700" width="4" style="10" customWidth="1"/>
    <col min="7701" max="7701" width="3.140625" style="10" customWidth="1"/>
    <col min="7702" max="7702" width="4.28515625" style="10" customWidth="1"/>
    <col min="7703" max="7703" width="3.5703125" style="10" customWidth="1"/>
    <col min="7704" max="7704" width="3.42578125" style="10" customWidth="1"/>
    <col min="7705" max="7705" width="4.42578125" style="10" customWidth="1"/>
    <col min="7706" max="7706" width="4.140625" style="10" customWidth="1"/>
    <col min="7707" max="7707" width="3.85546875" style="10" customWidth="1"/>
    <col min="7708" max="7708" width="6.5703125" style="10" customWidth="1"/>
    <col min="7709" max="7710" width="11.42578125" style="10"/>
    <col min="7711" max="7711" width="14.7109375" style="10" bestFit="1" customWidth="1"/>
    <col min="7712" max="7712" width="46.5703125" style="10" customWidth="1"/>
    <col min="7713" max="7713" width="19.7109375" style="10" customWidth="1"/>
    <col min="7714" max="7714" width="16.7109375" style="10" customWidth="1"/>
    <col min="7715" max="7936" width="11.42578125" style="10"/>
    <col min="7937" max="7938" width="3.7109375" style="10" customWidth="1"/>
    <col min="7939" max="7939" width="3.140625" style="10" customWidth="1"/>
    <col min="7940" max="7940" width="4.42578125" style="10" customWidth="1"/>
    <col min="7941" max="7942" width="3.85546875" style="10" customWidth="1"/>
    <col min="7943" max="7943" width="4.7109375" style="10" customWidth="1"/>
    <col min="7944" max="7944" width="4.28515625" style="10" customWidth="1"/>
    <col min="7945" max="7945" width="4" style="10" customWidth="1"/>
    <col min="7946" max="7946" width="3.140625" style="10" customWidth="1"/>
    <col min="7947" max="7947" width="3.7109375" style="10" customWidth="1"/>
    <col min="7948" max="7948" width="3.85546875" style="10" customWidth="1"/>
    <col min="7949" max="7949" width="6.5703125" style="10" customWidth="1"/>
    <col min="7950" max="7950" width="3.7109375" style="10" customWidth="1"/>
    <col min="7951" max="7951" width="4.7109375" style="10" customWidth="1"/>
    <col min="7952" max="7952" width="5" style="10" customWidth="1"/>
    <col min="7953" max="7953" width="4.42578125" style="10" customWidth="1"/>
    <col min="7954" max="7954" width="3.5703125" style="10" customWidth="1"/>
    <col min="7955" max="7955" width="3.42578125" style="10" customWidth="1"/>
    <col min="7956" max="7956" width="4" style="10" customWidth="1"/>
    <col min="7957" max="7957" width="3.140625" style="10" customWidth="1"/>
    <col min="7958" max="7958" width="4.28515625" style="10" customWidth="1"/>
    <col min="7959" max="7959" width="3.5703125" style="10" customWidth="1"/>
    <col min="7960" max="7960" width="3.42578125" style="10" customWidth="1"/>
    <col min="7961" max="7961" width="4.42578125" style="10" customWidth="1"/>
    <col min="7962" max="7962" width="4.140625" style="10" customWidth="1"/>
    <col min="7963" max="7963" width="3.85546875" style="10" customWidth="1"/>
    <col min="7964" max="7964" width="6.5703125" style="10" customWidth="1"/>
    <col min="7965" max="7966" width="11.42578125" style="10"/>
    <col min="7967" max="7967" width="14.7109375" style="10" bestFit="1" customWidth="1"/>
    <col min="7968" max="7968" width="46.5703125" style="10" customWidth="1"/>
    <col min="7969" max="7969" width="19.7109375" style="10" customWidth="1"/>
    <col min="7970" max="7970" width="16.7109375" style="10" customWidth="1"/>
    <col min="7971" max="8192" width="11.42578125" style="10"/>
    <col min="8193" max="8194" width="3.7109375" style="10" customWidth="1"/>
    <col min="8195" max="8195" width="3.140625" style="10" customWidth="1"/>
    <col min="8196" max="8196" width="4.42578125" style="10" customWidth="1"/>
    <col min="8197" max="8198" width="3.85546875" style="10" customWidth="1"/>
    <col min="8199" max="8199" width="4.7109375" style="10" customWidth="1"/>
    <col min="8200" max="8200" width="4.28515625" style="10" customWidth="1"/>
    <col min="8201" max="8201" width="4" style="10" customWidth="1"/>
    <col min="8202" max="8202" width="3.140625" style="10" customWidth="1"/>
    <col min="8203" max="8203" width="3.7109375" style="10" customWidth="1"/>
    <col min="8204" max="8204" width="3.85546875" style="10" customWidth="1"/>
    <col min="8205" max="8205" width="6.5703125" style="10" customWidth="1"/>
    <col min="8206" max="8206" width="3.7109375" style="10" customWidth="1"/>
    <col min="8207" max="8207" width="4.7109375" style="10" customWidth="1"/>
    <col min="8208" max="8208" width="5" style="10" customWidth="1"/>
    <col min="8209" max="8209" width="4.42578125" style="10" customWidth="1"/>
    <col min="8210" max="8210" width="3.5703125" style="10" customWidth="1"/>
    <col min="8211" max="8211" width="3.42578125" style="10" customWidth="1"/>
    <col min="8212" max="8212" width="4" style="10" customWidth="1"/>
    <col min="8213" max="8213" width="3.140625" style="10" customWidth="1"/>
    <col min="8214" max="8214" width="4.28515625" style="10" customWidth="1"/>
    <col min="8215" max="8215" width="3.5703125" style="10" customWidth="1"/>
    <col min="8216" max="8216" width="3.42578125" style="10" customWidth="1"/>
    <col min="8217" max="8217" width="4.42578125" style="10" customWidth="1"/>
    <col min="8218" max="8218" width="4.140625" style="10" customWidth="1"/>
    <col min="8219" max="8219" width="3.85546875" style="10" customWidth="1"/>
    <col min="8220" max="8220" width="6.5703125" style="10" customWidth="1"/>
    <col min="8221" max="8222" width="11.42578125" style="10"/>
    <col min="8223" max="8223" width="14.7109375" style="10" bestFit="1" customWidth="1"/>
    <col min="8224" max="8224" width="46.5703125" style="10" customWidth="1"/>
    <col min="8225" max="8225" width="19.7109375" style="10" customWidth="1"/>
    <col min="8226" max="8226" width="16.7109375" style="10" customWidth="1"/>
    <col min="8227" max="8448" width="11.42578125" style="10"/>
    <col min="8449" max="8450" width="3.7109375" style="10" customWidth="1"/>
    <col min="8451" max="8451" width="3.140625" style="10" customWidth="1"/>
    <col min="8452" max="8452" width="4.42578125" style="10" customWidth="1"/>
    <col min="8453" max="8454" width="3.85546875" style="10" customWidth="1"/>
    <col min="8455" max="8455" width="4.7109375" style="10" customWidth="1"/>
    <col min="8456" max="8456" width="4.28515625" style="10" customWidth="1"/>
    <col min="8457" max="8457" width="4" style="10" customWidth="1"/>
    <col min="8458" max="8458" width="3.140625" style="10" customWidth="1"/>
    <col min="8459" max="8459" width="3.7109375" style="10" customWidth="1"/>
    <col min="8460" max="8460" width="3.85546875" style="10" customWidth="1"/>
    <col min="8461" max="8461" width="6.5703125" style="10" customWidth="1"/>
    <col min="8462" max="8462" width="3.7109375" style="10" customWidth="1"/>
    <col min="8463" max="8463" width="4.7109375" style="10" customWidth="1"/>
    <col min="8464" max="8464" width="5" style="10" customWidth="1"/>
    <col min="8465" max="8465" width="4.42578125" style="10" customWidth="1"/>
    <col min="8466" max="8466" width="3.5703125" style="10" customWidth="1"/>
    <col min="8467" max="8467" width="3.42578125" style="10" customWidth="1"/>
    <col min="8468" max="8468" width="4" style="10" customWidth="1"/>
    <col min="8469" max="8469" width="3.140625" style="10" customWidth="1"/>
    <col min="8470" max="8470" width="4.28515625" style="10" customWidth="1"/>
    <col min="8471" max="8471" width="3.5703125" style="10" customWidth="1"/>
    <col min="8472" max="8472" width="3.42578125" style="10" customWidth="1"/>
    <col min="8473" max="8473" width="4.42578125" style="10" customWidth="1"/>
    <col min="8474" max="8474" width="4.140625" style="10" customWidth="1"/>
    <col min="8475" max="8475" width="3.85546875" style="10" customWidth="1"/>
    <col min="8476" max="8476" width="6.5703125" style="10" customWidth="1"/>
    <col min="8477" max="8478" width="11.42578125" style="10"/>
    <col min="8479" max="8479" width="14.7109375" style="10" bestFit="1" customWidth="1"/>
    <col min="8480" max="8480" width="46.5703125" style="10" customWidth="1"/>
    <col min="8481" max="8481" width="19.7109375" style="10" customWidth="1"/>
    <col min="8482" max="8482" width="16.7109375" style="10" customWidth="1"/>
    <col min="8483" max="8704" width="11.42578125" style="10"/>
    <col min="8705" max="8706" width="3.7109375" style="10" customWidth="1"/>
    <col min="8707" max="8707" width="3.140625" style="10" customWidth="1"/>
    <col min="8708" max="8708" width="4.42578125" style="10" customWidth="1"/>
    <col min="8709" max="8710" width="3.85546875" style="10" customWidth="1"/>
    <col min="8711" max="8711" width="4.7109375" style="10" customWidth="1"/>
    <col min="8712" max="8712" width="4.28515625" style="10" customWidth="1"/>
    <col min="8713" max="8713" width="4" style="10" customWidth="1"/>
    <col min="8714" max="8714" width="3.140625" style="10" customWidth="1"/>
    <col min="8715" max="8715" width="3.7109375" style="10" customWidth="1"/>
    <col min="8716" max="8716" width="3.85546875" style="10" customWidth="1"/>
    <col min="8717" max="8717" width="6.5703125" style="10" customWidth="1"/>
    <col min="8718" max="8718" width="3.7109375" style="10" customWidth="1"/>
    <col min="8719" max="8719" width="4.7109375" style="10" customWidth="1"/>
    <col min="8720" max="8720" width="5" style="10" customWidth="1"/>
    <col min="8721" max="8721" width="4.42578125" style="10" customWidth="1"/>
    <col min="8722" max="8722" width="3.5703125" style="10" customWidth="1"/>
    <col min="8723" max="8723" width="3.42578125" style="10" customWidth="1"/>
    <col min="8724" max="8724" width="4" style="10" customWidth="1"/>
    <col min="8725" max="8725" width="3.140625" style="10" customWidth="1"/>
    <col min="8726" max="8726" width="4.28515625" style="10" customWidth="1"/>
    <col min="8727" max="8727" width="3.5703125" style="10" customWidth="1"/>
    <col min="8728" max="8728" width="3.42578125" style="10" customWidth="1"/>
    <col min="8729" max="8729" width="4.42578125" style="10" customWidth="1"/>
    <col min="8730" max="8730" width="4.140625" style="10" customWidth="1"/>
    <col min="8731" max="8731" width="3.85546875" style="10" customWidth="1"/>
    <col min="8732" max="8732" width="6.5703125" style="10" customWidth="1"/>
    <col min="8733" max="8734" width="11.42578125" style="10"/>
    <col min="8735" max="8735" width="14.7109375" style="10" bestFit="1" customWidth="1"/>
    <col min="8736" max="8736" width="46.5703125" style="10" customWidth="1"/>
    <col min="8737" max="8737" width="19.7109375" style="10" customWidth="1"/>
    <col min="8738" max="8738" width="16.7109375" style="10" customWidth="1"/>
    <col min="8739" max="8960" width="11.42578125" style="10"/>
    <col min="8961" max="8962" width="3.7109375" style="10" customWidth="1"/>
    <col min="8963" max="8963" width="3.140625" style="10" customWidth="1"/>
    <col min="8964" max="8964" width="4.42578125" style="10" customWidth="1"/>
    <col min="8965" max="8966" width="3.85546875" style="10" customWidth="1"/>
    <col min="8967" max="8967" width="4.7109375" style="10" customWidth="1"/>
    <col min="8968" max="8968" width="4.28515625" style="10" customWidth="1"/>
    <col min="8969" max="8969" width="4" style="10" customWidth="1"/>
    <col min="8970" max="8970" width="3.140625" style="10" customWidth="1"/>
    <col min="8971" max="8971" width="3.7109375" style="10" customWidth="1"/>
    <col min="8972" max="8972" width="3.85546875" style="10" customWidth="1"/>
    <col min="8973" max="8973" width="6.5703125" style="10" customWidth="1"/>
    <col min="8974" max="8974" width="3.7109375" style="10" customWidth="1"/>
    <col min="8975" max="8975" width="4.7109375" style="10" customWidth="1"/>
    <col min="8976" max="8976" width="5" style="10" customWidth="1"/>
    <col min="8977" max="8977" width="4.42578125" style="10" customWidth="1"/>
    <col min="8978" max="8978" width="3.5703125" style="10" customWidth="1"/>
    <col min="8979" max="8979" width="3.42578125" style="10" customWidth="1"/>
    <col min="8980" max="8980" width="4" style="10" customWidth="1"/>
    <col min="8981" max="8981" width="3.140625" style="10" customWidth="1"/>
    <col min="8982" max="8982" width="4.28515625" style="10" customWidth="1"/>
    <col min="8983" max="8983" width="3.5703125" style="10" customWidth="1"/>
    <col min="8984" max="8984" width="3.42578125" style="10" customWidth="1"/>
    <col min="8985" max="8985" width="4.42578125" style="10" customWidth="1"/>
    <col min="8986" max="8986" width="4.140625" style="10" customWidth="1"/>
    <col min="8987" max="8987" width="3.85546875" style="10" customWidth="1"/>
    <col min="8988" max="8988" width="6.5703125" style="10" customWidth="1"/>
    <col min="8989" max="8990" width="11.42578125" style="10"/>
    <col min="8991" max="8991" width="14.7109375" style="10" bestFit="1" customWidth="1"/>
    <col min="8992" max="8992" width="46.5703125" style="10" customWidth="1"/>
    <col min="8993" max="8993" width="19.7109375" style="10" customWidth="1"/>
    <col min="8994" max="8994" width="16.7109375" style="10" customWidth="1"/>
    <col min="8995" max="9216" width="11.42578125" style="10"/>
    <col min="9217" max="9218" width="3.7109375" style="10" customWidth="1"/>
    <col min="9219" max="9219" width="3.140625" style="10" customWidth="1"/>
    <col min="9220" max="9220" width="4.42578125" style="10" customWidth="1"/>
    <col min="9221" max="9222" width="3.85546875" style="10" customWidth="1"/>
    <col min="9223" max="9223" width="4.7109375" style="10" customWidth="1"/>
    <col min="9224" max="9224" width="4.28515625" style="10" customWidth="1"/>
    <col min="9225" max="9225" width="4" style="10" customWidth="1"/>
    <col min="9226" max="9226" width="3.140625" style="10" customWidth="1"/>
    <col min="9227" max="9227" width="3.7109375" style="10" customWidth="1"/>
    <col min="9228" max="9228" width="3.85546875" style="10" customWidth="1"/>
    <col min="9229" max="9229" width="6.5703125" style="10" customWidth="1"/>
    <col min="9230" max="9230" width="3.7109375" style="10" customWidth="1"/>
    <col min="9231" max="9231" width="4.7109375" style="10" customWidth="1"/>
    <col min="9232" max="9232" width="5" style="10" customWidth="1"/>
    <col min="9233" max="9233" width="4.42578125" style="10" customWidth="1"/>
    <col min="9234" max="9234" width="3.5703125" style="10" customWidth="1"/>
    <col min="9235" max="9235" width="3.42578125" style="10" customWidth="1"/>
    <col min="9236" max="9236" width="4" style="10" customWidth="1"/>
    <col min="9237" max="9237" width="3.140625" style="10" customWidth="1"/>
    <col min="9238" max="9238" width="4.28515625" style="10" customWidth="1"/>
    <col min="9239" max="9239" width="3.5703125" style="10" customWidth="1"/>
    <col min="9240" max="9240" width="3.42578125" style="10" customWidth="1"/>
    <col min="9241" max="9241" width="4.42578125" style="10" customWidth="1"/>
    <col min="9242" max="9242" width="4.140625" style="10" customWidth="1"/>
    <col min="9243" max="9243" width="3.85546875" style="10" customWidth="1"/>
    <col min="9244" max="9244" width="6.5703125" style="10" customWidth="1"/>
    <col min="9245" max="9246" width="11.42578125" style="10"/>
    <col min="9247" max="9247" width="14.7109375" style="10" bestFit="1" customWidth="1"/>
    <col min="9248" max="9248" width="46.5703125" style="10" customWidth="1"/>
    <col min="9249" max="9249" width="19.7109375" style="10" customWidth="1"/>
    <col min="9250" max="9250" width="16.7109375" style="10" customWidth="1"/>
    <col min="9251" max="9472" width="11.42578125" style="10"/>
    <col min="9473" max="9474" width="3.7109375" style="10" customWidth="1"/>
    <col min="9475" max="9475" width="3.140625" style="10" customWidth="1"/>
    <col min="9476" max="9476" width="4.42578125" style="10" customWidth="1"/>
    <col min="9477" max="9478" width="3.85546875" style="10" customWidth="1"/>
    <col min="9479" max="9479" width="4.7109375" style="10" customWidth="1"/>
    <col min="9480" max="9480" width="4.28515625" style="10" customWidth="1"/>
    <col min="9481" max="9481" width="4" style="10" customWidth="1"/>
    <col min="9482" max="9482" width="3.140625" style="10" customWidth="1"/>
    <col min="9483" max="9483" width="3.7109375" style="10" customWidth="1"/>
    <col min="9484" max="9484" width="3.85546875" style="10" customWidth="1"/>
    <col min="9485" max="9485" width="6.5703125" style="10" customWidth="1"/>
    <col min="9486" max="9486" width="3.7109375" style="10" customWidth="1"/>
    <col min="9487" max="9487" width="4.7109375" style="10" customWidth="1"/>
    <col min="9488" max="9488" width="5" style="10" customWidth="1"/>
    <col min="9489" max="9489" width="4.42578125" style="10" customWidth="1"/>
    <col min="9490" max="9490" width="3.5703125" style="10" customWidth="1"/>
    <col min="9491" max="9491" width="3.42578125" style="10" customWidth="1"/>
    <col min="9492" max="9492" width="4" style="10" customWidth="1"/>
    <col min="9493" max="9493" width="3.140625" style="10" customWidth="1"/>
    <col min="9494" max="9494" width="4.28515625" style="10" customWidth="1"/>
    <col min="9495" max="9495" width="3.5703125" style="10" customWidth="1"/>
    <col min="9496" max="9496" width="3.42578125" style="10" customWidth="1"/>
    <col min="9497" max="9497" width="4.42578125" style="10" customWidth="1"/>
    <col min="9498" max="9498" width="4.140625" style="10" customWidth="1"/>
    <col min="9499" max="9499" width="3.85546875" style="10" customWidth="1"/>
    <col min="9500" max="9500" width="6.5703125" style="10" customWidth="1"/>
    <col min="9501" max="9502" width="11.42578125" style="10"/>
    <col min="9503" max="9503" width="14.7109375" style="10" bestFit="1" customWidth="1"/>
    <col min="9504" max="9504" width="46.5703125" style="10" customWidth="1"/>
    <col min="9505" max="9505" width="19.7109375" style="10" customWidth="1"/>
    <col min="9506" max="9506" width="16.7109375" style="10" customWidth="1"/>
    <col min="9507" max="9728" width="11.42578125" style="10"/>
    <col min="9729" max="9730" width="3.7109375" style="10" customWidth="1"/>
    <col min="9731" max="9731" width="3.140625" style="10" customWidth="1"/>
    <col min="9732" max="9732" width="4.42578125" style="10" customWidth="1"/>
    <col min="9733" max="9734" width="3.85546875" style="10" customWidth="1"/>
    <col min="9735" max="9735" width="4.7109375" style="10" customWidth="1"/>
    <col min="9736" max="9736" width="4.28515625" style="10" customWidth="1"/>
    <col min="9737" max="9737" width="4" style="10" customWidth="1"/>
    <col min="9738" max="9738" width="3.140625" style="10" customWidth="1"/>
    <col min="9739" max="9739" width="3.7109375" style="10" customWidth="1"/>
    <col min="9740" max="9740" width="3.85546875" style="10" customWidth="1"/>
    <col min="9741" max="9741" width="6.5703125" style="10" customWidth="1"/>
    <col min="9742" max="9742" width="3.7109375" style="10" customWidth="1"/>
    <col min="9743" max="9743" width="4.7109375" style="10" customWidth="1"/>
    <col min="9744" max="9744" width="5" style="10" customWidth="1"/>
    <col min="9745" max="9745" width="4.42578125" style="10" customWidth="1"/>
    <col min="9746" max="9746" width="3.5703125" style="10" customWidth="1"/>
    <col min="9747" max="9747" width="3.42578125" style="10" customWidth="1"/>
    <col min="9748" max="9748" width="4" style="10" customWidth="1"/>
    <col min="9749" max="9749" width="3.140625" style="10" customWidth="1"/>
    <col min="9750" max="9750" width="4.28515625" style="10" customWidth="1"/>
    <col min="9751" max="9751" width="3.5703125" style="10" customWidth="1"/>
    <col min="9752" max="9752" width="3.42578125" style="10" customWidth="1"/>
    <col min="9753" max="9753" width="4.42578125" style="10" customWidth="1"/>
    <col min="9754" max="9754" width="4.140625" style="10" customWidth="1"/>
    <col min="9755" max="9755" width="3.85546875" style="10" customWidth="1"/>
    <col min="9756" max="9756" width="6.5703125" style="10" customWidth="1"/>
    <col min="9757" max="9758" width="11.42578125" style="10"/>
    <col min="9759" max="9759" width="14.7109375" style="10" bestFit="1" customWidth="1"/>
    <col min="9760" max="9760" width="46.5703125" style="10" customWidth="1"/>
    <col min="9761" max="9761" width="19.7109375" style="10" customWidth="1"/>
    <col min="9762" max="9762" width="16.7109375" style="10" customWidth="1"/>
    <col min="9763" max="9984" width="11.42578125" style="10"/>
    <col min="9985" max="9986" width="3.7109375" style="10" customWidth="1"/>
    <col min="9987" max="9987" width="3.140625" style="10" customWidth="1"/>
    <col min="9988" max="9988" width="4.42578125" style="10" customWidth="1"/>
    <col min="9989" max="9990" width="3.85546875" style="10" customWidth="1"/>
    <col min="9991" max="9991" width="4.7109375" style="10" customWidth="1"/>
    <col min="9992" max="9992" width="4.28515625" style="10" customWidth="1"/>
    <col min="9993" max="9993" width="4" style="10" customWidth="1"/>
    <col min="9994" max="9994" width="3.140625" style="10" customWidth="1"/>
    <col min="9995" max="9995" width="3.7109375" style="10" customWidth="1"/>
    <col min="9996" max="9996" width="3.85546875" style="10" customWidth="1"/>
    <col min="9997" max="9997" width="6.5703125" style="10" customWidth="1"/>
    <col min="9998" max="9998" width="3.7109375" style="10" customWidth="1"/>
    <col min="9999" max="9999" width="4.7109375" style="10" customWidth="1"/>
    <col min="10000" max="10000" width="5" style="10" customWidth="1"/>
    <col min="10001" max="10001" width="4.42578125" style="10" customWidth="1"/>
    <col min="10002" max="10002" width="3.5703125" style="10" customWidth="1"/>
    <col min="10003" max="10003" width="3.42578125" style="10" customWidth="1"/>
    <col min="10004" max="10004" width="4" style="10" customWidth="1"/>
    <col min="10005" max="10005" width="3.140625" style="10" customWidth="1"/>
    <col min="10006" max="10006" width="4.28515625" style="10" customWidth="1"/>
    <col min="10007" max="10007" width="3.5703125" style="10" customWidth="1"/>
    <col min="10008" max="10008" width="3.42578125" style="10" customWidth="1"/>
    <col min="10009" max="10009" width="4.42578125" style="10" customWidth="1"/>
    <col min="10010" max="10010" width="4.140625" style="10" customWidth="1"/>
    <col min="10011" max="10011" width="3.85546875" style="10" customWidth="1"/>
    <col min="10012" max="10012" width="6.5703125" style="10" customWidth="1"/>
    <col min="10013" max="10014" width="11.42578125" style="10"/>
    <col min="10015" max="10015" width="14.7109375" style="10" bestFit="1" customWidth="1"/>
    <col min="10016" max="10016" width="46.5703125" style="10" customWidth="1"/>
    <col min="10017" max="10017" width="19.7109375" style="10" customWidth="1"/>
    <col min="10018" max="10018" width="16.7109375" style="10" customWidth="1"/>
    <col min="10019" max="10240" width="11.42578125" style="10"/>
    <col min="10241" max="10242" width="3.7109375" style="10" customWidth="1"/>
    <col min="10243" max="10243" width="3.140625" style="10" customWidth="1"/>
    <col min="10244" max="10244" width="4.42578125" style="10" customWidth="1"/>
    <col min="10245" max="10246" width="3.85546875" style="10" customWidth="1"/>
    <col min="10247" max="10247" width="4.7109375" style="10" customWidth="1"/>
    <col min="10248" max="10248" width="4.28515625" style="10" customWidth="1"/>
    <col min="10249" max="10249" width="4" style="10" customWidth="1"/>
    <col min="10250" max="10250" width="3.140625" style="10" customWidth="1"/>
    <col min="10251" max="10251" width="3.7109375" style="10" customWidth="1"/>
    <col min="10252" max="10252" width="3.85546875" style="10" customWidth="1"/>
    <col min="10253" max="10253" width="6.5703125" style="10" customWidth="1"/>
    <col min="10254" max="10254" width="3.7109375" style="10" customWidth="1"/>
    <col min="10255" max="10255" width="4.7109375" style="10" customWidth="1"/>
    <col min="10256" max="10256" width="5" style="10" customWidth="1"/>
    <col min="10257" max="10257" width="4.42578125" style="10" customWidth="1"/>
    <col min="10258" max="10258" width="3.5703125" style="10" customWidth="1"/>
    <col min="10259" max="10259" width="3.42578125" style="10" customWidth="1"/>
    <col min="10260" max="10260" width="4" style="10" customWidth="1"/>
    <col min="10261" max="10261" width="3.140625" style="10" customWidth="1"/>
    <col min="10262" max="10262" width="4.28515625" style="10" customWidth="1"/>
    <col min="10263" max="10263" width="3.5703125" style="10" customWidth="1"/>
    <col min="10264" max="10264" width="3.42578125" style="10" customWidth="1"/>
    <col min="10265" max="10265" width="4.42578125" style="10" customWidth="1"/>
    <col min="10266" max="10266" width="4.140625" style="10" customWidth="1"/>
    <col min="10267" max="10267" width="3.85546875" style="10" customWidth="1"/>
    <col min="10268" max="10268" width="6.5703125" style="10" customWidth="1"/>
    <col min="10269" max="10270" width="11.42578125" style="10"/>
    <col min="10271" max="10271" width="14.7109375" style="10" bestFit="1" customWidth="1"/>
    <col min="10272" max="10272" width="46.5703125" style="10" customWidth="1"/>
    <col min="10273" max="10273" width="19.7109375" style="10" customWidth="1"/>
    <col min="10274" max="10274" width="16.7109375" style="10" customWidth="1"/>
    <col min="10275" max="10496" width="11.42578125" style="10"/>
    <col min="10497" max="10498" width="3.7109375" style="10" customWidth="1"/>
    <col min="10499" max="10499" width="3.140625" style="10" customWidth="1"/>
    <col min="10500" max="10500" width="4.42578125" style="10" customWidth="1"/>
    <col min="10501" max="10502" width="3.85546875" style="10" customWidth="1"/>
    <col min="10503" max="10503" width="4.7109375" style="10" customWidth="1"/>
    <col min="10504" max="10504" width="4.28515625" style="10" customWidth="1"/>
    <col min="10505" max="10505" width="4" style="10" customWidth="1"/>
    <col min="10506" max="10506" width="3.140625" style="10" customWidth="1"/>
    <col min="10507" max="10507" width="3.7109375" style="10" customWidth="1"/>
    <col min="10508" max="10508" width="3.85546875" style="10" customWidth="1"/>
    <col min="10509" max="10509" width="6.5703125" style="10" customWidth="1"/>
    <col min="10510" max="10510" width="3.7109375" style="10" customWidth="1"/>
    <col min="10511" max="10511" width="4.7109375" style="10" customWidth="1"/>
    <col min="10512" max="10512" width="5" style="10" customWidth="1"/>
    <col min="10513" max="10513" width="4.42578125" style="10" customWidth="1"/>
    <col min="10514" max="10514" width="3.5703125" style="10" customWidth="1"/>
    <col min="10515" max="10515" width="3.42578125" style="10" customWidth="1"/>
    <col min="10516" max="10516" width="4" style="10" customWidth="1"/>
    <col min="10517" max="10517" width="3.140625" style="10" customWidth="1"/>
    <col min="10518" max="10518" width="4.28515625" style="10" customWidth="1"/>
    <col min="10519" max="10519" width="3.5703125" style="10" customWidth="1"/>
    <col min="10520" max="10520" width="3.42578125" style="10" customWidth="1"/>
    <col min="10521" max="10521" width="4.42578125" style="10" customWidth="1"/>
    <col min="10522" max="10522" width="4.140625" style="10" customWidth="1"/>
    <col min="10523" max="10523" width="3.85546875" style="10" customWidth="1"/>
    <col min="10524" max="10524" width="6.5703125" style="10" customWidth="1"/>
    <col min="10525" max="10526" width="11.42578125" style="10"/>
    <col min="10527" max="10527" width="14.7109375" style="10" bestFit="1" customWidth="1"/>
    <col min="10528" max="10528" width="46.5703125" style="10" customWidth="1"/>
    <col min="10529" max="10529" width="19.7109375" style="10" customWidth="1"/>
    <col min="10530" max="10530" width="16.7109375" style="10" customWidth="1"/>
    <col min="10531" max="10752" width="11.42578125" style="10"/>
    <col min="10753" max="10754" width="3.7109375" style="10" customWidth="1"/>
    <col min="10755" max="10755" width="3.140625" style="10" customWidth="1"/>
    <col min="10756" max="10756" width="4.42578125" style="10" customWidth="1"/>
    <col min="10757" max="10758" width="3.85546875" style="10" customWidth="1"/>
    <col min="10759" max="10759" width="4.7109375" style="10" customWidth="1"/>
    <col min="10760" max="10760" width="4.28515625" style="10" customWidth="1"/>
    <col min="10761" max="10761" width="4" style="10" customWidth="1"/>
    <col min="10762" max="10762" width="3.140625" style="10" customWidth="1"/>
    <col min="10763" max="10763" width="3.7109375" style="10" customWidth="1"/>
    <col min="10764" max="10764" width="3.85546875" style="10" customWidth="1"/>
    <col min="10765" max="10765" width="6.5703125" style="10" customWidth="1"/>
    <col min="10766" max="10766" width="3.7109375" style="10" customWidth="1"/>
    <col min="10767" max="10767" width="4.7109375" style="10" customWidth="1"/>
    <col min="10768" max="10768" width="5" style="10" customWidth="1"/>
    <col min="10769" max="10769" width="4.42578125" style="10" customWidth="1"/>
    <col min="10770" max="10770" width="3.5703125" style="10" customWidth="1"/>
    <col min="10771" max="10771" width="3.42578125" style="10" customWidth="1"/>
    <col min="10772" max="10772" width="4" style="10" customWidth="1"/>
    <col min="10773" max="10773" width="3.140625" style="10" customWidth="1"/>
    <col min="10774" max="10774" width="4.28515625" style="10" customWidth="1"/>
    <col min="10775" max="10775" width="3.5703125" style="10" customWidth="1"/>
    <col min="10776" max="10776" width="3.42578125" style="10" customWidth="1"/>
    <col min="10777" max="10777" width="4.42578125" style="10" customWidth="1"/>
    <col min="10778" max="10778" width="4.140625" style="10" customWidth="1"/>
    <col min="10779" max="10779" width="3.85546875" style="10" customWidth="1"/>
    <col min="10780" max="10780" width="6.5703125" style="10" customWidth="1"/>
    <col min="10781" max="10782" width="11.42578125" style="10"/>
    <col min="10783" max="10783" width="14.7109375" style="10" bestFit="1" customWidth="1"/>
    <col min="10784" max="10784" width="46.5703125" style="10" customWidth="1"/>
    <col min="10785" max="10785" width="19.7109375" style="10" customWidth="1"/>
    <col min="10786" max="10786" width="16.7109375" style="10" customWidth="1"/>
    <col min="10787" max="11008" width="11.42578125" style="10"/>
    <col min="11009" max="11010" width="3.7109375" style="10" customWidth="1"/>
    <col min="11011" max="11011" width="3.140625" style="10" customWidth="1"/>
    <col min="11012" max="11012" width="4.42578125" style="10" customWidth="1"/>
    <col min="11013" max="11014" width="3.85546875" style="10" customWidth="1"/>
    <col min="11015" max="11015" width="4.7109375" style="10" customWidth="1"/>
    <col min="11016" max="11016" width="4.28515625" style="10" customWidth="1"/>
    <col min="11017" max="11017" width="4" style="10" customWidth="1"/>
    <col min="11018" max="11018" width="3.140625" style="10" customWidth="1"/>
    <col min="11019" max="11019" width="3.7109375" style="10" customWidth="1"/>
    <col min="11020" max="11020" width="3.85546875" style="10" customWidth="1"/>
    <col min="11021" max="11021" width="6.5703125" style="10" customWidth="1"/>
    <col min="11022" max="11022" width="3.7109375" style="10" customWidth="1"/>
    <col min="11023" max="11023" width="4.7109375" style="10" customWidth="1"/>
    <col min="11024" max="11024" width="5" style="10" customWidth="1"/>
    <col min="11025" max="11025" width="4.42578125" style="10" customWidth="1"/>
    <col min="11026" max="11026" width="3.5703125" style="10" customWidth="1"/>
    <col min="11027" max="11027" width="3.42578125" style="10" customWidth="1"/>
    <col min="11028" max="11028" width="4" style="10" customWidth="1"/>
    <col min="11029" max="11029" width="3.140625" style="10" customWidth="1"/>
    <col min="11030" max="11030" width="4.28515625" style="10" customWidth="1"/>
    <col min="11031" max="11031" width="3.5703125" style="10" customWidth="1"/>
    <col min="11032" max="11032" width="3.42578125" style="10" customWidth="1"/>
    <col min="11033" max="11033" width="4.42578125" style="10" customWidth="1"/>
    <col min="11034" max="11034" width="4.140625" style="10" customWidth="1"/>
    <col min="11035" max="11035" width="3.85546875" style="10" customWidth="1"/>
    <col min="11036" max="11036" width="6.5703125" style="10" customWidth="1"/>
    <col min="11037" max="11038" width="11.42578125" style="10"/>
    <col min="11039" max="11039" width="14.7109375" style="10" bestFit="1" customWidth="1"/>
    <col min="11040" max="11040" width="46.5703125" style="10" customWidth="1"/>
    <col min="11041" max="11041" width="19.7109375" style="10" customWidth="1"/>
    <col min="11042" max="11042" width="16.7109375" style="10" customWidth="1"/>
    <col min="11043" max="11264" width="11.42578125" style="10"/>
    <col min="11265" max="11266" width="3.7109375" style="10" customWidth="1"/>
    <col min="11267" max="11267" width="3.140625" style="10" customWidth="1"/>
    <col min="11268" max="11268" width="4.42578125" style="10" customWidth="1"/>
    <col min="11269" max="11270" width="3.85546875" style="10" customWidth="1"/>
    <col min="11271" max="11271" width="4.7109375" style="10" customWidth="1"/>
    <col min="11272" max="11272" width="4.28515625" style="10" customWidth="1"/>
    <col min="11273" max="11273" width="4" style="10" customWidth="1"/>
    <col min="11274" max="11274" width="3.140625" style="10" customWidth="1"/>
    <col min="11275" max="11275" width="3.7109375" style="10" customWidth="1"/>
    <col min="11276" max="11276" width="3.85546875" style="10" customWidth="1"/>
    <col min="11277" max="11277" width="6.5703125" style="10" customWidth="1"/>
    <col min="11278" max="11278" width="3.7109375" style="10" customWidth="1"/>
    <col min="11279" max="11279" width="4.7109375" style="10" customWidth="1"/>
    <col min="11280" max="11280" width="5" style="10" customWidth="1"/>
    <col min="11281" max="11281" width="4.42578125" style="10" customWidth="1"/>
    <col min="11282" max="11282" width="3.5703125" style="10" customWidth="1"/>
    <col min="11283" max="11283" width="3.42578125" style="10" customWidth="1"/>
    <col min="11284" max="11284" width="4" style="10" customWidth="1"/>
    <col min="11285" max="11285" width="3.140625" style="10" customWidth="1"/>
    <col min="11286" max="11286" width="4.28515625" style="10" customWidth="1"/>
    <col min="11287" max="11287" width="3.5703125" style="10" customWidth="1"/>
    <col min="11288" max="11288" width="3.42578125" style="10" customWidth="1"/>
    <col min="11289" max="11289" width="4.42578125" style="10" customWidth="1"/>
    <col min="11290" max="11290" width="4.140625" style="10" customWidth="1"/>
    <col min="11291" max="11291" width="3.85546875" style="10" customWidth="1"/>
    <col min="11292" max="11292" width="6.5703125" style="10" customWidth="1"/>
    <col min="11293" max="11294" width="11.42578125" style="10"/>
    <col min="11295" max="11295" width="14.7109375" style="10" bestFit="1" customWidth="1"/>
    <col min="11296" max="11296" width="46.5703125" style="10" customWidth="1"/>
    <col min="11297" max="11297" width="19.7109375" style="10" customWidth="1"/>
    <col min="11298" max="11298" width="16.7109375" style="10" customWidth="1"/>
    <col min="11299" max="11520" width="11.42578125" style="10"/>
    <col min="11521" max="11522" width="3.7109375" style="10" customWidth="1"/>
    <col min="11523" max="11523" width="3.140625" style="10" customWidth="1"/>
    <col min="11524" max="11524" width="4.42578125" style="10" customWidth="1"/>
    <col min="11525" max="11526" width="3.85546875" style="10" customWidth="1"/>
    <col min="11527" max="11527" width="4.7109375" style="10" customWidth="1"/>
    <col min="11528" max="11528" width="4.28515625" style="10" customWidth="1"/>
    <col min="11529" max="11529" width="4" style="10" customWidth="1"/>
    <col min="11530" max="11530" width="3.140625" style="10" customWidth="1"/>
    <col min="11531" max="11531" width="3.7109375" style="10" customWidth="1"/>
    <col min="11532" max="11532" width="3.85546875" style="10" customWidth="1"/>
    <col min="11533" max="11533" width="6.5703125" style="10" customWidth="1"/>
    <col min="11534" max="11534" width="3.7109375" style="10" customWidth="1"/>
    <col min="11535" max="11535" width="4.7109375" style="10" customWidth="1"/>
    <col min="11536" max="11536" width="5" style="10" customWidth="1"/>
    <col min="11537" max="11537" width="4.42578125" style="10" customWidth="1"/>
    <col min="11538" max="11538" width="3.5703125" style="10" customWidth="1"/>
    <col min="11539" max="11539" width="3.42578125" style="10" customWidth="1"/>
    <col min="11540" max="11540" width="4" style="10" customWidth="1"/>
    <col min="11541" max="11541" width="3.140625" style="10" customWidth="1"/>
    <col min="11542" max="11542" width="4.28515625" style="10" customWidth="1"/>
    <col min="11543" max="11543" width="3.5703125" style="10" customWidth="1"/>
    <col min="11544" max="11544" width="3.42578125" style="10" customWidth="1"/>
    <col min="11545" max="11545" width="4.42578125" style="10" customWidth="1"/>
    <col min="11546" max="11546" width="4.140625" style="10" customWidth="1"/>
    <col min="11547" max="11547" width="3.85546875" style="10" customWidth="1"/>
    <col min="11548" max="11548" width="6.5703125" style="10" customWidth="1"/>
    <col min="11549" max="11550" width="11.42578125" style="10"/>
    <col min="11551" max="11551" width="14.7109375" style="10" bestFit="1" customWidth="1"/>
    <col min="11552" max="11552" width="46.5703125" style="10" customWidth="1"/>
    <col min="11553" max="11553" width="19.7109375" style="10" customWidth="1"/>
    <col min="11554" max="11554" width="16.7109375" style="10" customWidth="1"/>
    <col min="11555" max="11776" width="11.42578125" style="10"/>
    <col min="11777" max="11778" width="3.7109375" style="10" customWidth="1"/>
    <col min="11779" max="11779" width="3.140625" style="10" customWidth="1"/>
    <col min="11780" max="11780" width="4.42578125" style="10" customWidth="1"/>
    <col min="11781" max="11782" width="3.85546875" style="10" customWidth="1"/>
    <col min="11783" max="11783" width="4.7109375" style="10" customWidth="1"/>
    <col min="11784" max="11784" width="4.28515625" style="10" customWidth="1"/>
    <col min="11785" max="11785" width="4" style="10" customWidth="1"/>
    <col min="11786" max="11786" width="3.140625" style="10" customWidth="1"/>
    <col min="11787" max="11787" width="3.7109375" style="10" customWidth="1"/>
    <col min="11788" max="11788" width="3.85546875" style="10" customWidth="1"/>
    <col min="11789" max="11789" width="6.5703125" style="10" customWidth="1"/>
    <col min="11790" max="11790" width="3.7109375" style="10" customWidth="1"/>
    <col min="11791" max="11791" width="4.7109375" style="10" customWidth="1"/>
    <col min="11792" max="11792" width="5" style="10" customWidth="1"/>
    <col min="11793" max="11793" width="4.42578125" style="10" customWidth="1"/>
    <col min="11794" max="11794" width="3.5703125" style="10" customWidth="1"/>
    <col min="11795" max="11795" width="3.42578125" style="10" customWidth="1"/>
    <col min="11796" max="11796" width="4" style="10" customWidth="1"/>
    <col min="11797" max="11797" width="3.140625" style="10" customWidth="1"/>
    <col min="11798" max="11798" width="4.28515625" style="10" customWidth="1"/>
    <col min="11799" max="11799" width="3.5703125" style="10" customWidth="1"/>
    <col min="11800" max="11800" width="3.42578125" style="10" customWidth="1"/>
    <col min="11801" max="11801" width="4.42578125" style="10" customWidth="1"/>
    <col min="11802" max="11802" width="4.140625" style="10" customWidth="1"/>
    <col min="11803" max="11803" width="3.85546875" style="10" customWidth="1"/>
    <col min="11804" max="11804" width="6.5703125" style="10" customWidth="1"/>
    <col min="11805" max="11806" width="11.42578125" style="10"/>
    <col min="11807" max="11807" width="14.7109375" style="10" bestFit="1" customWidth="1"/>
    <col min="11808" max="11808" width="46.5703125" style="10" customWidth="1"/>
    <col min="11809" max="11809" width="19.7109375" style="10" customWidth="1"/>
    <col min="11810" max="11810" width="16.7109375" style="10" customWidth="1"/>
    <col min="11811" max="12032" width="11.42578125" style="10"/>
    <col min="12033" max="12034" width="3.7109375" style="10" customWidth="1"/>
    <col min="12035" max="12035" width="3.140625" style="10" customWidth="1"/>
    <col min="12036" max="12036" width="4.42578125" style="10" customWidth="1"/>
    <col min="12037" max="12038" width="3.85546875" style="10" customWidth="1"/>
    <col min="12039" max="12039" width="4.7109375" style="10" customWidth="1"/>
    <col min="12040" max="12040" width="4.28515625" style="10" customWidth="1"/>
    <col min="12041" max="12041" width="4" style="10" customWidth="1"/>
    <col min="12042" max="12042" width="3.140625" style="10" customWidth="1"/>
    <col min="12043" max="12043" width="3.7109375" style="10" customWidth="1"/>
    <col min="12044" max="12044" width="3.85546875" style="10" customWidth="1"/>
    <col min="12045" max="12045" width="6.5703125" style="10" customWidth="1"/>
    <col min="12046" max="12046" width="3.7109375" style="10" customWidth="1"/>
    <col min="12047" max="12047" width="4.7109375" style="10" customWidth="1"/>
    <col min="12048" max="12048" width="5" style="10" customWidth="1"/>
    <col min="12049" max="12049" width="4.42578125" style="10" customWidth="1"/>
    <col min="12050" max="12050" width="3.5703125" style="10" customWidth="1"/>
    <col min="12051" max="12051" width="3.42578125" style="10" customWidth="1"/>
    <col min="12052" max="12052" width="4" style="10" customWidth="1"/>
    <col min="12053" max="12053" width="3.140625" style="10" customWidth="1"/>
    <col min="12054" max="12054" width="4.28515625" style="10" customWidth="1"/>
    <col min="12055" max="12055" width="3.5703125" style="10" customWidth="1"/>
    <col min="12056" max="12056" width="3.42578125" style="10" customWidth="1"/>
    <col min="12057" max="12057" width="4.42578125" style="10" customWidth="1"/>
    <col min="12058" max="12058" width="4.140625" style="10" customWidth="1"/>
    <col min="12059" max="12059" width="3.85546875" style="10" customWidth="1"/>
    <col min="12060" max="12060" width="6.5703125" style="10" customWidth="1"/>
    <col min="12061" max="12062" width="11.42578125" style="10"/>
    <col min="12063" max="12063" width="14.7109375" style="10" bestFit="1" customWidth="1"/>
    <col min="12064" max="12064" width="46.5703125" style="10" customWidth="1"/>
    <col min="12065" max="12065" width="19.7109375" style="10" customWidth="1"/>
    <col min="12066" max="12066" width="16.7109375" style="10" customWidth="1"/>
    <col min="12067" max="12288" width="11.42578125" style="10"/>
    <col min="12289" max="12290" width="3.7109375" style="10" customWidth="1"/>
    <col min="12291" max="12291" width="3.140625" style="10" customWidth="1"/>
    <col min="12292" max="12292" width="4.42578125" style="10" customWidth="1"/>
    <col min="12293" max="12294" width="3.85546875" style="10" customWidth="1"/>
    <col min="12295" max="12295" width="4.7109375" style="10" customWidth="1"/>
    <col min="12296" max="12296" width="4.28515625" style="10" customWidth="1"/>
    <col min="12297" max="12297" width="4" style="10" customWidth="1"/>
    <col min="12298" max="12298" width="3.140625" style="10" customWidth="1"/>
    <col min="12299" max="12299" width="3.7109375" style="10" customWidth="1"/>
    <col min="12300" max="12300" width="3.85546875" style="10" customWidth="1"/>
    <col min="12301" max="12301" width="6.5703125" style="10" customWidth="1"/>
    <col min="12302" max="12302" width="3.7109375" style="10" customWidth="1"/>
    <col min="12303" max="12303" width="4.7109375" style="10" customWidth="1"/>
    <col min="12304" max="12304" width="5" style="10" customWidth="1"/>
    <col min="12305" max="12305" width="4.42578125" style="10" customWidth="1"/>
    <col min="12306" max="12306" width="3.5703125" style="10" customWidth="1"/>
    <col min="12307" max="12307" width="3.42578125" style="10" customWidth="1"/>
    <col min="12308" max="12308" width="4" style="10" customWidth="1"/>
    <col min="12309" max="12309" width="3.140625" style="10" customWidth="1"/>
    <col min="12310" max="12310" width="4.28515625" style="10" customWidth="1"/>
    <col min="12311" max="12311" width="3.5703125" style="10" customWidth="1"/>
    <col min="12312" max="12312" width="3.42578125" style="10" customWidth="1"/>
    <col min="12313" max="12313" width="4.42578125" style="10" customWidth="1"/>
    <col min="12314" max="12314" width="4.140625" style="10" customWidth="1"/>
    <col min="12315" max="12315" width="3.85546875" style="10" customWidth="1"/>
    <col min="12316" max="12316" width="6.5703125" style="10" customWidth="1"/>
    <col min="12317" max="12318" width="11.42578125" style="10"/>
    <col min="12319" max="12319" width="14.7109375" style="10" bestFit="1" customWidth="1"/>
    <col min="12320" max="12320" width="46.5703125" style="10" customWidth="1"/>
    <col min="12321" max="12321" width="19.7109375" style="10" customWidth="1"/>
    <col min="12322" max="12322" width="16.7109375" style="10" customWidth="1"/>
    <col min="12323" max="12544" width="11.42578125" style="10"/>
    <col min="12545" max="12546" width="3.7109375" style="10" customWidth="1"/>
    <col min="12547" max="12547" width="3.140625" style="10" customWidth="1"/>
    <col min="12548" max="12548" width="4.42578125" style="10" customWidth="1"/>
    <col min="12549" max="12550" width="3.85546875" style="10" customWidth="1"/>
    <col min="12551" max="12551" width="4.7109375" style="10" customWidth="1"/>
    <col min="12552" max="12552" width="4.28515625" style="10" customWidth="1"/>
    <col min="12553" max="12553" width="4" style="10" customWidth="1"/>
    <col min="12554" max="12554" width="3.140625" style="10" customWidth="1"/>
    <col min="12555" max="12555" width="3.7109375" style="10" customWidth="1"/>
    <col min="12556" max="12556" width="3.85546875" style="10" customWidth="1"/>
    <col min="12557" max="12557" width="6.5703125" style="10" customWidth="1"/>
    <col min="12558" max="12558" width="3.7109375" style="10" customWidth="1"/>
    <col min="12559" max="12559" width="4.7109375" style="10" customWidth="1"/>
    <col min="12560" max="12560" width="5" style="10" customWidth="1"/>
    <col min="12561" max="12561" width="4.42578125" style="10" customWidth="1"/>
    <col min="12562" max="12562" width="3.5703125" style="10" customWidth="1"/>
    <col min="12563" max="12563" width="3.42578125" style="10" customWidth="1"/>
    <col min="12564" max="12564" width="4" style="10" customWidth="1"/>
    <col min="12565" max="12565" width="3.140625" style="10" customWidth="1"/>
    <col min="12566" max="12566" width="4.28515625" style="10" customWidth="1"/>
    <col min="12567" max="12567" width="3.5703125" style="10" customWidth="1"/>
    <col min="12568" max="12568" width="3.42578125" style="10" customWidth="1"/>
    <col min="12569" max="12569" width="4.42578125" style="10" customWidth="1"/>
    <col min="12570" max="12570" width="4.140625" style="10" customWidth="1"/>
    <col min="12571" max="12571" width="3.85546875" style="10" customWidth="1"/>
    <col min="12572" max="12572" width="6.5703125" style="10" customWidth="1"/>
    <col min="12573" max="12574" width="11.42578125" style="10"/>
    <col min="12575" max="12575" width="14.7109375" style="10" bestFit="1" customWidth="1"/>
    <col min="12576" max="12576" width="46.5703125" style="10" customWidth="1"/>
    <col min="12577" max="12577" width="19.7109375" style="10" customWidth="1"/>
    <col min="12578" max="12578" width="16.7109375" style="10" customWidth="1"/>
    <col min="12579" max="12800" width="11.42578125" style="10"/>
    <col min="12801" max="12802" width="3.7109375" style="10" customWidth="1"/>
    <col min="12803" max="12803" width="3.140625" style="10" customWidth="1"/>
    <col min="12804" max="12804" width="4.42578125" style="10" customWidth="1"/>
    <col min="12805" max="12806" width="3.85546875" style="10" customWidth="1"/>
    <col min="12807" max="12807" width="4.7109375" style="10" customWidth="1"/>
    <col min="12808" max="12808" width="4.28515625" style="10" customWidth="1"/>
    <col min="12809" max="12809" width="4" style="10" customWidth="1"/>
    <col min="12810" max="12810" width="3.140625" style="10" customWidth="1"/>
    <col min="12811" max="12811" width="3.7109375" style="10" customWidth="1"/>
    <col min="12812" max="12812" width="3.85546875" style="10" customWidth="1"/>
    <col min="12813" max="12813" width="6.5703125" style="10" customWidth="1"/>
    <col min="12814" max="12814" width="3.7109375" style="10" customWidth="1"/>
    <col min="12815" max="12815" width="4.7109375" style="10" customWidth="1"/>
    <col min="12816" max="12816" width="5" style="10" customWidth="1"/>
    <col min="12817" max="12817" width="4.42578125" style="10" customWidth="1"/>
    <col min="12818" max="12818" width="3.5703125" style="10" customWidth="1"/>
    <col min="12819" max="12819" width="3.42578125" style="10" customWidth="1"/>
    <col min="12820" max="12820" width="4" style="10" customWidth="1"/>
    <col min="12821" max="12821" width="3.140625" style="10" customWidth="1"/>
    <col min="12822" max="12822" width="4.28515625" style="10" customWidth="1"/>
    <col min="12823" max="12823" width="3.5703125" style="10" customWidth="1"/>
    <col min="12824" max="12824" width="3.42578125" style="10" customWidth="1"/>
    <col min="12825" max="12825" width="4.42578125" style="10" customWidth="1"/>
    <col min="12826" max="12826" width="4.140625" style="10" customWidth="1"/>
    <col min="12827" max="12827" width="3.85546875" style="10" customWidth="1"/>
    <col min="12828" max="12828" width="6.5703125" style="10" customWidth="1"/>
    <col min="12829" max="12830" width="11.42578125" style="10"/>
    <col min="12831" max="12831" width="14.7109375" style="10" bestFit="1" customWidth="1"/>
    <col min="12832" max="12832" width="46.5703125" style="10" customWidth="1"/>
    <col min="12833" max="12833" width="19.7109375" style="10" customWidth="1"/>
    <col min="12834" max="12834" width="16.7109375" style="10" customWidth="1"/>
    <col min="12835" max="13056" width="11.42578125" style="10"/>
    <col min="13057" max="13058" width="3.7109375" style="10" customWidth="1"/>
    <col min="13059" max="13059" width="3.140625" style="10" customWidth="1"/>
    <col min="13060" max="13060" width="4.42578125" style="10" customWidth="1"/>
    <col min="13061" max="13062" width="3.85546875" style="10" customWidth="1"/>
    <col min="13063" max="13063" width="4.7109375" style="10" customWidth="1"/>
    <col min="13064" max="13064" width="4.28515625" style="10" customWidth="1"/>
    <col min="13065" max="13065" width="4" style="10" customWidth="1"/>
    <col min="13066" max="13066" width="3.140625" style="10" customWidth="1"/>
    <col min="13067" max="13067" width="3.7109375" style="10" customWidth="1"/>
    <col min="13068" max="13068" width="3.85546875" style="10" customWidth="1"/>
    <col min="13069" max="13069" width="6.5703125" style="10" customWidth="1"/>
    <col min="13070" max="13070" width="3.7109375" style="10" customWidth="1"/>
    <col min="13071" max="13071" width="4.7109375" style="10" customWidth="1"/>
    <col min="13072" max="13072" width="5" style="10" customWidth="1"/>
    <col min="13073" max="13073" width="4.42578125" style="10" customWidth="1"/>
    <col min="13074" max="13074" width="3.5703125" style="10" customWidth="1"/>
    <col min="13075" max="13075" width="3.42578125" style="10" customWidth="1"/>
    <col min="13076" max="13076" width="4" style="10" customWidth="1"/>
    <col min="13077" max="13077" width="3.140625" style="10" customWidth="1"/>
    <col min="13078" max="13078" width="4.28515625" style="10" customWidth="1"/>
    <col min="13079" max="13079" width="3.5703125" style="10" customWidth="1"/>
    <col min="13080" max="13080" width="3.42578125" style="10" customWidth="1"/>
    <col min="13081" max="13081" width="4.42578125" style="10" customWidth="1"/>
    <col min="13082" max="13082" width="4.140625" style="10" customWidth="1"/>
    <col min="13083" max="13083" width="3.85546875" style="10" customWidth="1"/>
    <col min="13084" max="13084" width="6.5703125" style="10" customWidth="1"/>
    <col min="13085" max="13086" width="11.42578125" style="10"/>
    <col min="13087" max="13087" width="14.7109375" style="10" bestFit="1" customWidth="1"/>
    <col min="13088" max="13088" width="46.5703125" style="10" customWidth="1"/>
    <col min="13089" max="13089" width="19.7109375" style="10" customWidth="1"/>
    <col min="13090" max="13090" width="16.7109375" style="10" customWidth="1"/>
    <col min="13091" max="13312" width="11.42578125" style="10"/>
    <col min="13313" max="13314" width="3.7109375" style="10" customWidth="1"/>
    <col min="13315" max="13315" width="3.140625" style="10" customWidth="1"/>
    <col min="13316" max="13316" width="4.42578125" style="10" customWidth="1"/>
    <col min="13317" max="13318" width="3.85546875" style="10" customWidth="1"/>
    <col min="13319" max="13319" width="4.7109375" style="10" customWidth="1"/>
    <col min="13320" max="13320" width="4.28515625" style="10" customWidth="1"/>
    <col min="13321" max="13321" width="4" style="10" customWidth="1"/>
    <col min="13322" max="13322" width="3.140625" style="10" customWidth="1"/>
    <col min="13323" max="13323" width="3.7109375" style="10" customWidth="1"/>
    <col min="13324" max="13324" width="3.85546875" style="10" customWidth="1"/>
    <col min="13325" max="13325" width="6.5703125" style="10" customWidth="1"/>
    <col min="13326" max="13326" width="3.7109375" style="10" customWidth="1"/>
    <col min="13327" max="13327" width="4.7109375" style="10" customWidth="1"/>
    <col min="13328" max="13328" width="5" style="10" customWidth="1"/>
    <col min="13329" max="13329" width="4.42578125" style="10" customWidth="1"/>
    <col min="13330" max="13330" width="3.5703125" style="10" customWidth="1"/>
    <col min="13331" max="13331" width="3.42578125" style="10" customWidth="1"/>
    <col min="13332" max="13332" width="4" style="10" customWidth="1"/>
    <col min="13333" max="13333" width="3.140625" style="10" customWidth="1"/>
    <col min="13334" max="13334" width="4.28515625" style="10" customWidth="1"/>
    <col min="13335" max="13335" width="3.5703125" style="10" customWidth="1"/>
    <col min="13336" max="13336" width="3.42578125" style="10" customWidth="1"/>
    <col min="13337" max="13337" width="4.42578125" style="10" customWidth="1"/>
    <col min="13338" max="13338" width="4.140625" style="10" customWidth="1"/>
    <col min="13339" max="13339" width="3.85546875" style="10" customWidth="1"/>
    <col min="13340" max="13340" width="6.5703125" style="10" customWidth="1"/>
    <col min="13341" max="13342" width="11.42578125" style="10"/>
    <col min="13343" max="13343" width="14.7109375" style="10" bestFit="1" customWidth="1"/>
    <col min="13344" max="13344" width="46.5703125" style="10" customWidth="1"/>
    <col min="13345" max="13345" width="19.7109375" style="10" customWidth="1"/>
    <col min="13346" max="13346" width="16.7109375" style="10" customWidth="1"/>
    <col min="13347" max="13568" width="11.42578125" style="10"/>
    <col min="13569" max="13570" width="3.7109375" style="10" customWidth="1"/>
    <col min="13571" max="13571" width="3.140625" style="10" customWidth="1"/>
    <col min="13572" max="13572" width="4.42578125" style="10" customWidth="1"/>
    <col min="13573" max="13574" width="3.85546875" style="10" customWidth="1"/>
    <col min="13575" max="13575" width="4.7109375" style="10" customWidth="1"/>
    <col min="13576" max="13576" width="4.28515625" style="10" customWidth="1"/>
    <col min="13577" max="13577" width="4" style="10" customWidth="1"/>
    <col min="13578" max="13578" width="3.140625" style="10" customWidth="1"/>
    <col min="13579" max="13579" width="3.7109375" style="10" customWidth="1"/>
    <col min="13580" max="13580" width="3.85546875" style="10" customWidth="1"/>
    <col min="13581" max="13581" width="6.5703125" style="10" customWidth="1"/>
    <col min="13582" max="13582" width="3.7109375" style="10" customWidth="1"/>
    <col min="13583" max="13583" width="4.7109375" style="10" customWidth="1"/>
    <col min="13584" max="13584" width="5" style="10" customWidth="1"/>
    <col min="13585" max="13585" width="4.42578125" style="10" customWidth="1"/>
    <col min="13586" max="13586" width="3.5703125" style="10" customWidth="1"/>
    <col min="13587" max="13587" width="3.42578125" style="10" customWidth="1"/>
    <col min="13588" max="13588" width="4" style="10" customWidth="1"/>
    <col min="13589" max="13589" width="3.140625" style="10" customWidth="1"/>
    <col min="13590" max="13590" width="4.28515625" style="10" customWidth="1"/>
    <col min="13591" max="13591" width="3.5703125" style="10" customWidth="1"/>
    <col min="13592" max="13592" width="3.42578125" style="10" customWidth="1"/>
    <col min="13593" max="13593" width="4.42578125" style="10" customWidth="1"/>
    <col min="13594" max="13594" width="4.140625" style="10" customWidth="1"/>
    <col min="13595" max="13595" width="3.85546875" style="10" customWidth="1"/>
    <col min="13596" max="13596" width="6.5703125" style="10" customWidth="1"/>
    <col min="13597" max="13598" width="11.42578125" style="10"/>
    <col min="13599" max="13599" width="14.7109375" style="10" bestFit="1" customWidth="1"/>
    <col min="13600" max="13600" width="46.5703125" style="10" customWidth="1"/>
    <col min="13601" max="13601" width="19.7109375" style="10" customWidth="1"/>
    <col min="13602" max="13602" width="16.7109375" style="10" customWidth="1"/>
    <col min="13603" max="13824" width="11.42578125" style="10"/>
    <col min="13825" max="13826" width="3.7109375" style="10" customWidth="1"/>
    <col min="13827" max="13827" width="3.140625" style="10" customWidth="1"/>
    <col min="13828" max="13828" width="4.42578125" style="10" customWidth="1"/>
    <col min="13829" max="13830" width="3.85546875" style="10" customWidth="1"/>
    <col min="13831" max="13831" width="4.7109375" style="10" customWidth="1"/>
    <col min="13832" max="13832" width="4.28515625" style="10" customWidth="1"/>
    <col min="13833" max="13833" width="4" style="10" customWidth="1"/>
    <col min="13834" max="13834" width="3.140625" style="10" customWidth="1"/>
    <col min="13835" max="13835" width="3.7109375" style="10" customWidth="1"/>
    <col min="13836" max="13836" width="3.85546875" style="10" customWidth="1"/>
    <col min="13837" max="13837" width="6.5703125" style="10" customWidth="1"/>
    <col min="13838" max="13838" width="3.7109375" style="10" customWidth="1"/>
    <col min="13839" max="13839" width="4.7109375" style="10" customWidth="1"/>
    <col min="13840" max="13840" width="5" style="10" customWidth="1"/>
    <col min="13841" max="13841" width="4.42578125" style="10" customWidth="1"/>
    <col min="13842" max="13842" width="3.5703125" style="10" customWidth="1"/>
    <col min="13843" max="13843" width="3.42578125" style="10" customWidth="1"/>
    <col min="13844" max="13844" width="4" style="10" customWidth="1"/>
    <col min="13845" max="13845" width="3.140625" style="10" customWidth="1"/>
    <col min="13846" max="13846" width="4.28515625" style="10" customWidth="1"/>
    <col min="13847" max="13847" width="3.5703125" style="10" customWidth="1"/>
    <col min="13848" max="13848" width="3.42578125" style="10" customWidth="1"/>
    <col min="13849" max="13849" width="4.42578125" style="10" customWidth="1"/>
    <col min="13850" max="13850" width="4.140625" style="10" customWidth="1"/>
    <col min="13851" max="13851" width="3.85546875" style="10" customWidth="1"/>
    <col min="13852" max="13852" width="6.5703125" style="10" customWidth="1"/>
    <col min="13853" max="13854" width="11.42578125" style="10"/>
    <col min="13855" max="13855" width="14.7109375" style="10" bestFit="1" customWidth="1"/>
    <col min="13856" max="13856" width="46.5703125" style="10" customWidth="1"/>
    <col min="13857" max="13857" width="19.7109375" style="10" customWidth="1"/>
    <col min="13858" max="13858" width="16.7109375" style="10" customWidth="1"/>
    <col min="13859" max="14080" width="11.42578125" style="10"/>
    <col min="14081" max="14082" width="3.7109375" style="10" customWidth="1"/>
    <col min="14083" max="14083" width="3.140625" style="10" customWidth="1"/>
    <col min="14084" max="14084" width="4.42578125" style="10" customWidth="1"/>
    <col min="14085" max="14086" width="3.85546875" style="10" customWidth="1"/>
    <col min="14087" max="14087" width="4.7109375" style="10" customWidth="1"/>
    <col min="14088" max="14088" width="4.28515625" style="10" customWidth="1"/>
    <col min="14089" max="14089" width="4" style="10" customWidth="1"/>
    <col min="14090" max="14090" width="3.140625" style="10" customWidth="1"/>
    <col min="14091" max="14091" width="3.7109375" style="10" customWidth="1"/>
    <col min="14092" max="14092" width="3.85546875" style="10" customWidth="1"/>
    <col min="14093" max="14093" width="6.5703125" style="10" customWidth="1"/>
    <col min="14094" max="14094" width="3.7109375" style="10" customWidth="1"/>
    <col min="14095" max="14095" width="4.7109375" style="10" customWidth="1"/>
    <col min="14096" max="14096" width="5" style="10" customWidth="1"/>
    <col min="14097" max="14097" width="4.42578125" style="10" customWidth="1"/>
    <col min="14098" max="14098" width="3.5703125" style="10" customWidth="1"/>
    <col min="14099" max="14099" width="3.42578125" style="10" customWidth="1"/>
    <col min="14100" max="14100" width="4" style="10" customWidth="1"/>
    <col min="14101" max="14101" width="3.140625" style="10" customWidth="1"/>
    <col min="14102" max="14102" width="4.28515625" style="10" customWidth="1"/>
    <col min="14103" max="14103" width="3.5703125" style="10" customWidth="1"/>
    <col min="14104" max="14104" width="3.42578125" style="10" customWidth="1"/>
    <col min="14105" max="14105" width="4.42578125" style="10" customWidth="1"/>
    <col min="14106" max="14106" width="4.140625" style="10" customWidth="1"/>
    <col min="14107" max="14107" width="3.85546875" style="10" customWidth="1"/>
    <col min="14108" max="14108" width="6.5703125" style="10" customWidth="1"/>
    <col min="14109" max="14110" width="11.42578125" style="10"/>
    <col min="14111" max="14111" width="14.7109375" style="10" bestFit="1" customWidth="1"/>
    <col min="14112" max="14112" width="46.5703125" style="10" customWidth="1"/>
    <col min="14113" max="14113" width="19.7109375" style="10" customWidth="1"/>
    <col min="14114" max="14114" width="16.7109375" style="10" customWidth="1"/>
    <col min="14115" max="14336" width="11.42578125" style="10"/>
    <col min="14337" max="14338" width="3.7109375" style="10" customWidth="1"/>
    <col min="14339" max="14339" width="3.140625" style="10" customWidth="1"/>
    <col min="14340" max="14340" width="4.42578125" style="10" customWidth="1"/>
    <col min="14341" max="14342" width="3.85546875" style="10" customWidth="1"/>
    <col min="14343" max="14343" width="4.7109375" style="10" customWidth="1"/>
    <col min="14344" max="14344" width="4.28515625" style="10" customWidth="1"/>
    <col min="14345" max="14345" width="4" style="10" customWidth="1"/>
    <col min="14346" max="14346" width="3.140625" style="10" customWidth="1"/>
    <col min="14347" max="14347" width="3.7109375" style="10" customWidth="1"/>
    <col min="14348" max="14348" width="3.85546875" style="10" customWidth="1"/>
    <col min="14349" max="14349" width="6.5703125" style="10" customWidth="1"/>
    <col min="14350" max="14350" width="3.7109375" style="10" customWidth="1"/>
    <col min="14351" max="14351" width="4.7109375" style="10" customWidth="1"/>
    <col min="14352" max="14352" width="5" style="10" customWidth="1"/>
    <col min="14353" max="14353" width="4.42578125" style="10" customWidth="1"/>
    <col min="14354" max="14354" width="3.5703125" style="10" customWidth="1"/>
    <col min="14355" max="14355" width="3.42578125" style="10" customWidth="1"/>
    <col min="14356" max="14356" width="4" style="10" customWidth="1"/>
    <col min="14357" max="14357" width="3.140625" style="10" customWidth="1"/>
    <col min="14358" max="14358" width="4.28515625" style="10" customWidth="1"/>
    <col min="14359" max="14359" width="3.5703125" style="10" customWidth="1"/>
    <col min="14360" max="14360" width="3.42578125" style="10" customWidth="1"/>
    <col min="14361" max="14361" width="4.42578125" style="10" customWidth="1"/>
    <col min="14362" max="14362" width="4.140625" style="10" customWidth="1"/>
    <col min="14363" max="14363" width="3.85546875" style="10" customWidth="1"/>
    <col min="14364" max="14364" width="6.5703125" style="10" customWidth="1"/>
    <col min="14365" max="14366" width="11.42578125" style="10"/>
    <col min="14367" max="14367" width="14.7109375" style="10" bestFit="1" customWidth="1"/>
    <col min="14368" max="14368" width="46.5703125" style="10" customWidth="1"/>
    <col min="14369" max="14369" width="19.7109375" style="10" customWidth="1"/>
    <col min="14370" max="14370" width="16.7109375" style="10" customWidth="1"/>
    <col min="14371" max="14592" width="11.42578125" style="10"/>
    <col min="14593" max="14594" width="3.7109375" style="10" customWidth="1"/>
    <col min="14595" max="14595" width="3.140625" style="10" customWidth="1"/>
    <col min="14596" max="14596" width="4.42578125" style="10" customWidth="1"/>
    <col min="14597" max="14598" width="3.85546875" style="10" customWidth="1"/>
    <col min="14599" max="14599" width="4.7109375" style="10" customWidth="1"/>
    <col min="14600" max="14600" width="4.28515625" style="10" customWidth="1"/>
    <col min="14601" max="14601" width="4" style="10" customWidth="1"/>
    <col min="14602" max="14602" width="3.140625" style="10" customWidth="1"/>
    <col min="14603" max="14603" width="3.7109375" style="10" customWidth="1"/>
    <col min="14604" max="14604" width="3.85546875" style="10" customWidth="1"/>
    <col min="14605" max="14605" width="6.5703125" style="10" customWidth="1"/>
    <col min="14606" max="14606" width="3.7109375" style="10" customWidth="1"/>
    <col min="14607" max="14607" width="4.7109375" style="10" customWidth="1"/>
    <col min="14608" max="14608" width="5" style="10" customWidth="1"/>
    <col min="14609" max="14609" width="4.42578125" style="10" customWidth="1"/>
    <col min="14610" max="14610" width="3.5703125" style="10" customWidth="1"/>
    <col min="14611" max="14611" width="3.42578125" style="10" customWidth="1"/>
    <col min="14612" max="14612" width="4" style="10" customWidth="1"/>
    <col min="14613" max="14613" width="3.140625" style="10" customWidth="1"/>
    <col min="14614" max="14614" width="4.28515625" style="10" customWidth="1"/>
    <col min="14615" max="14615" width="3.5703125" style="10" customWidth="1"/>
    <col min="14616" max="14616" width="3.42578125" style="10" customWidth="1"/>
    <col min="14617" max="14617" width="4.42578125" style="10" customWidth="1"/>
    <col min="14618" max="14618" width="4.140625" style="10" customWidth="1"/>
    <col min="14619" max="14619" width="3.85546875" style="10" customWidth="1"/>
    <col min="14620" max="14620" width="6.5703125" style="10" customWidth="1"/>
    <col min="14621" max="14622" width="11.42578125" style="10"/>
    <col min="14623" max="14623" width="14.7109375" style="10" bestFit="1" customWidth="1"/>
    <col min="14624" max="14624" width="46.5703125" style="10" customWidth="1"/>
    <col min="14625" max="14625" width="19.7109375" style="10" customWidth="1"/>
    <col min="14626" max="14626" width="16.7109375" style="10" customWidth="1"/>
    <col min="14627" max="14848" width="11.42578125" style="10"/>
    <col min="14849" max="14850" width="3.7109375" style="10" customWidth="1"/>
    <col min="14851" max="14851" width="3.140625" style="10" customWidth="1"/>
    <col min="14852" max="14852" width="4.42578125" style="10" customWidth="1"/>
    <col min="14853" max="14854" width="3.85546875" style="10" customWidth="1"/>
    <col min="14855" max="14855" width="4.7109375" style="10" customWidth="1"/>
    <col min="14856" max="14856" width="4.28515625" style="10" customWidth="1"/>
    <col min="14857" max="14857" width="4" style="10" customWidth="1"/>
    <col min="14858" max="14858" width="3.140625" style="10" customWidth="1"/>
    <col min="14859" max="14859" width="3.7109375" style="10" customWidth="1"/>
    <col min="14860" max="14860" width="3.85546875" style="10" customWidth="1"/>
    <col min="14861" max="14861" width="6.5703125" style="10" customWidth="1"/>
    <col min="14862" max="14862" width="3.7109375" style="10" customWidth="1"/>
    <col min="14863" max="14863" width="4.7109375" style="10" customWidth="1"/>
    <col min="14864" max="14864" width="5" style="10" customWidth="1"/>
    <col min="14865" max="14865" width="4.42578125" style="10" customWidth="1"/>
    <col min="14866" max="14866" width="3.5703125" style="10" customWidth="1"/>
    <col min="14867" max="14867" width="3.42578125" style="10" customWidth="1"/>
    <col min="14868" max="14868" width="4" style="10" customWidth="1"/>
    <col min="14869" max="14869" width="3.140625" style="10" customWidth="1"/>
    <col min="14870" max="14870" width="4.28515625" style="10" customWidth="1"/>
    <col min="14871" max="14871" width="3.5703125" style="10" customWidth="1"/>
    <col min="14872" max="14872" width="3.42578125" style="10" customWidth="1"/>
    <col min="14873" max="14873" width="4.42578125" style="10" customWidth="1"/>
    <col min="14874" max="14874" width="4.140625" style="10" customWidth="1"/>
    <col min="14875" max="14875" width="3.85546875" style="10" customWidth="1"/>
    <col min="14876" max="14876" width="6.5703125" style="10" customWidth="1"/>
    <col min="14877" max="14878" width="11.42578125" style="10"/>
    <col min="14879" max="14879" width="14.7109375" style="10" bestFit="1" customWidth="1"/>
    <col min="14880" max="14880" width="46.5703125" style="10" customWidth="1"/>
    <col min="14881" max="14881" width="19.7109375" style="10" customWidth="1"/>
    <col min="14882" max="14882" width="16.7109375" style="10" customWidth="1"/>
    <col min="14883" max="15104" width="11.42578125" style="10"/>
    <col min="15105" max="15106" width="3.7109375" style="10" customWidth="1"/>
    <col min="15107" max="15107" width="3.140625" style="10" customWidth="1"/>
    <col min="15108" max="15108" width="4.42578125" style="10" customWidth="1"/>
    <col min="15109" max="15110" width="3.85546875" style="10" customWidth="1"/>
    <col min="15111" max="15111" width="4.7109375" style="10" customWidth="1"/>
    <col min="15112" max="15112" width="4.28515625" style="10" customWidth="1"/>
    <col min="15113" max="15113" width="4" style="10" customWidth="1"/>
    <col min="15114" max="15114" width="3.140625" style="10" customWidth="1"/>
    <col min="15115" max="15115" width="3.7109375" style="10" customWidth="1"/>
    <col min="15116" max="15116" width="3.85546875" style="10" customWidth="1"/>
    <col min="15117" max="15117" width="6.5703125" style="10" customWidth="1"/>
    <col min="15118" max="15118" width="3.7109375" style="10" customWidth="1"/>
    <col min="15119" max="15119" width="4.7109375" style="10" customWidth="1"/>
    <col min="15120" max="15120" width="5" style="10" customWidth="1"/>
    <col min="15121" max="15121" width="4.42578125" style="10" customWidth="1"/>
    <col min="15122" max="15122" width="3.5703125" style="10" customWidth="1"/>
    <col min="15123" max="15123" width="3.42578125" style="10" customWidth="1"/>
    <col min="15124" max="15124" width="4" style="10" customWidth="1"/>
    <col min="15125" max="15125" width="3.140625" style="10" customWidth="1"/>
    <col min="15126" max="15126" width="4.28515625" style="10" customWidth="1"/>
    <col min="15127" max="15127" width="3.5703125" style="10" customWidth="1"/>
    <col min="15128" max="15128" width="3.42578125" style="10" customWidth="1"/>
    <col min="15129" max="15129" width="4.42578125" style="10" customWidth="1"/>
    <col min="15130" max="15130" width="4.140625" style="10" customWidth="1"/>
    <col min="15131" max="15131" width="3.85546875" style="10" customWidth="1"/>
    <col min="15132" max="15132" width="6.5703125" style="10" customWidth="1"/>
    <col min="15133" max="15134" width="11.42578125" style="10"/>
    <col min="15135" max="15135" width="14.7109375" style="10" bestFit="1" customWidth="1"/>
    <col min="15136" max="15136" width="46.5703125" style="10" customWidth="1"/>
    <col min="15137" max="15137" width="19.7109375" style="10" customWidth="1"/>
    <col min="15138" max="15138" width="16.7109375" style="10" customWidth="1"/>
    <col min="15139" max="15360" width="11.42578125" style="10"/>
    <col min="15361" max="15362" width="3.7109375" style="10" customWidth="1"/>
    <col min="15363" max="15363" width="3.140625" style="10" customWidth="1"/>
    <col min="15364" max="15364" width="4.42578125" style="10" customWidth="1"/>
    <col min="15365" max="15366" width="3.85546875" style="10" customWidth="1"/>
    <col min="15367" max="15367" width="4.7109375" style="10" customWidth="1"/>
    <col min="15368" max="15368" width="4.28515625" style="10" customWidth="1"/>
    <col min="15369" max="15369" width="4" style="10" customWidth="1"/>
    <col min="15370" max="15370" width="3.140625" style="10" customWidth="1"/>
    <col min="15371" max="15371" width="3.7109375" style="10" customWidth="1"/>
    <col min="15372" max="15372" width="3.85546875" style="10" customWidth="1"/>
    <col min="15373" max="15373" width="6.5703125" style="10" customWidth="1"/>
    <col min="15374" max="15374" width="3.7109375" style="10" customWidth="1"/>
    <col min="15375" max="15375" width="4.7109375" style="10" customWidth="1"/>
    <col min="15376" max="15376" width="5" style="10" customWidth="1"/>
    <col min="15377" max="15377" width="4.42578125" style="10" customWidth="1"/>
    <col min="15378" max="15378" width="3.5703125" style="10" customWidth="1"/>
    <col min="15379" max="15379" width="3.42578125" style="10" customWidth="1"/>
    <col min="15380" max="15380" width="4" style="10" customWidth="1"/>
    <col min="15381" max="15381" width="3.140625" style="10" customWidth="1"/>
    <col min="15382" max="15382" width="4.28515625" style="10" customWidth="1"/>
    <col min="15383" max="15383" width="3.5703125" style="10" customWidth="1"/>
    <col min="15384" max="15384" width="3.42578125" style="10" customWidth="1"/>
    <col min="15385" max="15385" width="4.42578125" style="10" customWidth="1"/>
    <col min="15386" max="15386" width="4.140625" style="10" customWidth="1"/>
    <col min="15387" max="15387" width="3.85546875" style="10" customWidth="1"/>
    <col min="15388" max="15388" width="6.5703125" style="10" customWidth="1"/>
    <col min="15389" max="15390" width="11.42578125" style="10"/>
    <col min="15391" max="15391" width="14.7109375" style="10" bestFit="1" customWidth="1"/>
    <col min="15392" max="15392" width="46.5703125" style="10" customWidth="1"/>
    <col min="15393" max="15393" width="19.7109375" style="10" customWidth="1"/>
    <col min="15394" max="15394" width="16.7109375" style="10" customWidth="1"/>
    <col min="15395" max="15616" width="11.42578125" style="10"/>
    <col min="15617" max="15618" width="3.7109375" style="10" customWidth="1"/>
    <col min="15619" max="15619" width="3.140625" style="10" customWidth="1"/>
    <col min="15620" max="15620" width="4.42578125" style="10" customWidth="1"/>
    <col min="15621" max="15622" width="3.85546875" style="10" customWidth="1"/>
    <col min="15623" max="15623" width="4.7109375" style="10" customWidth="1"/>
    <col min="15624" max="15624" width="4.28515625" style="10" customWidth="1"/>
    <col min="15625" max="15625" width="4" style="10" customWidth="1"/>
    <col min="15626" max="15626" width="3.140625" style="10" customWidth="1"/>
    <col min="15627" max="15627" width="3.7109375" style="10" customWidth="1"/>
    <col min="15628" max="15628" width="3.85546875" style="10" customWidth="1"/>
    <col min="15629" max="15629" width="6.5703125" style="10" customWidth="1"/>
    <col min="15630" max="15630" width="3.7109375" style="10" customWidth="1"/>
    <col min="15631" max="15631" width="4.7109375" style="10" customWidth="1"/>
    <col min="15632" max="15632" width="5" style="10" customWidth="1"/>
    <col min="15633" max="15633" width="4.42578125" style="10" customWidth="1"/>
    <col min="15634" max="15634" width="3.5703125" style="10" customWidth="1"/>
    <col min="15635" max="15635" width="3.42578125" style="10" customWidth="1"/>
    <col min="15636" max="15636" width="4" style="10" customWidth="1"/>
    <col min="15637" max="15637" width="3.140625" style="10" customWidth="1"/>
    <col min="15638" max="15638" width="4.28515625" style="10" customWidth="1"/>
    <col min="15639" max="15639" width="3.5703125" style="10" customWidth="1"/>
    <col min="15640" max="15640" width="3.42578125" style="10" customWidth="1"/>
    <col min="15641" max="15641" width="4.42578125" style="10" customWidth="1"/>
    <col min="15642" max="15642" width="4.140625" style="10" customWidth="1"/>
    <col min="15643" max="15643" width="3.85546875" style="10" customWidth="1"/>
    <col min="15644" max="15644" width="6.5703125" style="10" customWidth="1"/>
    <col min="15645" max="15646" width="11.42578125" style="10"/>
    <col min="15647" max="15647" width="14.7109375" style="10" bestFit="1" customWidth="1"/>
    <col min="15648" max="15648" width="46.5703125" style="10" customWidth="1"/>
    <col min="15649" max="15649" width="19.7109375" style="10" customWidth="1"/>
    <col min="15650" max="15650" width="16.7109375" style="10" customWidth="1"/>
    <col min="15651" max="15872" width="11.42578125" style="10"/>
    <col min="15873" max="15874" width="3.7109375" style="10" customWidth="1"/>
    <col min="15875" max="15875" width="3.140625" style="10" customWidth="1"/>
    <col min="15876" max="15876" width="4.42578125" style="10" customWidth="1"/>
    <col min="15877" max="15878" width="3.85546875" style="10" customWidth="1"/>
    <col min="15879" max="15879" width="4.7109375" style="10" customWidth="1"/>
    <col min="15880" max="15880" width="4.28515625" style="10" customWidth="1"/>
    <col min="15881" max="15881" width="4" style="10" customWidth="1"/>
    <col min="15882" max="15882" width="3.140625" style="10" customWidth="1"/>
    <col min="15883" max="15883" width="3.7109375" style="10" customWidth="1"/>
    <col min="15884" max="15884" width="3.85546875" style="10" customWidth="1"/>
    <col min="15885" max="15885" width="6.5703125" style="10" customWidth="1"/>
    <col min="15886" max="15886" width="3.7109375" style="10" customWidth="1"/>
    <col min="15887" max="15887" width="4.7109375" style="10" customWidth="1"/>
    <col min="15888" max="15888" width="5" style="10" customWidth="1"/>
    <col min="15889" max="15889" width="4.42578125" style="10" customWidth="1"/>
    <col min="15890" max="15890" width="3.5703125" style="10" customWidth="1"/>
    <col min="15891" max="15891" width="3.42578125" style="10" customWidth="1"/>
    <col min="15892" max="15892" width="4" style="10" customWidth="1"/>
    <col min="15893" max="15893" width="3.140625" style="10" customWidth="1"/>
    <col min="15894" max="15894" width="4.28515625" style="10" customWidth="1"/>
    <col min="15895" max="15895" width="3.5703125" style="10" customWidth="1"/>
    <col min="15896" max="15896" width="3.42578125" style="10" customWidth="1"/>
    <col min="15897" max="15897" width="4.42578125" style="10" customWidth="1"/>
    <col min="15898" max="15898" width="4.140625" style="10" customWidth="1"/>
    <col min="15899" max="15899" width="3.85546875" style="10" customWidth="1"/>
    <col min="15900" max="15900" width="6.5703125" style="10" customWidth="1"/>
    <col min="15901" max="15902" width="11.42578125" style="10"/>
    <col min="15903" max="15903" width="14.7109375" style="10" bestFit="1" customWidth="1"/>
    <col min="15904" max="15904" width="46.5703125" style="10" customWidth="1"/>
    <col min="15905" max="15905" width="19.7109375" style="10" customWidth="1"/>
    <col min="15906" max="15906" width="16.7109375" style="10" customWidth="1"/>
    <col min="15907" max="16128" width="11.42578125" style="10"/>
    <col min="16129" max="16130" width="3.7109375" style="10" customWidth="1"/>
    <col min="16131" max="16131" width="3.140625" style="10" customWidth="1"/>
    <col min="16132" max="16132" width="4.42578125" style="10" customWidth="1"/>
    <col min="16133" max="16134" width="3.85546875" style="10" customWidth="1"/>
    <col min="16135" max="16135" width="4.7109375" style="10" customWidth="1"/>
    <col min="16136" max="16136" width="4.28515625" style="10" customWidth="1"/>
    <col min="16137" max="16137" width="4" style="10" customWidth="1"/>
    <col min="16138" max="16138" width="3.140625" style="10" customWidth="1"/>
    <col min="16139" max="16139" width="3.7109375" style="10" customWidth="1"/>
    <col min="16140" max="16140" width="3.85546875" style="10" customWidth="1"/>
    <col min="16141" max="16141" width="6.5703125" style="10" customWidth="1"/>
    <col min="16142" max="16142" width="3.7109375" style="10" customWidth="1"/>
    <col min="16143" max="16143" width="4.7109375" style="10" customWidth="1"/>
    <col min="16144" max="16144" width="5" style="10" customWidth="1"/>
    <col min="16145" max="16145" width="4.42578125" style="10" customWidth="1"/>
    <col min="16146" max="16146" width="3.5703125" style="10" customWidth="1"/>
    <col min="16147" max="16147" width="3.42578125" style="10" customWidth="1"/>
    <col min="16148" max="16148" width="4" style="10" customWidth="1"/>
    <col min="16149" max="16149" width="3.140625" style="10" customWidth="1"/>
    <col min="16150" max="16150" width="4.28515625" style="10" customWidth="1"/>
    <col min="16151" max="16151" width="3.5703125" style="10" customWidth="1"/>
    <col min="16152" max="16152" width="3.42578125" style="10" customWidth="1"/>
    <col min="16153" max="16153" width="4.42578125" style="10" customWidth="1"/>
    <col min="16154" max="16154" width="4.140625" style="10" customWidth="1"/>
    <col min="16155" max="16155" width="3.85546875" style="10" customWidth="1"/>
    <col min="16156" max="16156" width="6.5703125" style="10" customWidth="1"/>
    <col min="16157" max="16158" width="11.42578125" style="10"/>
    <col min="16159" max="16159" width="14.7109375" style="10" bestFit="1" customWidth="1"/>
    <col min="16160" max="16160" width="46.5703125" style="10" customWidth="1"/>
    <col min="16161" max="16161" width="19.7109375" style="10" customWidth="1"/>
    <col min="16162" max="16162" width="16.7109375" style="10" customWidth="1"/>
    <col min="16163" max="16384" width="11.42578125" style="10"/>
  </cols>
  <sheetData>
    <row r="1" spans="1:35" s="3" customFormat="1" x14ac:dyDescent="0.2">
      <c r="V1" s="4"/>
      <c r="W1" s="4"/>
      <c r="X1" s="4"/>
      <c r="Y1" s="4"/>
      <c r="Z1" s="4"/>
      <c r="AA1" s="4"/>
      <c r="AB1" s="4"/>
    </row>
    <row r="2" spans="1:35" s="3" customFormat="1" ht="12.75" x14ac:dyDescent="0.2">
      <c r="B2" s="116" t="s">
        <v>2030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</row>
    <row r="3" spans="1:35" s="5" customFormat="1" ht="12.75" x14ac:dyDescent="0.2">
      <c r="B3" s="117" t="s">
        <v>2101</v>
      </c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</row>
    <row r="4" spans="1:35" s="3" customFormat="1" ht="12.75" x14ac:dyDescent="0.2"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F4" s="5"/>
    </row>
    <row r="5" spans="1:35" s="3" customFormat="1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7"/>
      <c r="W5" s="7"/>
      <c r="X5" s="7"/>
      <c r="Y5" s="7"/>
      <c r="Z5" s="7"/>
      <c r="AA5" s="7"/>
      <c r="AB5" s="7"/>
    </row>
    <row r="6" spans="1:35" s="3" customFormat="1" ht="15" x14ac:dyDescent="0.2">
      <c r="B6" s="6"/>
      <c r="C6" s="6"/>
      <c r="D6" s="6"/>
      <c r="E6" s="8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7"/>
      <c r="S6" s="6"/>
      <c r="T6" s="6"/>
      <c r="U6" s="7"/>
      <c r="V6" s="7"/>
      <c r="W6" s="7"/>
      <c r="X6" s="7"/>
      <c r="Y6" s="7"/>
      <c r="Z6" s="7"/>
      <c r="AA6" s="7"/>
      <c r="AB6" s="7"/>
    </row>
    <row r="7" spans="1:35" s="3" customFormat="1" x14ac:dyDescent="0.2">
      <c r="V7" s="4"/>
      <c r="W7" s="4"/>
      <c r="X7" s="4"/>
      <c r="Y7" s="4"/>
      <c r="Z7" s="4"/>
      <c r="AA7" s="4"/>
      <c r="AB7" s="4"/>
      <c r="AG7" s="9"/>
      <c r="AH7" s="9"/>
    </row>
    <row r="8" spans="1:35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4"/>
      <c r="W8" s="118" t="s">
        <v>2031</v>
      </c>
      <c r="X8" s="119"/>
      <c r="Y8" s="119"/>
      <c r="Z8" s="119"/>
      <c r="AA8" s="119"/>
      <c r="AB8" s="120"/>
    </row>
    <row r="9" spans="1:35" ht="12.75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121" t="s">
        <v>2032</v>
      </c>
      <c r="X9" s="122"/>
      <c r="Y9" s="123" t="s">
        <v>2033</v>
      </c>
      <c r="Z9" s="123"/>
      <c r="AA9" s="123"/>
      <c r="AB9" s="124"/>
      <c r="AE9" s="11"/>
      <c r="AG9" s="12"/>
      <c r="AH9" s="12"/>
    </row>
    <row r="10" spans="1:35" ht="21.6" customHeight="1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13">
        <v>1</v>
      </c>
      <c r="X10" s="14">
        <v>2</v>
      </c>
      <c r="Y10" s="15">
        <v>2</v>
      </c>
      <c r="Z10" s="13">
        <v>0</v>
      </c>
      <c r="AA10" s="13">
        <v>2</v>
      </c>
      <c r="AB10" s="13">
        <v>0</v>
      </c>
      <c r="AE10" s="11"/>
      <c r="AG10" s="12"/>
      <c r="AH10" s="12"/>
    </row>
    <row r="11" spans="1:35" x14ac:dyDescent="0.2">
      <c r="A11" s="16" t="s">
        <v>2034</v>
      </c>
      <c r="B11" s="16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8"/>
      <c r="R11" s="18"/>
      <c r="S11" s="17"/>
      <c r="T11" s="17"/>
      <c r="U11" s="17"/>
      <c r="V11" s="17" t="s">
        <v>2035</v>
      </c>
      <c r="W11" s="19"/>
      <c r="X11" s="20"/>
      <c r="Y11" s="21" t="s">
        <v>2036</v>
      </c>
      <c r="Z11" s="20"/>
      <c r="AA11" s="21" t="s">
        <v>2036</v>
      </c>
      <c r="AB11" s="22"/>
      <c r="AE11" s="11"/>
      <c r="AG11" s="12"/>
      <c r="AH11" s="12"/>
    </row>
    <row r="12" spans="1:35" ht="15" x14ac:dyDescent="0.25">
      <c r="A12" s="125" t="s">
        <v>2037</v>
      </c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7"/>
      <c r="Q12" s="144" t="s">
        <v>2038</v>
      </c>
      <c r="R12" s="145"/>
      <c r="S12" s="23" t="s">
        <v>2039</v>
      </c>
      <c r="T12" s="24">
        <v>4</v>
      </c>
      <c r="U12" s="24">
        <v>0</v>
      </c>
      <c r="V12" s="24">
        <v>6</v>
      </c>
      <c r="W12" s="24">
        <v>7</v>
      </c>
      <c r="X12" s="24">
        <v>0</v>
      </c>
      <c r="Y12" s="24">
        <v>0</v>
      </c>
      <c r="Z12" s="24">
        <v>8</v>
      </c>
      <c r="AA12" s="24">
        <v>2</v>
      </c>
      <c r="AB12" s="24">
        <v>7</v>
      </c>
      <c r="AE12" s="11"/>
      <c r="AG12" s="12"/>
      <c r="AH12" s="12"/>
    </row>
    <row r="13" spans="1:35" s="27" customFormat="1" ht="13.7" customHeight="1" x14ac:dyDescent="0.25">
      <c r="A13" s="128" t="s">
        <v>2040</v>
      </c>
      <c r="B13" s="129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32" t="s">
        <v>2041</v>
      </c>
      <c r="R13" s="132"/>
      <c r="S13" s="25" t="s">
        <v>2041</v>
      </c>
      <c r="T13" s="25" t="s">
        <v>2041</v>
      </c>
      <c r="U13" s="25" t="s">
        <v>2041</v>
      </c>
      <c r="V13" s="25" t="s">
        <v>2041</v>
      </c>
      <c r="W13" s="25" t="s">
        <v>2041</v>
      </c>
      <c r="X13" s="25" t="s">
        <v>2041</v>
      </c>
      <c r="Y13" s="25" t="s">
        <v>2041</v>
      </c>
      <c r="Z13" s="25" t="s">
        <v>2041</v>
      </c>
      <c r="AA13" s="25" t="s">
        <v>2042</v>
      </c>
      <c r="AB13" s="26" t="s">
        <v>2041</v>
      </c>
      <c r="AC13" s="3"/>
      <c r="AD13" s="3"/>
      <c r="AE13" s="11"/>
      <c r="AF13" s="3"/>
      <c r="AG13" s="12"/>
      <c r="AH13" s="12"/>
      <c r="AI13" s="3"/>
    </row>
    <row r="14" spans="1:35" ht="23.25" customHeight="1" x14ac:dyDescent="0.25">
      <c r="A14" s="146" t="s">
        <v>0</v>
      </c>
      <c r="B14" s="147"/>
      <c r="C14" s="147"/>
      <c r="D14" s="147"/>
      <c r="E14" s="147"/>
      <c r="F14" s="147"/>
      <c r="G14" s="147"/>
      <c r="H14" s="147"/>
      <c r="I14" s="147"/>
      <c r="J14" s="147"/>
      <c r="K14" s="147"/>
      <c r="L14" s="147"/>
      <c r="M14" s="147"/>
      <c r="N14" s="147"/>
      <c r="O14" s="147"/>
      <c r="P14" s="147"/>
      <c r="Q14" s="148" t="s">
        <v>2041</v>
      </c>
      <c r="R14" s="148"/>
      <c r="S14" s="28" t="s">
        <v>2041</v>
      </c>
      <c r="T14" s="28" t="s">
        <v>2041</v>
      </c>
      <c r="U14" s="28" t="s">
        <v>2041</v>
      </c>
      <c r="V14" s="28" t="s">
        <v>2041</v>
      </c>
      <c r="W14" s="28" t="s">
        <v>2041</v>
      </c>
      <c r="X14" s="28" t="s">
        <v>2041</v>
      </c>
      <c r="Y14" s="28" t="s">
        <v>2041</v>
      </c>
      <c r="Z14" s="28" t="s">
        <v>2041</v>
      </c>
      <c r="AA14" s="28" t="s">
        <v>2042</v>
      </c>
      <c r="AB14" s="29" t="s">
        <v>2041</v>
      </c>
      <c r="AE14" s="11"/>
      <c r="AG14" s="12"/>
      <c r="AH14" s="12"/>
    </row>
    <row r="15" spans="1:35" ht="15" customHeight="1" x14ac:dyDescent="0.2">
      <c r="A15" s="125" t="s">
        <v>2043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7"/>
      <c r="AE15" s="11"/>
      <c r="AG15" s="12"/>
      <c r="AH15" s="12"/>
    </row>
    <row r="16" spans="1:35" s="27" customFormat="1" ht="13.7" customHeight="1" x14ac:dyDescent="0.25">
      <c r="A16" s="128" t="s">
        <v>2044</v>
      </c>
      <c r="B16" s="129"/>
      <c r="C16" s="129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30"/>
      <c r="Q16" s="131" t="s">
        <v>2041</v>
      </c>
      <c r="R16" s="132"/>
      <c r="S16" s="30" t="s">
        <v>2041</v>
      </c>
      <c r="T16" s="25" t="s">
        <v>2041</v>
      </c>
      <c r="U16" s="30" t="s">
        <v>2041</v>
      </c>
      <c r="V16" s="25" t="s">
        <v>2041</v>
      </c>
      <c r="W16" s="30" t="s">
        <v>2041</v>
      </c>
      <c r="X16" s="25" t="s">
        <v>2041</v>
      </c>
      <c r="Y16" s="30" t="s">
        <v>2041</v>
      </c>
      <c r="Z16" s="25" t="s">
        <v>2041</v>
      </c>
      <c r="AA16" s="30" t="s">
        <v>2042</v>
      </c>
      <c r="AB16" s="26" t="s">
        <v>2041</v>
      </c>
      <c r="AC16" s="3"/>
      <c r="AD16" s="3"/>
      <c r="AE16" s="3"/>
      <c r="AF16" s="3"/>
      <c r="AG16" s="12"/>
      <c r="AH16" s="12"/>
      <c r="AI16" s="3"/>
    </row>
    <row r="17" spans="1:35" ht="23.25" customHeight="1" x14ac:dyDescent="0.25">
      <c r="A17" s="133"/>
      <c r="B17" s="134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5"/>
      <c r="Q17" s="136" t="s">
        <v>2038</v>
      </c>
      <c r="R17" s="137"/>
      <c r="S17" s="31" t="s">
        <v>2041</v>
      </c>
      <c r="T17" s="32" t="s">
        <v>2041</v>
      </c>
      <c r="U17" s="31" t="s">
        <v>2041</v>
      </c>
      <c r="V17" s="32" t="s">
        <v>2041</v>
      </c>
      <c r="W17" s="31" t="s">
        <v>2041</v>
      </c>
      <c r="X17" s="32" t="s">
        <v>2041</v>
      </c>
      <c r="Y17" s="31" t="s">
        <v>2041</v>
      </c>
      <c r="Z17" s="32" t="s">
        <v>2041</v>
      </c>
      <c r="AA17" s="31" t="s">
        <v>2042</v>
      </c>
      <c r="AB17" s="33" t="s">
        <v>2041</v>
      </c>
      <c r="AG17" s="12"/>
      <c r="AH17" s="12"/>
    </row>
    <row r="18" spans="1:35" ht="21.75" customHeight="1" x14ac:dyDescent="0.25">
      <c r="A18" s="138" t="s">
        <v>2045</v>
      </c>
      <c r="B18" s="139"/>
      <c r="C18" s="139"/>
      <c r="D18" s="139"/>
      <c r="E18" s="139"/>
      <c r="F18" s="139"/>
      <c r="G18" s="139"/>
      <c r="H18" s="139"/>
      <c r="I18" s="139"/>
      <c r="J18" s="139"/>
      <c r="K18" s="139"/>
      <c r="L18" s="139"/>
      <c r="M18" s="140"/>
      <c r="N18" s="34"/>
      <c r="O18" s="139" t="s">
        <v>2046</v>
      </c>
      <c r="P18" s="139"/>
      <c r="Q18" s="139"/>
      <c r="R18" s="139"/>
      <c r="S18" s="139"/>
      <c r="T18" s="139"/>
      <c r="U18" s="140"/>
      <c r="V18" s="141" t="s">
        <v>2047</v>
      </c>
      <c r="W18" s="142"/>
      <c r="X18" s="142"/>
      <c r="Y18" s="142"/>
      <c r="Z18" s="142"/>
      <c r="AA18" s="142"/>
      <c r="AB18" s="143"/>
      <c r="AE18" s="11"/>
      <c r="AG18" s="12"/>
      <c r="AH18" s="12"/>
    </row>
    <row r="19" spans="1:35" ht="15" customHeight="1" x14ac:dyDescent="0.2">
      <c r="A19" s="152" t="s">
        <v>2048</v>
      </c>
      <c r="B19" s="153"/>
      <c r="C19" s="153"/>
      <c r="D19" s="153"/>
      <c r="E19" s="153"/>
      <c r="F19" s="153"/>
      <c r="G19" s="153"/>
      <c r="H19" s="153"/>
      <c r="I19" s="153"/>
      <c r="J19" s="153"/>
      <c r="K19" s="153"/>
      <c r="L19" s="153"/>
      <c r="M19" s="154"/>
      <c r="N19" s="35">
        <v>40</v>
      </c>
      <c r="O19" s="149">
        <f>+'12.2'!P824</f>
        <v>123111884450.01965</v>
      </c>
      <c r="P19" s="150"/>
      <c r="Q19" s="150"/>
      <c r="R19" s="150"/>
      <c r="S19" s="150"/>
      <c r="T19" s="150"/>
      <c r="U19" s="36">
        <v>0</v>
      </c>
      <c r="V19" s="37"/>
      <c r="W19" s="38"/>
      <c r="X19" s="38"/>
      <c r="Y19" s="38"/>
      <c r="Z19" s="38"/>
      <c r="AA19" s="38"/>
      <c r="AB19" s="39"/>
      <c r="AC19" s="40"/>
      <c r="AD19" s="41"/>
      <c r="AE19" s="11"/>
      <c r="AG19" s="12"/>
      <c r="AH19" s="12"/>
    </row>
    <row r="20" spans="1:35" ht="15.95" customHeight="1" x14ac:dyDescent="0.2">
      <c r="A20" s="152" t="s">
        <v>2049</v>
      </c>
      <c r="B20" s="153"/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4"/>
      <c r="N20" s="35">
        <v>41</v>
      </c>
      <c r="O20" s="149">
        <v>0</v>
      </c>
      <c r="P20" s="150"/>
      <c r="Q20" s="150"/>
      <c r="R20" s="150"/>
      <c r="S20" s="150"/>
      <c r="T20" s="150"/>
      <c r="U20" s="36">
        <v>9</v>
      </c>
      <c r="V20" s="37"/>
      <c r="W20" s="38"/>
      <c r="X20" s="38"/>
      <c r="Y20" s="38"/>
      <c r="Z20" s="38"/>
      <c r="AA20" s="38"/>
      <c r="AB20" s="39"/>
      <c r="AC20" s="42"/>
      <c r="AD20" s="12"/>
      <c r="AE20" s="11"/>
      <c r="AG20" s="43"/>
      <c r="AH20" s="12"/>
    </row>
    <row r="21" spans="1:35" ht="15.95" customHeight="1" x14ac:dyDescent="0.2">
      <c r="A21" s="152" t="s">
        <v>2050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4"/>
      <c r="N21" s="35">
        <v>42</v>
      </c>
      <c r="O21" s="149">
        <f>+'12.2'!P826</f>
        <v>34902098397.130119</v>
      </c>
      <c r="P21" s="150"/>
      <c r="Q21" s="150"/>
      <c r="R21" s="150"/>
      <c r="S21" s="150"/>
      <c r="T21" s="150"/>
      <c r="U21" s="36">
        <v>8</v>
      </c>
      <c r="V21" s="44">
        <v>43</v>
      </c>
      <c r="W21" s="149">
        <f>+O21*0.16</f>
        <v>5584335743.5408192</v>
      </c>
      <c r="X21" s="150"/>
      <c r="Y21" s="150"/>
      <c r="Z21" s="150"/>
      <c r="AA21" s="151"/>
      <c r="AB21" s="45">
        <v>7</v>
      </c>
      <c r="AC21" s="42"/>
      <c r="AD21" s="41"/>
      <c r="AE21" s="46"/>
      <c r="AF21" s="41"/>
      <c r="AG21" s="46"/>
      <c r="AH21" s="41"/>
      <c r="AI21" s="41"/>
    </row>
    <row r="22" spans="1:35" ht="15.95" customHeight="1" x14ac:dyDescent="0.2">
      <c r="A22" s="152" t="s">
        <v>2051</v>
      </c>
      <c r="B22" s="153"/>
      <c r="C22" s="153"/>
      <c r="D22" s="153"/>
      <c r="E22" s="153"/>
      <c r="F22" s="153"/>
      <c r="G22" s="153"/>
      <c r="H22" s="153"/>
      <c r="I22" s="153"/>
      <c r="J22" s="153"/>
      <c r="K22" s="153"/>
      <c r="L22" s="153"/>
      <c r="M22" s="154"/>
      <c r="N22" s="35">
        <v>442</v>
      </c>
      <c r="O22" s="149"/>
      <c r="P22" s="150"/>
      <c r="Q22" s="150"/>
      <c r="R22" s="150"/>
      <c r="S22" s="150"/>
      <c r="T22" s="150"/>
      <c r="U22" s="36">
        <v>8</v>
      </c>
      <c r="V22" s="44">
        <v>452</v>
      </c>
      <c r="W22" s="155">
        <v>0</v>
      </c>
      <c r="X22" s="156"/>
      <c r="Y22" s="156"/>
      <c r="Z22" s="156"/>
      <c r="AA22" s="157"/>
      <c r="AB22" s="45">
        <v>8</v>
      </c>
      <c r="AC22" s="42"/>
      <c r="AE22" s="11"/>
      <c r="AG22" s="12"/>
      <c r="AH22" s="12"/>
    </row>
    <row r="23" spans="1:35" ht="15.95" customHeight="1" x14ac:dyDescent="0.2">
      <c r="A23" s="152" t="s">
        <v>2052</v>
      </c>
      <c r="B23" s="153"/>
      <c r="C23" s="153"/>
      <c r="D23" s="153"/>
      <c r="E23" s="153"/>
      <c r="F23" s="153"/>
      <c r="G23" s="153"/>
      <c r="H23" s="153"/>
      <c r="I23" s="153"/>
      <c r="J23" s="153"/>
      <c r="K23" s="153"/>
      <c r="L23" s="153"/>
      <c r="M23" s="154"/>
      <c r="N23" s="35">
        <v>442</v>
      </c>
      <c r="O23" s="149">
        <v>0</v>
      </c>
      <c r="P23" s="150"/>
      <c r="Q23" s="150"/>
      <c r="R23" s="150"/>
      <c r="S23" s="150"/>
      <c r="T23" s="150"/>
      <c r="U23" s="36">
        <v>8</v>
      </c>
      <c r="V23" s="44">
        <v>452</v>
      </c>
      <c r="W23" s="155">
        <v>0</v>
      </c>
      <c r="X23" s="156"/>
      <c r="Y23" s="156"/>
      <c r="Z23" s="156"/>
      <c r="AA23" s="157"/>
      <c r="AB23" s="45">
        <v>8</v>
      </c>
      <c r="AC23" s="42"/>
      <c r="AG23" s="12"/>
      <c r="AH23" s="12"/>
    </row>
    <row r="24" spans="1:35" ht="15.95" customHeight="1" x14ac:dyDescent="0.2">
      <c r="A24" s="152" t="s">
        <v>2053</v>
      </c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4"/>
      <c r="N24" s="35">
        <v>443</v>
      </c>
      <c r="O24" s="149">
        <f>+'12.2'!P828</f>
        <v>181632241</v>
      </c>
      <c r="P24" s="150"/>
      <c r="Q24" s="150"/>
      <c r="R24" s="150"/>
      <c r="S24" s="150"/>
      <c r="T24" s="150"/>
      <c r="U24" s="36">
        <v>7</v>
      </c>
      <c r="V24" s="44">
        <v>453</v>
      </c>
      <c r="W24" s="149">
        <f>+O24*8%</f>
        <v>14530579.280000001</v>
      </c>
      <c r="X24" s="150"/>
      <c r="Y24" s="150"/>
      <c r="Z24" s="150"/>
      <c r="AA24" s="151"/>
      <c r="AB24" s="45">
        <v>7</v>
      </c>
      <c r="AC24" s="42"/>
      <c r="AD24" s="12"/>
      <c r="AG24" s="12"/>
      <c r="AH24" s="12"/>
    </row>
    <row r="25" spans="1:35" ht="17.25" customHeight="1" x14ac:dyDescent="0.25">
      <c r="A25" s="170" t="s">
        <v>2054</v>
      </c>
      <c r="B25" s="171"/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72"/>
      <c r="N25" s="35">
        <v>46</v>
      </c>
      <c r="O25" s="167">
        <f>SUM(O19:T24)</f>
        <v>158195615088.14978</v>
      </c>
      <c r="P25" s="168"/>
      <c r="Q25" s="168"/>
      <c r="R25" s="168"/>
      <c r="S25" s="168"/>
      <c r="T25" s="168"/>
      <c r="U25" s="36">
        <v>4</v>
      </c>
      <c r="V25" s="44">
        <v>47</v>
      </c>
      <c r="W25" s="167">
        <f>+W24+W22+W21</f>
        <v>5598866322.8208189</v>
      </c>
      <c r="X25" s="168"/>
      <c r="Y25" s="168"/>
      <c r="Z25" s="168"/>
      <c r="AA25" s="169"/>
      <c r="AB25" s="45">
        <v>3</v>
      </c>
      <c r="AC25" s="42">
        <f>+O25+W25-'12.2'!Q832-'12.2'!P832</f>
        <v>0</v>
      </c>
      <c r="AD25" s="12"/>
      <c r="AE25" s="11"/>
      <c r="AG25" s="12"/>
      <c r="AH25" s="12"/>
    </row>
    <row r="26" spans="1:35" x14ac:dyDescent="0.2">
      <c r="A26" s="158" t="s">
        <v>2055</v>
      </c>
      <c r="B26" s="159"/>
      <c r="C26" s="159"/>
      <c r="D26" s="159"/>
      <c r="E26" s="159"/>
      <c r="F26" s="159"/>
      <c r="G26" s="159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60"/>
      <c r="V26" s="44">
        <v>48</v>
      </c>
      <c r="W26" s="161"/>
      <c r="X26" s="162"/>
      <c r="Y26" s="162"/>
      <c r="Z26" s="162"/>
      <c r="AA26" s="163"/>
      <c r="AB26" s="45">
        <v>2</v>
      </c>
      <c r="AC26" s="42"/>
    </row>
    <row r="27" spans="1:35" ht="15.95" customHeight="1" x14ac:dyDescent="0.2">
      <c r="A27" s="158" t="s">
        <v>2056</v>
      </c>
      <c r="B27" s="159"/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60"/>
      <c r="V27" s="44">
        <v>80</v>
      </c>
      <c r="W27" s="161">
        <v>0</v>
      </c>
      <c r="X27" s="162"/>
      <c r="Y27" s="162"/>
      <c r="Z27" s="162"/>
      <c r="AA27" s="163"/>
      <c r="AB27" s="45">
        <v>0</v>
      </c>
      <c r="AC27" s="42"/>
    </row>
    <row r="28" spans="1:35" s="52" customFormat="1" ht="15.95" customHeight="1" x14ac:dyDescent="0.25">
      <c r="A28" s="164" t="s">
        <v>2057</v>
      </c>
      <c r="B28" s="165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6"/>
      <c r="V28" s="47">
        <v>49</v>
      </c>
      <c r="W28" s="167">
        <f>+W25+W26</f>
        <v>5598866322.8208189</v>
      </c>
      <c r="X28" s="168"/>
      <c r="Y28" s="168"/>
      <c r="Z28" s="168"/>
      <c r="AA28" s="169"/>
      <c r="AB28" s="48">
        <v>1</v>
      </c>
      <c r="AC28" s="49"/>
      <c r="AD28" s="50"/>
      <c r="AE28" s="51"/>
      <c r="AF28" s="6"/>
      <c r="AG28" s="6"/>
      <c r="AH28" s="6"/>
    </row>
    <row r="29" spans="1:35" s="6" customFormat="1" ht="24" customHeight="1" x14ac:dyDescent="0.25">
      <c r="A29" s="138" t="s">
        <v>2058</v>
      </c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40"/>
      <c r="N29" s="34"/>
      <c r="O29" s="139" t="s">
        <v>2046</v>
      </c>
      <c r="P29" s="139"/>
      <c r="Q29" s="139"/>
      <c r="R29" s="139"/>
      <c r="S29" s="139"/>
      <c r="T29" s="139"/>
      <c r="U29" s="140"/>
      <c r="V29" s="173" t="s">
        <v>2059</v>
      </c>
      <c r="W29" s="174"/>
      <c r="X29" s="174"/>
      <c r="Y29" s="174"/>
      <c r="Z29" s="174"/>
      <c r="AA29" s="174"/>
      <c r="AB29" s="175"/>
      <c r="AD29" s="51"/>
    </row>
    <row r="30" spans="1:35" s="6" customFormat="1" ht="15" customHeight="1" x14ac:dyDescent="0.2">
      <c r="A30" s="152" t="s">
        <v>2060</v>
      </c>
      <c r="B30" s="153"/>
      <c r="C30" s="153"/>
      <c r="D30" s="153"/>
      <c r="E30" s="153"/>
      <c r="F30" s="153"/>
      <c r="G30" s="153"/>
      <c r="H30" s="153"/>
      <c r="I30" s="153"/>
      <c r="J30" s="153"/>
      <c r="K30" s="153"/>
      <c r="L30" s="153"/>
      <c r="M30" s="154"/>
      <c r="N30" s="53">
        <v>30</v>
      </c>
      <c r="O30" s="161">
        <f>49711705431.39</f>
        <v>49711705431.389999</v>
      </c>
      <c r="P30" s="162"/>
      <c r="Q30" s="162"/>
      <c r="R30" s="162"/>
      <c r="S30" s="162"/>
      <c r="T30" s="162"/>
      <c r="U30" s="36">
        <v>0</v>
      </c>
      <c r="V30" s="176"/>
      <c r="W30" s="177"/>
      <c r="X30" s="177"/>
      <c r="Y30" s="177"/>
      <c r="Z30" s="177"/>
      <c r="AA30" s="177"/>
      <c r="AB30" s="178"/>
      <c r="AC30" s="54"/>
      <c r="AD30" s="54"/>
      <c r="AE30" s="54"/>
      <c r="AF30" s="54"/>
      <c r="AG30" s="54"/>
      <c r="AH30" s="54"/>
    </row>
    <row r="31" spans="1:35" s="6" customFormat="1" ht="15" customHeight="1" x14ac:dyDescent="0.2">
      <c r="A31" s="152" t="s">
        <v>2061</v>
      </c>
      <c r="B31" s="153"/>
      <c r="C31" s="153"/>
      <c r="D31" s="153"/>
      <c r="E31" s="153"/>
      <c r="F31" s="153"/>
      <c r="G31" s="153"/>
      <c r="H31" s="153"/>
      <c r="I31" s="153"/>
      <c r="J31" s="153"/>
      <c r="K31" s="153"/>
      <c r="L31" s="153"/>
      <c r="M31" s="154"/>
      <c r="N31" s="53">
        <v>31</v>
      </c>
      <c r="O31" s="161">
        <v>0</v>
      </c>
      <c r="P31" s="162"/>
      <c r="Q31" s="162"/>
      <c r="R31" s="162"/>
      <c r="S31" s="162"/>
      <c r="T31" s="162"/>
      <c r="U31" s="36">
        <v>9</v>
      </c>
      <c r="V31" s="44">
        <v>32</v>
      </c>
      <c r="W31" s="161">
        <v>0</v>
      </c>
      <c r="X31" s="162"/>
      <c r="Y31" s="162"/>
      <c r="Z31" s="162"/>
      <c r="AA31" s="163"/>
      <c r="AB31" s="45">
        <v>8</v>
      </c>
      <c r="AC31" s="55"/>
      <c r="AD31" s="55"/>
      <c r="AE31" s="55"/>
      <c r="AF31" s="55"/>
      <c r="AG31" s="55"/>
      <c r="AH31" s="55"/>
      <c r="AI31" s="55"/>
    </row>
    <row r="32" spans="1:35" s="6" customFormat="1" ht="15" customHeight="1" x14ac:dyDescent="0.25">
      <c r="A32" s="152" t="s">
        <v>2062</v>
      </c>
      <c r="B32" s="153"/>
      <c r="C32" s="153"/>
      <c r="D32" s="153"/>
      <c r="E32" s="153"/>
      <c r="F32" s="153"/>
      <c r="G32" s="153"/>
      <c r="H32" s="153"/>
      <c r="I32" s="153"/>
      <c r="J32" s="153"/>
      <c r="K32" s="153"/>
      <c r="L32" s="153"/>
      <c r="M32" s="154"/>
      <c r="N32" s="53">
        <v>312</v>
      </c>
      <c r="O32" s="161">
        <v>0</v>
      </c>
      <c r="P32" s="162"/>
      <c r="Q32" s="162"/>
      <c r="R32" s="162"/>
      <c r="S32" s="162"/>
      <c r="T32" s="162"/>
      <c r="U32" s="36">
        <v>8</v>
      </c>
      <c r="V32" s="44">
        <v>322</v>
      </c>
      <c r="W32" s="161">
        <v>0</v>
      </c>
      <c r="X32" s="162"/>
      <c r="Y32" s="162"/>
      <c r="Z32" s="162"/>
      <c r="AA32" s="163"/>
      <c r="AB32" s="45">
        <v>8</v>
      </c>
      <c r="AC32" s="55"/>
      <c r="AD32" s="55"/>
      <c r="AE32" s="56"/>
      <c r="AF32" s="55"/>
      <c r="AG32" s="55"/>
      <c r="AH32" s="55"/>
      <c r="AI32" s="55"/>
    </row>
    <row r="33" spans="1:35" s="6" customFormat="1" ht="15" customHeight="1" x14ac:dyDescent="0.2">
      <c r="A33" s="152" t="s">
        <v>2063</v>
      </c>
      <c r="B33" s="153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4"/>
      <c r="N33" s="53">
        <v>313</v>
      </c>
      <c r="O33" s="161">
        <v>0</v>
      </c>
      <c r="P33" s="162"/>
      <c r="Q33" s="162"/>
      <c r="R33" s="162"/>
      <c r="S33" s="162"/>
      <c r="T33" s="162"/>
      <c r="U33" s="36">
        <v>7</v>
      </c>
      <c r="V33" s="44">
        <v>323</v>
      </c>
      <c r="W33" s="161">
        <v>0</v>
      </c>
      <c r="X33" s="162"/>
      <c r="Y33" s="162"/>
      <c r="Z33" s="162"/>
      <c r="AA33" s="163"/>
      <c r="AB33" s="45">
        <v>7</v>
      </c>
      <c r="AC33" s="55"/>
      <c r="AD33" s="55"/>
      <c r="AE33" s="57"/>
      <c r="AF33" s="58"/>
      <c r="AG33" s="58"/>
      <c r="AH33" s="58"/>
    </row>
    <row r="34" spans="1:35" s="6" customFormat="1" ht="14.25" customHeight="1" x14ac:dyDescent="0.2">
      <c r="A34" s="152" t="s">
        <v>2064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4"/>
      <c r="N34" s="53">
        <v>33</v>
      </c>
      <c r="O34" s="179">
        <v>21252828593.259998</v>
      </c>
      <c r="P34" s="162"/>
      <c r="Q34" s="162"/>
      <c r="R34" s="162"/>
      <c r="S34" s="162"/>
      <c r="T34" s="162"/>
      <c r="U34" s="36">
        <v>7</v>
      </c>
      <c r="V34" s="44">
        <v>34</v>
      </c>
      <c r="W34" s="161">
        <f>O34*16%</f>
        <v>3400452574.9215999</v>
      </c>
      <c r="X34" s="162"/>
      <c r="Y34" s="162"/>
      <c r="Z34" s="162"/>
      <c r="AA34" s="163"/>
      <c r="AB34" s="45">
        <v>6</v>
      </c>
      <c r="AC34" s="59"/>
      <c r="AD34" s="60"/>
      <c r="AE34" s="60"/>
      <c r="AF34" s="60"/>
      <c r="AG34" s="60"/>
      <c r="AH34" s="60"/>
      <c r="AI34" s="60"/>
    </row>
    <row r="35" spans="1:35" s="6" customFormat="1" ht="14.25" customHeight="1" x14ac:dyDescent="0.25">
      <c r="A35" s="152" t="s">
        <v>2065</v>
      </c>
      <c r="B35" s="153"/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4"/>
      <c r="N35" s="53">
        <v>332</v>
      </c>
      <c r="O35" s="161">
        <v>0</v>
      </c>
      <c r="P35" s="162"/>
      <c r="Q35" s="162"/>
      <c r="R35" s="162"/>
      <c r="S35" s="162"/>
      <c r="T35" s="162"/>
      <c r="U35" s="36">
        <v>8</v>
      </c>
      <c r="V35" s="44">
        <v>342</v>
      </c>
      <c r="W35" s="161">
        <v>0</v>
      </c>
      <c r="X35" s="162"/>
      <c r="Y35" s="162"/>
      <c r="Z35" s="162"/>
      <c r="AA35" s="163"/>
      <c r="AB35" s="45">
        <v>8</v>
      </c>
      <c r="AC35" s="55"/>
      <c r="AD35" s="55"/>
      <c r="AE35" s="56"/>
      <c r="AF35" s="55"/>
      <c r="AG35" s="55"/>
      <c r="AH35" s="55"/>
    </row>
    <row r="36" spans="1:35" s="6" customFormat="1" ht="14.25" customHeight="1" x14ac:dyDescent="0.25">
      <c r="A36" s="152" t="s">
        <v>2066</v>
      </c>
      <c r="B36" s="153"/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4"/>
      <c r="N36" s="53">
        <v>333</v>
      </c>
      <c r="O36" s="161">
        <v>0</v>
      </c>
      <c r="P36" s="162"/>
      <c r="Q36" s="162"/>
      <c r="R36" s="162"/>
      <c r="S36" s="162"/>
      <c r="T36" s="162"/>
      <c r="U36" s="36">
        <v>7</v>
      </c>
      <c r="V36" s="44">
        <v>343</v>
      </c>
      <c r="W36" s="161">
        <f>+O36*8%</f>
        <v>0</v>
      </c>
      <c r="X36" s="162"/>
      <c r="Y36" s="162"/>
      <c r="Z36" s="162"/>
      <c r="AA36" s="163"/>
      <c r="AB36" s="45">
        <v>7</v>
      </c>
      <c r="AC36" s="55"/>
      <c r="AD36" s="55"/>
      <c r="AE36" s="56"/>
      <c r="AF36" s="55"/>
      <c r="AG36" s="55"/>
      <c r="AH36" s="55"/>
    </row>
    <row r="37" spans="1:35" s="6" customFormat="1" ht="15" customHeight="1" x14ac:dyDescent="0.25">
      <c r="A37" s="170" t="s">
        <v>2067</v>
      </c>
      <c r="B37" s="171"/>
      <c r="C37" s="171"/>
      <c r="D37" s="171"/>
      <c r="E37" s="171"/>
      <c r="F37" s="171"/>
      <c r="G37" s="171"/>
      <c r="H37" s="171"/>
      <c r="I37" s="171"/>
      <c r="J37" s="171"/>
      <c r="K37" s="171"/>
      <c r="L37" s="171"/>
      <c r="M37" s="172"/>
      <c r="N37" s="35">
        <v>35</v>
      </c>
      <c r="O37" s="167">
        <f>SUM(O30:T36)</f>
        <v>70964534024.649994</v>
      </c>
      <c r="P37" s="168"/>
      <c r="Q37" s="168"/>
      <c r="R37" s="168"/>
      <c r="S37" s="168"/>
      <c r="T37" s="168"/>
      <c r="U37" s="36">
        <v>5</v>
      </c>
      <c r="V37" s="44">
        <v>36</v>
      </c>
      <c r="W37" s="167">
        <f>W34+W36</f>
        <v>3400452574.9215999</v>
      </c>
      <c r="X37" s="168"/>
      <c r="Y37" s="168"/>
      <c r="Z37" s="168"/>
      <c r="AA37" s="169"/>
      <c r="AB37" s="45">
        <v>4</v>
      </c>
      <c r="AC37" s="99">
        <f>74364986599.58-O37-W37</f>
        <v>8.4080696105957031E-3</v>
      </c>
      <c r="AD37" s="55"/>
      <c r="AE37" s="61"/>
    </row>
    <row r="38" spans="1:35" s="6" customFormat="1" ht="12.75" customHeight="1" x14ac:dyDescent="0.25">
      <c r="A38" s="152" t="s">
        <v>2068</v>
      </c>
      <c r="B38" s="153"/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4"/>
      <c r="V38" s="62">
        <v>70</v>
      </c>
      <c r="W38" s="183">
        <v>0</v>
      </c>
      <c r="X38" s="184"/>
      <c r="Y38" s="184"/>
      <c r="Z38" s="184"/>
      <c r="AA38" s="185"/>
      <c r="AB38" s="45">
        <v>0</v>
      </c>
      <c r="AC38" s="55"/>
      <c r="AD38" s="55"/>
      <c r="AE38" s="61"/>
    </row>
    <row r="39" spans="1:35" ht="12.75" customHeight="1" x14ac:dyDescent="0.2">
      <c r="A39" s="152" t="s">
        <v>2069</v>
      </c>
      <c r="B39" s="153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4"/>
      <c r="V39" s="62">
        <v>37</v>
      </c>
      <c r="W39" s="183">
        <v>0</v>
      </c>
      <c r="X39" s="184"/>
      <c r="Y39" s="184"/>
      <c r="Z39" s="184"/>
      <c r="AA39" s="185"/>
      <c r="AB39" s="45">
        <v>3</v>
      </c>
      <c r="AC39" s="55"/>
      <c r="AD39" s="55"/>
    </row>
    <row r="40" spans="1:35" ht="12.75" customHeight="1" x14ac:dyDescent="0.2">
      <c r="A40" s="152" t="s">
        <v>2070</v>
      </c>
      <c r="B40" s="153"/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4"/>
      <c r="V40" s="62">
        <v>71</v>
      </c>
      <c r="W40" s="149">
        <f>+W37</f>
        <v>3400452574.9215999</v>
      </c>
      <c r="X40" s="150"/>
      <c r="Y40" s="150"/>
      <c r="Z40" s="150"/>
      <c r="AA40" s="151"/>
      <c r="AB40" s="45">
        <v>9</v>
      </c>
      <c r="AC40" s="55"/>
      <c r="AD40" s="55"/>
    </row>
    <row r="41" spans="1:35" ht="12.75" customHeight="1" x14ac:dyDescent="0.2">
      <c r="A41" s="152" t="s">
        <v>2071</v>
      </c>
      <c r="B41" s="153"/>
      <c r="C41" s="153"/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4"/>
      <c r="V41" s="63">
        <v>20</v>
      </c>
      <c r="W41" s="180">
        <v>2070091922.6199999</v>
      </c>
      <c r="X41" s="181"/>
      <c r="Y41" s="181"/>
      <c r="Z41" s="181"/>
      <c r="AA41" s="182"/>
      <c r="AB41" s="45">
        <v>0</v>
      </c>
      <c r="AC41" s="55"/>
      <c r="AD41" s="55"/>
    </row>
    <row r="42" spans="1:35" ht="12.75" customHeight="1" x14ac:dyDescent="0.2">
      <c r="A42" s="152" t="s">
        <v>2072</v>
      </c>
      <c r="B42" s="153"/>
      <c r="C42" s="153"/>
      <c r="D42" s="153"/>
      <c r="E42" s="153"/>
      <c r="F42" s="153"/>
      <c r="G42" s="153"/>
      <c r="H42" s="153"/>
      <c r="I42" s="153"/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3"/>
      <c r="U42" s="154"/>
      <c r="V42" s="63">
        <v>21</v>
      </c>
      <c r="W42" s="161">
        <v>0</v>
      </c>
      <c r="X42" s="162"/>
      <c r="Y42" s="162"/>
      <c r="Z42" s="162"/>
      <c r="AA42" s="163"/>
      <c r="AB42" s="45">
        <v>9</v>
      </c>
      <c r="AC42" s="55"/>
    </row>
    <row r="43" spans="1:35" ht="12.75" customHeight="1" x14ac:dyDescent="0.2">
      <c r="A43" s="152" t="s">
        <v>2073</v>
      </c>
      <c r="B43" s="153"/>
      <c r="C43" s="153"/>
      <c r="D43" s="153"/>
      <c r="E43" s="153"/>
      <c r="F43" s="153"/>
      <c r="G43" s="153"/>
      <c r="H43" s="153"/>
      <c r="I43" s="153"/>
      <c r="J43" s="153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4"/>
      <c r="V43" s="63">
        <v>81</v>
      </c>
      <c r="W43" s="161">
        <v>0</v>
      </c>
      <c r="X43" s="162"/>
      <c r="Y43" s="162"/>
      <c r="Z43" s="162"/>
      <c r="AA43" s="163"/>
      <c r="AB43" s="45">
        <v>9</v>
      </c>
    </row>
    <row r="44" spans="1:35" ht="12.75" customHeight="1" x14ac:dyDescent="0.2">
      <c r="A44" s="152" t="s">
        <v>2074</v>
      </c>
      <c r="B44" s="153"/>
      <c r="C44" s="153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O44" s="153"/>
      <c r="P44" s="153"/>
      <c r="Q44" s="153"/>
      <c r="R44" s="153"/>
      <c r="S44" s="153"/>
      <c r="T44" s="153"/>
      <c r="U44" s="154"/>
      <c r="V44" s="63">
        <v>38</v>
      </c>
      <c r="W44" s="161">
        <v>0</v>
      </c>
      <c r="X44" s="162"/>
      <c r="Y44" s="162"/>
      <c r="Z44" s="162"/>
      <c r="AA44" s="163"/>
      <c r="AB44" s="45">
        <v>2</v>
      </c>
    </row>
    <row r="45" spans="1:35" ht="12.75" customHeight="1" x14ac:dyDescent="0.2">
      <c r="A45" s="152" t="s">
        <v>2056</v>
      </c>
      <c r="B45" s="153"/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4"/>
      <c r="V45" s="63">
        <v>82</v>
      </c>
      <c r="W45" s="161">
        <v>0</v>
      </c>
      <c r="X45" s="162"/>
      <c r="Y45" s="162"/>
      <c r="Z45" s="162"/>
      <c r="AA45" s="163"/>
      <c r="AB45" s="45">
        <v>8</v>
      </c>
    </row>
    <row r="46" spans="1:35" ht="12.75" customHeight="1" x14ac:dyDescent="0.25">
      <c r="A46" s="186" t="s">
        <v>2075</v>
      </c>
      <c r="B46" s="187"/>
      <c r="C46" s="187"/>
      <c r="D46" s="187"/>
      <c r="E46" s="187"/>
      <c r="F46" s="187"/>
      <c r="G46" s="187"/>
      <c r="H46" s="187"/>
      <c r="I46" s="187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8"/>
      <c r="V46" s="63">
        <v>39</v>
      </c>
      <c r="W46" s="167">
        <f>W40+W41+W44</f>
        <v>5470544497.5415993</v>
      </c>
      <c r="X46" s="168"/>
      <c r="Y46" s="168"/>
      <c r="Z46" s="168"/>
      <c r="AA46" s="169"/>
      <c r="AB46" s="45">
        <v>1</v>
      </c>
    </row>
    <row r="47" spans="1:35" ht="26.25" customHeight="1" x14ac:dyDescent="0.2">
      <c r="A47" s="189" t="s">
        <v>2076</v>
      </c>
      <c r="B47" s="190"/>
      <c r="C47" s="190"/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90"/>
      <c r="AB47" s="191"/>
    </row>
    <row r="48" spans="1:35" ht="12.75" customHeight="1" x14ac:dyDescent="0.2">
      <c r="A48" s="152" t="s">
        <v>2077</v>
      </c>
      <c r="B48" s="153"/>
      <c r="C48" s="153"/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4"/>
      <c r="V48" s="63">
        <v>53</v>
      </c>
      <c r="W48" s="161">
        <f>+W28-W46</f>
        <v>128321825.27921963</v>
      </c>
      <c r="X48" s="162"/>
      <c r="Y48" s="162"/>
      <c r="Z48" s="162"/>
      <c r="AA48" s="163"/>
      <c r="AB48" s="45">
        <v>7</v>
      </c>
    </row>
    <row r="49" spans="1:28" s="3" customFormat="1" ht="12.75" customHeight="1" x14ac:dyDescent="0.2">
      <c r="A49" s="152" t="s">
        <v>2078</v>
      </c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4"/>
      <c r="V49" s="64">
        <v>60</v>
      </c>
      <c r="W49" s="192">
        <v>0</v>
      </c>
      <c r="X49" s="193"/>
      <c r="Y49" s="193"/>
      <c r="Z49" s="193"/>
      <c r="AA49" s="194"/>
      <c r="AB49" s="65">
        <v>0</v>
      </c>
    </row>
    <row r="50" spans="1:28" s="3" customFormat="1" ht="14.25" customHeight="1" x14ac:dyDescent="0.2">
      <c r="A50" s="152" t="s">
        <v>2079</v>
      </c>
      <c r="B50" s="153"/>
      <c r="C50" s="153"/>
      <c r="D50" s="153"/>
      <c r="E50" s="153"/>
      <c r="F50" s="153"/>
      <c r="G50" s="153"/>
      <c r="H50" s="153"/>
      <c r="I50" s="153"/>
      <c r="J50" s="153"/>
      <c r="K50" s="153"/>
      <c r="L50" s="153"/>
      <c r="M50" s="154"/>
      <c r="N50" s="53">
        <v>22</v>
      </c>
      <c r="O50" s="195"/>
      <c r="P50" s="196"/>
      <c r="Q50" s="196"/>
      <c r="R50" s="196"/>
      <c r="S50" s="196"/>
      <c r="T50" s="196"/>
      <c r="U50" s="44">
        <v>8</v>
      </c>
      <c r="V50" s="176"/>
      <c r="W50" s="177"/>
      <c r="X50" s="177"/>
      <c r="Y50" s="177"/>
      <c r="Z50" s="177"/>
      <c r="AA50" s="177"/>
      <c r="AB50" s="178"/>
    </row>
    <row r="51" spans="1:28" s="3" customFormat="1" ht="14.25" customHeight="1" x14ac:dyDescent="0.2">
      <c r="A51" s="152" t="s">
        <v>2080</v>
      </c>
      <c r="B51" s="153"/>
      <c r="C51" s="153"/>
      <c r="D51" s="153"/>
      <c r="E51" s="153"/>
      <c r="F51" s="153"/>
      <c r="G51" s="153"/>
      <c r="H51" s="153"/>
      <c r="I51" s="153"/>
      <c r="J51" s="153"/>
      <c r="K51" s="153"/>
      <c r="L51" s="153"/>
      <c r="M51" s="154"/>
      <c r="N51" s="53">
        <v>51</v>
      </c>
      <c r="O51" s="195"/>
      <c r="P51" s="196"/>
      <c r="Q51" s="196"/>
      <c r="R51" s="196"/>
      <c r="S51" s="196"/>
      <c r="T51" s="196"/>
      <c r="U51" s="44">
        <v>9</v>
      </c>
      <c r="V51" s="176"/>
      <c r="W51" s="177"/>
      <c r="X51" s="177"/>
      <c r="Y51" s="177"/>
      <c r="Z51" s="177"/>
      <c r="AA51" s="177"/>
      <c r="AB51" s="178"/>
    </row>
    <row r="52" spans="1:28" s="3" customFormat="1" ht="14.25" customHeight="1" x14ac:dyDescent="0.2">
      <c r="A52" s="152" t="s">
        <v>2081</v>
      </c>
      <c r="B52" s="153"/>
      <c r="C52" s="153"/>
      <c r="D52" s="153"/>
      <c r="E52" s="153"/>
      <c r="F52" s="153"/>
      <c r="G52" s="153"/>
      <c r="H52" s="153"/>
      <c r="I52" s="153"/>
      <c r="J52" s="153"/>
      <c r="K52" s="153"/>
      <c r="L52" s="153"/>
      <c r="M52" s="154"/>
      <c r="N52" s="53">
        <v>24</v>
      </c>
      <c r="O52" s="195"/>
      <c r="P52" s="196"/>
      <c r="Q52" s="196"/>
      <c r="R52" s="196"/>
      <c r="S52" s="196"/>
      <c r="T52" s="196"/>
      <c r="U52" s="44">
        <v>6</v>
      </c>
      <c r="V52" s="176"/>
      <c r="W52" s="177"/>
      <c r="X52" s="177"/>
      <c r="Y52" s="177"/>
      <c r="Z52" s="177"/>
      <c r="AA52" s="177"/>
      <c r="AB52" s="178"/>
    </row>
    <row r="53" spans="1:28" s="3" customFormat="1" ht="14.25" customHeight="1" x14ac:dyDescent="0.2">
      <c r="A53" s="197" t="s">
        <v>2082</v>
      </c>
      <c r="B53" s="198"/>
      <c r="C53" s="198"/>
      <c r="D53" s="198"/>
      <c r="E53" s="198"/>
      <c r="F53" s="198"/>
      <c r="G53" s="198"/>
      <c r="H53" s="198"/>
      <c r="I53" s="198"/>
      <c r="J53" s="198"/>
      <c r="K53" s="198"/>
      <c r="L53" s="198"/>
      <c r="M53" s="198"/>
      <c r="N53" s="198"/>
      <c r="O53" s="198"/>
      <c r="P53" s="198"/>
      <c r="Q53" s="198"/>
      <c r="R53" s="198"/>
      <c r="S53" s="198"/>
      <c r="T53" s="199"/>
      <c r="U53" s="63">
        <v>53</v>
      </c>
      <c r="V53" s="64">
        <v>78</v>
      </c>
      <c r="W53" s="192">
        <f>+W48-O50-O52</f>
        <v>128321825.27921963</v>
      </c>
      <c r="X53" s="193"/>
      <c r="Y53" s="193"/>
      <c r="Z53" s="193"/>
      <c r="AA53" s="194"/>
      <c r="AB53" s="65">
        <v>2</v>
      </c>
    </row>
    <row r="54" spans="1:28" s="3" customFormat="1" ht="14.25" customHeight="1" x14ac:dyDescent="0.2">
      <c r="A54" s="152" t="s">
        <v>2083</v>
      </c>
      <c r="B54" s="153"/>
      <c r="C54" s="153"/>
      <c r="D54" s="153"/>
      <c r="E54" s="153"/>
      <c r="F54" s="153"/>
      <c r="G54" s="153"/>
      <c r="H54" s="153"/>
      <c r="I54" s="153"/>
      <c r="J54" s="153"/>
      <c r="K54" s="153"/>
      <c r="L54" s="153"/>
      <c r="M54" s="154"/>
      <c r="N54" s="53">
        <v>54</v>
      </c>
      <c r="O54" s="195">
        <v>12230781.59</v>
      </c>
      <c r="P54" s="196"/>
      <c r="Q54" s="196"/>
      <c r="R54" s="196"/>
      <c r="S54" s="196"/>
      <c r="T54" s="196"/>
      <c r="U54" s="44">
        <v>6</v>
      </c>
      <c r="V54" s="176"/>
      <c r="W54" s="177"/>
      <c r="X54" s="177"/>
      <c r="Y54" s="177"/>
      <c r="Z54" s="177"/>
      <c r="AA54" s="177"/>
      <c r="AB54" s="178"/>
    </row>
    <row r="55" spans="1:28" s="3" customFormat="1" ht="14.25" customHeight="1" x14ac:dyDescent="0.2">
      <c r="A55" s="152" t="s">
        <v>2084</v>
      </c>
      <c r="B55" s="153"/>
      <c r="C55" s="153"/>
      <c r="D55" s="153"/>
      <c r="E55" s="153"/>
      <c r="F55" s="153"/>
      <c r="G55" s="153"/>
      <c r="H55" s="153"/>
      <c r="I55" s="153"/>
      <c r="J55" s="153"/>
      <c r="K55" s="153"/>
      <c r="L55" s="153"/>
      <c r="M55" s="154"/>
      <c r="N55" s="53">
        <v>66</v>
      </c>
      <c r="O55" s="195">
        <v>0</v>
      </c>
      <c r="P55" s="196"/>
      <c r="Q55" s="196"/>
      <c r="R55" s="196"/>
      <c r="S55" s="196"/>
      <c r="T55" s="196"/>
      <c r="U55" s="44">
        <v>4</v>
      </c>
      <c r="V55" s="176"/>
      <c r="W55" s="177"/>
      <c r="X55" s="177"/>
      <c r="Y55" s="177"/>
      <c r="Z55" s="177"/>
      <c r="AA55" s="177"/>
      <c r="AB55" s="178"/>
    </row>
    <row r="56" spans="1:28" s="3" customFormat="1" ht="14.25" customHeight="1" x14ac:dyDescent="0.2">
      <c r="A56" s="152" t="s">
        <v>2085</v>
      </c>
      <c r="B56" s="153"/>
      <c r="C56" s="153"/>
      <c r="D56" s="153"/>
      <c r="E56" s="153"/>
      <c r="F56" s="153"/>
      <c r="G56" s="153"/>
      <c r="H56" s="153"/>
      <c r="I56" s="153"/>
      <c r="J56" s="153"/>
      <c r="K56" s="153"/>
      <c r="L56" s="153"/>
      <c r="M56" s="154"/>
      <c r="N56" s="53">
        <v>72</v>
      </c>
      <c r="O56" s="195">
        <v>0</v>
      </c>
      <c r="P56" s="196"/>
      <c r="Q56" s="196"/>
      <c r="R56" s="196"/>
      <c r="S56" s="196"/>
      <c r="T56" s="196"/>
      <c r="U56" s="44">
        <v>8</v>
      </c>
      <c r="V56" s="66"/>
      <c r="W56" s="67"/>
      <c r="X56" s="67"/>
      <c r="Y56" s="67"/>
      <c r="Z56" s="67"/>
      <c r="AA56" s="67"/>
      <c r="AB56" s="68"/>
    </row>
    <row r="57" spans="1:28" s="3" customFormat="1" ht="14.25" customHeight="1" x14ac:dyDescent="0.2">
      <c r="A57" s="152" t="s">
        <v>2086</v>
      </c>
      <c r="B57" s="153"/>
      <c r="C57" s="153"/>
      <c r="D57" s="153"/>
      <c r="E57" s="153"/>
      <c r="F57" s="153"/>
      <c r="G57" s="153"/>
      <c r="H57" s="153"/>
      <c r="I57" s="153"/>
      <c r="J57" s="153"/>
      <c r="K57" s="153"/>
      <c r="L57" s="153"/>
      <c r="M57" s="154"/>
      <c r="N57" s="53">
        <v>73</v>
      </c>
      <c r="O57" s="195">
        <v>0</v>
      </c>
      <c r="P57" s="196"/>
      <c r="Q57" s="196"/>
      <c r="R57" s="196"/>
      <c r="S57" s="196"/>
      <c r="T57" s="196"/>
      <c r="U57" s="44">
        <v>7</v>
      </c>
      <c r="V57" s="66"/>
      <c r="W57" s="67"/>
      <c r="X57" s="67"/>
      <c r="Y57" s="67"/>
      <c r="Z57" s="67"/>
      <c r="AA57" s="67"/>
      <c r="AB57" s="68"/>
    </row>
    <row r="58" spans="1:28" s="3" customFormat="1" ht="14.25" customHeight="1" x14ac:dyDescent="0.2">
      <c r="A58" s="186" t="s">
        <v>2087</v>
      </c>
      <c r="B58" s="187"/>
      <c r="C58" s="187"/>
      <c r="D58" s="187"/>
      <c r="E58" s="187"/>
      <c r="F58" s="187"/>
      <c r="G58" s="187"/>
      <c r="H58" s="187"/>
      <c r="I58" s="187"/>
      <c r="J58" s="187"/>
      <c r="K58" s="187"/>
      <c r="L58" s="187"/>
      <c r="M58" s="188"/>
      <c r="N58" s="69">
        <v>74</v>
      </c>
      <c r="O58" s="200">
        <f>O54+O55+O56+O57</f>
        <v>12230781.59</v>
      </c>
      <c r="P58" s="201"/>
      <c r="Q58" s="201"/>
      <c r="R58" s="201"/>
      <c r="S58" s="201"/>
      <c r="T58" s="201"/>
      <c r="U58" s="70">
        <v>6</v>
      </c>
      <c r="V58" s="66"/>
      <c r="W58" s="67"/>
      <c r="X58" s="67"/>
      <c r="Y58" s="67"/>
      <c r="Z58" s="67"/>
      <c r="AA58" s="67"/>
      <c r="AB58" s="68"/>
    </row>
    <row r="59" spans="1:28" s="3" customFormat="1" ht="12.75" customHeight="1" x14ac:dyDescent="0.2">
      <c r="A59" s="202" t="s">
        <v>2088</v>
      </c>
      <c r="B59" s="203"/>
      <c r="C59" s="203"/>
      <c r="D59" s="203"/>
      <c r="E59" s="203"/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Q59" s="203"/>
      <c r="R59" s="203"/>
      <c r="S59" s="203"/>
      <c r="T59" s="203"/>
      <c r="U59" s="204"/>
      <c r="V59" s="71">
        <v>55</v>
      </c>
      <c r="W59" s="192">
        <f>+O58</f>
        <v>12230781.59</v>
      </c>
      <c r="X59" s="193"/>
      <c r="Y59" s="193"/>
      <c r="Z59" s="193"/>
      <c r="AA59" s="194"/>
      <c r="AB59" s="65">
        <v>5</v>
      </c>
    </row>
    <row r="60" spans="1:28" s="3" customFormat="1" ht="14.25" customHeight="1" x14ac:dyDescent="0.2">
      <c r="A60" s="152" t="s">
        <v>2089</v>
      </c>
      <c r="B60" s="153"/>
      <c r="C60" s="153"/>
      <c r="D60" s="153"/>
      <c r="E60" s="153"/>
      <c r="F60" s="153"/>
      <c r="G60" s="153"/>
      <c r="H60" s="153"/>
      <c r="I60" s="153"/>
      <c r="J60" s="153"/>
      <c r="K60" s="153"/>
      <c r="L60" s="153"/>
      <c r="M60" s="154"/>
      <c r="N60" s="72">
        <v>67</v>
      </c>
      <c r="O60" s="195">
        <f>+O58-W59</f>
        <v>0</v>
      </c>
      <c r="P60" s="196"/>
      <c r="Q60" s="196"/>
      <c r="R60" s="196"/>
      <c r="S60" s="196"/>
      <c r="T60" s="196"/>
      <c r="U60" s="73">
        <v>3</v>
      </c>
      <c r="V60" s="176"/>
      <c r="W60" s="177"/>
      <c r="X60" s="177"/>
      <c r="Y60" s="177"/>
      <c r="Z60" s="177"/>
      <c r="AA60" s="177"/>
      <c r="AB60" s="178"/>
    </row>
    <row r="61" spans="1:28" s="3" customFormat="1" ht="12.75" customHeight="1" x14ac:dyDescent="0.2">
      <c r="A61" s="197" t="s">
        <v>2090</v>
      </c>
      <c r="B61" s="198"/>
      <c r="C61" s="198"/>
      <c r="D61" s="198"/>
      <c r="E61" s="198"/>
      <c r="F61" s="198"/>
      <c r="G61" s="198"/>
      <c r="H61" s="198"/>
      <c r="I61" s="198"/>
      <c r="J61" s="198"/>
      <c r="K61" s="198"/>
      <c r="L61" s="198"/>
      <c r="M61" s="198"/>
      <c r="N61" s="198"/>
      <c r="O61" s="198"/>
      <c r="P61" s="198"/>
      <c r="Q61" s="198"/>
      <c r="R61" s="198"/>
      <c r="S61" s="198"/>
      <c r="T61" s="198"/>
      <c r="U61" s="199"/>
      <c r="V61" s="71">
        <v>56</v>
      </c>
      <c r="W61" s="192">
        <f>+W53-W59</f>
        <v>116091043.68921962</v>
      </c>
      <c r="X61" s="193"/>
      <c r="Y61" s="193"/>
      <c r="Z61" s="193"/>
      <c r="AA61" s="194"/>
      <c r="AB61" s="65">
        <v>4</v>
      </c>
    </row>
    <row r="62" spans="1:28" s="3" customFormat="1" ht="14.25" customHeight="1" x14ac:dyDescent="0.2">
      <c r="A62" s="152" t="s">
        <v>2091</v>
      </c>
      <c r="B62" s="153"/>
      <c r="C62" s="153"/>
      <c r="D62" s="153"/>
      <c r="E62" s="153"/>
      <c r="F62" s="153"/>
      <c r="G62" s="153"/>
      <c r="H62" s="153"/>
      <c r="I62" s="153"/>
      <c r="J62" s="153"/>
      <c r="K62" s="153"/>
      <c r="L62" s="153"/>
      <c r="M62" s="154"/>
      <c r="N62" s="53">
        <v>57</v>
      </c>
      <c r="O62" s="195"/>
      <c r="P62" s="196"/>
      <c r="Q62" s="196"/>
      <c r="R62" s="196"/>
      <c r="S62" s="196"/>
      <c r="T62" s="196"/>
      <c r="U62" s="73">
        <v>3</v>
      </c>
      <c r="V62" s="205"/>
      <c r="W62" s="206"/>
      <c r="X62" s="206"/>
      <c r="Y62" s="206"/>
      <c r="Z62" s="206"/>
      <c r="AA62" s="206"/>
      <c r="AB62" s="207"/>
    </row>
    <row r="63" spans="1:28" s="3" customFormat="1" ht="14.25" customHeight="1" x14ac:dyDescent="0.2">
      <c r="A63" s="152" t="s">
        <v>2092</v>
      </c>
      <c r="B63" s="153"/>
      <c r="C63" s="153"/>
      <c r="D63" s="153"/>
      <c r="E63" s="153"/>
      <c r="F63" s="153"/>
      <c r="G63" s="153"/>
      <c r="H63" s="153"/>
      <c r="I63" s="153"/>
      <c r="J63" s="153"/>
      <c r="K63" s="153"/>
      <c r="L63" s="153"/>
      <c r="M63" s="154"/>
      <c r="N63" s="53">
        <v>68</v>
      </c>
      <c r="O63" s="195"/>
      <c r="P63" s="196"/>
      <c r="Q63" s="196"/>
      <c r="R63" s="196"/>
      <c r="S63" s="196"/>
      <c r="T63" s="196"/>
      <c r="U63" s="73">
        <v>2</v>
      </c>
      <c r="V63" s="205"/>
      <c r="W63" s="206"/>
      <c r="X63" s="206"/>
      <c r="Y63" s="206"/>
      <c r="Z63" s="206"/>
      <c r="AA63" s="206"/>
      <c r="AB63" s="207"/>
    </row>
    <row r="64" spans="1:28" s="3" customFormat="1" ht="14.25" customHeight="1" x14ac:dyDescent="0.2">
      <c r="A64" s="152" t="s">
        <v>2093</v>
      </c>
      <c r="B64" s="153"/>
      <c r="C64" s="153"/>
      <c r="D64" s="153"/>
      <c r="E64" s="153"/>
      <c r="F64" s="153"/>
      <c r="G64" s="153"/>
      <c r="H64" s="153"/>
      <c r="I64" s="153"/>
      <c r="J64" s="153"/>
      <c r="K64" s="153"/>
      <c r="L64" s="153"/>
      <c r="M64" s="154"/>
      <c r="N64" s="53">
        <v>75</v>
      </c>
      <c r="O64" s="195"/>
      <c r="P64" s="196"/>
      <c r="Q64" s="196"/>
      <c r="R64" s="196"/>
      <c r="S64" s="196"/>
      <c r="T64" s="196"/>
      <c r="U64" s="73">
        <v>5</v>
      </c>
      <c r="V64" s="205"/>
      <c r="W64" s="206"/>
      <c r="X64" s="206"/>
      <c r="Y64" s="206"/>
      <c r="Z64" s="206"/>
      <c r="AA64" s="206"/>
      <c r="AB64" s="207"/>
    </row>
    <row r="65" spans="1:34" s="3" customFormat="1" ht="14.25" customHeight="1" x14ac:dyDescent="0.2">
      <c r="A65" s="152" t="s">
        <v>2094</v>
      </c>
      <c r="B65" s="153"/>
      <c r="C65" s="153"/>
      <c r="D65" s="153"/>
      <c r="E65" s="153"/>
      <c r="F65" s="153"/>
      <c r="G65" s="153"/>
      <c r="H65" s="153"/>
      <c r="I65" s="153"/>
      <c r="J65" s="153"/>
      <c r="K65" s="153"/>
      <c r="L65" s="153"/>
      <c r="M65" s="154"/>
      <c r="N65" s="53">
        <v>76</v>
      </c>
      <c r="O65" s="195"/>
      <c r="P65" s="196"/>
      <c r="Q65" s="196"/>
      <c r="R65" s="196"/>
      <c r="S65" s="196"/>
      <c r="T65" s="196"/>
      <c r="U65" s="73">
        <v>4</v>
      </c>
      <c r="V65" s="205"/>
      <c r="W65" s="206"/>
      <c r="X65" s="206"/>
      <c r="Y65" s="206"/>
      <c r="Z65" s="206"/>
      <c r="AA65" s="206"/>
      <c r="AB65" s="207"/>
    </row>
    <row r="66" spans="1:34" s="3" customFormat="1" ht="14.25" customHeight="1" x14ac:dyDescent="0.2">
      <c r="A66" s="186" t="s">
        <v>2095</v>
      </c>
      <c r="B66" s="187"/>
      <c r="C66" s="187"/>
      <c r="D66" s="187"/>
      <c r="E66" s="187"/>
      <c r="F66" s="187"/>
      <c r="G66" s="187"/>
      <c r="H66" s="187"/>
      <c r="I66" s="187"/>
      <c r="J66" s="187"/>
      <c r="K66" s="187"/>
      <c r="L66" s="187"/>
      <c r="M66" s="188"/>
      <c r="N66" s="53">
        <v>77</v>
      </c>
      <c r="O66" s="195">
        <f>SUM(O62:T65)</f>
        <v>0</v>
      </c>
      <c r="P66" s="196"/>
      <c r="Q66" s="196"/>
      <c r="R66" s="196"/>
      <c r="S66" s="196"/>
      <c r="T66" s="196"/>
      <c r="U66" s="73">
        <v>3</v>
      </c>
      <c r="V66" s="205"/>
      <c r="W66" s="206"/>
      <c r="X66" s="206"/>
      <c r="Y66" s="206"/>
      <c r="Z66" s="206"/>
      <c r="AA66" s="206"/>
      <c r="AB66" s="207"/>
    </row>
    <row r="67" spans="1:34" s="3" customFormat="1" ht="12.75" customHeight="1" x14ac:dyDescent="0.2">
      <c r="A67" s="202" t="s">
        <v>2096</v>
      </c>
      <c r="B67" s="203"/>
      <c r="C67" s="203"/>
      <c r="D67" s="203"/>
      <c r="E67" s="203"/>
      <c r="F67" s="203"/>
      <c r="G67" s="203"/>
      <c r="H67" s="203"/>
      <c r="I67" s="203"/>
      <c r="J67" s="203"/>
      <c r="K67" s="203"/>
      <c r="L67" s="203"/>
      <c r="M67" s="203"/>
      <c r="N67" s="203"/>
      <c r="O67" s="203"/>
      <c r="P67" s="203"/>
      <c r="Q67" s="203"/>
      <c r="R67" s="203"/>
      <c r="S67" s="203"/>
      <c r="T67" s="203"/>
      <c r="U67" s="204"/>
      <c r="V67" s="71">
        <v>58</v>
      </c>
      <c r="W67" s="192"/>
      <c r="X67" s="193"/>
      <c r="Y67" s="193"/>
      <c r="Z67" s="193"/>
      <c r="AA67" s="194"/>
      <c r="AB67" s="65">
        <v>2</v>
      </c>
    </row>
    <row r="68" spans="1:34" s="3" customFormat="1" ht="14.25" customHeight="1" x14ac:dyDescent="0.2">
      <c r="A68" s="152" t="s">
        <v>2097</v>
      </c>
      <c r="B68" s="153"/>
      <c r="C68" s="153"/>
      <c r="D68" s="153"/>
      <c r="E68" s="153"/>
      <c r="F68" s="153"/>
      <c r="G68" s="153"/>
      <c r="H68" s="153"/>
      <c r="I68" s="153"/>
      <c r="J68" s="153"/>
      <c r="K68" s="153"/>
      <c r="L68" s="153"/>
      <c r="M68" s="154"/>
      <c r="N68" s="53">
        <v>69</v>
      </c>
      <c r="O68" s="195"/>
      <c r="P68" s="196"/>
      <c r="Q68" s="196"/>
      <c r="R68" s="196"/>
      <c r="S68" s="196"/>
      <c r="T68" s="196"/>
      <c r="U68" s="73">
        <v>1</v>
      </c>
      <c r="V68" s="205"/>
      <c r="W68" s="206"/>
      <c r="X68" s="206"/>
      <c r="Y68" s="206"/>
      <c r="Z68" s="206"/>
      <c r="AA68" s="206"/>
      <c r="AB68" s="207"/>
    </row>
    <row r="69" spans="1:34" s="3" customFormat="1" ht="18" customHeight="1" x14ac:dyDescent="0.2">
      <c r="A69" s="197" t="s">
        <v>2098</v>
      </c>
      <c r="B69" s="198"/>
      <c r="C69" s="198"/>
      <c r="D69" s="198"/>
      <c r="E69" s="198"/>
      <c r="F69" s="198"/>
      <c r="G69" s="198"/>
      <c r="H69" s="198"/>
      <c r="I69" s="198"/>
      <c r="J69" s="198"/>
      <c r="K69" s="198"/>
      <c r="L69" s="198"/>
      <c r="M69" s="198"/>
      <c r="N69" s="198"/>
      <c r="O69" s="198"/>
      <c r="P69" s="198"/>
      <c r="Q69" s="198"/>
      <c r="R69" s="198"/>
      <c r="S69" s="198"/>
      <c r="T69" s="198"/>
      <c r="U69" s="74"/>
      <c r="V69" s="74">
        <v>90</v>
      </c>
      <c r="W69" s="161">
        <f>+W61</f>
        <v>116091043.68921962</v>
      </c>
      <c r="X69" s="162"/>
      <c r="Y69" s="162"/>
      <c r="Z69" s="162"/>
      <c r="AA69" s="163"/>
      <c r="AB69" s="45">
        <v>0</v>
      </c>
    </row>
    <row r="70" spans="1:34" s="75" customFormat="1" x14ac:dyDescent="0.2">
      <c r="V70" s="76"/>
      <c r="W70" s="76"/>
      <c r="X70" s="76"/>
      <c r="Y70" s="76"/>
      <c r="Z70" s="76"/>
      <c r="AA70" s="76"/>
      <c r="AB70" s="76"/>
    </row>
    <row r="71" spans="1:34" s="75" customFormat="1" x14ac:dyDescent="0.2">
      <c r="V71" s="76"/>
      <c r="W71" s="76"/>
      <c r="X71" s="76"/>
      <c r="Y71" s="76"/>
      <c r="Z71" s="76"/>
      <c r="AA71" s="76"/>
      <c r="AB71" s="76"/>
    </row>
    <row r="72" spans="1:34" s="75" customFormat="1" x14ac:dyDescent="0.2">
      <c r="V72" s="76"/>
      <c r="W72" s="76"/>
      <c r="X72" s="76"/>
      <c r="Y72" s="76"/>
      <c r="Z72" s="76"/>
      <c r="AA72" s="76"/>
      <c r="AB72" s="76"/>
    </row>
    <row r="73" spans="1:34" s="75" customFormat="1" x14ac:dyDescent="0.2">
      <c r="V73" s="76"/>
      <c r="W73" s="76"/>
      <c r="X73" s="76"/>
      <c r="Y73" s="76"/>
      <c r="Z73" s="76"/>
      <c r="AA73" s="76"/>
      <c r="AB73" s="76"/>
      <c r="AE73" s="3"/>
      <c r="AF73" s="3"/>
      <c r="AG73" s="3"/>
      <c r="AH73" s="3"/>
    </row>
    <row r="74" spans="1:34" s="3" customFormat="1" x14ac:dyDescent="0.2">
      <c r="V74" s="4"/>
      <c r="W74" s="4"/>
      <c r="X74" s="4"/>
      <c r="Y74" s="4"/>
      <c r="Z74" s="4"/>
      <c r="AA74" s="4"/>
      <c r="AB74" s="4"/>
    </row>
    <row r="75" spans="1:34" s="3" customFormat="1" x14ac:dyDescent="0.2">
      <c r="V75" s="4"/>
      <c r="W75" s="4"/>
      <c r="X75" s="4"/>
      <c r="Y75" s="4"/>
      <c r="Z75" s="4"/>
      <c r="AA75" s="4"/>
      <c r="AB75" s="4"/>
    </row>
    <row r="76" spans="1:34" s="3" customFormat="1" x14ac:dyDescent="0.2">
      <c r="V76" s="4"/>
      <c r="W76" s="4"/>
      <c r="X76" s="4"/>
      <c r="Y76" s="4"/>
      <c r="Z76" s="4"/>
      <c r="AA76" s="4"/>
      <c r="AB76" s="4"/>
      <c r="AE76" s="75"/>
      <c r="AF76" s="75"/>
      <c r="AG76" s="75"/>
      <c r="AH76" s="75"/>
    </row>
    <row r="77" spans="1:34" s="3" customFormat="1" x14ac:dyDescent="0.2">
      <c r="V77" s="4"/>
      <c r="W77" s="4"/>
      <c r="X77" s="4"/>
      <c r="Y77" s="4"/>
      <c r="Z77" s="4"/>
      <c r="AA77" s="4"/>
      <c r="AB77" s="4"/>
      <c r="AE77" s="75"/>
      <c r="AF77" s="75"/>
      <c r="AG77" s="75"/>
      <c r="AH77" s="75"/>
    </row>
    <row r="78" spans="1:34" s="3" customFormat="1" x14ac:dyDescent="0.2">
      <c r="V78" s="4"/>
      <c r="W78" s="4"/>
      <c r="X78" s="4"/>
      <c r="Y78" s="4"/>
      <c r="Z78" s="4"/>
      <c r="AA78" s="4"/>
      <c r="AB78" s="4"/>
      <c r="AE78" s="75"/>
      <c r="AF78" s="75"/>
      <c r="AG78" s="75"/>
      <c r="AH78" s="75"/>
    </row>
    <row r="79" spans="1:34" s="3" customFormat="1" x14ac:dyDescent="0.2">
      <c r="V79" s="4"/>
      <c r="W79" s="4" t="s">
        <v>2041</v>
      </c>
      <c r="X79" s="4"/>
      <c r="Y79" s="4"/>
      <c r="Z79" s="4"/>
      <c r="AA79" s="4"/>
      <c r="AB79" s="4"/>
    </row>
    <row r="80" spans="1:34" s="3" customFormat="1" x14ac:dyDescent="0.2">
      <c r="V80" s="4"/>
      <c r="W80" s="4"/>
      <c r="X80" s="4"/>
      <c r="Y80" s="4"/>
      <c r="Z80" s="4"/>
      <c r="AA80" s="4"/>
      <c r="AB80" s="4"/>
    </row>
    <row r="81" spans="15:28" s="3" customFormat="1" x14ac:dyDescent="0.2">
      <c r="V81" s="4"/>
      <c r="W81" s="4"/>
      <c r="X81" s="4"/>
      <c r="Y81" s="4"/>
      <c r="Z81" s="4"/>
      <c r="AA81" s="4"/>
      <c r="AB81" s="4"/>
    </row>
    <row r="82" spans="15:28" s="3" customFormat="1" x14ac:dyDescent="0.2">
      <c r="V82" s="4"/>
      <c r="W82" s="4"/>
      <c r="X82" s="4"/>
      <c r="Y82" s="4"/>
      <c r="Z82" s="4"/>
      <c r="AA82" s="4"/>
      <c r="AB82" s="4"/>
    </row>
    <row r="83" spans="15:28" s="3" customFormat="1" x14ac:dyDescent="0.2">
      <c r="V83" s="4"/>
      <c r="W83" s="4"/>
      <c r="X83" s="4"/>
      <c r="Y83" s="4"/>
      <c r="Z83" s="4"/>
      <c r="AA83" s="4"/>
      <c r="AB83" s="4"/>
    </row>
    <row r="84" spans="15:28" s="3" customFormat="1" x14ac:dyDescent="0.2">
      <c r="V84" s="4"/>
      <c r="W84" s="4"/>
      <c r="X84" s="4"/>
      <c r="Y84" s="4"/>
      <c r="Z84" s="4"/>
      <c r="AA84" s="4"/>
      <c r="AB84" s="4"/>
    </row>
    <row r="85" spans="15:28" s="3" customFormat="1" x14ac:dyDescent="0.2">
      <c r="V85" s="4"/>
      <c r="W85" s="4"/>
      <c r="X85" s="4"/>
      <c r="Y85" s="4"/>
      <c r="Z85" s="4"/>
      <c r="AA85" s="4"/>
      <c r="AB85" s="4"/>
    </row>
    <row r="86" spans="15:28" s="3" customFormat="1" x14ac:dyDescent="0.2">
      <c r="V86" s="4"/>
      <c r="W86" s="4"/>
      <c r="X86" s="4"/>
      <c r="Y86" s="4"/>
      <c r="Z86" s="4"/>
      <c r="AA86" s="4"/>
      <c r="AB86" s="4"/>
    </row>
    <row r="87" spans="15:28" s="3" customFormat="1" x14ac:dyDescent="0.2">
      <c r="V87" s="4"/>
      <c r="W87" s="4"/>
      <c r="X87" s="4"/>
      <c r="Y87" s="4"/>
      <c r="Z87" s="4"/>
      <c r="AA87" s="4"/>
      <c r="AB87" s="4"/>
    </row>
    <row r="88" spans="15:28" s="3" customFormat="1" x14ac:dyDescent="0.2">
      <c r="V88" s="4"/>
      <c r="W88" s="4"/>
      <c r="X88" s="4"/>
      <c r="Y88" s="4"/>
      <c r="Z88" s="4"/>
      <c r="AA88" s="4"/>
      <c r="AB88" s="4"/>
    </row>
    <row r="89" spans="15:28" s="3" customFormat="1" x14ac:dyDescent="0.2">
      <c r="V89" s="4"/>
      <c r="W89" s="4"/>
      <c r="X89" s="4"/>
      <c r="Y89" s="4"/>
      <c r="Z89" s="4"/>
      <c r="AA89" s="4"/>
      <c r="AB89" s="4"/>
    </row>
    <row r="90" spans="15:28" s="3" customFormat="1" x14ac:dyDescent="0.2">
      <c r="O90" s="3" t="s">
        <v>1979</v>
      </c>
      <c r="V90" s="4"/>
      <c r="W90" s="4"/>
      <c r="X90" s="4"/>
      <c r="Y90" s="4"/>
      <c r="Z90" s="4"/>
      <c r="AA90" s="4"/>
      <c r="AB90" s="4"/>
    </row>
    <row r="91" spans="15:28" s="3" customFormat="1" x14ac:dyDescent="0.2">
      <c r="V91" s="4"/>
      <c r="W91" s="4"/>
      <c r="X91" s="4"/>
      <c r="Y91" s="4"/>
      <c r="Z91" s="4"/>
      <c r="AA91" s="4"/>
      <c r="AB91" s="4"/>
    </row>
    <row r="92" spans="15:28" s="3" customFormat="1" x14ac:dyDescent="0.2">
      <c r="V92" s="4"/>
      <c r="W92" s="4"/>
      <c r="X92" s="4"/>
      <c r="Y92" s="4"/>
      <c r="Z92" s="4"/>
      <c r="AA92" s="4"/>
      <c r="AB92" s="4"/>
    </row>
    <row r="93" spans="15:28" s="3" customFormat="1" x14ac:dyDescent="0.2">
      <c r="V93" s="4"/>
      <c r="W93" s="4"/>
      <c r="X93" s="4"/>
      <c r="Y93" s="4"/>
      <c r="Z93" s="4"/>
      <c r="AA93" s="4"/>
      <c r="AB93" s="4"/>
    </row>
    <row r="94" spans="15:28" s="3" customFormat="1" x14ac:dyDescent="0.2">
      <c r="V94" s="4"/>
      <c r="W94" s="4"/>
      <c r="X94" s="4"/>
      <c r="Y94" s="4"/>
      <c r="Z94" s="4"/>
      <c r="AA94" s="4"/>
      <c r="AB94" s="4"/>
    </row>
    <row r="95" spans="15:28" s="3" customFormat="1" x14ac:dyDescent="0.2">
      <c r="V95" s="4"/>
      <c r="W95" s="4"/>
      <c r="X95" s="4"/>
      <c r="Y95" s="4"/>
      <c r="Z95" s="4"/>
      <c r="AA95" s="4"/>
      <c r="AB95" s="4"/>
    </row>
    <row r="96" spans="15:28" s="3" customFormat="1" x14ac:dyDescent="0.2">
      <c r="V96" s="4"/>
      <c r="W96" s="4"/>
      <c r="X96" s="4"/>
      <c r="Y96" s="4"/>
      <c r="Z96" s="4"/>
      <c r="AA96" s="4"/>
      <c r="AB96" s="4"/>
    </row>
    <row r="97" spans="22:28" s="3" customFormat="1" x14ac:dyDescent="0.2">
      <c r="V97" s="4"/>
      <c r="W97" s="4"/>
      <c r="X97" s="4"/>
      <c r="Y97" s="4"/>
      <c r="Z97" s="4"/>
      <c r="AA97" s="4"/>
      <c r="AB97" s="4"/>
    </row>
    <row r="98" spans="22:28" s="3" customFormat="1" x14ac:dyDescent="0.2">
      <c r="V98" s="4"/>
      <c r="W98" s="4"/>
      <c r="X98" s="4"/>
      <c r="Y98" s="4"/>
      <c r="Z98" s="4"/>
      <c r="AA98" s="4"/>
      <c r="AB98" s="4"/>
    </row>
    <row r="99" spans="22:28" s="3" customFormat="1" x14ac:dyDescent="0.2">
      <c r="V99" s="4"/>
      <c r="W99" s="4"/>
      <c r="X99" s="4"/>
      <c r="Y99" s="4"/>
      <c r="Z99" s="4"/>
      <c r="AA99" s="4"/>
      <c r="AB99" s="4"/>
    </row>
    <row r="100" spans="22:28" s="3" customFormat="1" x14ac:dyDescent="0.2">
      <c r="V100" s="4"/>
      <c r="W100" s="4"/>
      <c r="X100" s="4"/>
      <c r="Y100" s="4"/>
      <c r="Z100" s="4"/>
      <c r="AA100" s="4"/>
      <c r="AB100" s="4"/>
    </row>
    <row r="101" spans="22:28" s="3" customFormat="1" x14ac:dyDescent="0.2">
      <c r="V101" s="4"/>
      <c r="W101" s="4"/>
      <c r="X101" s="4"/>
      <c r="Y101" s="4"/>
      <c r="Z101" s="4"/>
      <c r="AA101" s="4"/>
      <c r="AB101" s="4"/>
    </row>
    <row r="102" spans="22:28" s="3" customFormat="1" x14ac:dyDescent="0.2">
      <c r="V102" s="4"/>
      <c r="W102" s="4"/>
      <c r="X102" s="4"/>
      <c r="Y102" s="4"/>
      <c r="Z102" s="4"/>
      <c r="AA102" s="4"/>
      <c r="AB102" s="4"/>
    </row>
    <row r="103" spans="22:28" s="3" customFormat="1" x14ac:dyDescent="0.2">
      <c r="V103" s="4"/>
      <c r="W103" s="4"/>
      <c r="X103" s="4"/>
      <c r="Y103" s="4"/>
      <c r="Z103" s="4"/>
      <c r="AA103" s="4"/>
      <c r="AB103" s="4"/>
    </row>
    <row r="104" spans="22:28" s="3" customFormat="1" x14ac:dyDescent="0.2">
      <c r="V104" s="4"/>
      <c r="W104" s="4"/>
      <c r="X104" s="4"/>
      <c r="Y104" s="4"/>
      <c r="Z104" s="4"/>
      <c r="AA104" s="4"/>
      <c r="AB104" s="4"/>
    </row>
    <row r="105" spans="22:28" s="3" customFormat="1" x14ac:dyDescent="0.2">
      <c r="V105" s="4"/>
      <c r="W105" s="4"/>
      <c r="X105" s="4"/>
      <c r="Y105" s="4"/>
      <c r="Z105" s="4"/>
      <c r="AA105" s="4"/>
      <c r="AB105" s="4"/>
    </row>
    <row r="106" spans="22:28" s="3" customFormat="1" x14ac:dyDescent="0.2">
      <c r="V106" s="4"/>
      <c r="W106" s="4"/>
      <c r="X106" s="4"/>
      <c r="Y106" s="4"/>
      <c r="Z106" s="4"/>
      <c r="AA106" s="4"/>
      <c r="AB106" s="4"/>
    </row>
    <row r="107" spans="22:28" s="3" customFormat="1" x14ac:dyDescent="0.2">
      <c r="V107" s="4"/>
      <c r="W107" s="4"/>
      <c r="X107" s="4"/>
      <c r="Y107" s="4"/>
      <c r="Z107" s="4"/>
      <c r="AA107" s="4"/>
      <c r="AB107" s="4"/>
    </row>
    <row r="108" spans="22:28" s="3" customFormat="1" x14ac:dyDescent="0.2">
      <c r="V108" s="4"/>
      <c r="W108" s="4"/>
      <c r="X108" s="4"/>
      <c r="Y108" s="4"/>
      <c r="Z108" s="4"/>
      <c r="AA108" s="4"/>
      <c r="AB108" s="4"/>
    </row>
    <row r="109" spans="22:28" s="3" customFormat="1" x14ac:dyDescent="0.2">
      <c r="V109" s="4"/>
      <c r="W109" s="4"/>
      <c r="X109" s="4"/>
      <c r="Y109" s="4"/>
      <c r="Z109" s="4"/>
      <c r="AA109" s="4"/>
      <c r="AB109" s="4"/>
    </row>
    <row r="110" spans="22:28" s="3" customFormat="1" x14ac:dyDescent="0.2">
      <c r="V110" s="4"/>
      <c r="W110" s="4"/>
      <c r="X110" s="4"/>
      <c r="Y110" s="4"/>
      <c r="Z110" s="4"/>
      <c r="AA110" s="4"/>
      <c r="AB110" s="4"/>
    </row>
    <row r="111" spans="22:28" s="3" customFormat="1" x14ac:dyDescent="0.2">
      <c r="V111" s="4"/>
      <c r="W111" s="4"/>
      <c r="X111" s="4"/>
      <c r="Y111" s="4"/>
      <c r="Z111" s="4"/>
      <c r="AA111" s="4"/>
      <c r="AB111" s="4"/>
    </row>
    <row r="112" spans="22:28" s="3" customFormat="1" x14ac:dyDescent="0.2">
      <c r="V112" s="4"/>
      <c r="W112" s="4"/>
      <c r="X112" s="4"/>
      <c r="Y112" s="4"/>
      <c r="Z112" s="4"/>
      <c r="AA112" s="4"/>
      <c r="AB112" s="4"/>
    </row>
    <row r="113" spans="22:28" s="3" customFormat="1" x14ac:dyDescent="0.2">
      <c r="V113" s="4"/>
      <c r="W113" s="4"/>
      <c r="X113" s="4"/>
      <c r="Y113" s="4"/>
      <c r="Z113" s="4"/>
      <c r="AA113" s="4"/>
      <c r="AB113" s="4"/>
    </row>
    <row r="114" spans="22:28" s="3" customFormat="1" x14ac:dyDescent="0.2">
      <c r="V114" s="4"/>
      <c r="W114" s="4"/>
      <c r="X114" s="4"/>
      <c r="Y114" s="4"/>
      <c r="Z114" s="4"/>
      <c r="AA114" s="4"/>
      <c r="AB114" s="4"/>
    </row>
    <row r="115" spans="22:28" s="3" customFormat="1" x14ac:dyDescent="0.2">
      <c r="V115" s="4"/>
      <c r="W115" s="4"/>
      <c r="X115" s="4"/>
      <c r="Y115" s="4"/>
      <c r="Z115" s="4"/>
      <c r="AA115" s="4"/>
      <c r="AB115" s="4"/>
    </row>
    <row r="116" spans="22:28" s="3" customFormat="1" x14ac:dyDescent="0.2">
      <c r="V116" s="4"/>
      <c r="W116" s="4"/>
      <c r="X116" s="4"/>
      <c r="Y116" s="4"/>
      <c r="Z116" s="4"/>
      <c r="AA116" s="4"/>
      <c r="AB116" s="4"/>
    </row>
    <row r="117" spans="22:28" s="3" customFormat="1" x14ac:dyDescent="0.2">
      <c r="V117" s="4"/>
      <c r="W117" s="4"/>
      <c r="X117" s="4"/>
      <c r="Y117" s="4"/>
      <c r="Z117" s="4"/>
      <c r="AA117" s="4"/>
      <c r="AB117" s="4"/>
    </row>
    <row r="118" spans="22:28" s="3" customFormat="1" x14ac:dyDescent="0.2">
      <c r="V118" s="4"/>
      <c r="W118" s="4"/>
      <c r="X118" s="4"/>
      <c r="Y118" s="4"/>
      <c r="Z118" s="4"/>
      <c r="AA118" s="4"/>
      <c r="AB118" s="4"/>
    </row>
    <row r="119" spans="22:28" s="3" customFormat="1" x14ac:dyDescent="0.2">
      <c r="V119" s="4"/>
      <c r="W119" s="4"/>
      <c r="X119" s="4"/>
      <c r="Y119" s="4"/>
      <c r="Z119" s="4"/>
      <c r="AA119" s="4"/>
      <c r="AB119" s="4"/>
    </row>
    <row r="120" spans="22:28" s="3" customFormat="1" x14ac:dyDescent="0.2">
      <c r="V120" s="4"/>
      <c r="W120" s="4"/>
      <c r="X120" s="4"/>
      <c r="Y120" s="4"/>
      <c r="Z120" s="4"/>
      <c r="AA120" s="4"/>
      <c r="AB120" s="4"/>
    </row>
    <row r="121" spans="22:28" s="3" customFormat="1" x14ac:dyDescent="0.2">
      <c r="V121" s="4"/>
      <c r="W121" s="4"/>
      <c r="X121" s="4"/>
      <c r="Y121" s="4"/>
      <c r="Z121" s="4"/>
      <c r="AA121" s="4"/>
      <c r="AB121" s="4"/>
    </row>
    <row r="122" spans="22:28" s="3" customFormat="1" x14ac:dyDescent="0.2">
      <c r="V122" s="4"/>
      <c r="W122" s="4"/>
      <c r="X122" s="4"/>
      <c r="Y122" s="4"/>
      <c r="Z122" s="4"/>
      <c r="AA122" s="4"/>
      <c r="AB122" s="4"/>
    </row>
    <row r="123" spans="22:28" s="3" customFormat="1" x14ac:dyDescent="0.2">
      <c r="V123" s="4"/>
      <c r="W123" s="4"/>
      <c r="X123" s="4"/>
      <c r="Y123" s="4"/>
      <c r="Z123" s="4"/>
      <c r="AA123" s="4"/>
      <c r="AB123" s="4"/>
    </row>
    <row r="124" spans="22:28" s="3" customFormat="1" x14ac:dyDescent="0.2">
      <c r="V124" s="4"/>
      <c r="W124" s="4"/>
      <c r="X124" s="4"/>
      <c r="Y124" s="4"/>
      <c r="Z124" s="4"/>
      <c r="AA124" s="4"/>
      <c r="AB124" s="4"/>
    </row>
    <row r="125" spans="22:28" s="3" customFormat="1" x14ac:dyDescent="0.2">
      <c r="V125" s="4"/>
      <c r="W125" s="4"/>
      <c r="X125" s="4"/>
      <c r="Y125" s="4"/>
      <c r="Z125" s="4"/>
      <c r="AA125" s="4"/>
      <c r="AB125" s="4"/>
    </row>
    <row r="126" spans="22:28" s="3" customFormat="1" x14ac:dyDescent="0.2">
      <c r="V126" s="4"/>
      <c r="W126" s="4"/>
      <c r="X126" s="4"/>
      <c r="Y126" s="4"/>
      <c r="Z126" s="4"/>
      <c r="AA126" s="4"/>
      <c r="AB126" s="4"/>
    </row>
    <row r="127" spans="22:28" s="3" customFormat="1" x14ac:dyDescent="0.2">
      <c r="V127" s="4"/>
      <c r="W127" s="4"/>
      <c r="X127" s="4"/>
      <c r="Y127" s="4"/>
      <c r="Z127" s="4"/>
      <c r="AA127" s="4"/>
      <c r="AB127" s="4"/>
    </row>
    <row r="128" spans="22:28" s="3" customFormat="1" x14ac:dyDescent="0.2">
      <c r="V128" s="4"/>
      <c r="W128" s="4"/>
      <c r="X128" s="4"/>
      <c r="Y128" s="4"/>
      <c r="Z128" s="4"/>
      <c r="AA128" s="4"/>
      <c r="AB128" s="4"/>
    </row>
    <row r="129" spans="22:28" s="3" customFormat="1" x14ac:dyDescent="0.2">
      <c r="V129" s="4"/>
      <c r="W129" s="4"/>
      <c r="X129" s="4"/>
      <c r="Y129" s="4"/>
      <c r="Z129" s="4"/>
      <c r="AA129" s="4"/>
      <c r="AB129" s="4"/>
    </row>
    <row r="130" spans="22:28" s="3" customFormat="1" x14ac:dyDescent="0.2">
      <c r="V130" s="4"/>
      <c r="W130" s="4"/>
      <c r="X130" s="4"/>
      <c r="Y130" s="4"/>
      <c r="Z130" s="4"/>
      <c r="AA130" s="4"/>
      <c r="AB130" s="4"/>
    </row>
    <row r="131" spans="22:28" s="3" customFormat="1" x14ac:dyDescent="0.2">
      <c r="V131" s="4"/>
      <c r="W131" s="4"/>
      <c r="X131" s="4"/>
      <c r="Y131" s="4"/>
      <c r="Z131" s="4"/>
      <c r="AA131" s="4"/>
      <c r="AB131" s="4"/>
    </row>
    <row r="132" spans="22:28" s="3" customFormat="1" x14ac:dyDescent="0.2">
      <c r="V132" s="4"/>
      <c r="W132" s="4"/>
      <c r="X132" s="4"/>
      <c r="Y132" s="4"/>
      <c r="Z132" s="4"/>
      <c r="AA132" s="4"/>
      <c r="AB132" s="4"/>
    </row>
    <row r="133" spans="22:28" s="3" customFormat="1" x14ac:dyDescent="0.2">
      <c r="V133" s="4"/>
      <c r="W133" s="4"/>
      <c r="X133" s="4"/>
      <c r="Y133" s="4"/>
      <c r="Z133" s="4"/>
      <c r="AA133" s="4"/>
      <c r="AB133" s="4"/>
    </row>
    <row r="134" spans="22:28" s="3" customFormat="1" x14ac:dyDescent="0.2">
      <c r="V134" s="4"/>
      <c r="W134" s="4"/>
      <c r="X134" s="4"/>
      <c r="Y134" s="4"/>
      <c r="Z134" s="4"/>
      <c r="AA134" s="4"/>
      <c r="AB134" s="4"/>
    </row>
    <row r="135" spans="22:28" s="3" customFormat="1" x14ac:dyDescent="0.2">
      <c r="V135" s="4"/>
      <c r="W135" s="4"/>
      <c r="X135" s="4"/>
      <c r="Y135" s="4"/>
      <c r="Z135" s="4"/>
      <c r="AA135" s="4"/>
      <c r="AB135" s="4"/>
    </row>
    <row r="136" spans="22:28" s="3" customFormat="1" x14ac:dyDescent="0.2">
      <c r="V136" s="4"/>
      <c r="W136" s="4"/>
      <c r="X136" s="4"/>
      <c r="Y136" s="4"/>
      <c r="Z136" s="4"/>
      <c r="AA136" s="4"/>
      <c r="AB136" s="4"/>
    </row>
    <row r="137" spans="22:28" s="3" customFormat="1" x14ac:dyDescent="0.2">
      <c r="V137" s="4"/>
      <c r="W137" s="4"/>
      <c r="X137" s="4"/>
      <c r="Y137" s="4"/>
      <c r="Z137" s="4"/>
      <c r="AA137" s="4"/>
      <c r="AB137" s="4"/>
    </row>
    <row r="138" spans="22:28" s="3" customFormat="1" x14ac:dyDescent="0.2">
      <c r="V138" s="4"/>
      <c r="W138" s="4"/>
      <c r="X138" s="4"/>
      <c r="Y138" s="4"/>
      <c r="Z138" s="4"/>
      <c r="AA138" s="4"/>
      <c r="AB138" s="4"/>
    </row>
    <row r="139" spans="22:28" s="3" customFormat="1" x14ac:dyDescent="0.2">
      <c r="V139" s="4"/>
      <c r="W139" s="4"/>
      <c r="X139" s="4"/>
      <c r="Y139" s="4"/>
      <c r="Z139" s="4"/>
      <c r="AA139" s="4"/>
      <c r="AB139" s="4"/>
    </row>
    <row r="140" spans="22:28" s="3" customFormat="1" x14ac:dyDescent="0.2">
      <c r="V140" s="4"/>
      <c r="W140" s="4"/>
      <c r="X140" s="4"/>
      <c r="Y140" s="4"/>
      <c r="Z140" s="4"/>
      <c r="AA140" s="4"/>
      <c r="AB140" s="4"/>
    </row>
    <row r="141" spans="22:28" s="3" customFormat="1" x14ac:dyDescent="0.2">
      <c r="V141" s="4"/>
      <c r="W141" s="4"/>
      <c r="X141" s="4"/>
      <c r="Y141" s="4"/>
      <c r="Z141" s="4"/>
      <c r="AA141" s="4"/>
      <c r="AB141" s="4"/>
    </row>
    <row r="142" spans="22:28" s="3" customFormat="1" x14ac:dyDescent="0.2">
      <c r="V142" s="4"/>
      <c r="W142" s="4"/>
      <c r="X142" s="4"/>
      <c r="Y142" s="4"/>
      <c r="Z142" s="4"/>
      <c r="AA142" s="4"/>
      <c r="AB142" s="4"/>
    </row>
    <row r="143" spans="22:28" s="3" customFormat="1" x14ac:dyDescent="0.2">
      <c r="V143" s="4"/>
      <c r="W143" s="4"/>
      <c r="X143" s="4"/>
      <c r="Y143" s="4"/>
      <c r="Z143" s="4"/>
      <c r="AA143" s="4"/>
      <c r="AB143" s="4"/>
    </row>
    <row r="144" spans="22:28" s="3" customFormat="1" x14ac:dyDescent="0.2">
      <c r="V144" s="4"/>
      <c r="W144" s="4"/>
      <c r="X144" s="4"/>
      <c r="Y144" s="4"/>
      <c r="Z144" s="4"/>
      <c r="AA144" s="4"/>
      <c r="AB144" s="4"/>
    </row>
    <row r="145" spans="22:28" s="3" customFormat="1" x14ac:dyDescent="0.2">
      <c r="V145" s="4"/>
      <c r="W145" s="4"/>
      <c r="X145" s="4"/>
      <c r="Y145" s="4"/>
      <c r="Z145" s="4"/>
      <c r="AA145" s="4"/>
      <c r="AB145" s="4"/>
    </row>
    <row r="146" spans="22:28" s="3" customFormat="1" x14ac:dyDescent="0.2">
      <c r="V146" s="4"/>
      <c r="W146" s="4"/>
      <c r="X146" s="4"/>
      <c r="Y146" s="4"/>
      <c r="Z146" s="4"/>
      <c r="AA146" s="4"/>
      <c r="AB146" s="4"/>
    </row>
    <row r="147" spans="22:28" s="3" customFormat="1" x14ac:dyDescent="0.2">
      <c r="V147" s="4"/>
      <c r="W147" s="4"/>
      <c r="X147" s="4"/>
      <c r="Y147" s="4"/>
      <c r="Z147" s="4"/>
      <c r="AA147" s="4"/>
      <c r="AB147" s="4"/>
    </row>
    <row r="148" spans="22:28" s="3" customFormat="1" x14ac:dyDescent="0.2">
      <c r="V148" s="4"/>
      <c r="W148" s="4"/>
      <c r="X148" s="4"/>
      <c r="Y148" s="4"/>
      <c r="Z148" s="4"/>
      <c r="AA148" s="4"/>
      <c r="AB148" s="4"/>
    </row>
    <row r="149" spans="22:28" s="3" customFormat="1" x14ac:dyDescent="0.2">
      <c r="V149" s="4"/>
      <c r="W149" s="4"/>
      <c r="X149" s="4"/>
      <c r="Y149" s="4"/>
      <c r="Z149" s="4"/>
      <c r="AA149" s="4"/>
      <c r="AB149" s="4"/>
    </row>
    <row r="150" spans="22:28" s="3" customFormat="1" x14ac:dyDescent="0.2">
      <c r="V150" s="4"/>
      <c r="W150" s="4"/>
      <c r="X150" s="4"/>
      <c r="Y150" s="4"/>
      <c r="Z150" s="4"/>
      <c r="AA150" s="4"/>
      <c r="AB150" s="4"/>
    </row>
    <row r="151" spans="22:28" s="3" customFormat="1" x14ac:dyDescent="0.2">
      <c r="V151" s="4"/>
      <c r="W151" s="4"/>
      <c r="X151" s="4"/>
      <c r="Y151" s="4"/>
      <c r="Z151" s="4"/>
      <c r="AA151" s="4"/>
      <c r="AB151" s="4"/>
    </row>
    <row r="152" spans="22:28" s="3" customFormat="1" x14ac:dyDescent="0.2">
      <c r="V152" s="4"/>
      <c r="W152" s="4"/>
      <c r="X152" s="4"/>
      <c r="Y152" s="4"/>
      <c r="Z152" s="4"/>
      <c r="AA152" s="4"/>
      <c r="AB152" s="4"/>
    </row>
    <row r="153" spans="22:28" s="3" customFormat="1" x14ac:dyDescent="0.2">
      <c r="V153" s="4"/>
      <c r="W153" s="4"/>
      <c r="X153" s="4"/>
      <c r="Y153" s="4"/>
      <c r="Z153" s="4"/>
      <c r="AA153" s="4"/>
      <c r="AB153" s="4"/>
    </row>
    <row r="154" spans="22:28" s="3" customFormat="1" x14ac:dyDescent="0.2">
      <c r="V154" s="4"/>
      <c r="W154" s="4"/>
      <c r="X154" s="4"/>
      <c r="Y154" s="4"/>
      <c r="Z154" s="4"/>
      <c r="AA154" s="4"/>
      <c r="AB154" s="4"/>
    </row>
    <row r="155" spans="22:28" s="3" customFormat="1" x14ac:dyDescent="0.2">
      <c r="V155" s="4"/>
      <c r="W155" s="4"/>
      <c r="X155" s="4"/>
      <c r="Y155" s="4"/>
      <c r="Z155" s="4"/>
      <c r="AA155" s="4"/>
      <c r="AB155" s="4"/>
    </row>
    <row r="156" spans="22:28" s="3" customFormat="1" x14ac:dyDescent="0.2">
      <c r="V156" s="4"/>
      <c r="W156" s="4"/>
      <c r="X156" s="4"/>
      <c r="Y156" s="4"/>
      <c r="Z156" s="4"/>
      <c r="AA156" s="4"/>
      <c r="AB156" s="4"/>
    </row>
    <row r="157" spans="22:28" s="3" customFormat="1" x14ac:dyDescent="0.2">
      <c r="V157" s="4"/>
      <c r="W157" s="4"/>
      <c r="X157" s="4"/>
      <c r="Y157" s="4"/>
      <c r="Z157" s="4"/>
      <c r="AA157" s="4"/>
      <c r="AB157" s="4"/>
    </row>
    <row r="158" spans="22:28" s="3" customFormat="1" x14ac:dyDescent="0.2">
      <c r="V158" s="4"/>
      <c r="W158" s="4"/>
      <c r="X158" s="4"/>
      <c r="Y158" s="4"/>
      <c r="Z158" s="4"/>
      <c r="AA158" s="4"/>
      <c r="AB158" s="4"/>
    </row>
    <row r="159" spans="22:28" s="3" customFormat="1" x14ac:dyDescent="0.2">
      <c r="V159" s="4"/>
      <c r="W159" s="4"/>
      <c r="X159" s="4"/>
      <c r="Y159" s="4"/>
      <c r="Z159" s="4"/>
      <c r="AA159" s="4"/>
      <c r="AB159" s="4"/>
    </row>
    <row r="160" spans="22:28" s="3" customFormat="1" x14ac:dyDescent="0.2">
      <c r="V160" s="4"/>
      <c r="W160" s="4"/>
      <c r="X160" s="4"/>
      <c r="Y160" s="4"/>
      <c r="Z160" s="4"/>
      <c r="AA160" s="4"/>
      <c r="AB160" s="4"/>
    </row>
    <row r="161" spans="22:28" s="3" customFormat="1" x14ac:dyDescent="0.2">
      <c r="V161" s="4"/>
      <c r="W161" s="4"/>
      <c r="X161" s="4"/>
      <c r="Y161" s="4"/>
      <c r="Z161" s="4"/>
      <c r="AA161" s="4"/>
      <c r="AB161" s="4"/>
    </row>
    <row r="162" spans="22:28" s="3" customFormat="1" x14ac:dyDescent="0.2">
      <c r="V162" s="4"/>
      <c r="W162" s="4"/>
      <c r="X162" s="4"/>
      <c r="Y162" s="4"/>
      <c r="Z162" s="4"/>
      <c r="AA162" s="4"/>
      <c r="AB162" s="4"/>
    </row>
    <row r="163" spans="22:28" s="3" customFormat="1" x14ac:dyDescent="0.2">
      <c r="V163" s="4"/>
      <c r="W163" s="4"/>
      <c r="X163" s="4"/>
      <c r="Y163" s="4"/>
      <c r="Z163" s="4"/>
      <c r="AA163" s="4"/>
      <c r="AB163" s="4"/>
    </row>
    <row r="164" spans="22:28" s="3" customFormat="1" x14ac:dyDescent="0.2">
      <c r="V164" s="4"/>
      <c r="W164" s="4"/>
      <c r="X164" s="4"/>
      <c r="Y164" s="4"/>
      <c r="Z164" s="4"/>
      <c r="AA164" s="4"/>
      <c r="AB164" s="4"/>
    </row>
    <row r="165" spans="22:28" s="3" customFormat="1" x14ac:dyDescent="0.2">
      <c r="V165" s="4"/>
      <c r="W165" s="4"/>
      <c r="X165" s="4"/>
      <c r="Y165" s="4"/>
      <c r="Z165" s="4"/>
      <c r="AA165" s="4"/>
      <c r="AB165" s="4"/>
    </row>
    <row r="166" spans="22:28" s="3" customFormat="1" x14ac:dyDescent="0.2">
      <c r="V166" s="4"/>
      <c r="W166" s="4"/>
      <c r="X166" s="4"/>
      <c r="Y166" s="4"/>
      <c r="Z166" s="4"/>
      <c r="AA166" s="4"/>
      <c r="AB166" s="4"/>
    </row>
    <row r="167" spans="22:28" s="3" customFormat="1" x14ac:dyDescent="0.2">
      <c r="V167" s="4"/>
      <c r="W167" s="4"/>
      <c r="X167" s="4"/>
      <c r="Y167" s="4"/>
      <c r="Z167" s="4"/>
      <c r="AA167" s="4"/>
      <c r="AB167" s="4"/>
    </row>
    <row r="168" spans="22:28" s="3" customFormat="1" x14ac:dyDescent="0.2">
      <c r="V168" s="4"/>
      <c r="W168" s="4"/>
      <c r="X168" s="4"/>
      <c r="Y168" s="4"/>
      <c r="Z168" s="4"/>
      <c r="AA168" s="4"/>
      <c r="AB168" s="4"/>
    </row>
    <row r="169" spans="22:28" s="3" customFormat="1" x14ac:dyDescent="0.2">
      <c r="V169" s="4"/>
      <c r="W169" s="4"/>
      <c r="X169" s="4"/>
      <c r="Y169" s="4"/>
      <c r="Z169" s="4"/>
      <c r="AA169" s="4"/>
      <c r="AB169" s="4"/>
    </row>
    <row r="170" spans="22:28" s="3" customFormat="1" x14ac:dyDescent="0.2">
      <c r="V170" s="4"/>
      <c r="W170" s="4"/>
      <c r="X170" s="4"/>
      <c r="Y170" s="4"/>
      <c r="Z170" s="4"/>
      <c r="AA170" s="4"/>
      <c r="AB170" s="4"/>
    </row>
    <row r="171" spans="22:28" s="3" customFormat="1" x14ac:dyDescent="0.2">
      <c r="V171" s="4"/>
      <c r="W171" s="4"/>
      <c r="X171" s="4"/>
      <c r="Y171" s="4"/>
      <c r="Z171" s="4"/>
      <c r="AA171" s="4"/>
      <c r="AB171" s="4"/>
    </row>
    <row r="172" spans="22:28" s="3" customFormat="1" x14ac:dyDescent="0.2">
      <c r="V172" s="4"/>
      <c r="W172" s="4"/>
      <c r="X172" s="4"/>
      <c r="Y172" s="4"/>
      <c r="Z172" s="4"/>
      <c r="AA172" s="4"/>
      <c r="AB172" s="4"/>
    </row>
    <row r="173" spans="22:28" s="3" customFormat="1" x14ac:dyDescent="0.2">
      <c r="V173" s="4"/>
      <c r="W173" s="4"/>
      <c r="X173" s="4"/>
      <c r="Y173" s="4"/>
      <c r="Z173" s="4"/>
      <c r="AA173" s="4"/>
      <c r="AB173" s="4"/>
    </row>
    <row r="174" spans="22:28" s="3" customFormat="1" x14ac:dyDescent="0.2">
      <c r="V174" s="4"/>
      <c r="W174" s="4"/>
      <c r="X174" s="4"/>
      <c r="Y174" s="4"/>
      <c r="Z174" s="4"/>
      <c r="AA174" s="4"/>
      <c r="AB174" s="4"/>
    </row>
    <row r="175" spans="22:28" s="3" customFormat="1" x14ac:dyDescent="0.2">
      <c r="V175" s="4"/>
      <c r="W175" s="4"/>
      <c r="X175" s="4"/>
      <c r="Y175" s="4"/>
      <c r="Z175" s="4"/>
      <c r="AA175" s="4"/>
      <c r="AB175" s="4"/>
    </row>
    <row r="176" spans="22:28" s="3" customFormat="1" x14ac:dyDescent="0.2">
      <c r="V176" s="4"/>
      <c r="W176" s="4"/>
      <c r="X176" s="4"/>
      <c r="Y176" s="4"/>
      <c r="Z176" s="4"/>
      <c r="AA176" s="4"/>
      <c r="AB176" s="4"/>
    </row>
    <row r="177" spans="22:28" s="3" customFormat="1" x14ac:dyDescent="0.2">
      <c r="V177" s="4"/>
      <c r="W177" s="4"/>
      <c r="X177" s="4"/>
      <c r="Y177" s="4"/>
      <c r="Z177" s="4"/>
      <c r="AA177" s="4"/>
      <c r="AB177" s="4"/>
    </row>
    <row r="178" spans="22:28" s="3" customFormat="1" x14ac:dyDescent="0.2">
      <c r="V178" s="4"/>
      <c r="W178" s="4"/>
      <c r="X178" s="4"/>
      <c r="Y178" s="4"/>
      <c r="Z178" s="4"/>
      <c r="AA178" s="4"/>
      <c r="AB178" s="4"/>
    </row>
    <row r="179" spans="22:28" s="3" customFormat="1" x14ac:dyDescent="0.2">
      <c r="V179" s="4"/>
      <c r="W179" s="4"/>
      <c r="X179" s="4"/>
      <c r="Y179" s="4"/>
      <c r="Z179" s="4"/>
      <c r="AA179" s="4"/>
      <c r="AB179" s="4"/>
    </row>
    <row r="180" spans="22:28" s="3" customFormat="1" x14ac:dyDescent="0.2">
      <c r="V180" s="4"/>
      <c r="W180" s="4"/>
      <c r="X180" s="4"/>
      <c r="Y180" s="4"/>
      <c r="Z180" s="4"/>
      <c r="AA180" s="4"/>
      <c r="AB180" s="4"/>
    </row>
    <row r="181" spans="22:28" s="3" customFormat="1" x14ac:dyDescent="0.2">
      <c r="V181" s="4"/>
      <c r="W181" s="4"/>
      <c r="X181" s="4"/>
      <c r="Y181" s="4"/>
      <c r="Z181" s="4"/>
      <c r="AA181" s="4"/>
      <c r="AB181" s="4"/>
    </row>
    <row r="182" spans="22:28" s="3" customFormat="1" x14ac:dyDescent="0.2">
      <c r="V182" s="4"/>
      <c r="W182" s="4"/>
      <c r="X182" s="4"/>
      <c r="Y182" s="4"/>
      <c r="Z182" s="4"/>
      <c r="AA182" s="4"/>
      <c r="AB182" s="4"/>
    </row>
    <row r="183" spans="22:28" s="3" customFormat="1" x14ac:dyDescent="0.2">
      <c r="V183" s="4"/>
      <c r="W183" s="4"/>
      <c r="X183" s="4"/>
      <c r="Y183" s="4"/>
      <c r="Z183" s="4"/>
      <c r="AA183" s="4"/>
      <c r="AB183" s="4"/>
    </row>
    <row r="184" spans="22:28" s="3" customFormat="1" x14ac:dyDescent="0.2">
      <c r="V184" s="4"/>
      <c r="W184" s="4"/>
      <c r="X184" s="4"/>
      <c r="Y184" s="4"/>
      <c r="Z184" s="4"/>
      <c r="AA184" s="4"/>
      <c r="AB184" s="4"/>
    </row>
    <row r="185" spans="22:28" s="3" customFormat="1" x14ac:dyDescent="0.2">
      <c r="V185" s="4"/>
      <c r="W185" s="4"/>
      <c r="X185" s="4"/>
      <c r="Y185" s="4"/>
      <c r="Z185" s="4"/>
      <c r="AA185" s="4"/>
      <c r="AB185" s="4"/>
    </row>
    <row r="186" spans="22:28" s="3" customFormat="1" x14ac:dyDescent="0.2">
      <c r="V186" s="4"/>
      <c r="W186" s="4"/>
      <c r="X186" s="4"/>
      <c r="Y186" s="4"/>
      <c r="Z186" s="4"/>
      <c r="AA186" s="4"/>
      <c r="AB186" s="4"/>
    </row>
    <row r="187" spans="22:28" s="3" customFormat="1" x14ac:dyDescent="0.2">
      <c r="V187" s="4"/>
      <c r="W187" s="4"/>
      <c r="X187" s="4"/>
      <c r="Y187" s="4"/>
      <c r="Z187" s="4"/>
      <c r="AA187" s="4"/>
      <c r="AB187" s="4"/>
    </row>
    <row r="188" spans="22:28" s="3" customFormat="1" x14ac:dyDescent="0.2">
      <c r="V188" s="4"/>
      <c r="W188" s="4"/>
      <c r="X188" s="4"/>
      <c r="Y188" s="4"/>
      <c r="Z188" s="4"/>
      <c r="AA188" s="4"/>
      <c r="AB188" s="4"/>
    </row>
    <row r="189" spans="22:28" s="3" customFormat="1" x14ac:dyDescent="0.2">
      <c r="V189" s="4"/>
      <c r="W189" s="4"/>
      <c r="X189" s="4"/>
      <c r="Y189" s="4"/>
      <c r="Z189" s="4"/>
      <c r="AA189" s="4"/>
      <c r="AB189" s="4"/>
    </row>
    <row r="190" spans="22:28" s="3" customFormat="1" x14ac:dyDescent="0.2">
      <c r="V190" s="4"/>
      <c r="W190" s="4"/>
      <c r="X190" s="4"/>
      <c r="Y190" s="4"/>
      <c r="Z190" s="4"/>
      <c r="AA190" s="4"/>
      <c r="AB190" s="4"/>
    </row>
    <row r="191" spans="22:28" s="3" customFormat="1" x14ac:dyDescent="0.2">
      <c r="V191" s="4"/>
      <c r="W191" s="4"/>
      <c r="X191" s="4"/>
      <c r="Y191" s="4"/>
      <c r="Z191" s="4"/>
      <c r="AA191" s="4"/>
      <c r="AB191" s="4"/>
    </row>
    <row r="192" spans="22:28" s="3" customFormat="1" x14ac:dyDescent="0.2">
      <c r="V192" s="4"/>
      <c r="W192" s="4"/>
      <c r="X192" s="4"/>
      <c r="Y192" s="4"/>
      <c r="Z192" s="4"/>
      <c r="AA192" s="4"/>
      <c r="AB192" s="4"/>
    </row>
    <row r="193" spans="22:28" s="3" customFormat="1" x14ac:dyDescent="0.2">
      <c r="V193" s="4"/>
      <c r="W193" s="4"/>
      <c r="X193" s="4"/>
      <c r="Y193" s="4"/>
      <c r="Z193" s="4"/>
      <c r="AA193" s="4"/>
      <c r="AB193" s="4"/>
    </row>
    <row r="194" spans="22:28" s="3" customFormat="1" x14ac:dyDescent="0.2">
      <c r="V194" s="4"/>
      <c r="W194" s="4"/>
      <c r="X194" s="4"/>
      <c r="Y194" s="4"/>
      <c r="Z194" s="4"/>
      <c r="AA194" s="4"/>
      <c r="AB194" s="4"/>
    </row>
    <row r="195" spans="22:28" s="3" customFormat="1" x14ac:dyDescent="0.2">
      <c r="V195" s="4"/>
      <c r="W195" s="4"/>
      <c r="X195" s="4"/>
      <c r="Y195" s="4"/>
      <c r="Z195" s="4"/>
      <c r="AA195" s="4"/>
      <c r="AB195" s="4"/>
    </row>
    <row r="196" spans="22:28" s="3" customFormat="1" x14ac:dyDescent="0.2">
      <c r="V196" s="4"/>
      <c r="W196" s="4"/>
      <c r="X196" s="4"/>
      <c r="Y196" s="4"/>
      <c r="Z196" s="4"/>
      <c r="AA196" s="4"/>
      <c r="AB196" s="4"/>
    </row>
    <row r="197" spans="22:28" s="3" customFormat="1" x14ac:dyDescent="0.2">
      <c r="V197" s="4"/>
      <c r="W197" s="4"/>
      <c r="X197" s="4"/>
      <c r="Y197" s="4"/>
      <c r="Z197" s="4"/>
      <c r="AA197" s="4"/>
      <c r="AB197" s="4"/>
    </row>
    <row r="198" spans="22:28" s="3" customFormat="1" x14ac:dyDescent="0.2">
      <c r="V198" s="4"/>
      <c r="W198" s="4"/>
      <c r="X198" s="4"/>
      <c r="Y198" s="4"/>
      <c r="Z198" s="4"/>
      <c r="AA198" s="4"/>
      <c r="AB198" s="4"/>
    </row>
    <row r="199" spans="22:28" s="3" customFormat="1" x14ac:dyDescent="0.2">
      <c r="V199" s="4"/>
      <c r="W199" s="4"/>
      <c r="X199" s="4"/>
      <c r="Y199" s="4"/>
      <c r="Z199" s="4"/>
      <c r="AA199" s="4"/>
      <c r="AB199" s="4"/>
    </row>
    <row r="200" spans="22:28" s="3" customFormat="1" x14ac:dyDescent="0.2">
      <c r="V200" s="4"/>
      <c r="W200" s="4"/>
      <c r="X200" s="4"/>
      <c r="Y200" s="4"/>
      <c r="Z200" s="4"/>
      <c r="AA200" s="4"/>
      <c r="AB200" s="4"/>
    </row>
    <row r="201" spans="22:28" s="3" customFormat="1" x14ac:dyDescent="0.2">
      <c r="V201" s="4"/>
      <c r="W201" s="4"/>
      <c r="X201" s="4"/>
      <c r="Y201" s="4"/>
      <c r="Z201" s="4"/>
      <c r="AA201" s="4"/>
      <c r="AB201" s="4"/>
    </row>
    <row r="202" spans="22:28" s="3" customFormat="1" x14ac:dyDescent="0.2">
      <c r="V202" s="4"/>
      <c r="W202" s="4"/>
      <c r="X202" s="4"/>
      <c r="Y202" s="4"/>
      <c r="Z202" s="4"/>
      <c r="AA202" s="4"/>
      <c r="AB202" s="4"/>
    </row>
    <row r="203" spans="22:28" s="3" customFormat="1" x14ac:dyDescent="0.2">
      <c r="V203" s="4"/>
      <c r="W203" s="4"/>
      <c r="X203" s="4"/>
      <c r="Y203" s="4"/>
      <c r="Z203" s="4"/>
      <c r="AA203" s="4"/>
      <c r="AB203" s="4"/>
    </row>
    <row r="204" spans="22:28" s="3" customFormat="1" x14ac:dyDescent="0.2">
      <c r="V204" s="4"/>
      <c r="W204" s="4"/>
      <c r="X204" s="4"/>
      <c r="Y204" s="4"/>
      <c r="Z204" s="4"/>
      <c r="AA204" s="4"/>
      <c r="AB204" s="4"/>
    </row>
    <row r="205" spans="22:28" s="3" customFormat="1" x14ac:dyDescent="0.2">
      <c r="V205" s="4"/>
      <c r="W205" s="4"/>
      <c r="X205" s="4"/>
      <c r="Y205" s="4"/>
      <c r="Z205" s="4"/>
      <c r="AA205" s="4"/>
      <c r="AB205" s="4"/>
    </row>
    <row r="206" spans="22:28" s="3" customFormat="1" x14ac:dyDescent="0.2">
      <c r="V206" s="4"/>
      <c r="W206" s="4"/>
      <c r="X206" s="4"/>
      <c r="Y206" s="4"/>
      <c r="Z206" s="4"/>
      <c r="AA206" s="4"/>
      <c r="AB206" s="4"/>
    </row>
    <row r="207" spans="22:28" s="3" customFormat="1" x14ac:dyDescent="0.2">
      <c r="V207" s="4"/>
      <c r="W207" s="4"/>
      <c r="X207" s="4"/>
      <c r="Y207" s="4"/>
      <c r="Z207" s="4"/>
      <c r="AA207" s="4"/>
      <c r="AB207" s="4"/>
    </row>
    <row r="208" spans="22:28" s="3" customFormat="1" x14ac:dyDescent="0.2">
      <c r="V208" s="4"/>
      <c r="W208" s="4"/>
      <c r="X208" s="4"/>
      <c r="Y208" s="4"/>
      <c r="Z208" s="4"/>
      <c r="AA208" s="4"/>
      <c r="AB208" s="4"/>
    </row>
    <row r="209" spans="22:28" s="3" customFormat="1" x14ac:dyDescent="0.2">
      <c r="V209" s="4"/>
      <c r="W209" s="4"/>
      <c r="X209" s="4"/>
      <c r="Y209" s="4"/>
      <c r="Z209" s="4"/>
      <c r="AA209" s="4"/>
      <c r="AB209" s="4"/>
    </row>
    <row r="210" spans="22:28" s="3" customFormat="1" x14ac:dyDescent="0.2">
      <c r="V210" s="4"/>
      <c r="W210" s="4"/>
      <c r="X210" s="4"/>
      <c r="Y210" s="4"/>
      <c r="Z210" s="4"/>
      <c r="AA210" s="4"/>
      <c r="AB210" s="4"/>
    </row>
    <row r="211" spans="22:28" s="3" customFormat="1" x14ac:dyDescent="0.2">
      <c r="V211" s="4"/>
      <c r="W211" s="4"/>
      <c r="X211" s="4"/>
      <c r="Y211" s="4"/>
      <c r="Z211" s="4"/>
      <c r="AA211" s="4"/>
      <c r="AB211" s="4"/>
    </row>
    <row r="212" spans="22:28" s="3" customFormat="1" x14ac:dyDescent="0.2">
      <c r="V212" s="4"/>
      <c r="W212" s="4"/>
      <c r="X212" s="4"/>
      <c r="Y212" s="4"/>
      <c r="Z212" s="4"/>
      <c r="AA212" s="4"/>
      <c r="AB212" s="4"/>
    </row>
    <row r="213" spans="22:28" s="3" customFormat="1" x14ac:dyDescent="0.2">
      <c r="V213" s="4"/>
      <c r="W213" s="4"/>
      <c r="X213" s="4"/>
      <c r="Y213" s="4"/>
      <c r="Z213" s="4"/>
      <c r="AA213" s="4"/>
      <c r="AB213" s="4"/>
    </row>
    <row r="214" spans="22:28" s="3" customFormat="1" x14ac:dyDescent="0.2">
      <c r="V214" s="4"/>
      <c r="W214" s="4"/>
      <c r="X214" s="4"/>
      <c r="Y214" s="4"/>
      <c r="Z214" s="4"/>
      <c r="AA214" s="4"/>
      <c r="AB214" s="4"/>
    </row>
    <row r="215" spans="22:28" s="3" customFormat="1" x14ac:dyDescent="0.2">
      <c r="V215" s="4"/>
      <c r="W215" s="4"/>
      <c r="X215" s="4"/>
      <c r="Y215" s="4"/>
      <c r="Z215" s="4"/>
      <c r="AA215" s="4"/>
      <c r="AB215" s="4"/>
    </row>
    <row r="216" spans="22:28" s="3" customFormat="1" x14ac:dyDescent="0.2">
      <c r="V216" s="4"/>
      <c r="W216" s="4"/>
      <c r="X216" s="4"/>
      <c r="Y216" s="4"/>
      <c r="Z216" s="4"/>
      <c r="AA216" s="4"/>
      <c r="AB216" s="4"/>
    </row>
    <row r="217" spans="22:28" s="3" customFormat="1" x14ac:dyDescent="0.2">
      <c r="V217" s="4"/>
      <c r="W217" s="4"/>
      <c r="X217" s="4"/>
      <c r="Y217" s="4"/>
      <c r="Z217" s="4"/>
      <c r="AA217" s="4"/>
      <c r="AB217" s="4"/>
    </row>
    <row r="218" spans="22:28" s="3" customFormat="1" x14ac:dyDescent="0.2">
      <c r="V218" s="4"/>
      <c r="W218" s="4"/>
      <c r="X218" s="4"/>
      <c r="Y218" s="4"/>
      <c r="Z218" s="4"/>
      <c r="AA218" s="4"/>
      <c r="AB218" s="4"/>
    </row>
    <row r="219" spans="22:28" s="3" customFormat="1" x14ac:dyDescent="0.2">
      <c r="V219" s="4"/>
      <c r="W219" s="4"/>
      <c r="X219" s="4"/>
      <c r="Y219" s="4"/>
      <c r="Z219" s="4"/>
      <c r="AA219" s="4"/>
      <c r="AB219" s="4"/>
    </row>
    <row r="220" spans="22:28" s="3" customFormat="1" x14ac:dyDescent="0.2">
      <c r="V220" s="4"/>
      <c r="W220" s="4"/>
      <c r="X220" s="4"/>
      <c r="Y220" s="4"/>
      <c r="Z220" s="4"/>
      <c r="AA220" s="4"/>
      <c r="AB220" s="4"/>
    </row>
    <row r="221" spans="22:28" s="3" customFormat="1" x14ac:dyDescent="0.2">
      <c r="V221" s="4"/>
      <c r="W221" s="4"/>
      <c r="X221" s="4"/>
      <c r="Y221" s="4"/>
      <c r="Z221" s="4"/>
      <c r="AA221" s="4"/>
      <c r="AB221" s="4"/>
    </row>
    <row r="222" spans="22:28" s="3" customFormat="1" x14ac:dyDescent="0.2">
      <c r="V222" s="4"/>
      <c r="W222" s="4"/>
      <c r="X222" s="4"/>
      <c r="Y222" s="4"/>
      <c r="Z222" s="4"/>
      <c r="AA222" s="4"/>
      <c r="AB222" s="4"/>
    </row>
  </sheetData>
  <mergeCells count="147">
    <mergeCell ref="A69:T69"/>
    <mergeCell ref="W69:AA69"/>
    <mergeCell ref="A66:M66"/>
    <mergeCell ref="O66:T66"/>
    <mergeCell ref="V66:AB66"/>
    <mergeCell ref="A67:U67"/>
    <mergeCell ref="W67:AA67"/>
    <mergeCell ref="A68:M68"/>
    <mergeCell ref="O68:T68"/>
    <mergeCell ref="V68:AB68"/>
    <mergeCell ref="A64:M64"/>
    <mergeCell ref="O64:T64"/>
    <mergeCell ref="V64:AB64"/>
    <mergeCell ref="A65:M65"/>
    <mergeCell ref="O65:T65"/>
    <mergeCell ref="V65:AB65"/>
    <mergeCell ref="A61:U61"/>
    <mergeCell ref="W61:AA61"/>
    <mergeCell ref="A62:M62"/>
    <mergeCell ref="O62:T62"/>
    <mergeCell ref="V62:AB62"/>
    <mergeCell ref="A63:M63"/>
    <mergeCell ref="O63:T63"/>
    <mergeCell ref="V63:AB63"/>
    <mergeCell ref="A58:M58"/>
    <mergeCell ref="O58:T58"/>
    <mergeCell ref="A59:U59"/>
    <mergeCell ref="W59:AA59"/>
    <mergeCell ref="A60:M60"/>
    <mergeCell ref="O60:T60"/>
    <mergeCell ref="V60:AB60"/>
    <mergeCell ref="A55:M55"/>
    <mergeCell ref="O55:T55"/>
    <mergeCell ref="V55:AB55"/>
    <mergeCell ref="A56:M56"/>
    <mergeCell ref="O56:T56"/>
    <mergeCell ref="A57:M57"/>
    <mergeCell ref="O57:T57"/>
    <mergeCell ref="A52:M52"/>
    <mergeCell ref="O52:T52"/>
    <mergeCell ref="V52:AB52"/>
    <mergeCell ref="A53:T53"/>
    <mergeCell ref="W53:AA53"/>
    <mergeCell ref="A54:M54"/>
    <mergeCell ref="O54:T54"/>
    <mergeCell ref="V54:AB54"/>
    <mergeCell ref="A50:M50"/>
    <mergeCell ref="O50:T50"/>
    <mergeCell ref="V50:AB50"/>
    <mergeCell ref="A51:M51"/>
    <mergeCell ref="O51:T51"/>
    <mergeCell ref="V51:AB51"/>
    <mergeCell ref="A46:U46"/>
    <mergeCell ref="W46:AA46"/>
    <mergeCell ref="A47:AB47"/>
    <mergeCell ref="A48:U48"/>
    <mergeCell ref="W48:AA48"/>
    <mergeCell ref="A49:U49"/>
    <mergeCell ref="W49:AA49"/>
    <mergeCell ref="A43:U43"/>
    <mergeCell ref="W43:AA43"/>
    <mergeCell ref="A44:U44"/>
    <mergeCell ref="W44:AA44"/>
    <mergeCell ref="A45:U45"/>
    <mergeCell ref="W45:AA45"/>
    <mergeCell ref="A40:U40"/>
    <mergeCell ref="W40:AA40"/>
    <mergeCell ref="A41:U41"/>
    <mergeCell ref="W41:AA41"/>
    <mergeCell ref="A42:U42"/>
    <mergeCell ref="W42:AA42"/>
    <mergeCell ref="A37:M37"/>
    <mergeCell ref="O37:T37"/>
    <mergeCell ref="W37:AA37"/>
    <mergeCell ref="A38:U38"/>
    <mergeCell ref="W38:AA38"/>
    <mergeCell ref="A39:U39"/>
    <mergeCell ref="W39:AA39"/>
    <mergeCell ref="A35:M35"/>
    <mergeCell ref="O35:T35"/>
    <mergeCell ref="W35:AA35"/>
    <mergeCell ref="A36:M36"/>
    <mergeCell ref="O36:T36"/>
    <mergeCell ref="W36:AA36"/>
    <mergeCell ref="A33:M33"/>
    <mergeCell ref="O33:T33"/>
    <mergeCell ref="W33:AA33"/>
    <mergeCell ref="A34:M34"/>
    <mergeCell ref="O34:T34"/>
    <mergeCell ref="W34:AA34"/>
    <mergeCell ref="A31:M31"/>
    <mergeCell ref="O31:T31"/>
    <mergeCell ref="W31:AA31"/>
    <mergeCell ref="A32:M32"/>
    <mergeCell ref="O32:T32"/>
    <mergeCell ref="W32:AA32"/>
    <mergeCell ref="A29:M29"/>
    <mergeCell ref="O29:U29"/>
    <mergeCell ref="V29:AB29"/>
    <mergeCell ref="A30:M30"/>
    <mergeCell ref="O30:T30"/>
    <mergeCell ref="V30:AB30"/>
    <mergeCell ref="A26:U26"/>
    <mergeCell ref="W26:AA26"/>
    <mergeCell ref="A27:U27"/>
    <mergeCell ref="W27:AA27"/>
    <mergeCell ref="A28:U28"/>
    <mergeCell ref="W28:AA28"/>
    <mergeCell ref="A24:M24"/>
    <mergeCell ref="O24:T24"/>
    <mergeCell ref="W24:AA24"/>
    <mergeCell ref="A25:M25"/>
    <mergeCell ref="O25:T25"/>
    <mergeCell ref="W25:AA25"/>
    <mergeCell ref="W21:AA21"/>
    <mergeCell ref="A22:M22"/>
    <mergeCell ref="O22:T22"/>
    <mergeCell ref="W22:AA22"/>
    <mergeCell ref="A23:M23"/>
    <mergeCell ref="O23:T23"/>
    <mergeCell ref="W23:AA23"/>
    <mergeCell ref="A19:M19"/>
    <mergeCell ref="O19:T19"/>
    <mergeCell ref="A20:M20"/>
    <mergeCell ref="O20:T20"/>
    <mergeCell ref="A21:M21"/>
    <mergeCell ref="O21:T21"/>
    <mergeCell ref="A17:P17"/>
    <mergeCell ref="Q17:R17"/>
    <mergeCell ref="A18:M18"/>
    <mergeCell ref="O18:U18"/>
    <mergeCell ref="V18:AB18"/>
    <mergeCell ref="A12:P12"/>
    <mergeCell ref="Q12:R12"/>
    <mergeCell ref="A13:P13"/>
    <mergeCell ref="Q13:R13"/>
    <mergeCell ref="A14:P14"/>
    <mergeCell ref="Q14:R14"/>
    <mergeCell ref="B2:AB2"/>
    <mergeCell ref="B3:AB3"/>
    <mergeCell ref="B4:AB4"/>
    <mergeCell ref="W8:AB8"/>
    <mergeCell ref="W9:X9"/>
    <mergeCell ref="Y9:AB9"/>
    <mergeCell ref="A15:AB15"/>
    <mergeCell ref="A16:P16"/>
    <mergeCell ref="Q16:R16"/>
  </mergeCells>
  <printOptions horizontalCentered="1" verticalCentered="1"/>
  <pageMargins left="0.9055118110236221" right="0.98425196850393704" top="0.78740157480314965" bottom="0" header="0.39370078740157483" footer="0"/>
  <pageSetup scale="7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4" sqref="A4:XFD4"/>
    </sheetView>
  </sheetViews>
  <sheetFormatPr baseColWidth="10" defaultRowHeight="15" x14ac:dyDescent="0.25"/>
  <cols>
    <col min="1" max="7" width="11.42578125" style="2"/>
    <col min="8" max="8" width="17.85546875" style="2" bestFit="1" customWidth="1"/>
    <col min="9" max="16384" width="11.42578125" style="2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12.2</vt:lpstr>
      <vt:lpstr>RESUMEN </vt:lpstr>
      <vt:lpstr>para la proxima declaracio agg</vt:lpstr>
      <vt:lpstr>'RESUMEN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 AUX</dc:creator>
  <cp:lastModifiedBy>SISTEMA-1</cp:lastModifiedBy>
  <cp:lastPrinted>2022-04-25T18:32:16Z</cp:lastPrinted>
  <dcterms:created xsi:type="dcterms:W3CDTF">2020-12-28T18:10:26Z</dcterms:created>
  <dcterms:modified xsi:type="dcterms:W3CDTF">2022-04-25T18:45:35Z</dcterms:modified>
</cp:coreProperties>
</file>